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43" activeTab="0"/>
  </bookViews>
  <sheets>
    <sheet name="1" sheetId="1" r:id="rId1"/>
  </sheets>
  <definedNames>
    <definedName name="_xlnm.Print_Titles" localSheetId="0">'1'!$6:$6</definedName>
  </definedNames>
  <calcPr fullCalcOnLoad="1"/>
</workbook>
</file>

<file path=xl/sharedStrings.xml><?xml version="1.0" encoding="utf-8"?>
<sst xmlns="http://schemas.openxmlformats.org/spreadsheetml/2006/main" count="491" uniqueCount="238">
  <si>
    <t>#</t>
  </si>
  <si>
    <t>m3</t>
  </si>
  <si>
    <t>lari</t>
  </si>
  <si>
    <t>samuSaoebis, resursebis                                    dasaxeleba</t>
  </si>
  <si>
    <t>%</t>
  </si>
  <si>
    <t>dRg</t>
  </si>
  <si>
    <t>m2</t>
  </si>
  <si>
    <t>sul Tavi 4-is mixedviT</t>
  </si>
  <si>
    <t>sul Tavi 1-is mixedviT</t>
  </si>
  <si>
    <t>Tavi 1-1. mosamzadebeli samuSaoebi</t>
  </si>
  <si>
    <t>3</t>
  </si>
  <si>
    <t>5</t>
  </si>
  <si>
    <t>t</t>
  </si>
  <si>
    <t>m</t>
  </si>
  <si>
    <t xml:space="preserve"> Tavi 3-1. sagzao samosi</t>
  </si>
  <si>
    <t>sul Tavi 3-is mixedviT</t>
  </si>
  <si>
    <t>sul Tavi 6-2-is mixedviT</t>
  </si>
  <si>
    <t>sul Tavi 6-1-is mixedviT</t>
  </si>
  <si>
    <t xml:space="preserve"> Tavi 2-1. miwis vakisi</t>
  </si>
  <si>
    <t>sul Tavi 2-is mixedviT</t>
  </si>
  <si>
    <t>wasacxebi hidroizolacia cxeli bitumiT (2 fena)</t>
  </si>
  <si>
    <t xml:space="preserve">armaturis Reroebis dawyoba  </t>
  </si>
  <si>
    <t>sul Tavi 4-1-is mixedviT</t>
  </si>
  <si>
    <t>sul Tavi 4-2-is mixedviT</t>
  </si>
  <si>
    <t>arsebuli dazianebuli sagzao niSnebis demontaJi farebis axsniT, gatana bazaSi jarTis saxiT TviTmclelebiT</t>
  </si>
  <si>
    <t>c</t>
  </si>
  <si>
    <t>pirapirebis Caxerxva benzoxerxiT</t>
  </si>
  <si>
    <t xml:space="preserve">buCqnaris gakafva gataniT </t>
  </si>
  <si>
    <t>ha</t>
  </si>
  <si>
    <t>gzis orive mxares xelovnuri sagzao uswormasworobis (mwoliare policieli) mowyoba da daSla</t>
  </si>
  <si>
    <t>dazianebuli betonis safaris daSla eqskavatorze damagrebuli sangrevi CaquCebiT, gatana nayarSi TviTmclelebiT</t>
  </si>
  <si>
    <t>inventaruli SesaRobi mowyobilobebis (tipi-1, tipi-2), sasignalo fanrebisa da konusebis datvirTva bazaSi TviTmclelebze, transportireba, gadmotvirTva, samuSaos damTavrebis Semdeg bazaSi dabruneba (montaJi-demontaJi 3-jer)</t>
  </si>
  <si>
    <t>6b gruntis damuSaveba buldozeriT, 20 m-ze gadaadgilebiT, datvirTva eqskavatoriT TviTmclelebze, gatana nayarSi</t>
  </si>
  <si>
    <t>6bGgruntis damuSaveba da datvirTva eqskavatoriT TviTmclelebze, gatana nayarSi</t>
  </si>
  <si>
    <t xml:space="preserve">28v gruntis gafxviereba  eqskavatorze damagrebuli sangrevi CaquCebiT, datvirTva eqskavatoriT TviTmclelebze, gatana nayarSi </t>
  </si>
  <si>
    <t>6b gruntis damuSaveba da datvirTva eqskavatoriT TviTmclelebze kiuvetebis mosawyobad, gatana nayarSi</t>
  </si>
  <si>
    <t xml:space="preserve">28v gruntis gafxviereba  eqskavatorze damagrebuli sangrevi CaquCebiT kiuvetSi, datvirTva eqskavatoriT TviTmclelebze, gatana nayarSi </t>
  </si>
  <si>
    <t xml:space="preserve">6v gruntis damuSaveba xeliT kiuvetSi, datvirTva eqskavatoriT TviTmclelebze, gatana nayarSi </t>
  </si>
  <si>
    <t>6bGgruntis damuSaveba da datvirTva eqskavatoriT TviTmclelebze yrilis mosawyobad, mozidva, datkepvna vibrosatkepnebiT</t>
  </si>
  <si>
    <t xml:space="preserve">miwis vakisis zedapiris moSandakeba meqanizebuli wesiT </t>
  </si>
  <si>
    <t>Tavi 4-1. liTonis milebis mowyoba, diam. 1 m</t>
  </si>
  <si>
    <t>Tavi 4-2. r/b milebis SekeTeba</t>
  </si>
  <si>
    <t>sul Tavi 4-3-is mixedviT</t>
  </si>
  <si>
    <t>Tavi 4-4. arsebuli betonis qveda sayrdeni kedlis SekeTeba</t>
  </si>
  <si>
    <t>sul Tavi 4-4-is mixedviT</t>
  </si>
  <si>
    <t>sul Tavi 4-5-is mixedviT</t>
  </si>
  <si>
    <t>Tavi 4-6. kiuvetebis mowyoba</t>
  </si>
  <si>
    <t>sul Tavi 4-6-is mixedviT</t>
  </si>
  <si>
    <t>sul Tavi 5-1-is mixedviT</t>
  </si>
  <si>
    <t>sul Tavi 5-2-is mixedviT</t>
  </si>
  <si>
    <t>sul Tavi 5-is mixedviT</t>
  </si>
  <si>
    <t>Tavi 6-1. sagzao niSnebi</t>
  </si>
  <si>
    <t>Tavi 6-2. liTonis Zelebiani zRudari</t>
  </si>
  <si>
    <t>Tavi 6-3. moniSvna</t>
  </si>
  <si>
    <t>sul Tavi 6-3-is mixedviT</t>
  </si>
  <si>
    <t>Tavi 6-4. betonis specprofilis parapetebi</t>
  </si>
  <si>
    <t>qviSa-xreSovani nareviT            Semasworebeli fenis mowyoba</t>
  </si>
  <si>
    <r>
      <t>armirebuli cemento-betonis safaris mowyoba (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6), sisqiT 18 sm </t>
    </r>
  </si>
  <si>
    <t>grZivi da ganivi nakerebis mowyoba</t>
  </si>
  <si>
    <t>armaturis bade cemento-betonis safarisTvis</t>
  </si>
  <si>
    <t>qviSa-xreSovani nareviT            misayreli gverdulebis mowyoba</t>
  </si>
  <si>
    <t>safuZveli - RorRi, fr. (0-40 mm), sisqiT 12 sm</t>
  </si>
  <si>
    <t>6bGgruntis damuSaveba milis Tavze da datvirTva eqskavatoriT TviTmclelebze, gatana nayarSi</t>
  </si>
  <si>
    <t xml:space="preserve">6b kategoriis gruntis damuSaveba da datvirTva xeliT TviTmclelebze, gatana nayarSi </t>
  </si>
  <si>
    <t>arsebuli kedlebis daSla sangrevi CaquCebiT, gatana nayarSi TviTmclelebiT</t>
  </si>
  <si>
    <r>
      <t xml:space="preserve">arsebuli liTonis milis,         </t>
    </r>
    <r>
      <rPr>
        <sz val="10"/>
        <rFont val="Arial"/>
        <family val="2"/>
      </rPr>
      <t xml:space="preserve">Φ 400 </t>
    </r>
    <r>
      <rPr>
        <sz val="10"/>
        <rFont val="AcadNusx"/>
        <family val="0"/>
      </rPr>
      <t>mm, demontaJi, gatana bazaSi jarTis saxiT TviTmclelebiT</t>
    </r>
  </si>
  <si>
    <t>qviSa-xreSis sagebi milis qveS</t>
  </si>
  <si>
    <r>
      <t xml:space="preserve">liTonis mili </t>
    </r>
    <r>
      <rPr>
        <sz val="10"/>
        <rFont val="Arial"/>
        <family val="2"/>
      </rPr>
      <t xml:space="preserve">Φ 1020 </t>
    </r>
    <r>
      <rPr>
        <sz val="10"/>
        <rFont val="AcadNusx"/>
        <family val="0"/>
      </rPr>
      <t>mm</t>
    </r>
  </si>
  <si>
    <t>qviSa-xreSis sagebi wyalmimRebi Wis qveS</t>
  </si>
  <si>
    <r>
      <t xml:space="preserve">wyalmimRebi Webis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6, armaturis dawyobiT </t>
    </r>
  </si>
  <si>
    <t xml:space="preserve">wasacxebi hidroizolacia cxeli bitumiT (2 fena) </t>
  </si>
  <si>
    <t>6bGgruntis damuSaveba da datvirTva eqskavatoriT TviTmclelebze Txrilisa da kedlis ukana sivrcis Sesasvsebad, mozidva, datkepvna pnevmosatkepnebiT</t>
  </si>
  <si>
    <t>milis tanis gawmenda danaleqi gruntisgan xeliT, datvirTva TviTmclelebze, gatana nayarSi</t>
  </si>
  <si>
    <t>arsebuli r/b milis demontaJi, gatana nayarSi TviTmclelebiT</t>
  </si>
  <si>
    <t>portaluri kedlebisa da frTiani saTavisebis mowyoba</t>
  </si>
  <si>
    <t xml:space="preserve">qviSa-xreSis sagebi </t>
  </si>
  <si>
    <r>
      <t xml:space="preserve">portaluri kedlebisa da saTavisebis monoliTuri betoni </t>
    </r>
    <r>
      <rPr>
        <sz val="10"/>
        <rFont val="Arial"/>
        <family val="2"/>
      </rPr>
      <t>B22,5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</si>
  <si>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r>
      <t xml:space="preserve">wyalmimRebi Webis monoliTuri betoni </t>
    </r>
    <r>
      <rPr>
        <sz val="10"/>
        <rFont val="Arial"/>
        <family val="2"/>
      </rPr>
      <t>B22,5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</si>
  <si>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qvis risberma</t>
  </si>
  <si>
    <t>6bGgruntis damuSaveba da datvirTva eqskavatoriT TviTmclelebze kalapotis gasaWrelad, gatana nayarSi</t>
  </si>
  <si>
    <t>6bGgruntis damuSaveba da datvirTva eqskavatoriT TviTmclelebze Txrilisa da kedlis ukana sivrcis Sesasvsebad,mozidva, datkepvna pnevmosatkepnebiT</t>
  </si>
  <si>
    <t>r/b anakrebi rgolebis, diam. 1 m, montaJi bitumiT gaJRenTili ZenZisa da cementis xsnaris gamoyenebiTY</t>
  </si>
  <si>
    <r>
      <t xml:space="preserve">sagebis monoliTuri betoni </t>
    </r>
    <r>
      <rPr>
        <sz val="10"/>
        <rFont val="Arial"/>
        <family val="2"/>
      </rPr>
      <t xml:space="preserve">B-22,5,  F200,  W-6 </t>
    </r>
  </si>
  <si>
    <t>betonis daSla sangrevi CaquCebiT, gatana nayarSi TviTmclelebiT</t>
  </si>
  <si>
    <t>kedlis gawmenda foladis jagrisebiTa da wylis WavliT</t>
  </si>
  <si>
    <t>kedlis Tavze saankero burRilebis mowyoba, Sevseba cementis xsnariT, ankerebis CaWedva</t>
  </si>
  <si>
    <r>
      <t xml:space="preserve">kedlis Tavis amaRlebis monoliTuri betoni, </t>
    </r>
    <r>
      <rPr>
        <sz val="10"/>
        <rFont val="Arial"/>
        <family val="2"/>
      </rPr>
      <t>B22,5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 xml:space="preserve">6 </t>
    </r>
  </si>
  <si>
    <t>gruntis damuSaveba xeliT, adgilze mosworebiT</t>
  </si>
  <si>
    <t xml:space="preserve">qviSis sagebi </t>
  </si>
  <si>
    <t>xreSovani gruntis damuSaveba da datvirTva eqskavatoriT TviTmclelebze kedlis ukana sivrcis Sesavsebad, mozidva, datkepvna pnevmosatkepnebiT</t>
  </si>
  <si>
    <t xml:space="preserve">kedlis gamofituli adgilebis daSla sangrevi CaquCebiT, gatana nayarSi TviTmclelebiT </t>
  </si>
  <si>
    <t>dazianebuli adgilebis gawmenda foladis jagrisebiTa da wylis WavliT</t>
  </si>
  <si>
    <r>
      <t xml:space="preserve">Sevsebis monoliTuri betoni </t>
    </r>
    <r>
      <rPr>
        <sz val="10"/>
        <rFont val="Arial"/>
        <family val="2"/>
      </rPr>
      <t xml:space="preserve">B-22,5,  F200,  W-6 </t>
    </r>
  </si>
  <si>
    <t xml:space="preserve">armaturis Reroebis dawyoba parapetebisTvis  </t>
  </si>
  <si>
    <r>
      <t xml:space="preserve">parapetebis monoliTuri betoni </t>
    </r>
    <r>
      <rPr>
        <sz val="10"/>
        <rFont val="Arial"/>
        <family val="2"/>
      </rPr>
      <t>B22,5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</si>
  <si>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 xml:space="preserve">parapetebis SeRebva </t>
  </si>
  <si>
    <t>kedlis zedapirze burRilebis mowyoba, Sevseba cementis xsnariT, ankerebis CaWedva</t>
  </si>
  <si>
    <t xml:space="preserve">armaturis Reroebis dawyoba badisTvis  </t>
  </si>
  <si>
    <r>
      <t xml:space="preserve">perangis monoliTuri betoni </t>
    </r>
    <r>
      <rPr>
        <sz val="10"/>
        <rFont val="Arial"/>
        <family val="2"/>
      </rPr>
      <t xml:space="preserve">B-22,5,  F200,  W-6 </t>
    </r>
  </si>
  <si>
    <t>28v gruntis damuSaveba xeliT, sangrevi CaquCebiT, datvirTva xeliT TviTmclelebze, gatana nayarSi</t>
  </si>
  <si>
    <t>r/b kiuvetebis daSla sangrevi CaquCebiT, gatana nayarSi TviTmclelebiT</t>
  </si>
  <si>
    <t>qviSa-xreSis sagebis mowyoba</t>
  </si>
  <si>
    <t>tipi 1</t>
  </si>
  <si>
    <t xml:space="preserve">armaturis dawyoba  </t>
  </si>
  <si>
    <r>
      <t xml:space="preserve">kiuvetis monoliTuri betoni </t>
    </r>
    <r>
      <rPr>
        <sz val="10"/>
        <rFont val="Arial"/>
        <family val="2"/>
      </rPr>
      <t>B22,5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</si>
  <si>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tipi 2 (cxauriT)</t>
  </si>
  <si>
    <t>liTonis cxauris damzadeba da montaJi</t>
  </si>
  <si>
    <t>tipi 3</t>
  </si>
  <si>
    <t>tipi 4</t>
  </si>
  <si>
    <t>xreSovani gruntis datvirTva eqskavatoriT TviTmclelebze Txrilis Sesavsebad, mozidva</t>
  </si>
  <si>
    <t xml:space="preserve"> Tavi 5-1. mierTebebisa da adgilobrivi Sesasvlelebis SekeTeba</t>
  </si>
  <si>
    <t xml:space="preserve">6b gruntis damuSaveba da datvirTva xeliT TviTmclelebze, gatana nayarSi </t>
  </si>
  <si>
    <t>qviSa-xreSovani nareviT misayreli gverdulebis mowyoba</t>
  </si>
  <si>
    <t xml:space="preserve"> Tavi 5-2. ezoSi Sesasvlelebis SekeTeba</t>
  </si>
  <si>
    <r>
      <t xml:space="preserve">liTonis mili </t>
    </r>
    <r>
      <rPr>
        <sz val="10"/>
        <rFont val="Arial"/>
        <family val="2"/>
      </rPr>
      <t xml:space="preserve">Φ 530 </t>
    </r>
    <r>
      <rPr>
        <sz val="10"/>
        <rFont val="AcadNusx"/>
        <family val="0"/>
      </rPr>
      <t>mm, kedlebis sisqiT 8 mm</t>
    </r>
  </si>
  <si>
    <t>qviSa-xreSis nareviT Txrilis Sevseba</t>
  </si>
  <si>
    <t>liTonis mrudxazovani, Zelebiani zRudaris mowyoba Suqamrekli elementebis gaTvaliswinebiT</t>
  </si>
  <si>
    <t>savali nawilis horizontaluri moniSvna erTkomponentiani (TeTri) sagzao niSansadebi saRebaviT damzadebuli meTilmeTakrilatis safuZvelze, gaumjobesebuli Ramis xilvadobis Suqdambrunebeli minis burTulakebiT zomiT 100-600 mkm</t>
  </si>
  <si>
    <t xml:space="preserve">specprofilis betonis parapetebis mowyoba </t>
  </si>
  <si>
    <t>Tavi 4-3. r/b kedeli</t>
  </si>
  <si>
    <t xml:space="preserve">28v gruntis damuSaveba sangrevi CaquCebiT </t>
  </si>
  <si>
    <t>gruntis miwodeba badiebiT, amoRebuli gruntis datvirTva xeliT TviTmclelebze, gatana nayarSi</t>
  </si>
  <si>
    <t xml:space="preserve">armaturis Reroebis dawyoba kedlisTvis  </t>
  </si>
  <si>
    <r>
      <t xml:space="preserve">kedlis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</si>
  <si>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Tixis ekranis mowyoba</t>
  </si>
  <si>
    <t>riyis qva</t>
  </si>
  <si>
    <t>xreSovani gruntis damuSaveba da datvirTva eqskavatoriT TviTmclelebze kedlis ukana sivrcis Sesavsebad, mozidva</t>
  </si>
  <si>
    <t>plastmasis milis mowyoba,           diam. 150 mm drenaJisTvis</t>
  </si>
  <si>
    <t xml:space="preserve">  Tavi 4-5. md.nenskraze saxide gadasasvlelis mowyoba</t>
  </si>
  <si>
    <t>Tavi 1. mosamzadebeli samuSaoebi</t>
  </si>
  <si>
    <t>droebiTi gzis mowyoba</t>
  </si>
  <si>
    <t xml:space="preserve">6bGgruntis damuSaveba da datvirTva eqskavatoriT TviTmclelebze, gatana nayarSi </t>
  </si>
  <si>
    <t>qviSa-xreSis nareviT yrilis mowyoba datkepvniT</t>
  </si>
  <si>
    <t>gzis safari - RorRi,            fr. (0-40 mm), sisqiT 30 sm</t>
  </si>
  <si>
    <t>samSeneblo moednis mowyoba</t>
  </si>
  <si>
    <t>6bGgruntis damuSaveba da datvirTva eqskavatoriT TviTmclelebze moednis mosawyobad, mozidva</t>
  </si>
  <si>
    <t>mavTul-badis mowyoba xis boZebze, sigrZiT 2,1 m, samSeneblo moednis SemoragvisTvis</t>
  </si>
  <si>
    <t>liTonis droebiTi xidis demontaJi</t>
  </si>
  <si>
    <t>droebiTi xidis (`САРМ~)-is demontaJi, gatana TviTmclelebiT</t>
  </si>
  <si>
    <t>burjebis daSla sangrevi CaquCebiT, gatana TviTmclelebiT nayarSi</t>
  </si>
  <si>
    <t>naxevarkunZulebis daSla buldozeriT, 50 m-ze gadaadgilebiT mdinaris kalapotSi</t>
  </si>
  <si>
    <t>inventaruli niSnebiT aRWurva</t>
  </si>
  <si>
    <t>inventaruli konusebis montaJi, demontaJi</t>
  </si>
  <si>
    <t>Tavi 2. folad-r/b xidi</t>
  </si>
  <si>
    <t>sanapiro burjebi</t>
  </si>
  <si>
    <t>xidis burjebis garSemo xis xaraCoebis montaJi da demontaJi 2-jer</t>
  </si>
  <si>
    <t>28v gruntis gafxviereba  eqskavatorze damagrebuli sangrevi CaquCebiT, datvirTva eqskavatoriT TviTmclelebze, gatana nayarSi</t>
  </si>
  <si>
    <t>RorRis baliSi</t>
  </si>
  <si>
    <t xml:space="preserve">armaturis Reroebis dawyoba burjis fundamentisTvis </t>
  </si>
  <si>
    <r>
      <t xml:space="preserve">sanapiro burjis fundamentis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</si>
  <si>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r>
      <t xml:space="preserve">sakarade kedlebis, wamwisqvedasa da tanis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6, armaturis dawyobiT</t>
    </r>
  </si>
  <si>
    <r>
      <t xml:space="preserve">sanapiro burjebis frTebisa da sayrdeni baliSebis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6, armaturis dawyobiT</t>
    </r>
  </si>
  <si>
    <r>
      <t xml:space="preserve">antiseismuri sabjenebis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6, armaturis dawyobiT</t>
    </r>
  </si>
  <si>
    <t xml:space="preserve">burjebis tanis, sakarade kedelebisa da frTebis Sida mxares wasacxebi hidroizolacia cxeli bitumiT (2 fena) </t>
  </si>
  <si>
    <t>burjebsa da saregulacio kedlebTan qva-yrilis mowyoba</t>
  </si>
  <si>
    <t>wylis amotumbva 6 moqmedi tumboTi (160 m3/sT warmadobiT)</t>
  </si>
  <si>
    <t>m/sT</t>
  </si>
  <si>
    <t>liTonis malis naSeni</t>
  </si>
  <si>
    <t>33 m-is sigrZis malis naSenis grZivi gadaadgileba 40 m-ze malSi SetaniT (sagoravi gzebis mowyobiT, sagoravebis dayenebiT, malis naSenis dayenebiT sagoravebze, burjebze droebiTi samontaJo ujredebis mowyobiT, ujredebze domkratebis dayenebiT, Semdgom maTi demontaJiT)</t>
  </si>
  <si>
    <t>rezinis sayrdeni nawilebis mowyoba furclovani foladiT</t>
  </si>
  <si>
    <t>xidis savali nawili</t>
  </si>
  <si>
    <r>
      <t xml:space="preserve">savali nawilis r/b filis monoliTuri betoni </t>
    </r>
    <r>
      <rPr>
        <sz val="10"/>
        <rFont val="Arial"/>
        <family val="2"/>
      </rPr>
      <t>B35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6, armaturis dawyobiT</t>
    </r>
  </si>
  <si>
    <t xml:space="preserve">xidze sadeformacio nakerebis      mowyoba </t>
  </si>
  <si>
    <t>liTonis moajiris mowyoba sworkuTxa kveTis milebiT, SeRebva</t>
  </si>
  <si>
    <t>xidze liTonis zRudaris mowyoba</t>
  </si>
  <si>
    <r>
      <t xml:space="preserve">Semasworebeli fenis mosawyobi wyalgaumtari monoliTuri betoni </t>
    </r>
    <r>
      <rPr>
        <sz val="10"/>
        <rFont val="Arial"/>
        <family val="2"/>
      </rPr>
      <t xml:space="preserve">B-30,  F200,  W-6 </t>
    </r>
  </si>
  <si>
    <t xml:space="preserve">Txevadi bitumis mosxma </t>
  </si>
  <si>
    <t>trotuarze a/b safaris mowyoba, sisqiT 3 sm</t>
  </si>
  <si>
    <t>gadasasvleli filebis mowyoba</t>
  </si>
  <si>
    <t>sakarade kedlebis ukan, frTebs Soris,Ggruntis damuSaveba da datvirTva eqskavatoriT TviTmclelebze Sesasvsebad, mozidva, datkepvna pnevmosatkepnebiT</t>
  </si>
  <si>
    <t>monoliTuri r/b filebisTvis RorRis fenis mowyoba datkepvniT</t>
  </si>
  <si>
    <t>betonis mosamzadebeli fenis mowyoba В20</t>
  </si>
  <si>
    <r>
      <t xml:space="preserve">r/b gadasasvleli filebis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6, armaturis dawyobiT</t>
    </r>
  </si>
  <si>
    <t xml:space="preserve">xidis misasvlelebze liTonis  zRudaris mowyoba </t>
  </si>
  <si>
    <t>filis Tavze wvrilmarcvlovani asfaltobetonis fena</t>
  </si>
  <si>
    <t>forovani Semavsebeli sakarade kedelsa da filas Soris</t>
  </si>
  <si>
    <t>konusebis mowyoba</t>
  </si>
  <si>
    <t xml:space="preserve">konusis mosawyobad gruntis damuSaveba da datvirTva eqskavatoriT TviTmclelebze, mozidva, datkepvna pnevmosatkepnebiT </t>
  </si>
  <si>
    <t>yrilis zedapiris mopirkeTeba fleTili qviT, betonis sagebze</t>
  </si>
  <si>
    <t>Tavi 3. saregulacio kedeli</t>
  </si>
  <si>
    <t>betonis mosamzadebeli fenis mowyoba В22,5</t>
  </si>
  <si>
    <t xml:space="preserve">armaturis Reroebis dawyoba kedlis saZirkvlisTvis </t>
  </si>
  <si>
    <r>
      <t xml:space="preserve">kedlis saZirkvlis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</t>
    </r>
    <r>
      <rPr>
        <sz val="10"/>
        <rFont val="AcadNusx"/>
        <family val="0"/>
      </rPr>
      <t xml:space="preserve">200,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</si>
  <si>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 xml:space="preserve">armaturis Reroebis dawyoba kedlis tanisTvis </t>
  </si>
  <si>
    <r>
      <t xml:space="preserve">kedlis tanis monoliTuri betoni </t>
    </r>
    <r>
      <rPr>
        <sz val="10"/>
        <rFont val="Arial"/>
        <family val="2"/>
      </rPr>
      <t>B30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</t>
    </r>
  </si>
  <si>
    <t>kedlis tanSi plastmasis milebis mowyoba, diam. 150 mm</t>
  </si>
  <si>
    <t xml:space="preserve">kedlis ukan Casayrelad gruntis damuSaveba da datvirTva eqskavatoriT TviTmclelebze, mozidva, datkepvna pnevmosatkepnebiT </t>
  </si>
  <si>
    <t>drenaJis mowyoba</t>
  </si>
  <si>
    <t>qva-yrili</t>
  </si>
  <si>
    <t>RorRi</t>
  </si>
  <si>
    <t>qviSa</t>
  </si>
  <si>
    <t>ferdis gamagreba lodebiT,            diam. 0,75-1,5 m</t>
  </si>
  <si>
    <t>gruntis damuSaveba buldozeriT    30 m-ze gadaadgilebiT</t>
  </si>
  <si>
    <t xml:space="preserve">naxevarkunZulebis gasamagreblad inventaruli betonis blokebis datvirTva bazaSi TviTmclelebze, transportireba, gadmotvirTva, samuSaos damTavrebis Semdeg bazaSi dabruneba (montaJi-demontaJi 2-jer) </t>
  </si>
  <si>
    <t>xidis savali nawilis farglebSi safaris fenis mowyoba wvrilmarcvlovani, mkvrivi, RorRovani, asfaltobetonis cxeli nareviT, tipi Б, marka II,              sisqiT 4 sm</t>
  </si>
  <si>
    <t>safaris fenis mowyoba wvrilmarcvlovani, mkvrivi, RorRovani, asfaltobetonis cxeli nareviT, tipi Б, marka II,             sisqiT 3 sm</t>
  </si>
  <si>
    <t>kg</t>
  </si>
  <si>
    <t xml:space="preserve">sagzao niSnebis betonis qvesadgamebisa da dgarebis datvirTva bazaSi TviTmclelebze, transportireba, gadmotvirTva, samuSaos damTavrebis Semdeg bazaSi dabruneba (montaJi-demontaJi 3-jer) </t>
  </si>
  <si>
    <r>
      <t xml:space="preserve">milsa da kedels Soris sicarielis Sesavsebi monoliTuri betoni          </t>
    </r>
    <r>
      <rPr>
        <sz val="10"/>
        <rFont val="Arial"/>
        <family val="2"/>
      </rPr>
      <t xml:space="preserve">B-22,5,  F200,  W-6 </t>
    </r>
  </si>
  <si>
    <t>28v gruntis gafxviereba  eqskavatorze damagrebuli sangrevi CaquCebiT</t>
  </si>
  <si>
    <t>gafxvierebuli gruntis nawilis datvirTva eqskavatoriT TviTmclelebze, gatana nayarSi</t>
  </si>
  <si>
    <t>kedlis Tavis amaRlebisTvis r/b blokebis montaJi</t>
  </si>
  <si>
    <t>trasis aRdgena-damagreba</t>
  </si>
  <si>
    <t>km</t>
  </si>
  <si>
    <t>gruntis damuSaveba da datvirTva eqskavatoriT TviTmclelebze (kedlis Tavis asamaRleblad), gatana nayarSi</t>
  </si>
  <si>
    <t>obieqtze moziduli foladis malis naSenis seqciebisa da avanbekis awyoba, xaraCoebisa da damxmare masalebis mowyoba Semdgomi daSliT, samontaJo SeerTeba da montaJi</t>
  </si>
  <si>
    <t>დანართა №4</t>
  </si>
  <si>
    <t xml:space="preserve"> xarjTaRricxva </t>
  </si>
  <si>
    <r>
      <t xml:space="preserve">parapetebis monoliTuri betoni </t>
    </r>
    <r>
      <rPr>
        <sz val="10"/>
        <rFont val="Arial"/>
        <family val="2"/>
      </rPr>
      <t>B25</t>
    </r>
    <r>
      <rPr>
        <sz val="10"/>
        <rFont val="AcadNusx"/>
        <family val="0"/>
      </rPr>
      <t xml:space="preserve">, </t>
    </r>
    <r>
      <rPr>
        <sz val="10"/>
        <rFont val="Arial"/>
        <family val="2"/>
      </rPr>
      <t>F2</t>
    </r>
    <r>
      <rPr>
        <sz val="10"/>
        <rFont val="AcadNusx"/>
        <family val="0"/>
      </rPr>
      <t xml:space="preserve">00, </t>
    </r>
    <r>
      <rPr>
        <sz val="10"/>
        <rFont val="Arial"/>
        <family val="2"/>
      </rPr>
      <t>W</t>
    </r>
    <r>
      <rPr>
        <sz val="10"/>
        <rFont val="AcadNusx"/>
        <family val="0"/>
      </rPr>
      <t>6 SeRebviT</t>
    </r>
  </si>
  <si>
    <t>yrilisTvis mowyobiliGgruntis damuSaveba da datvirTva eqskavatoriT TviTmclelebze, gatana nayarSi (teritoriis moSandakebiT)</t>
  </si>
  <si>
    <t>qarxanaSi damzadebuli liTonis malis naSenis seqciebis datvirTva TviTmclelebze, transportireba, gadmotvirTva xe-tyis masalis ujredebze, malis naSenis Rirebulebis gaTvaliswinebiT</t>
  </si>
  <si>
    <t xml:space="preserve">inventaruli avanbekis datvirTva TviTmclelebze, transportireba, gadmotvirTva, samuSaos dasrulebisas demontirebuli avanbekis ukan dabruneba </t>
  </si>
  <si>
    <t>6bGgruntis damuSaveba da datvirTva eqskavatoriT TviTmclelebze, gatana</t>
  </si>
  <si>
    <r>
      <t xml:space="preserve">betoni sagzao niSnebisTvis </t>
    </r>
    <r>
      <rPr>
        <sz val="10"/>
        <rFont val="Arial"/>
        <family val="2"/>
      </rPr>
      <t>B</t>
    </r>
    <r>
      <rPr>
        <sz val="10"/>
        <rFont val="AcadNusx"/>
        <family val="0"/>
      </rPr>
      <t>20</t>
    </r>
  </si>
  <si>
    <t>inventaruli sagzao niSnebis betonis qvesadgamebis (10c), foladis dgarebisa (10c) da farebis (16c) datvirTva bazaSi TviTmclelebze, transportireba, gadmotvirTva, samuSaos damTavrebis Semdeg bazaSi dabruneba, montaJi-demontaJi</t>
  </si>
  <si>
    <t>zednadebi xarjebi (araumetes 10%)</t>
  </si>
  <si>
    <t xml:space="preserve">saxarjTaRricxvo mogeba (araumetes 8%) </t>
  </si>
  <si>
    <t>*gauTvaliswinebeli xarjebi</t>
  </si>
  <si>
    <t>* aRniSnuli Tanxis gamoyeneba moxdeba mxolod damkveTis (Semsyidvelis) nebarTviT, misive iniciativiT da/an mimwodeblis mier dasabuTebuli da argumentirebuli winadadebebis ganxilvisa da SeTanxmebis safuZvelze damkveTis (Semsyidvelis) saTanado gadawyvetilebebis miRebis Semdeg</t>
  </si>
  <si>
    <t xml:space="preserve">Sidasaxelmwifoebrivi mniSvnelobis (S-100) xaiSi-sakeni-omariSaras saavtomobilo gzis km0+000–km2+200 monakveTis sareabilitacio samuSaoebi 
</t>
  </si>
  <si>
    <r>
      <t xml:space="preserve"> m</t>
    </r>
    <r>
      <rPr>
        <b/>
        <vertAlign val="superscript"/>
        <sz val="10"/>
        <rFont val="AcadNusx"/>
        <family val="0"/>
      </rPr>
      <t>3</t>
    </r>
  </si>
  <si>
    <r>
      <t>m</t>
    </r>
    <r>
      <rPr>
        <b/>
        <vertAlign val="superscript"/>
        <sz val="10"/>
        <rFont val="AcadNusx"/>
        <family val="0"/>
      </rPr>
      <t>2</t>
    </r>
  </si>
  <si>
    <t>ჯამი dRg-s gaTvaliswinebi</t>
  </si>
  <si>
    <t xml:space="preserve">ჯამი (gzis dakvalvis gaTvaliswinebiT) </t>
  </si>
  <si>
    <t>ჯამი</t>
  </si>
  <si>
    <t>ჯამი Tavi 6-4-is mixedviT</t>
  </si>
  <si>
    <t>ჯამი Tavi 6-is mixedviT</t>
  </si>
  <si>
    <t>ჯამი (gzis dakvalvis gaრეშე)</t>
  </si>
  <si>
    <r>
      <t xml:space="preserve">wamwisqvedaze qviSa-cementis wyalsarini samkuTxedis mowyoba </t>
    </r>
    <r>
      <rPr>
        <sz val="10"/>
        <rFont val="Arial"/>
        <family val="2"/>
      </rPr>
      <t>B15 (0,3</t>
    </r>
    <r>
      <rPr>
        <sz val="10"/>
        <rFont val="AcadMtavr"/>
        <family val="0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</si>
  <si>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sagzao niSnebis mowyoba liTonis dgarebze (68c), sigrZiT 2,75 m, 3 m, 3,5 m, 4,0 m, 4,5 m, miwis samuSaoebis gaTvaliswinebiT</t>
  </si>
  <si>
    <t>individualuri proeqtirebis sagzao niSnis mowyoba liTonis dgarebze sigrZiT  4,5 m (15c), miwis samuSaoebis gaTvaliswinebiT</t>
  </si>
  <si>
    <t>ganzomileba</t>
  </si>
  <si>
    <t>raodenoba</t>
  </si>
  <si>
    <t>erTeulis zRvruli fasi
(lari)</t>
  </si>
  <si>
    <t>SemoTavazebuli erTeulis fasi
(lari)</t>
  </si>
  <si>
    <t>6</t>
  </si>
  <si>
    <t>saerTo Rirebuleba</t>
  </si>
  <si>
    <t>mTliani Rirebuleba daricxvebiT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</si>
</sst>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000000000000000000000000"/>
    <numFmt numFmtId="189" formatCode="0.0"/>
    <numFmt numFmtId="190" formatCode="0.000"/>
    <numFmt numFmtId="191" formatCode="0.0000"/>
    <numFmt numFmtId="192" formatCode="0.00000"/>
    <numFmt numFmtId="193" formatCode="[$-409]dddd\,\ mmmm\ dd\,\ yyyy"/>
    <numFmt numFmtId="194" formatCode="[$-409]h:mm:ss\ AM/PM"/>
    <numFmt numFmtId="195" formatCode="0;[Red]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2"/>
    </font>
    <font>
      <b/>
      <sz val="11"/>
      <name val="AcadMtavr"/>
      <family val="0"/>
    </font>
    <font>
      <b/>
      <sz val="11"/>
      <name val="AcadNusx"/>
      <family val="0"/>
    </font>
    <font>
      <sz val="11"/>
      <name val="AcadMtavr"/>
      <family val="0"/>
    </font>
    <font>
      <sz val="10"/>
      <name val="AcadMtavr"/>
      <family val="0"/>
    </font>
    <font>
      <vertAlign val="superscript"/>
      <sz val="10"/>
      <name val="Arial"/>
      <family val="2"/>
    </font>
    <font>
      <b/>
      <vertAlign val="superscript"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3" xfId="62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0" fontId="2" fillId="0" borderId="10" xfId="62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0" xfId="63" applyFont="1" applyFill="1" applyBorder="1" applyAlignment="1">
      <alignment horizontal="center" vertical="center"/>
      <protection/>
    </xf>
    <xf numFmtId="191" fontId="3" fillId="0" borderId="10" xfId="0" applyNumberFormat="1" applyFont="1" applyFill="1" applyBorder="1" applyAlignment="1">
      <alignment horizontal="center" vertical="center"/>
    </xf>
    <xf numFmtId="2" fontId="3" fillId="0" borderId="10" xfId="63" applyNumberFormat="1" applyFont="1" applyFill="1" applyBorder="1" applyAlignment="1">
      <alignment horizontal="center" vertical="center"/>
      <protection/>
    </xf>
    <xf numFmtId="19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62" applyFont="1" applyFill="1" applyBorder="1" applyAlignment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187" fontId="3" fillId="0" borderId="10" xfId="42" applyFont="1" applyFill="1" applyBorder="1" applyAlignment="1" applyProtection="1">
      <alignment horizontal="center" vertical="center"/>
      <protection locked="0"/>
    </xf>
    <xf numFmtId="19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87" fontId="3" fillId="0" borderId="10" xfId="42" applyFont="1" applyFill="1" applyBorder="1" applyAlignment="1" applyProtection="1">
      <alignment vertical="center" wrapText="1"/>
      <protection locked="0"/>
    </xf>
    <xf numFmtId="2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 2" xfId="62"/>
    <cellStyle name="Обычный_Лист1" xfId="63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64"/>
  <sheetViews>
    <sheetView tabSelected="1" view="pageBreakPreview" zoomScale="130" zoomScaleSheetLayoutView="130" zoomScalePageLayoutView="0" workbookViewId="0" topLeftCell="A1">
      <selection activeCell="E9" sqref="E9"/>
    </sheetView>
  </sheetViews>
  <sheetFormatPr defaultColWidth="9.140625" defaultRowHeight="12.75"/>
  <cols>
    <col min="1" max="1" width="3.8515625" style="9" customWidth="1"/>
    <col min="2" max="2" width="40.7109375" style="10" customWidth="1"/>
    <col min="3" max="3" width="9.421875" style="9" customWidth="1"/>
    <col min="4" max="4" width="10.28125" style="7" customWidth="1"/>
    <col min="5" max="5" width="11.7109375" style="7" customWidth="1"/>
    <col min="6" max="6" width="14.8515625" style="7" customWidth="1"/>
    <col min="7" max="7" width="15.7109375" style="7" customWidth="1"/>
    <col min="8" max="11" width="9.140625" style="74" customWidth="1"/>
    <col min="12" max="16384" width="9.140625" style="7" customWidth="1"/>
  </cols>
  <sheetData>
    <row r="1" spans="1:249" s="44" customFormat="1" ht="15">
      <c r="A1" s="56" t="s">
        <v>206</v>
      </c>
      <c r="B1" s="56"/>
      <c r="C1" s="56"/>
      <c r="D1" s="56"/>
      <c r="E1" s="56"/>
      <c r="F1" s="56"/>
      <c r="G1" s="56"/>
      <c r="H1" s="78"/>
      <c r="I1" s="78"/>
      <c r="J1" s="78"/>
      <c r="K1" s="78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</row>
    <row r="2" spans="1:249" s="44" customFormat="1" ht="14.25">
      <c r="A2" s="57" t="s">
        <v>207</v>
      </c>
      <c r="B2" s="58"/>
      <c r="C2" s="58"/>
      <c r="D2" s="58"/>
      <c r="E2" s="58"/>
      <c r="F2" s="58"/>
      <c r="G2" s="58"/>
      <c r="H2" s="79"/>
      <c r="I2" s="79"/>
      <c r="J2" s="79"/>
      <c r="K2" s="79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</row>
    <row r="3" spans="1:253" ht="45" customHeight="1">
      <c r="A3" s="61" t="s">
        <v>219</v>
      </c>
      <c r="B3" s="61"/>
      <c r="C3" s="61"/>
      <c r="D3" s="61"/>
      <c r="E3" s="61"/>
      <c r="F3" s="61"/>
      <c r="G3" s="61"/>
      <c r="H3" s="80"/>
      <c r="I3" s="80"/>
      <c r="J3" s="80"/>
      <c r="K3" s="8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3.5" customHeight="1">
      <c r="A4" s="59" t="s">
        <v>0</v>
      </c>
      <c r="B4" s="62" t="s">
        <v>3</v>
      </c>
      <c r="C4" s="59" t="s">
        <v>231</v>
      </c>
      <c r="D4" s="60" t="s">
        <v>232</v>
      </c>
      <c r="E4" s="60" t="s">
        <v>233</v>
      </c>
      <c r="F4" s="62" t="s">
        <v>234</v>
      </c>
      <c r="G4" s="60" t="s">
        <v>236</v>
      </c>
      <c r="H4" s="81"/>
      <c r="I4" s="81"/>
      <c r="J4" s="81"/>
      <c r="K4" s="8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54" customHeight="1">
      <c r="A5" s="59"/>
      <c r="B5" s="63"/>
      <c r="C5" s="59"/>
      <c r="D5" s="60"/>
      <c r="E5" s="60"/>
      <c r="F5" s="63"/>
      <c r="G5" s="60"/>
      <c r="H5" s="73"/>
      <c r="I5" s="73"/>
      <c r="J5" s="73"/>
      <c r="K5" s="7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1.75" customHeight="1">
      <c r="A6" s="3">
        <v>1</v>
      </c>
      <c r="B6" s="3">
        <v>2</v>
      </c>
      <c r="C6" s="4" t="s">
        <v>10</v>
      </c>
      <c r="D6" s="3">
        <v>4</v>
      </c>
      <c r="E6" s="4" t="s">
        <v>11</v>
      </c>
      <c r="F6" s="4" t="s">
        <v>235</v>
      </c>
      <c r="G6" s="5">
        <v>7</v>
      </c>
      <c r="H6" s="81"/>
      <c r="I6" s="81"/>
      <c r="J6" s="81"/>
      <c r="K6" s="8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13.5">
      <c r="A7" s="19"/>
      <c r="B7" s="18" t="s">
        <v>9</v>
      </c>
      <c r="C7" s="49"/>
      <c r="D7" s="6"/>
      <c r="E7" s="50"/>
      <c r="F7" s="50"/>
      <c r="G7" s="6"/>
      <c r="H7" s="72"/>
      <c r="I7" s="73"/>
      <c r="J7" s="73"/>
      <c r="K7" s="7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3.5">
      <c r="A8" s="8"/>
      <c r="B8" s="11" t="s">
        <v>202</v>
      </c>
      <c r="C8" s="6" t="s">
        <v>203</v>
      </c>
      <c r="D8" s="6">
        <v>3.4</v>
      </c>
      <c r="E8" s="6">
        <v>376</v>
      </c>
      <c r="F8" s="65"/>
      <c r="G8" s="66">
        <f>ROUND(F8*D8,2)</f>
        <v>0</v>
      </c>
      <c r="H8" s="72"/>
      <c r="I8" s="73"/>
      <c r="J8" s="73"/>
      <c r="K8" s="7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40.5">
      <c r="A9" s="8">
        <v>1</v>
      </c>
      <c r="B9" s="26" t="s">
        <v>24</v>
      </c>
      <c r="C9" s="49" t="s">
        <v>196</v>
      </c>
      <c r="D9" s="6">
        <v>36</v>
      </c>
      <c r="E9" s="6">
        <v>1</v>
      </c>
      <c r="F9" s="65"/>
      <c r="G9" s="66">
        <f aca="true" t="shared" si="0" ref="G9:G15">ROUND(F9*D9,2)</f>
        <v>0</v>
      </c>
      <c r="H9" s="72"/>
      <c r="I9" s="73"/>
      <c r="J9" s="73"/>
      <c r="K9" s="7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3.5">
      <c r="A10" s="8">
        <v>2</v>
      </c>
      <c r="B10" s="11" t="s">
        <v>26</v>
      </c>
      <c r="C10" s="6" t="s">
        <v>13</v>
      </c>
      <c r="D10" s="6">
        <v>11</v>
      </c>
      <c r="E10" s="6">
        <v>0.75</v>
      </c>
      <c r="F10" s="65"/>
      <c r="G10" s="66">
        <f t="shared" si="0"/>
        <v>0</v>
      </c>
      <c r="H10" s="72"/>
      <c r="I10" s="73"/>
      <c r="J10" s="73"/>
      <c r="K10" s="7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3.5">
      <c r="A11" s="8">
        <v>3</v>
      </c>
      <c r="B11" s="25" t="s">
        <v>27</v>
      </c>
      <c r="C11" s="51" t="s">
        <v>28</v>
      </c>
      <c r="D11" s="6">
        <v>0.4</v>
      </c>
      <c r="E11" s="6">
        <v>341.98</v>
      </c>
      <c r="F11" s="65"/>
      <c r="G11" s="66">
        <f t="shared" si="0"/>
        <v>0</v>
      </c>
      <c r="H11" s="72"/>
      <c r="I11" s="73"/>
      <c r="J11" s="73"/>
      <c r="K11" s="7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94.5">
      <c r="A12" s="8">
        <v>4</v>
      </c>
      <c r="B12" s="23" t="s">
        <v>31</v>
      </c>
      <c r="C12" s="49" t="s">
        <v>25</v>
      </c>
      <c r="D12" s="6">
        <v>31</v>
      </c>
      <c r="E12" s="6">
        <v>28.51</v>
      </c>
      <c r="F12" s="65"/>
      <c r="G12" s="66">
        <f t="shared" si="0"/>
        <v>0</v>
      </c>
      <c r="H12" s="72"/>
      <c r="I12" s="73"/>
      <c r="J12" s="73"/>
      <c r="K12" s="7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81">
      <c r="A13" s="8">
        <v>5</v>
      </c>
      <c r="B13" s="23" t="s">
        <v>197</v>
      </c>
      <c r="C13" s="49" t="s">
        <v>25</v>
      </c>
      <c r="D13" s="6">
        <v>14</v>
      </c>
      <c r="E13" s="6">
        <v>92.24</v>
      </c>
      <c r="F13" s="65"/>
      <c r="G13" s="66">
        <f t="shared" si="0"/>
        <v>0</v>
      </c>
      <c r="H13" s="72"/>
      <c r="I13" s="73"/>
      <c r="J13" s="73"/>
      <c r="K13" s="7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40.5">
      <c r="A14" s="8">
        <v>6</v>
      </c>
      <c r="B14" s="11" t="s">
        <v>29</v>
      </c>
      <c r="C14" s="6" t="s">
        <v>13</v>
      </c>
      <c r="D14" s="6">
        <v>12</v>
      </c>
      <c r="E14" s="6">
        <v>341.18</v>
      </c>
      <c r="F14" s="65"/>
      <c r="G14" s="66">
        <f t="shared" si="0"/>
        <v>0</v>
      </c>
      <c r="H14" s="72"/>
      <c r="I14" s="73"/>
      <c r="J14" s="73"/>
      <c r="K14" s="7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54">
      <c r="A15" s="8">
        <v>7</v>
      </c>
      <c r="B15" s="27" t="s">
        <v>30</v>
      </c>
      <c r="C15" s="49" t="s">
        <v>1</v>
      </c>
      <c r="D15" s="6">
        <v>765.8</v>
      </c>
      <c r="E15" s="6">
        <v>20.7</v>
      </c>
      <c r="F15" s="65"/>
      <c r="G15" s="66">
        <f t="shared" si="0"/>
        <v>0</v>
      </c>
      <c r="H15" s="72"/>
      <c r="I15" s="73"/>
      <c r="J15" s="73"/>
      <c r="K15" s="7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3.5" customHeight="1">
      <c r="A16" s="13"/>
      <c r="B16" s="15" t="s">
        <v>8</v>
      </c>
      <c r="C16" s="6" t="s">
        <v>2</v>
      </c>
      <c r="D16" s="6"/>
      <c r="E16" s="52"/>
      <c r="F16" s="67"/>
      <c r="G16" s="66">
        <f>SUM(G8:G15)</f>
        <v>0</v>
      </c>
      <c r="H16" s="72"/>
      <c r="I16" s="73"/>
      <c r="J16" s="73"/>
      <c r="K16" s="7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3.5">
      <c r="A17" s="13"/>
      <c r="B17" s="20" t="s">
        <v>18</v>
      </c>
      <c r="C17" s="17"/>
      <c r="D17" s="17"/>
      <c r="E17" s="17"/>
      <c r="F17" s="68"/>
      <c r="G17" s="69"/>
      <c r="H17" s="82"/>
      <c r="I17" s="82"/>
      <c r="J17" s="82"/>
      <c r="K17" s="82"/>
      <c r="L17" s="1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54">
      <c r="A18" s="14">
        <v>1</v>
      </c>
      <c r="B18" s="27" t="s">
        <v>32</v>
      </c>
      <c r="C18" s="49" t="s">
        <v>1</v>
      </c>
      <c r="D18" s="6">
        <v>1441</v>
      </c>
      <c r="E18" s="6">
        <v>6.18</v>
      </c>
      <c r="F18" s="65"/>
      <c r="G18" s="66">
        <f aca="true" t="shared" si="1" ref="G18:G25">ROUND(F18*D18,2)</f>
        <v>0</v>
      </c>
      <c r="H18" s="72"/>
      <c r="I18" s="73"/>
      <c r="J18" s="73"/>
      <c r="K18" s="7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40.5">
      <c r="A19" s="14">
        <v>2</v>
      </c>
      <c r="B19" s="27" t="s">
        <v>33</v>
      </c>
      <c r="C19" s="49" t="s">
        <v>1</v>
      </c>
      <c r="D19" s="6">
        <v>5763</v>
      </c>
      <c r="E19" s="6">
        <v>5.66</v>
      </c>
      <c r="F19" s="65"/>
      <c r="G19" s="66">
        <f t="shared" si="1"/>
        <v>0</v>
      </c>
      <c r="H19" s="72"/>
      <c r="I19" s="73"/>
      <c r="J19" s="73"/>
      <c r="K19" s="7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54">
      <c r="A20" s="14">
        <v>3</v>
      </c>
      <c r="B20" s="27" t="s">
        <v>34</v>
      </c>
      <c r="C20" s="49" t="s">
        <v>1</v>
      </c>
      <c r="D20" s="6">
        <v>1623</v>
      </c>
      <c r="E20" s="6">
        <v>20.66</v>
      </c>
      <c r="F20" s="65"/>
      <c r="G20" s="66">
        <f t="shared" si="1"/>
        <v>0</v>
      </c>
      <c r="H20" s="72"/>
      <c r="I20" s="73"/>
      <c r="J20" s="73"/>
      <c r="K20" s="7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40.5">
      <c r="A21" s="14">
        <v>4</v>
      </c>
      <c r="B21" s="27" t="s">
        <v>35</v>
      </c>
      <c r="C21" s="49" t="s">
        <v>1</v>
      </c>
      <c r="D21" s="6">
        <v>84</v>
      </c>
      <c r="E21" s="6">
        <v>6.35</v>
      </c>
      <c r="F21" s="65"/>
      <c r="G21" s="66">
        <f t="shared" si="1"/>
        <v>0</v>
      </c>
      <c r="H21" s="72"/>
      <c r="I21" s="73"/>
      <c r="J21" s="73"/>
      <c r="K21" s="7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54">
      <c r="A22" s="14">
        <v>5</v>
      </c>
      <c r="B22" s="27" t="s">
        <v>36</v>
      </c>
      <c r="C22" s="49" t="s">
        <v>1</v>
      </c>
      <c r="D22" s="6">
        <v>30</v>
      </c>
      <c r="E22" s="6">
        <v>22.71</v>
      </c>
      <c r="F22" s="65"/>
      <c r="G22" s="66">
        <f t="shared" si="1"/>
        <v>0</v>
      </c>
      <c r="H22" s="72"/>
      <c r="I22" s="73"/>
      <c r="J22" s="73"/>
      <c r="K22" s="7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40.5">
      <c r="A23" s="14">
        <v>6</v>
      </c>
      <c r="B23" s="27" t="s">
        <v>37</v>
      </c>
      <c r="C23" s="49" t="s">
        <v>220</v>
      </c>
      <c r="D23" s="6">
        <v>21</v>
      </c>
      <c r="E23" s="6">
        <v>20.88</v>
      </c>
      <c r="F23" s="65"/>
      <c r="G23" s="66">
        <f t="shared" si="1"/>
        <v>0</v>
      </c>
      <c r="H23" s="72"/>
      <c r="I23" s="73"/>
      <c r="J23" s="73"/>
      <c r="K23" s="7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54">
      <c r="A24" s="14">
        <v>7</v>
      </c>
      <c r="B24" s="27" t="s">
        <v>38</v>
      </c>
      <c r="C24" s="49" t="s">
        <v>1</v>
      </c>
      <c r="D24" s="6">
        <v>501</v>
      </c>
      <c r="E24" s="6">
        <v>16.87</v>
      </c>
      <c r="F24" s="65"/>
      <c r="G24" s="66">
        <f t="shared" si="1"/>
        <v>0</v>
      </c>
      <c r="H24" s="72"/>
      <c r="I24" s="73"/>
      <c r="J24" s="73"/>
      <c r="K24" s="7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7">
      <c r="A25" s="14">
        <v>8</v>
      </c>
      <c r="B25" s="11" t="s">
        <v>39</v>
      </c>
      <c r="C25" s="6" t="s">
        <v>6</v>
      </c>
      <c r="D25" s="6">
        <v>27510</v>
      </c>
      <c r="E25" s="6">
        <v>0.05</v>
      </c>
      <c r="F25" s="65"/>
      <c r="G25" s="66">
        <f t="shared" si="1"/>
        <v>0</v>
      </c>
      <c r="H25" s="72"/>
      <c r="I25" s="73"/>
      <c r="J25" s="73"/>
      <c r="K25" s="7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3.5" customHeight="1">
      <c r="A26" s="13"/>
      <c r="B26" s="15" t="s">
        <v>19</v>
      </c>
      <c r="C26" s="6" t="s">
        <v>2</v>
      </c>
      <c r="D26" s="6"/>
      <c r="E26" s="52"/>
      <c r="F26" s="67"/>
      <c r="G26" s="66">
        <f>SUM(G18:G25)</f>
        <v>0</v>
      </c>
      <c r="H26" s="72"/>
      <c r="I26" s="73"/>
      <c r="J26" s="73"/>
      <c r="K26" s="7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3.5">
      <c r="A27" s="13"/>
      <c r="B27" s="20" t="s">
        <v>14</v>
      </c>
      <c r="C27" s="17"/>
      <c r="D27" s="17"/>
      <c r="E27" s="17"/>
      <c r="F27" s="68"/>
      <c r="G27" s="69"/>
      <c r="H27" s="82"/>
      <c r="I27" s="82"/>
      <c r="J27" s="82"/>
      <c r="K27" s="82"/>
      <c r="L27" s="1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27">
      <c r="A28" s="8">
        <v>1</v>
      </c>
      <c r="B28" s="11" t="s">
        <v>56</v>
      </c>
      <c r="C28" s="6" t="s">
        <v>1</v>
      </c>
      <c r="D28" s="6">
        <v>1384.4</v>
      </c>
      <c r="E28" s="6">
        <v>22.4</v>
      </c>
      <c r="F28" s="65"/>
      <c r="G28" s="66">
        <f aca="true" t="shared" si="2" ref="G28:G33">ROUND(F28*D28,2)</f>
        <v>0</v>
      </c>
      <c r="H28" s="72"/>
      <c r="I28" s="73"/>
      <c r="J28" s="73"/>
      <c r="K28" s="7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27">
      <c r="A29" s="14">
        <v>2</v>
      </c>
      <c r="B29" s="11" t="s">
        <v>61</v>
      </c>
      <c r="C29" s="6" t="s">
        <v>6</v>
      </c>
      <c r="D29" s="6">
        <v>18893</v>
      </c>
      <c r="E29" s="6">
        <v>5.02</v>
      </c>
      <c r="F29" s="65"/>
      <c r="G29" s="66">
        <f t="shared" si="2"/>
        <v>0</v>
      </c>
      <c r="H29" s="72"/>
      <c r="I29" s="73"/>
      <c r="J29" s="73"/>
      <c r="K29" s="7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27">
      <c r="A30" s="14">
        <v>3</v>
      </c>
      <c r="B30" s="12" t="s">
        <v>57</v>
      </c>
      <c r="C30" s="6" t="s">
        <v>6</v>
      </c>
      <c r="D30" s="6">
        <v>16682</v>
      </c>
      <c r="E30" s="6">
        <v>46.4</v>
      </c>
      <c r="F30" s="65"/>
      <c r="G30" s="66">
        <f t="shared" si="2"/>
        <v>0</v>
      </c>
      <c r="H30" s="72"/>
      <c r="I30" s="73"/>
      <c r="J30" s="73"/>
      <c r="K30" s="7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3.5">
      <c r="A31" s="14">
        <v>4</v>
      </c>
      <c r="B31" s="12" t="s">
        <v>58</v>
      </c>
      <c r="C31" s="6" t="s">
        <v>13</v>
      </c>
      <c r="D31" s="6">
        <v>4927</v>
      </c>
      <c r="E31" s="6">
        <v>6.44</v>
      </c>
      <c r="F31" s="65"/>
      <c r="G31" s="66">
        <f t="shared" si="2"/>
        <v>0</v>
      </c>
      <c r="H31" s="72"/>
      <c r="I31" s="73"/>
      <c r="J31" s="73"/>
      <c r="K31" s="7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27">
      <c r="A32" s="14">
        <v>5</v>
      </c>
      <c r="B32" s="11" t="s">
        <v>59</v>
      </c>
      <c r="C32" s="6" t="s">
        <v>12</v>
      </c>
      <c r="D32" s="6">
        <v>67.54</v>
      </c>
      <c r="E32" s="6">
        <v>1909.24</v>
      </c>
      <c r="F32" s="65"/>
      <c r="G32" s="66">
        <f t="shared" si="2"/>
        <v>0</v>
      </c>
      <c r="H32" s="72"/>
      <c r="I32" s="73"/>
      <c r="J32" s="73"/>
      <c r="K32" s="7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27">
      <c r="A33" s="14">
        <v>6</v>
      </c>
      <c r="B33" s="11" t="s">
        <v>60</v>
      </c>
      <c r="C33" s="6" t="s">
        <v>1</v>
      </c>
      <c r="D33" s="6">
        <v>641.5</v>
      </c>
      <c r="E33" s="6">
        <v>22.4</v>
      </c>
      <c r="F33" s="65"/>
      <c r="G33" s="66">
        <f t="shared" si="2"/>
        <v>0</v>
      </c>
      <c r="H33" s="72"/>
      <c r="I33" s="73"/>
      <c r="J33" s="73"/>
      <c r="K33" s="7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3.5" customHeight="1">
      <c r="A34" s="13"/>
      <c r="B34" s="15" t="s">
        <v>15</v>
      </c>
      <c r="C34" s="6" t="s">
        <v>2</v>
      </c>
      <c r="D34" s="6"/>
      <c r="E34" s="52"/>
      <c r="F34" s="67"/>
      <c r="G34" s="66">
        <f>SUM(G28:G33)</f>
        <v>0</v>
      </c>
      <c r="H34" s="72"/>
      <c r="I34" s="73"/>
      <c r="J34" s="73"/>
      <c r="K34" s="7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27">
      <c r="A35" s="13"/>
      <c r="B35" s="20" t="s">
        <v>40</v>
      </c>
      <c r="C35" s="17"/>
      <c r="D35" s="17"/>
      <c r="E35" s="17"/>
      <c r="F35" s="68"/>
      <c r="G35" s="69"/>
      <c r="H35" s="82"/>
      <c r="I35" s="82"/>
      <c r="J35" s="82"/>
      <c r="K35" s="82"/>
      <c r="L35" s="1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40.5">
      <c r="A36" s="14">
        <v>1</v>
      </c>
      <c r="B36" s="27" t="s">
        <v>62</v>
      </c>
      <c r="C36" s="49" t="s">
        <v>1</v>
      </c>
      <c r="D36" s="6">
        <v>24.4</v>
      </c>
      <c r="E36" s="6">
        <v>5.66</v>
      </c>
      <c r="F36" s="65"/>
      <c r="G36" s="66">
        <f aca="true" t="shared" si="3" ref="G36:G49">ROUND(F36*D36,2)</f>
        <v>0</v>
      </c>
      <c r="H36" s="72"/>
      <c r="I36" s="73"/>
      <c r="J36" s="73"/>
      <c r="K36" s="7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40.5">
      <c r="A37" s="14">
        <v>2</v>
      </c>
      <c r="B37" s="23" t="s">
        <v>63</v>
      </c>
      <c r="C37" s="49" t="s">
        <v>1</v>
      </c>
      <c r="D37" s="6">
        <v>2.8</v>
      </c>
      <c r="E37" s="6">
        <v>19.56</v>
      </c>
      <c r="F37" s="65"/>
      <c r="G37" s="66">
        <f t="shared" si="3"/>
        <v>0</v>
      </c>
      <c r="H37" s="72"/>
      <c r="I37" s="73"/>
      <c r="J37" s="73"/>
      <c r="K37" s="7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40.5">
      <c r="A38" s="14">
        <v>3</v>
      </c>
      <c r="B38" s="11" t="s">
        <v>64</v>
      </c>
      <c r="C38" s="6" t="s">
        <v>220</v>
      </c>
      <c r="D38" s="6">
        <v>6.1</v>
      </c>
      <c r="E38" s="6">
        <v>114.5</v>
      </c>
      <c r="F38" s="65"/>
      <c r="G38" s="66">
        <f t="shared" si="3"/>
        <v>0</v>
      </c>
      <c r="H38" s="72"/>
      <c r="I38" s="73"/>
      <c r="J38" s="73"/>
      <c r="K38" s="7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40.5">
      <c r="A39" s="14">
        <v>4</v>
      </c>
      <c r="B39" s="25" t="s">
        <v>65</v>
      </c>
      <c r="C39" s="6" t="s">
        <v>12</v>
      </c>
      <c r="D39" s="6">
        <v>1.22</v>
      </c>
      <c r="E39" s="6">
        <v>97.24</v>
      </c>
      <c r="F39" s="65"/>
      <c r="G39" s="66">
        <f t="shared" si="3"/>
        <v>0</v>
      </c>
      <c r="H39" s="72"/>
      <c r="I39" s="73"/>
      <c r="J39" s="73"/>
      <c r="K39" s="7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54">
      <c r="A40" s="14">
        <v>5</v>
      </c>
      <c r="B40" s="27" t="s">
        <v>34</v>
      </c>
      <c r="C40" s="49" t="s">
        <v>1</v>
      </c>
      <c r="D40" s="6">
        <v>228.9</v>
      </c>
      <c r="E40" s="6">
        <v>20.63</v>
      </c>
      <c r="F40" s="65"/>
      <c r="G40" s="66">
        <f t="shared" si="3"/>
        <v>0</v>
      </c>
      <c r="H40" s="72"/>
      <c r="I40" s="73"/>
      <c r="J40" s="73"/>
      <c r="K40" s="7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3.5">
      <c r="A41" s="14">
        <v>6</v>
      </c>
      <c r="B41" s="11" t="s">
        <v>66</v>
      </c>
      <c r="C41" s="6" t="s">
        <v>1</v>
      </c>
      <c r="D41" s="6">
        <v>14.7</v>
      </c>
      <c r="E41" s="6">
        <v>29.32</v>
      </c>
      <c r="F41" s="65"/>
      <c r="G41" s="66">
        <f t="shared" si="3"/>
        <v>0</v>
      </c>
      <c r="H41" s="72"/>
      <c r="I41" s="73"/>
      <c r="J41" s="73"/>
      <c r="K41" s="7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3.5">
      <c r="A42" s="14">
        <v>7</v>
      </c>
      <c r="B42" s="25" t="s">
        <v>67</v>
      </c>
      <c r="C42" s="6" t="s">
        <v>13</v>
      </c>
      <c r="D42" s="6">
        <v>42</v>
      </c>
      <c r="E42" s="6">
        <v>628.9</v>
      </c>
      <c r="F42" s="65"/>
      <c r="G42" s="66">
        <f t="shared" si="3"/>
        <v>0</v>
      </c>
      <c r="H42" s="72"/>
      <c r="I42" s="73"/>
      <c r="J42" s="73"/>
      <c r="K42" s="7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27">
      <c r="A43" s="14">
        <v>8</v>
      </c>
      <c r="B43" s="25" t="s">
        <v>20</v>
      </c>
      <c r="C43" s="6" t="s">
        <v>6</v>
      </c>
      <c r="D43" s="6">
        <v>134.4</v>
      </c>
      <c r="E43" s="6">
        <v>11.56</v>
      </c>
      <c r="F43" s="65"/>
      <c r="G43" s="66">
        <f t="shared" si="3"/>
        <v>0</v>
      </c>
      <c r="H43" s="72"/>
      <c r="I43" s="73"/>
      <c r="J43" s="73"/>
      <c r="K43" s="7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39.75">
      <c r="A44" s="14">
        <v>9</v>
      </c>
      <c r="B44" s="24" t="s">
        <v>198</v>
      </c>
      <c r="C44" s="53" t="s">
        <v>1</v>
      </c>
      <c r="D44" s="6">
        <v>5.8</v>
      </c>
      <c r="E44" s="6">
        <v>257.69</v>
      </c>
      <c r="F44" s="65"/>
      <c r="G44" s="66">
        <f t="shared" si="3"/>
        <v>0</v>
      </c>
      <c r="H44" s="72"/>
      <c r="I44" s="73"/>
      <c r="J44" s="73"/>
      <c r="K44" s="7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27">
      <c r="A45" s="14">
        <v>10</v>
      </c>
      <c r="B45" s="11" t="s">
        <v>68</v>
      </c>
      <c r="C45" s="6" t="s">
        <v>220</v>
      </c>
      <c r="D45" s="6">
        <v>1.9</v>
      </c>
      <c r="E45" s="6">
        <v>32.17</v>
      </c>
      <c r="F45" s="65"/>
      <c r="G45" s="66">
        <f t="shared" si="3"/>
        <v>0</v>
      </c>
      <c r="H45" s="72"/>
      <c r="I45" s="73"/>
      <c r="J45" s="73"/>
      <c r="K45" s="7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27">
      <c r="A46" s="14">
        <v>11</v>
      </c>
      <c r="B46" s="12" t="s">
        <v>69</v>
      </c>
      <c r="C46" s="6" t="s">
        <v>1</v>
      </c>
      <c r="D46" s="6">
        <v>24.3</v>
      </c>
      <c r="E46" s="6">
        <v>412.9</v>
      </c>
      <c r="F46" s="65"/>
      <c r="G46" s="66">
        <f t="shared" si="3"/>
        <v>0</v>
      </c>
      <c r="H46" s="72"/>
      <c r="I46" s="73"/>
      <c r="J46" s="73"/>
      <c r="K46" s="7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27">
      <c r="A47" s="14">
        <v>12</v>
      </c>
      <c r="B47" s="11" t="s">
        <v>70</v>
      </c>
      <c r="C47" s="6" t="s">
        <v>6</v>
      </c>
      <c r="D47" s="6">
        <v>38.4</v>
      </c>
      <c r="E47" s="6">
        <v>11.54</v>
      </c>
      <c r="F47" s="65"/>
      <c r="G47" s="66">
        <f t="shared" si="3"/>
        <v>0</v>
      </c>
      <c r="H47" s="72"/>
      <c r="I47" s="73"/>
      <c r="J47" s="73"/>
      <c r="K47" s="7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67.5">
      <c r="A48" s="14">
        <v>13</v>
      </c>
      <c r="B48" s="27" t="s">
        <v>71</v>
      </c>
      <c r="C48" s="49" t="s">
        <v>1</v>
      </c>
      <c r="D48" s="6">
        <v>91.6</v>
      </c>
      <c r="E48" s="6">
        <v>18.96</v>
      </c>
      <c r="F48" s="65"/>
      <c r="G48" s="66">
        <f t="shared" si="3"/>
        <v>0</v>
      </c>
      <c r="H48" s="72"/>
      <c r="I48" s="73"/>
      <c r="J48" s="73"/>
      <c r="K48" s="7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3.5">
      <c r="A49" s="14">
        <v>14</v>
      </c>
      <c r="B49" s="31" t="s">
        <v>106</v>
      </c>
      <c r="C49" s="6" t="s">
        <v>12</v>
      </c>
      <c r="D49" s="52">
        <v>1.649</v>
      </c>
      <c r="E49" s="6">
        <v>3309.58</v>
      </c>
      <c r="F49" s="65"/>
      <c r="G49" s="66">
        <f t="shared" si="3"/>
        <v>0</v>
      </c>
      <c r="H49" s="72"/>
      <c r="I49" s="73"/>
      <c r="J49" s="73"/>
      <c r="K49" s="7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3.5" customHeight="1">
      <c r="A50" s="13"/>
      <c r="B50" s="15" t="s">
        <v>22</v>
      </c>
      <c r="C50" s="6" t="s">
        <v>2</v>
      </c>
      <c r="D50" s="6"/>
      <c r="E50" s="52"/>
      <c r="F50" s="67"/>
      <c r="G50" s="66">
        <f>SUM(G36:G49)</f>
        <v>0</v>
      </c>
      <c r="H50" s="72"/>
      <c r="I50" s="73"/>
      <c r="J50" s="73"/>
      <c r="K50" s="7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3.5" customHeight="1">
      <c r="A51" s="13"/>
      <c r="B51" s="13" t="s">
        <v>41</v>
      </c>
      <c r="C51" s="6"/>
      <c r="D51" s="6"/>
      <c r="E51" s="52"/>
      <c r="F51" s="67"/>
      <c r="G51" s="66"/>
      <c r="H51" s="72"/>
      <c r="I51" s="73"/>
      <c r="J51" s="73"/>
      <c r="K51" s="7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3.5">
      <c r="A52" s="14">
        <v>1</v>
      </c>
      <c r="B52" s="25" t="s">
        <v>27</v>
      </c>
      <c r="C52" s="51" t="s">
        <v>28</v>
      </c>
      <c r="D52" s="6">
        <v>0.05</v>
      </c>
      <c r="E52" s="6">
        <v>345</v>
      </c>
      <c r="F52" s="65"/>
      <c r="G52" s="66">
        <f aca="true" t="shared" si="4" ref="G52:G59">ROUND(F52*D52,2)</f>
        <v>0</v>
      </c>
      <c r="H52" s="72"/>
      <c r="I52" s="73"/>
      <c r="J52" s="73"/>
      <c r="K52" s="7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40.5">
      <c r="A53" s="14">
        <v>2</v>
      </c>
      <c r="B53" s="12" t="s">
        <v>72</v>
      </c>
      <c r="C53" s="6" t="s">
        <v>220</v>
      </c>
      <c r="D53" s="6">
        <v>5.2</v>
      </c>
      <c r="E53" s="6">
        <v>58.09</v>
      </c>
      <c r="F53" s="65"/>
      <c r="G53" s="66">
        <f t="shared" si="4"/>
        <v>0</v>
      </c>
      <c r="H53" s="72"/>
      <c r="I53" s="73"/>
      <c r="J53" s="73"/>
      <c r="K53" s="7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40.5">
      <c r="A54" s="14">
        <v>3</v>
      </c>
      <c r="B54" s="27" t="s">
        <v>33</v>
      </c>
      <c r="C54" s="49" t="s">
        <v>1</v>
      </c>
      <c r="D54" s="6">
        <v>27.1</v>
      </c>
      <c r="E54" s="6">
        <v>5.66</v>
      </c>
      <c r="F54" s="65"/>
      <c r="G54" s="66">
        <f t="shared" si="4"/>
        <v>0</v>
      </c>
      <c r="H54" s="72"/>
      <c r="I54" s="73"/>
      <c r="J54" s="73"/>
      <c r="K54" s="7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40.5">
      <c r="A55" s="14">
        <v>4</v>
      </c>
      <c r="B55" s="23" t="s">
        <v>63</v>
      </c>
      <c r="C55" s="49" t="s">
        <v>1</v>
      </c>
      <c r="D55" s="6">
        <v>2.7</v>
      </c>
      <c r="E55" s="6">
        <v>19.55</v>
      </c>
      <c r="F55" s="65"/>
      <c r="G55" s="66">
        <f t="shared" si="4"/>
        <v>0</v>
      </c>
      <c r="H55" s="72"/>
      <c r="I55" s="73"/>
      <c r="J55" s="73"/>
      <c r="K55" s="7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27">
      <c r="A56" s="14">
        <v>5</v>
      </c>
      <c r="B56" s="11" t="s">
        <v>73</v>
      </c>
      <c r="C56" s="6" t="s">
        <v>25</v>
      </c>
      <c r="D56" s="6">
        <v>2</v>
      </c>
      <c r="E56" s="6">
        <v>48.51</v>
      </c>
      <c r="F56" s="65"/>
      <c r="G56" s="66">
        <f t="shared" si="4"/>
        <v>0</v>
      </c>
      <c r="H56" s="72"/>
      <c r="I56" s="73"/>
      <c r="J56" s="73"/>
      <c r="K56" s="7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3.5">
      <c r="A57" s="14">
        <v>6</v>
      </c>
      <c r="B57" s="11" t="s">
        <v>66</v>
      </c>
      <c r="C57" s="6" t="s">
        <v>1</v>
      </c>
      <c r="D57" s="6">
        <v>0.3</v>
      </c>
      <c r="E57" s="6">
        <v>32.27</v>
      </c>
      <c r="F57" s="65"/>
      <c r="G57" s="66">
        <f t="shared" si="4"/>
        <v>0</v>
      </c>
      <c r="H57" s="72"/>
      <c r="I57" s="73"/>
      <c r="J57" s="73"/>
      <c r="K57" s="7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26.25">
      <c r="A58" s="14">
        <v>7</v>
      </c>
      <c r="B58" s="24" t="s">
        <v>82</v>
      </c>
      <c r="C58" s="53" t="s">
        <v>1</v>
      </c>
      <c r="D58" s="6">
        <v>1.02</v>
      </c>
      <c r="E58" s="6">
        <v>280.17</v>
      </c>
      <c r="F58" s="65"/>
      <c r="G58" s="66">
        <f t="shared" si="4"/>
        <v>0</v>
      </c>
      <c r="H58" s="72"/>
      <c r="I58" s="73"/>
      <c r="J58" s="73"/>
      <c r="K58" s="7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40.5">
      <c r="A59" s="14">
        <v>8</v>
      </c>
      <c r="B59" s="11" t="s">
        <v>81</v>
      </c>
      <c r="C59" s="6" t="s">
        <v>25</v>
      </c>
      <c r="D59" s="6">
        <v>2</v>
      </c>
      <c r="E59" s="6">
        <v>381.27</v>
      </c>
      <c r="F59" s="65"/>
      <c r="G59" s="66">
        <f t="shared" si="4"/>
        <v>0</v>
      </c>
      <c r="H59" s="72"/>
      <c r="I59" s="73"/>
      <c r="J59" s="73"/>
      <c r="K59" s="7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27">
      <c r="A60" s="14"/>
      <c r="B60" s="29" t="s">
        <v>74</v>
      </c>
      <c r="C60" s="54"/>
      <c r="D60" s="52"/>
      <c r="E60" s="52"/>
      <c r="F60" s="67"/>
      <c r="G60" s="66"/>
      <c r="H60" s="72"/>
      <c r="I60" s="73"/>
      <c r="J60" s="73"/>
      <c r="K60" s="7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5.75">
      <c r="A61" s="14">
        <v>9</v>
      </c>
      <c r="B61" s="11" t="s">
        <v>75</v>
      </c>
      <c r="C61" s="6" t="s">
        <v>220</v>
      </c>
      <c r="D61" s="6">
        <v>1.8</v>
      </c>
      <c r="E61" s="6">
        <v>32.18</v>
      </c>
      <c r="F61" s="65"/>
      <c r="G61" s="66">
        <f aca="true" t="shared" si="5" ref="G61:G70">ROUND(F61*D61,2)</f>
        <v>0</v>
      </c>
      <c r="H61" s="72"/>
      <c r="I61" s="73"/>
      <c r="J61" s="73"/>
      <c r="K61" s="7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27">
      <c r="A62" s="14">
        <v>10</v>
      </c>
      <c r="B62" s="12" t="s">
        <v>76</v>
      </c>
      <c r="C62" s="6" t="s">
        <v>1</v>
      </c>
      <c r="D62" s="6">
        <v>19.57</v>
      </c>
      <c r="E62" s="6">
        <v>405.45</v>
      </c>
      <c r="F62" s="65"/>
      <c r="G62" s="66">
        <f t="shared" si="5"/>
        <v>0</v>
      </c>
      <c r="H62" s="72"/>
      <c r="I62" s="73"/>
      <c r="J62" s="73"/>
      <c r="K62" s="7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3.5">
      <c r="A63" s="14">
        <v>11</v>
      </c>
      <c r="B63" s="12" t="s">
        <v>21</v>
      </c>
      <c r="C63" s="6" t="s">
        <v>12</v>
      </c>
      <c r="D63" s="6">
        <v>0.25</v>
      </c>
      <c r="E63" s="6">
        <v>2300.92</v>
      </c>
      <c r="F63" s="65"/>
      <c r="G63" s="66">
        <f t="shared" si="5"/>
        <v>0</v>
      </c>
      <c r="H63" s="72"/>
      <c r="I63" s="73"/>
      <c r="J63" s="73"/>
      <c r="K63" s="7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27">
      <c r="A64" s="14">
        <v>12</v>
      </c>
      <c r="B64" s="11" t="s">
        <v>70</v>
      </c>
      <c r="C64" s="6" t="s">
        <v>6</v>
      </c>
      <c r="D64" s="6">
        <v>63</v>
      </c>
      <c r="E64" s="6">
        <v>11.53</v>
      </c>
      <c r="F64" s="65"/>
      <c r="G64" s="66">
        <f t="shared" si="5"/>
        <v>0</v>
      </c>
      <c r="H64" s="72"/>
      <c r="I64" s="73"/>
      <c r="J64" s="73"/>
      <c r="K64" s="7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5.75">
      <c r="A65" s="14">
        <v>13</v>
      </c>
      <c r="B65" s="11" t="s">
        <v>75</v>
      </c>
      <c r="C65" s="6" t="s">
        <v>220</v>
      </c>
      <c r="D65" s="6">
        <v>0.9</v>
      </c>
      <c r="E65" s="6">
        <v>32.17</v>
      </c>
      <c r="F65" s="65"/>
      <c r="G65" s="66">
        <f t="shared" si="5"/>
        <v>0</v>
      </c>
      <c r="H65" s="72"/>
      <c r="I65" s="73"/>
      <c r="J65" s="73"/>
      <c r="K65" s="7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27">
      <c r="A66" s="14">
        <v>14</v>
      </c>
      <c r="B66" s="12" t="s">
        <v>77</v>
      </c>
      <c r="C66" s="6" t="s">
        <v>1</v>
      </c>
      <c r="D66" s="6">
        <v>9.9</v>
      </c>
      <c r="E66" s="6">
        <v>360</v>
      </c>
      <c r="F66" s="65"/>
      <c r="G66" s="66">
        <f t="shared" si="5"/>
        <v>0</v>
      </c>
      <c r="H66" s="72"/>
      <c r="I66" s="73"/>
      <c r="J66" s="73"/>
      <c r="K66" s="7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27">
      <c r="A67" s="14">
        <v>15</v>
      </c>
      <c r="B67" s="11" t="s">
        <v>70</v>
      </c>
      <c r="C67" s="6" t="s">
        <v>6</v>
      </c>
      <c r="D67" s="6">
        <v>26.2</v>
      </c>
      <c r="E67" s="6">
        <v>11.71</v>
      </c>
      <c r="F67" s="65"/>
      <c r="G67" s="66">
        <f t="shared" si="5"/>
        <v>0</v>
      </c>
      <c r="H67" s="72"/>
      <c r="I67" s="73"/>
      <c r="J67" s="73"/>
      <c r="K67" s="7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3.5">
      <c r="A68" s="14">
        <v>16</v>
      </c>
      <c r="B68" s="22" t="s">
        <v>78</v>
      </c>
      <c r="C68" s="6" t="s">
        <v>1</v>
      </c>
      <c r="D68" s="6">
        <v>19.4</v>
      </c>
      <c r="E68" s="6">
        <v>37.19</v>
      </c>
      <c r="F68" s="65"/>
      <c r="G68" s="66">
        <f t="shared" si="5"/>
        <v>0</v>
      </c>
      <c r="H68" s="72"/>
      <c r="I68" s="73"/>
      <c r="J68" s="73"/>
      <c r="K68" s="7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40.5">
      <c r="A69" s="14">
        <v>17</v>
      </c>
      <c r="B69" s="27" t="s">
        <v>79</v>
      </c>
      <c r="C69" s="49" t="s">
        <v>1</v>
      </c>
      <c r="D69" s="6">
        <v>42.5</v>
      </c>
      <c r="E69" s="6">
        <v>5.66</v>
      </c>
      <c r="F69" s="65"/>
      <c r="G69" s="66">
        <f t="shared" si="5"/>
        <v>0</v>
      </c>
      <c r="H69" s="72"/>
      <c r="I69" s="73"/>
      <c r="J69" s="73"/>
      <c r="K69" s="7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40.5">
      <c r="A70" s="14">
        <v>18</v>
      </c>
      <c r="B70" s="23" t="s">
        <v>63</v>
      </c>
      <c r="C70" s="49" t="s">
        <v>1</v>
      </c>
      <c r="D70" s="6">
        <v>4.3</v>
      </c>
      <c r="E70" s="6">
        <v>19.7</v>
      </c>
      <c r="F70" s="65"/>
      <c r="G70" s="66">
        <f t="shared" si="5"/>
        <v>0</v>
      </c>
      <c r="H70" s="72"/>
      <c r="I70" s="73"/>
      <c r="J70" s="73"/>
      <c r="K70" s="7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67.5">
      <c r="A71" s="14">
        <v>19</v>
      </c>
      <c r="B71" s="27" t="s">
        <v>80</v>
      </c>
      <c r="C71" s="49" t="s">
        <v>1</v>
      </c>
      <c r="D71" s="6">
        <v>10.8</v>
      </c>
      <c r="E71" s="6">
        <v>17.93</v>
      </c>
      <c r="F71" s="65"/>
      <c r="G71" s="66">
        <f>ROUND(F71*D71,2)</f>
        <v>0</v>
      </c>
      <c r="H71" s="72"/>
      <c r="I71" s="73"/>
      <c r="J71" s="73"/>
      <c r="K71" s="7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3.5" customHeight="1">
      <c r="A72" s="13"/>
      <c r="B72" s="15" t="s">
        <v>23</v>
      </c>
      <c r="C72" s="6" t="s">
        <v>2</v>
      </c>
      <c r="D72" s="6"/>
      <c r="E72" s="52"/>
      <c r="F72" s="67"/>
      <c r="G72" s="66">
        <f>SUM(G52:G71)</f>
        <v>0</v>
      </c>
      <c r="H72" s="72"/>
      <c r="I72" s="73"/>
      <c r="J72" s="73"/>
      <c r="K72" s="7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3.5" customHeight="1">
      <c r="A73" s="13"/>
      <c r="B73" s="13" t="s">
        <v>119</v>
      </c>
      <c r="C73" s="6"/>
      <c r="D73" s="6"/>
      <c r="E73" s="52"/>
      <c r="F73" s="67"/>
      <c r="G73" s="66"/>
      <c r="H73" s="72"/>
      <c r="I73" s="73"/>
      <c r="J73" s="73"/>
      <c r="K73" s="7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40.5">
      <c r="A74" s="14">
        <v>1</v>
      </c>
      <c r="B74" s="27" t="s">
        <v>33</v>
      </c>
      <c r="C74" s="49" t="s">
        <v>1</v>
      </c>
      <c r="D74" s="6">
        <v>76.6</v>
      </c>
      <c r="E74" s="6">
        <v>5.65</v>
      </c>
      <c r="F74" s="65"/>
      <c r="G74" s="66">
        <f aca="true" t="shared" si="6" ref="G74:G84">ROUND(F74*D74,2)</f>
        <v>0</v>
      </c>
      <c r="H74" s="72"/>
      <c r="I74" s="73"/>
      <c r="J74" s="73"/>
      <c r="K74" s="7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27">
      <c r="A75" s="14">
        <v>2</v>
      </c>
      <c r="B75" s="27" t="s">
        <v>199</v>
      </c>
      <c r="C75" s="49" t="s">
        <v>1</v>
      </c>
      <c r="D75" s="6">
        <v>945.8</v>
      </c>
      <c r="E75" s="6">
        <v>11.6</v>
      </c>
      <c r="F75" s="65"/>
      <c r="G75" s="66">
        <f t="shared" si="6"/>
        <v>0</v>
      </c>
      <c r="H75" s="72"/>
      <c r="I75" s="73"/>
      <c r="J75" s="73"/>
      <c r="K75" s="7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27">
      <c r="A76" s="14">
        <v>3</v>
      </c>
      <c r="B76" s="27" t="s">
        <v>120</v>
      </c>
      <c r="C76" s="49" t="s">
        <v>1</v>
      </c>
      <c r="D76" s="6">
        <v>160.8</v>
      </c>
      <c r="E76" s="6">
        <v>211.56</v>
      </c>
      <c r="F76" s="65"/>
      <c r="G76" s="66">
        <f t="shared" si="6"/>
        <v>0</v>
      </c>
      <c r="H76" s="72"/>
      <c r="I76" s="73"/>
      <c r="J76" s="73"/>
      <c r="K76" s="7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40.5">
      <c r="A77" s="14">
        <v>4</v>
      </c>
      <c r="B77" s="27" t="s">
        <v>200</v>
      </c>
      <c r="C77" s="49" t="s">
        <v>1</v>
      </c>
      <c r="D77" s="6">
        <v>725.9</v>
      </c>
      <c r="E77" s="6">
        <v>9.03</v>
      </c>
      <c r="F77" s="65"/>
      <c r="G77" s="66">
        <f t="shared" si="6"/>
        <v>0</v>
      </c>
      <c r="H77" s="72"/>
      <c r="I77" s="73"/>
      <c r="J77" s="73"/>
      <c r="K77" s="7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40.5">
      <c r="A78" s="14">
        <v>5</v>
      </c>
      <c r="B78" s="27" t="s">
        <v>121</v>
      </c>
      <c r="C78" s="49" t="s">
        <v>1</v>
      </c>
      <c r="D78" s="6">
        <v>380.7</v>
      </c>
      <c r="E78" s="6">
        <v>40.07</v>
      </c>
      <c r="F78" s="65"/>
      <c r="G78" s="66">
        <f t="shared" si="6"/>
        <v>0</v>
      </c>
      <c r="H78" s="72"/>
      <c r="I78" s="73"/>
      <c r="J78" s="73"/>
      <c r="K78" s="7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27">
      <c r="A79" s="14">
        <v>6</v>
      </c>
      <c r="B79" s="12" t="s">
        <v>122</v>
      </c>
      <c r="C79" s="6" t="s">
        <v>12</v>
      </c>
      <c r="D79" s="6">
        <v>16.81</v>
      </c>
      <c r="E79" s="6">
        <v>2261</v>
      </c>
      <c r="F79" s="65"/>
      <c r="G79" s="66">
        <f t="shared" si="6"/>
        <v>0</v>
      </c>
      <c r="H79" s="72"/>
      <c r="I79" s="73"/>
      <c r="J79" s="73"/>
      <c r="K79" s="7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27">
      <c r="A80" s="14">
        <v>7</v>
      </c>
      <c r="B80" s="12" t="s">
        <v>123</v>
      </c>
      <c r="C80" s="6" t="s">
        <v>1</v>
      </c>
      <c r="D80" s="6">
        <v>315.5</v>
      </c>
      <c r="E80" s="6">
        <v>297.44</v>
      </c>
      <c r="F80" s="65"/>
      <c r="G80" s="66">
        <f t="shared" si="6"/>
        <v>0</v>
      </c>
      <c r="H80" s="72"/>
      <c r="I80" s="73"/>
      <c r="J80" s="73"/>
      <c r="K80" s="7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3.5">
      <c r="A81" s="14">
        <v>8</v>
      </c>
      <c r="B81" s="11" t="s">
        <v>124</v>
      </c>
      <c r="C81" s="6" t="s">
        <v>1</v>
      </c>
      <c r="D81" s="6">
        <v>64.8</v>
      </c>
      <c r="E81" s="6">
        <v>106.21</v>
      </c>
      <c r="F81" s="65"/>
      <c r="G81" s="66">
        <f t="shared" si="6"/>
        <v>0</v>
      </c>
      <c r="H81" s="72"/>
      <c r="I81" s="73"/>
      <c r="J81" s="73"/>
      <c r="K81" s="7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3.5">
      <c r="A82" s="14">
        <v>9</v>
      </c>
      <c r="B82" s="22" t="s">
        <v>125</v>
      </c>
      <c r="C82" s="6" t="s">
        <v>1</v>
      </c>
      <c r="D82" s="6">
        <v>15.6</v>
      </c>
      <c r="E82" s="6">
        <v>37.2</v>
      </c>
      <c r="F82" s="65"/>
      <c r="G82" s="66">
        <f t="shared" si="6"/>
        <v>0</v>
      </c>
      <c r="H82" s="72"/>
      <c r="I82" s="73"/>
      <c r="J82" s="73"/>
      <c r="K82" s="7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27">
      <c r="A83" s="14">
        <v>10</v>
      </c>
      <c r="B83" s="12" t="s">
        <v>127</v>
      </c>
      <c r="C83" s="6" t="s">
        <v>13</v>
      </c>
      <c r="D83" s="6">
        <v>39</v>
      </c>
      <c r="E83" s="6">
        <v>23.2</v>
      </c>
      <c r="F83" s="65"/>
      <c r="G83" s="66">
        <f t="shared" si="6"/>
        <v>0</v>
      </c>
      <c r="H83" s="72"/>
      <c r="I83" s="73"/>
      <c r="J83" s="73"/>
      <c r="K83" s="7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54">
      <c r="A84" s="14">
        <v>11</v>
      </c>
      <c r="B84" s="27" t="s">
        <v>126</v>
      </c>
      <c r="C84" s="49" t="s">
        <v>1</v>
      </c>
      <c r="D84" s="6">
        <v>1055.2</v>
      </c>
      <c r="E84" s="6">
        <v>15.85</v>
      </c>
      <c r="F84" s="65"/>
      <c r="G84" s="66">
        <f t="shared" si="6"/>
        <v>0</v>
      </c>
      <c r="H84" s="72"/>
      <c r="I84" s="73"/>
      <c r="J84" s="73"/>
      <c r="K84" s="7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27">
      <c r="A85" s="14">
        <v>12</v>
      </c>
      <c r="B85" s="12" t="s">
        <v>93</v>
      </c>
      <c r="C85" s="6" t="s">
        <v>196</v>
      </c>
      <c r="D85" s="6">
        <v>298.36</v>
      </c>
      <c r="E85" s="6">
        <v>2.24</v>
      </c>
      <c r="F85" s="65"/>
      <c r="G85" s="66">
        <f>ROUND(F85*D85,2)</f>
        <v>0</v>
      </c>
      <c r="H85" s="72"/>
      <c r="I85" s="73"/>
      <c r="J85" s="73"/>
      <c r="K85" s="7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27">
      <c r="A86" s="14">
        <v>13</v>
      </c>
      <c r="B86" s="12" t="s">
        <v>208</v>
      </c>
      <c r="C86" s="6" t="s">
        <v>1</v>
      </c>
      <c r="D86" s="6">
        <v>30.9</v>
      </c>
      <c r="E86" s="6">
        <v>318.02</v>
      </c>
      <c r="F86" s="65"/>
      <c r="G86" s="66">
        <f>ROUND(F86*D86,2)</f>
        <v>0</v>
      </c>
      <c r="H86" s="72"/>
      <c r="I86" s="73"/>
      <c r="J86" s="73"/>
      <c r="K86" s="7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3.5" customHeight="1">
      <c r="A87" s="13"/>
      <c r="B87" s="15" t="s">
        <v>42</v>
      </c>
      <c r="C87" s="6" t="s">
        <v>2</v>
      </c>
      <c r="D87" s="6"/>
      <c r="E87" s="52"/>
      <c r="F87" s="67"/>
      <c r="G87" s="66">
        <f>SUM(G74:G86)</f>
        <v>0</v>
      </c>
      <c r="H87" s="72"/>
      <c r="I87" s="73"/>
      <c r="J87" s="73"/>
      <c r="K87" s="7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27">
      <c r="A88" s="13"/>
      <c r="B88" s="20" t="s">
        <v>43</v>
      </c>
      <c r="C88" s="17"/>
      <c r="D88" s="17"/>
      <c r="E88" s="17"/>
      <c r="F88" s="68"/>
      <c r="G88" s="69"/>
      <c r="H88" s="82"/>
      <c r="I88" s="82"/>
      <c r="J88" s="82"/>
      <c r="K88" s="82"/>
      <c r="L88" s="16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27">
      <c r="A89" s="14">
        <v>1</v>
      </c>
      <c r="B89" s="11" t="s">
        <v>83</v>
      </c>
      <c r="C89" s="6" t="s">
        <v>220</v>
      </c>
      <c r="D89" s="6">
        <v>6.7</v>
      </c>
      <c r="E89" s="6">
        <v>114.49</v>
      </c>
      <c r="F89" s="65"/>
      <c r="G89" s="66">
        <f aca="true" t="shared" si="7" ref="G89:G106">ROUND(F89*D89,2)</f>
        <v>0</v>
      </c>
      <c r="H89" s="72"/>
      <c r="I89" s="73"/>
      <c r="J89" s="73"/>
      <c r="K89" s="7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27">
      <c r="A90" s="14">
        <v>2</v>
      </c>
      <c r="B90" s="11" t="s">
        <v>84</v>
      </c>
      <c r="C90" s="6" t="s">
        <v>6</v>
      </c>
      <c r="D90" s="6">
        <v>133.6</v>
      </c>
      <c r="E90" s="6">
        <v>12.94</v>
      </c>
      <c r="F90" s="65"/>
      <c r="G90" s="66">
        <f t="shared" si="7"/>
        <v>0</v>
      </c>
      <c r="H90" s="72"/>
      <c r="I90" s="73"/>
      <c r="J90" s="73"/>
      <c r="K90" s="7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40.5">
      <c r="A91" s="14">
        <v>3</v>
      </c>
      <c r="B91" s="12" t="s">
        <v>85</v>
      </c>
      <c r="C91" s="6" t="s">
        <v>25</v>
      </c>
      <c r="D91" s="6">
        <v>1668</v>
      </c>
      <c r="E91" s="6">
        <v>7.47</v>
      </c>
      <c r="F91" s="65"/>
      <c r="G91" s="66">
        <f t="shared" si="7"/>
        <v>0</v>
      </c>
      <c r="H91" s="72"/>
      <c r="I91" s="73"/>
      <c r="J91" s="73"/>
      <c r="K91" s="7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27">
      <c r="A92" s="14">
        <v>4</v>
      </c>
      <c r="B92" s="12" t="s">
        <v>86</v>
      </c>
      <c r="C92" s="6" t="s">
        <v>1</v>
      </c>
      <c r="D92" s="6">
        <v>34.5</v>
      </c>
      <c r="E92" s="6">
        <v>348.2</v>
      </c>
      <c r="F92" s="65"/>
      <c r="G92" s="66">
        <f t="shared" si="7"/>
        <v>0</v>
      </c>
      <c r="H92" s="72"/>
      <c r="I92" s="73"/>
      <c r="J92" s="73"/>
      <c r="K92" s="7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40.5">
      <c r="A93" s="14">
        <v>5</v>
      </c>
      <c r="B93" s="27" t="s">
        <v>204</v>
      </c>
      <c r="C93" s="49" t="s">
        <v>1</v>
      </c>
      <c r="D93" s="6">
        <v>86.2</v>
      </c>
      <c r="E93" s="6">
        <v>5.21</v>
      </c>
      <c r="F93" s="65"/>
      <c r="G93" s="66">
        <f t="shared" si="7"/>
        <v>0</v>
      </c>
      <c r="H93" s="72"/>
      <c r="I93" s="73"/>
      <c r="J93" s="73"/>
      <c r="K93" s="7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27">
      <c r="A94" s="14">
        <v>6</v>
      </c>
      <c r="B94" s="23" t="s">
        <v>87</v>
      </c>
      <c r="C94" s="49" t="s">
        <v>1</v>
      </c>
      <c r="D94" s="6">
        <v>8.6</v>
      </c>
      <c r="E94" s="6">
        <v>14.83</v>
      </c>
      <c r="F94" s="65"/>
      <c r="G94" s="66">
        <f t="shared" si="7"/>
        <v>0</v>
      </c>
      <c r="H94" s="72"/>
      <c r="I94" s="73"/>
      <c r="J94" s="73"/>
      <c r="K94" s="7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.75">
      <c r="A95" s="14">
        <v>7</v>
      </c>
      <c r="B95" s="11" t="s">
        <v>88</v>
      </c>
      <c r="C95" s="6" t="s">
        <v>220</v>
      </c>
      <c r="D95" s="6">
        <v>9.8</v>
      </c>
      <c r="E95" s="6">
        <v>45.48</v>
      </c>
      <c r="F95" s="65"/>
      <c r="G95" s="66">
        <f t="shared" si="7"/>
        <v>0</v>
      </c>
      <c r="H95" s="72"/>
      <c r="I95" s="73"/>
      <c r="J95" s="73"/>
      <c r="K95" s="7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27">
      <c r="A96" s="14">
        <v>8</v>
      </c>
      <c r="B96" s="11" t="s">
        <v>201</v>
      </c>
      <c r="C96" s="6" t="s">
        <v>1</v>
      </c>
      <c r="D96" s="6">
        <v>19.04</v>
      </c>
      <c r="E96" s="6">
        <v>421.89</v>
      </c>
      <c r="F96" s="65"/>
      <c r="G96" s="66">
        <f t="shared" si="7"/>
        <v>0</v>
      </c>
      <c r="H96" s="72"/>
      <c r="I96" s="73"/>
      <c r="J96" s="73"/>
      <c r="K96" s="7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67.5">
      <c r="A97" s="14">
        <v>9</v>
      </c>
      <c r="B97" s="27" t="s">
        <v>89</v>
      </c>
      <c r="C97" s="49" t="s">
        <v>1</v>
      </c>
      <c r="D97" s="6">
        <v>85.6</v>
      </c>
      <c r="E97" s="6">
        <v>17.97</v>
      </c>
      <c r="F97" s="65"/>
      <c r="G97" s="66">
        <f t="shared" si="7"/>
        <v>0</v>
      </c>
      <c r="H97" s="72"/>
      <c r="I97" s="73"/>
      <c r="J97" s="73"/>
      <c r="K97" s="7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40.5">
      <c r="A98" s="14">
        <v>10</v>
      </c>
      <c r="B98" s="11" t="s">
        <v>90</v>
      </c>
      <c r="C98" s="6" t="s">
        <v>220</v>
      </c>
      <c r="D98" s="6">
        <v>12.96</v>
      </c>
      <c r="E98" s="6">
        <v>114.5</v>
      </c>
      <c r="F98" s="65"/>
      <c r="G98" s="66">
        <f t="shared" si="7"/>
        <v>0</v>
      </c>
      <c r="H98" s="72"/>
      <c r="I98" s="73"/>
      <c r="J98" s="73"/>
      <c r="K98" s="7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40.5">
      <c r="A99" s="14">
        <v>11</v>
      </c>
      <c r="B99" s="11" t="s">
        <v>91</v>
      </c>
      <c r="C99" s="6" t="s">
        <v>6</v>
      </c>
      <c r="D99" s="6">
        <v>259.2</v>
      </c>
      <c r="E99" s="6">
        <v>12.95</v>
      </c>
      <c r="F99" s="65"/>
      <c r="G99" s="66">
        <f t="shared" si="7"/>
        <v>0</v>
      </c>
      <c r="H99" s="72"/>
      <c r="I99" s="73"/>
      <c r="J99" s="73"/>
      <c r="K99" s="7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26.25">
      <c r="A100" s="14">
        <v>12</v>
      </c>
      <c r="B100" s="24" t="s">
        <v>92</v>
      </c>
      <c r="C100" s="6" t="s">
        <v>1</v>
      </c>
      <c r="D100" s="6">
        <v>103.68</v>
      </c>
      <c r="E100" s="6">
        <v>264.81</v>
      </c>
      <c r="F100" s="65"/>
      <c r="G100" s="66">
        <f t="shared" si="7"/>
        <v>0</v>
      </c>
      <c r="H100" s="72"/>
      <c r="I100" s="73"/>
      <c r="J100" s="73"/>
      <c r="K100" s="7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27">
      <c r="A101" s="14">
        <v>13</v>
      </c>
      <c r="B101" s="12" t="s">
        <v>93</v>
      </c>
      <c r="C101" s="6" t="s">
        <v>12</v>
      </c>
      <c r="D101" s="52">
        <v>0.572</v>
      </c>
      <c r="E101" s="6">
        <v>2260.96</v>
      </c>
      <c r="F101" s="65"/>
      <c r="G101" s="66">
        <f t="shared" si="7"/>
        <v>0</v>
      </c>
      <c r="H101" s="72"/>
      <c r="I101" s="73"/>
      <c r="J101" s="73"/>
      <c r="K101" s="7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27">
      <c r="A102" s="14">
        <v>14</v>
      </c>
      <c r="B102" s="12" t="s">
        <v>94</v>
      </c>
      <c r="C102" s="6" t="s">
        <v>1</v>
      </c>
      <c r="D102" s="6">
        <v>54.72</v>
      </c>
      <c r="E102" s="6">
        <v>307.93</v>
      </c>
      <c r="F102" s="65"/>
      <c r="G102" s="66">
        <f t="shared" si="7"/>
        <v>0</v>
      </c>
      <c r="H102" s="72"/>
      <c r="I102" s="73"/>
      <c r="J102" s="73"/>
      <c r="K102" s="7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3.5">
      <c r="A103" s="14">
        <v>15</v>
      </c>
      <c r="B103" s="25" t="s">
        <v>95</v>
      </c>
      <c r="C103" s="6" t="s">
        <v>6</v>
      </c>
      <c r="D103" s="6">
        <v>319.2</v>
      </c>
      <c r="E103" s="6">
        <v>5.65</v>
      </c>
      <c r="F103" s="65"/>
      <c r="G103" s="66">
        <f t="shared" si="7"/>
        <v>0</v>
      </c>
      <c r="H103" s="72"/>
      <c r="I103" s="73"/>
      <c r="J103" s="73"/>
      <c r="K103" s="7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40.5">
      <c r="A104" s="14">
        <v>16</v>
      </c>
      <c r="B104" s="12" t="s">
        <v>96</v>
      </c>
      <c r="C104" s="6" t="s">
        <v>25</v>
      </c>
      <c r="D104" s="6">
        <v>1904</v>
      </c>
      <c r="E104" s="6">
        <v>7.47</v>
      </c>
      <c r="F104" s="65"/>
      <c r="G104" s="66">
        <f t="shared" si="7"/>
        <v>0</v>
      </c>
      <c r="H104" s="72"/>
      <c r="I104" s="73"/>
      <c r="J104" s="73"/>
      <c r="K104" s="7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3.5">
      <c r="A105" s="14">
        <v>17</v>
      </c>
      <c r="B105" s="12" t="s">
        <v>97</v>
      </c>
      <c r="C105" s="6" t="s">
        <v>12</v>
      </c>
      <c r="D105" s="6">
        <v>1.88</v>
      </c>
      <c r="E105" s="6">
        <v>2307.98</v>
      </c>
      <c r="F105" s="65"/>
      <c r="G105" s="66">
        <f t="shared" si="7"/>
        <v>0</v>
      </c>
      <c r="H105" s="72"/>
      <c r="I105" s="73"/>
      <c r="J105" s="73"/>
      <c r="K105" s="7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26.25">
      <c r="A106" s="14">
        <v>18</v>
      </c>
      <c r="B106" s="24" t="s">
        <v>98</v>
      </c>
      <c r="C106" s="6" t="s">
        <v>1</v>
      </c>
      <c r="D106" s="6">
        <v>47.6</v>
      </c>
      <c r="E106" s="6">
        <v>263.6</v>
      </c>
      <c r="F106" s="65"/>
      <c r="G106" s="66">
        <f t="shared" si="7"/>
        <v>0</v>
      </c>
      <c r="H106" s="72"/>
      <c r="I106" s="73"/>
      <c r="J106" s="73"/>
      <c r="K106" s="7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3.5" customHeight="1">
      <c r="A107" s="13"/>
      <c r="B107" s="15" t="s">
        <v>44</v>
      </c>
      <c r="C107" s="6" t="s">
        <v>2</v>
      </c>
      <c r="D107" s="6"/>
      <c r="E107" s="52"/>
      <c r="F107" s="67"/>
      <c r="G107" s="66">
        <f>SUM(G89:G106)</f>
        <v>0</v>
      </c>
      <c r="H107" s="72"/>
      <c r="I107" s="73"/>
      <c r="J107" s="73"/>
      <c r="K107" s="7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27">
      <c r="A108" s="13"/>
      <c r="B108" s="20" t="s">
        <v>128</v>
      </c>
      <c r="C108" s="17"/>
      <c r="D108" s="17"/>
      <c r="E108" s="17"/>
      <c r="F108" s="68"/>
      <c r="G108" s="69"/>
      <c r="H108" s="82"/>
      <c r="I108" s="82"/>
      <c r="J108" s="82"/>
      <c r="K108" s="82"/>
      <c r="L108" s="16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3.5">
      <c r="A109" s="13"/>
      <c r="B109" s="34" t="s">
        <v>129</v>
      </c>
      <c r="C109" s="35"/>
      <c r="D109" s="17"/>
      <c r="E109" s="17"/>
      <c r="F109" s="68"/>
      <c r="G109" s="69"/>
      <c r="H109" s="82"/>
      <c r="I109" s="82"/>
      <c r="J109" s="82"/>
      <c r="K109" s="82"/>
      <c r="L109" s="16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5" customHeight="1">
      <c r="A110" s="13"/>
      <c r="B110" s="36" t="s">
        <v>130</v>
      </c>
      <c r="C110" s="35"/>
      <c r="D110" s="17"/>
      <c r="E110" s="17"/>
      <c r="F110" s="68"/>
      <c r="G110" s="69"/>
      <c r="H110" s="82"/>
      <c r="I110" s="82"/>
      <c r="J110" s="82"/>
      <c r="K110" s="82"/>
      <c r="L110" s="16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40.5">
      <c r="A111" s="14">
        <v>1</v>
      </c>
      <c r="B111" s="27" t="s">
        <v>131</v>
      </c>
      <c r="C111" s="49" t="s">
        <v>1</v>
      </c>
      <c r="D111" s="6">
        <v>268</v>
      </c>
      <c r="E111" s="6">
        <v>5.65</v>
      </c>
      <c r="F111" s="65"/>
      <c r="G111" s="66">
        <f aca="true" t="shared" si="8" ref="G111:G116">ROUND(F111*D111,2)</f>
        <v>0</v>
      </c>
      <c r="H111" s="72"/>
      <c r="I111" s="73"/>
      <c r="J111" s="73"/>
      <c r="K111" s="7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27">
      <c r="A112" s="14">
        <v>2</v>
      </c>
      <c r="B112" s="11" t="s">
        <v>132</v>
      </c>
      <c r="C112" s="6" t="s">
        <v>1</v>
      </c>
      <c r="D112" s="6">
        <v>1804</v>
      </c>
      <c r="E112" s="6">
        <v>32.17</v>
      </c>
      <c r="F112" s="65"/>
      <c r="G112" s="66">
        <f t="shared" si="8"/>
        <v>0</v>
      </c>
      <c r="H112" s="72"/>
      <c r="I112" s="73"/>
      <c r="J112" s="73"/>
      <c r="K112" s="7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27">
      <c r="A113" s="14">
        <v>3</v>
      </c>
      <c r="B113" s="11" t="s">
        <v>133</v>
      </c>
      <c r="C113" s="6" t="s">
        <v>6</v>
      </c>
      <c r="D113" s="6">
        <v>778</v>
      </c>
      <c r="E113" s="6">
        <v>11.21</v>
      </c>
      <c r="F113" s="65"/>
      <c r="G113" s="66">
        <f t="shared" si="8"/>
        <v>0</v>
      </c>
      <c r="H113" s="72"/>
      <c r="I113" s="73"/>
      <c r="J113" s="73"/>
      <c r="K113" s="7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27">
      <c r="A114" s="14">
        <v>4</v>
      </c>
      <c r="B114" s="23" t="s">
        <v>191</v>
      </c>
      <c r="C114" s="49" t="s">
        <v>1</v>
      </c>
      <c r="D114" s="6">
        <v>420</v>
      </c>
      <c r="E114" s="6">
        <v>31.28</v>
      </c>
      <c r="F114" s="65"/>
      <c r="G114" s="66">
        <f t="shared" si="8"/>
        <v>0</v>
      </c>
      <c r="H114" s="72"/>
      <c r="I114" s="73"/>
      <c r="J114" s="73"/>
      <c r="K114" s="7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27">
      <c r="A115" s="14">
        <v>5</v>
      </c>
      <c r="B115" s="25" t="s">
        <v>118</v>
      </c>
      <c r="C115" s="6" t="s">
        <v>25</v>
      </c>
      <c r="D115" s="6">
        <v>32</v>
      </c>
      <c r="E115" s="6">
        <v>308.75</v>
      </c>
      <c r="F115" s="65"/>
      <c r="G115" s="66">
        <f t="shared" si="8"/>
        <v>0</v>
      </c>
      <c r="H115" s="72"/>
      <c r="I115" s="73"/>
      <c r="J115" s="73"/>
      <c r="K115" s="7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3.5">
      <c r="A116" s="14">
        <v>6</v>
      </c>
      <c r="B116" s="25" t="s">
        <v>27</v>
      </c>
      <c r="C116" s="51" t="s">
        <v>28</v>
      </c>
      <c r="D116" s="6">
        <v>0.1</v>
      </c>
      <c r="E116" s="6">
        <v>339.39</v>
      </c>
      <c r="F116" s="65"/>
      <c r="G116" s="66">
        <f t="shared" si="8"/>
        <v>0</v>
      </c>
      <c r="H116" s="72"/>
      <c r="I116" s="73"/>
      <c r="J116" s="73"/>
      <c r="K116" s="7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3.5">
      <c r="A117" s="14"/>
      <c r="B117" s="28" t="s">
        <v>134</v>
      </c>
      <c r="C117" s="49"/>
      <c r="D117" s="52"/>
      <c r="E117" s="52"/>
      <c r="F117" s="67"/>
      <c r="G117" s="66"/>
      <c r="H117" s="72"/>
      <c r="I117" s="73"/>
      <c r="J117" s="73"/>
      <c r="K117" s="7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27">
      <c r="A118" s="14">
        <v>7</v>
      </c>
      <c r="B118" s="11" t="s">
        <v>192</v>
      </c>
      <c r="C118" s="6" t="s">
        <v>1</v>
      </c>
      <c r="D118" s="6">
        <v>512</v>
      </c>
      <c r="E118" s="6">
        <v>1.05</v>
      </c>
      <c r="F118" s="65"/>
      <c r="G118" s="66">
        <f>ROUND(F118*D118,2)</f>
        <v>0</v>
      </c>
      <c r="H118" s="72"/>
      <c r="I118" s="73"/>
      <c r="J118" s="73"/>
      <c r="K118" s="7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40.5">
      <c r="A119" s="14">
        <v>8</v>
      </c>
      <c r="B119" s="27" t="s">
        <v>135</v>
      </c>
      <c r="C119" s="49" t="s">
        <v>1</v>
      </c>
      <c r="D119" s="6">
        <v>270</v>
      </c>
      <c r="E119" s="6">
        <v>15.85</v>
      </c>
      <c r="F119" s="65"/>
      <c r="G119" s="66">
        <f>ROUND(F119*D119,2)</f>
        <v>0</v>
      </c>
      <c r="H119" s="72"/>
      <c r="I119" s="73"/>
      <c r="J119" s="73"/>
      <c r="K119" s="7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40.5">
      <c r="A120" s="14">
        <v>9</v>
      </c>
      <c r="B120" s="11" t="s">
        <v>136</v>
      </c>
      <c r="C120" s="6" t="s">
        <v>13</v>
      </c>
      <c r="D120" s="6">
        <v>120</v>
      </c>
      <c r="E120" s="6">
        <v>20.91</v>
      </c>
      <c r="F120" s="65"/>
      <c r="G120" s="66">
        <f>ROUND(F120*D120,2)</f>
        <v>0</v>
      </c>
      <c r="H120" s="72"/>
      <c r="I120" s="73"/>
      <c r="J120" s="73"/>
      <c r="K120" s="7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3.5">
      <c r="A121" s="14"/>
      <c r="B121" s="37" t="s">
        <v>137</v>
      </c>
      <c r="C121" s="49"/>
      <c r="D121" s="52"/>
      <c r="E121" s="6"/>
      <c r="F121" s="65"/>
      <c r="G121" s="66"/>
      <c r="H121" s="72"/>
      <c r="I121" s="73"/>
      <c r="J121" s="73"/>
      <c r="K121" s="7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27">
      <c r="A122" s="14">
        <v>10</v>
      </c>
      <c r="B122" s="11" t="s">
        <v>138</v>
      </c>
      <c r="C122" s="21" t="s">
        <v>12</v>
      </c>
      <c r="D122" s="6">
        <v>15</v>
      </c>
      <c r="E122" s="6">
        <v>489.55</v>
      </c>
      <c r="F122" s="65"/>
      <c r="G122" s="66">
        <f>ROUND(F122*D122,2)</f>
        <v>0</v>
      </c>
      <c r="H122" s="72"/>
      <c r="I122" s="73"/>
      <c r="J122" s="73"/>
      <c r="K122" s="7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27">
      <c r="A123" s="14">
        <v>11</v>
      </c>
      <c r="B123" s="11" t="s">
        <v>139</v>
      </c>
      <c r="C123" s="6" t="s">
        <v>220</v>
      </c>
      <c r="D123" s="6">
        <v>18</v>
      </c>
      <c r="E123" s="6">
        <v>274.94</v>
      </c>
      <c r="F123" s="65"/>
      <c r="G123" s="66">
        <f>ROUND(F123*D123,2)</f>
        <v>0</v>
      </c>
      <c r="H123" s="72"/>
      <c r="I123" s="73"/>
      <c r="J123" s="73"/>
      <c r="K123" s="7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54">
      <c r="A124" s="14">
        <v>12</v>
      </c>
      <c r="B124" s="27" t="s">
        <v>209</v>
      </c>
      <c r="C124" s="49" t="s">
        <v>1</v>
      </c>
      <c r="D124" s="6">
        <v>150</v>
      </c>
      <c r="E124" s="6">
        <v>5.66</v>
      </c>
      <c r="F124" s="65"/>
      <c r="G124" s="66">
        <f>ROUND(F124*D124,2)</f>
        <v>0</v>
      </c>
      <c r="H124" s="72"/>
      <c r="I124" s="73"/>
      <c r="J124" s="73"/>
      <c r="K124" s="7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81">
      <c r="A125" s="14">
        <v>13</v>
      </c>
      <c r="B125" s="23" t="s">
        <v>193</v>
      </c>
      <c r="C125" s="49" t="s">
        <v>1</v>
      </c>
      <c r="D125" s="6">
        <v>65</v>
      </c>
      <c r="E125" s="6">
        <v>194.87</v>
      </c>
      <c r="F125" s="65"/>
      <c r="G125" s="66">
        <f>ROUND(F125*D125,2)</f>
        <v>0</v>
      </c>
      <c r="H125" s="72"/>
      <c r="I125" s="73"/>
      <c r="J125" s="73"/>
      <c r="K125" s="7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40.5">
      <c r="A126" s="14">
        <v>14</v>
      </c>
      <c r="B126" s="11" t="s">
        <v>140</v>
      </c>
      <c r="C126" s="6" t="s">
        <v>1</v>
      </c>
      <c r="D126" s="6">
        <v>256</v>
      </c>
      <c r="E126" s="6">
        <v>1.66</v>
      </c>
      <c r="F126" s="65"/>
      <c r="G126" s="66">
        <f>ROUND(F126*D126,2)</f>
        <v>0</v>
      </c>
      <c r="H126" s="72"/>
      <c r="I126" s="73"/>
      <c r="J126" s="73"/>
      <c r="K126" s="7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5" customHeight="1">
      <c r="A127" s="14"/>
      <c r="B127" s="30" t="s">
        <v>141</v>
      </c>
      <c r="C127" s="6"/>
      <c r="D127" s="52"/>
      <c r="E127" s="52"/>
      <c r="F127" s="67"/>
      <c r="G127" s="66"/>
      <c r="H127" s="72"/>
      <c r="I127" s="73"/>
      <c r="J127" s="73"/>
      <c r="K127" s="7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94.5">
      <c r="A128" s="14">
        <v>15</v>
      </c>
      <c r="B128" s="23" t="s">
        <v>214</v>
      </c>
      <c r="C128" s="49" t="s">
        <v>25</v>
      </c>
      <c r="D128" s="6">
        <v>10</v>
      </c>
      <c r="E128" s="6">
        <v>41.5</v>
      </c>
      <c r="F128" s="65"/>
      <c r="G128" s="66">
        <f>ROUND(F128*D128,2)</f>
        <v>0</v>
      </c>
      <c r="H128" s="72"/>
      <c r="I128" s="73"/>
      <c r="J128" s="73"/>
      <c r="K128" s="7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27">
      <c r="A129" s="14">
        <v>16</v>
      </c>
      <c r="B129" s="25" t="s">
        <v>142</v>
      </c>
      <c r="C129" s="6" t="s">
        <v>25</v>
      </c>
      <c r="D129" s="6">
        <v>6</v>
      </c>
      <c r="E129" s="6">
        <v>7.13</v>
      </c>
      <c r="F129" s="65"/>
      <c r="G129" s="66">
        <f>ROUND(F129*D129,2)</f>
        <v>0</v>
      </c>
      <c r="H129" s="72"/>
      <c r="I129" s="73"/>
      <c r="J129" s="73"/>
      <c r="K129" s="7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8.75" customHeight="1">
      <c r="A130" s="14"/>
      <c r="B130" s="13" t="s">
        <v>143</v>
      </c>
      <c r="C130" s="6"/>
      <c r="D130" s="52"/>
      <c r="E130" s="52"/>
      <c r="F130" s="67"/>
      <c r="G130" s="66"/>
      <c r="H130" s="72"/>
      <c r="I130" s="73"/>
      <c r="J130" s="73"/>
      <c r="K130" s="7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7.25" customHeight="1">
      <c r="A131" s="14"/>
      <c r="B131" s="30" t="s">
        <v>144</v>
      </c>
      <c r="C131" s="6"/>
      <c r="D131" s="52"/>
      <c r="E131" s="52"/>
      <c r="F131" s="67"/>
      <c r="G131" s="66"/>
      <c r="H131" s="72"/>
      <c r="I131" s="73"/>
      <c r="J131" s="73"/>
      <c r="K131" s="7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27">
      <c r="A132" s="14">
        <v>1</v>
      </c>
      <c r="B132" s="11" t="s">
        <v>145</v>
      </c>
      <c r="C132" s="6" t="s">
        <v>1</v>
      </c>
      <c r="D132" s="6">
        <v>3</v>
      </c>
      <c r="E132" s="6">
        <v>470.15</v>
      </c>
      <c r="F132" s="65"/>
      <c r="G132" s="66">
        <f>ROUND(F132*D132,2)</f>
        <v>0</v>
      </c>
      <c r="H132" s="72"/>
      <c r="I132" s="73"/>
      <c r="J132" s="73"/>
      <c r="K132" s="7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54">
      <c r="A133" s="14">
        <v>2</v>
      </c>
      <c r="B133" s="27" t="s">
        <v>146</v>
      </c>
      <c r="C133" s="49" t="s">
        <v>1</v>
      </c>
      <c r="D133" s="6">
        <v>384</v>
      </c>
      <c r="E133" s="6">
        <v>20.63</v>
      </c>
      <c r="F133" s="65"/>
      <c r="G133" s="66">
        <f>ROUND(F133*D133,2)</f>
        <v>0</v>
      </c>
      <c r="H133" s="72"/>
      <c r="I133" s="73"/>
      <c r="J133" s="73"/>
      <c r="K133" s="7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40.5">
      <c r="A134" s="14">
        <v>3</v>
      </c>
      <c r="B134" s="27" t="s">
        <v>131</v>
      </c>
      <c r="C134" s="49" t="s">
        <v>1</v>
      </c>
      <c r="D134" s="6">
        <v>1240</v>
      </c>
      <c r="E134" s="6">
        <v>5.65</v>
      </c>
      <c r="F134" s="65"/>
      <c r="G134" s="66">
        <f>ROUND(F134*D134,2)</f>
        <v>0</v>
      </c>
      <c r="H134" s="72"/>
      <c r="I134" s="73"/>
      <c r="J134" s="73"/>
      <c r="K134" s="7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3.5">
      <c r="A135" s="14">
        <v>4</v>
      </c>
      <c r="B135" s="11" t="s">
        <v>147</v>
      </c>
      <c r="C135" s="6" t="s">
        <v>1</v>
      </c>
      <c r="D135" s="6">
        <v>7.9</v>
      </c>
      <c r="E135" s="6">
        <v>43.26</v>
      </c>
      <c r="F135" s="65"/>
      <c r="G135" s="66">
        <f>ROUND(F135*D135,2)</f>
        <v>0</v>
      </c>
      <c r="H135" s="72"/>
      <c r="I135" s="73"/>
      <c r="J135" s="73"/>
      <c r="K135" s="7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30" customHeight="1">
      <c r="A136" s="14">
        <v>5</v>
      </c>
      <c r="B136" s="12" t="s">
        <v>148</v>
      </c>
      <c r="C136" s="6" t="s">
        <v>12</v>
      </c>
      <c r="D136" s="6">
        <v>3.52</v>
      </c>
      <c r="E136" s="6">
        <v>2277.96</v>
      </c>
      <c r="F136" s="65"/>
      <c r="G136" s="66">
        <f>ROUND(F136*D136,2)</f>
        <v>0</v>
      </c>
      <c r="H136" s="72"/>
      <c r="I136" s="73"/>
      <c r="J136" s="73"/>
      <c r="K136" s="7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29.25" customHeight="1">
      <c r="A137" s="14">
        <v>6</v>
      </c>
      <c r="B137" s="12" t="s">
        <v>149</v>
      </c>
      <c r="C137" s="6" t="s">
        <v>1</v>
      </c>
      <c r="D137" s="6">
        <v>207</v>
      </c>
      <c r="E137" s="6">
        <v>295.37</v>
      </c>
      <c r="F137" s="65"/>
      <c r="G137" s="66">
        <f>ROUND(F137*D137,2)</f>
        <v>0</v>
      </c>
      <c r="H137" s="72"/>
      <c r="I137" s="73"/>
      <c r="J137" s="73"/>
      <c r="K137" s="7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40.5">
      <c r="A138" s="14">
        <v>7</v>
      </c>
      <c r="B138" s="12" t="s">
        <v>150</v>
      </c>
      <c r="C138" s="6" t="s">
        <v>1</v>
      </c>
      <c r="D138" s="6">
        <v>175</v>
      </c>
      <c r="E138" s="6">
        <v>464.43</v>
      </c>
      <c r="F138" s="65"/>
      <c r="G138" s="66">
        <f>ROUND(F138*D138,2)</f>
        <v>0</v>
      </c>
      <c r="H138" s="72"/>
      <c r="I138" s="73"/>
      <c r="J138" s="73"/>
      <c r="K138" s="7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54">
      <c r="A139" s="14">
        <v>8</v>
      </c>
      <c r="B139" s="12" t="s">
        <v>151</v>
      </c>
      <c r="C139" s="6" t="s">
        <v>1</v>
      </c>
      <c r="D139" s="6">
        <v>18.8</v>
      </c>
      <c r="E139" s="6">
        <v>535.01</v>
      </c>
      <c r="F139" s="65"/>
      <c r="G139" s="66">
        <f aca="true" t="shared" si="9" ref="G139:G144">ROUND(F139*D139,2)</f>
        <v>0</v>
      </c>
      <c r="H139" s="72"/>
      <c r="I139" s="73"/>
      <c r="J139" s="73"/>
      <c r="K139" s="7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40.5">
      <c r="A140" s="14">
        <v>9</v>
      </c>
      <c r="B140" s="12" t="s">
        <v>152</v>
      </c>
      <c r="C140" s="6" t="s">
        <v>1</v>
      </c>
      <c r="D140" s="6">
        <v>0.3</v>
      </c>
      <c r="E140" s="6">
        <v>761.52</v>
      </c>
      <c r="F140" s="65"/>
      <c r="G140" s="66">
        <f t="shared" si="9"/>
        <v>0</v>
      </c>
      <c r="H140" s="72"/>
      <c r="I140" s="73"/>
      <c r="J140" s="73"/>
      <c r="K140" s="7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41.25">
      <c r="A141" s="14">
        <v>10</v>
      </c>
      <c r="B141" s="12" t="s">
        <v>228</v>
      </c>
      <c r="C141" s="6" t="s">
        <v>6</v>
      </c>
      <c r="D141" s="6">
        <v>15</v>
      </c>
      <c r="E141" s="6">
        <v>7.93</v>
      </c>
      <c r="F141" s="65"/>
      <c r="G141" s="66">
        <f t="shared" si="9"/>
        <v>0</v>
      </c>
      <c r="H141" s="72"/>
      <c r="I141" s="73"/>
      <c r="J141" s="73"/>
      <c r="K141" s="7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40.5">
      <c r="A142" s="14">
        <v>11</v>
      </c>
      <c r="B142" s="11" t="s">
        <v>153</v>
      </c>
      <c r="C142" s="6" t="s">
        <v>6</v>
      </c>
      <c r="D142" s="6">
        <v>98</v>
      </c>
      <c r="E142" s="6">
        <v>11.59</v>
      </c>
      <c r="F142" s="65"/>
      <c r="G142" s="66">
        <f t="shared" si="9"/>
        <v>0</v>
      </c>
      <c r="H142" s="72"/>
      <c r="I142" s="73"/>
      <c r="J142" s="73"/>
      <c r="K142" s="7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27">
      <c r="A143" s="14">
        <v>12</v>
      </c>
      <c r="B143" s="23" t="s">
        <v>154</v>
      </c>
      <c r="C143" s="49" t="s">
        <v>1</v>
      </c>
      <c r="D143" s="6">
        <v>890</v>
      </c>
      <c r="E143" s="6">
        <v>31.29</v>
      </c>
      <c r="F143" s="65"/>
      <c r="G143" s="66">
        <f t="shared" si="9"/>
        <v>0</v>
      </c>
      <c r="H143" s="72"/>
      <c r="I143" s="73"/>
      <c r="J143" s="73"/>
      <c r="K143" s="7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27">
      <c r="A144" s="14">
        <v>13</v>
      </c>
      <c r="B144" s="23" t="s">
        <v>155</v>
      </c>
      <c r="C144" s="49" t="s">
        <v>156</v>
      </c>
      <c r="D144" s="6">
        <v>384</v>
      </c>
      <c r="E144" s="6">
        <v>25.08</v>
      </c>
      <c r="F144" s="65"/>
      <c r="G144" s="66">
        <f t="shared" si="9"/>
        <v>0</v>
      </c>
      <c r="H144" s="72"/>
      <c r="I144" s="73"/>
      <c r="J144" s="73"/>
      <c r="K144" s="7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ht="15.75" customHeight="1">
      <c r="A145" s="14"/>
      <c r="B145" s="14" t="s">
        <v>157</v>
      </c>
      <c r="C145" s="49"/>
      <c r="D145" s="52"/>
      <c r="E145" s="52"/>
      <c r="F145" s="67"/>
      <c r="G145" s="66"/>
      <c r="H145" s="72"/>
      <c r="I145" s="73"/>
      <c r="J145" s="73"/>
      <c r="K145" s="7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ht="81">
      <c r="A146" s="14">
        <v>14</v>
      </c>
      <c r="B146" s="11" t="s">
        <v>210</v>
      </c>
      <c r="C146" s="6" t="s">
        <v>12</v>
      </c>
      <c r="D146" s="6">
        <v>55.2</v>
      </c>
      <c r="E146" s="6">
        <v>3808.14</v>
      </c>
      <c r="F146" s="65"/>
      <c r="G146" s="66">
        <f>ROUND(F146*D146,2)</f>
        <v>0</v>
      </c>
      <c r="H146" s="72"/>
      <c r="I146" s="73"/>
      <c r="J146" s="73"/>
      <c r="K146" s="7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ht="67.5">
      <c r="A147" s="14">
        <v>15</v>
      </c>
      <c r="B147" s="11" t="s">
        <v>211</v>
      </c>
      <c r="C147" s="6" t="s">
        <v>12</v>
      </c>
      <c r="D147" s="6">
        <v>2</v>
      </c>
      <c r="E147" s="6">
        <v>136.28</v>
      </c>
      <c r="F147" s="65"/>
      <c r="G147" s="66">
        <f>ROUND(F147*D147,2)</f>
        <v>0</v>
      </c>
      <c r="H147" s="72"/>
      <c r="I147" s="73"/>
      <c r="J147" s="73"/>
      <c r="K147" s="7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ht="67.5">
      <c r="A148" s="14">
        <v>16</v>
      </c>
      <c r="B148" s="38" t="s">
        <v>205</v>
      </c>
      <c r="C148" s="6" t="s">
        <v>12</v>
      </c>
      <c r="D148" s="6">
        <v>57.2</v>
      </c>
      <c r="E148" s="6">
        <v>608.51</v>
      </c>
      <c r="F148" s="65"/>
      <c r="G148" s="66">
        <f>ROUND(F148*D148,2)</f>
        <v>0</v>
      </c>
      <c r="H148" s="72"/>
      <c r="I148" s="73"/>
      <c r="J148" s="73"/>
      <c r="K148" s="7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ht="108">
      <c r="A149" s="14">
        <v>17</v>
      </c>
      <c r="B149" s="11" t="s">
        <v>158</v>
      </c>
      <c r="C149" s="6" t="s">
        <v>25</v>
      </c>
      <c r="D149" s="6">
        <v>1</v>
      </c>
      <c r="E149" s="6">
        <v>51330.78</v>
      </c>
      <c r="F149" s="65"/>
      <c r="G149" s="66">
        <f>ROUND(F149*D149,2)</f>
        <v>0</v>
      </c>
      <c r="H149" s="72"/>
      <c r="I149" s="73"/>
      <c r="J149" s="73"/>
      <c r="K149" s="7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ht="27">
      <c r="A150" s="14">
        <v>18</v>
      </c>
      <c r="B150" s="38" t="s">
        <v>159</v>
      </c>
      <c r="C150" s="6" t="s">
        <v>25</v>
      </c>
      <c r="D150" s="6">
        <v>6</v>
      </c>
      <c r="E150" s="6">
        <v>526.36</v>
      </c>
      <c r="F150" s="65"/>
      <c r="G150" s="66">
        <f>ROUND(F150*D150,2)</f>
        <v>0</v>
      </c>
      <c r="H150" s="72"/>
      <c r="I150" s="73"/>
      <c r="J150" s="73"/>
      <c r="K150" s="7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ht="17.25" customHeight="1">
      <c r="A151" s="14"/>
      <c r="B151" s="29" t="s">
        <v>160</v>
      </c>
      <c r="C151" s="54"/>
      <c r="D151" s="52"/>
      <c r="E151" s="52"/>
      <c r="F151" s="67"/>
      <c r="G151" s="66"/>
      <c r="H151" s="72"/>
      <c r="I151" s="73"/>
      <c r="J151" s="73"/>
      <c r="K151" s="7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ht="40.5">
      <c r="A152" s="14">
        <v>19</v>
      </c>
      <c r="B152" s="12" t="s">
        <v>161</v>
      </c>
      <c r="C152" s="6" t="s">
        <v>1</v>
      </c>
      <c r="D152" s="6">
        <v>66</v>
      </c>
      <c r="E152" s="6">
        <v>863.5</v>
      </c>
      <c r="F152" s="65"/>
      <c r="G152" s="66">
        <f>ROUND(F152*D152,2)</f>
        <v>0</v>
      </c>
      <c r="H152" s="72"/>
      <c r="I152" s="73"/>
      <c r="J152" s="73"/>
      <c r="K152" s="7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ht="27">
      <c r="A153" s="14">
        <v>20</v>
      </c>
      <c r="B153" s="12" t="s">
        <v>162</v>
      </c>
      <c r="C153" s="6" t="s">
        <v>13</v>
      </c>
      <c r="D153" s="6">
        <v>18</v>
      </c>
      <c r="E153" s="6">
        <v>90.77</v>
      </c>
      <c r="F153" s="65"/>
      <c r="G153" s="66">
        <f aca="true" t="shared" si="10" ref="G153:G161">ROUND(F153*D153,2)</f>
        <v>0</v>
      </c>
      <c r="H153" s="72"/>
      <c r="I153" s="73"/>
      <c r="J153" s="73"/>
      <c r="K153" s="7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ht="27">
      <c r="A154" s="14">
        <v>21</v>
      </c>
      <c r="B154" s="12" t="s">
        <v>163</v>
      </c>
      <c r="C154" s="6" t="s">
        <v>12</v>
      </c>
      <c r="D154" s="6">
        <v>3</v>
      </c>
      <c r="E154" s="6">
        <v>3424.62</v>
      </c>
      <c r="F154" s="65"/>
      <c r="G154" s="66">
        <f t="shared" si="10"/>
        <v>0</v>
      </c>
      <c r="H154" s="72"/>
      <c r="I154" s="73"/>
      <c r="J154" s="73"/>
      <c r="K154" s="7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ht="13.5">
      <c r="A155" s="14">
        <v>22</v>
      </c>
      <c r="B155" s="23" t="s">
        <v>164</v>
      </c>
      <c r="C155" s="49" t="s">
        <v>12</v>
      </c>
      <c r="D155" s="52">
        <v>1.771</v>
      </c>
      <c r="E155" s="6">
        <v>3566.48</v>
      </c>
      <c r="F155" s="65"/>
      <c r="G155" s="66">
        <f t="shared" si="10"/>
        <v>0</v>
      </c>
      <c r="H155" s="72"/>
      <c r="I155" s="73"/>
      <c r="J155" s="73"/>
      <c r="K155" s="7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ht="39.75">
      <c r="A156" s="14">
        <v>23</v>
      </c>
      <c r="B156" s="24" t="s">
        <v>165</v>
      </c>
      <c r="C156" s="53" t="s">
        <v>1</v>
      </c>
      <c r="D156" s="6">
        <v>13.8</v>
      </c>
      <c r="E156" s="6">
        <v>253.14</v>
      </c>
      <c r="F156" s="65"/>
      <c r="G156" s="66">
        <f t="shared" si="10"/>
        <v>0</v>
      </c>
      <c r="H156" s="72"/>
      <c r="I156" s="73"/>
      <c r="J156" s="73"/>
      <c r="K156" s="7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ht="13.5">
      <c r="A157" s="14">
        <v>24</v>
      </c>
      <c r="B157" s="39" t="s">
        <v>166</v>
      </c>
      <c r="C157" s="54" t="s">
        <v>12</v>
      </c>
      <c r="D157" s="6">
        <v>0.09</v>
      </c>
      <c r="E157" s="6">
        <v>1256.67</v>
      </c>
      <c r="F157" s="65"/>
      <c r="G157" s="66">
        <f t="shared" si="10"/>
        <v>0</v>
      </c>
      <c r="H157" s="72"/>
      <c r="I157" s="73"/>
      <c r="J157" s="73"/>
      <c r="K157" s="7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ht="67.5">
      <c r="A158" s="14">
        <v>25</v>
      </c>
      <c r="B158" s="23" t="s">
        <v>194</v>
      </c>
      <c r="C158" s="49" t="s">
        <v>6</v>
      </c>
      <c r="D158" s="6">
        <v>294</v>
      </c>
      <c r="E158" s="6">
        <v>14.49</v>
      </c>
      <c r="F158" s="65"/>
      <c r="G158" s="66">
        <f t="shared" si="10"/>
        <v>0</v>
      </c>
      <c r="H158" s="72"/>
      <c r="I158" s="73"/>
      <c r="J158" s="73"/>
      <c r="K158" s="7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ht="13.5">
      <c r="A159" s="14">
        <v>26</v>
      </c>
      <c r="B159" s="39" t="s">
        <v>166</v>
      </c>
      <c r="C159" s="54" t="s">
        <v>12</v>
      </c>
      <c r="D159" s="6">
        <v>0.09</v>
      </c>
      <c r="E159" s="6">
        <v>1256.67</v>
      </c>
      <c r="F159" s="65"/>
      <c r="G159" s="66">
        <f t="shared" si="10"/>
        <v>0</v>
      </c>
      <c r="H159" s="72"/>
      <c r="I159" s="73"/>
      <c r="J159" s="73"/>
      <c r="K159" s="7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ht="54">
      <c r="A160" s="14">
        <v>27</v>
      </c>
      <c r="B160" s="23" t="s">
        <v>195</v>
      </c>
      <c r="C160" s="49" t="s">
        <v>6</v>
      </c>
      <c r="D160" s="6">
        <v>294</v>
      </c>
      <c r="E160" s="6">
        <v>11.1</v>
      </c>
      <c r="F160" s="65"/>
      <c r="G160" s="66">
        <f t="shared" si="10"/>
        <v>0</v>
      </c>
      <c r="H160" s="72"/>
      <c r="I160" s="73"/>
      <c r="J160" s="73"/>
      <c r="K160" s="7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ht="27">
      <c r="A161" s="14">
        <v>28</v>
      </c>
      <c r="B161" s="39" t="s">
        <v>167</v>
      </c>
      <c r="C161" s="6" t="s">
        <v>6</v>
      </c>
      <c r="D161" s="6">
        <v>84</v>
      </c>
      <c r="E161" s="6">
        <v>11.59</v>
      </c>
      <c r="F161" s="65"/>
      <c r="G161" s="66">
        <f t="shared" si="10"/>
        <v>0</v>
      </c>
      <c r="H161" s="72"/>
      <c r="I161" s="73"/>
      <c r="J161" s="73"/>
      <c r="K161" s="7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ht="16.5" customHeight="1">
      <c r="A162" s="14"/>
      <c r="B162" s="40" t="s">
        <v>168</v>
      </c>
      <c r="C162" s="55"/>
      <c r="D162" s="6"/>
      <c r="E162" s="6"/>
      <c r="F162" s="65"/>
      <c r="G162" s="66"/>
      <c r="H162" s="72"/>
      <c r="I162" s="73"/>
      <c r="J162" s="73"/>
      <c r="K162" s="7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ht="67.5">
      <c r="A163" s="14">
        <v>29</v>
      </c>
      <c r="B163" s="27" t="s">
        <v>169</v>
      </c>
      <c r="C163" s="49" t="s">
        <v>1</v>
      </c>
      <c r="D163" s="6">
        <v>255</v>
      </c>
      <c r="E163" s="6">
        <v>17.96</v>
      </c>
      <c r="F163" s="65"/>
      <c r="G163" s="66">
        <f>ROUND(F163*D163,2)</f>
        <v>0</v>
      </c>
      <c r="H163" s="72"/>
      <c r="I163" s="73"/>
      <c r="J163" s="73"/>
      <c r="K163" s="7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ht="27">
      <c r="A164" s="14">
        <v>30</v>
      </c>
      <c r="B164" s="11" t="s">
        <v>170</v>
      </c>
      <c r="C164" s="6" t="s">
        <v>1</v>
      </c>
      <c r="D164" s="6">
        <v>16</v>
      </c>
      <c r="E164" s="6">
        <v>43.26</v>
      </c>
      <c r="F164" s="65"/>
      <c r="G164" s="66">
        <f>ROUND(F164*D164,2)</f>
        <v>0</v>
      </c>
      <c r="H164" s="72"/>
      <c r="I164" s="73"/>
      <c r="J164" s="73"/>
      <c r="K164" s="7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ht="27">
      <c r="A165" s="14">
        <v>31</v>
      </c>
      <c r="B165" s="27" t="s">
        <v>171</v>
      </c>
      <c r="C165" s="6" t="s">
        <v>1</v>
      </c>
      <c r="D165" s="6">
        <v>5.2</v>
      </c>
      <c r="E165" s="6">
        <v>217.02</v>
      </c>
      <c r="F165" s="65"/>
      <c r="G165" s="66">
        <f>ROUND(F165*D165,2)</f>
        <v>0</v>
      </c>
      <c r="H165" s="72"/>
      <c r="I165" s="73"/>
      <c r="J165" s="73"/>
      <c r="K165" s="7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ht="40.5">
      <c r="A166" s="14">
        <v>32</v>
      </c>
      <c r="B166" s="38" t="s">
        <v>172</v>
      </c>
      <c r="C166" s="6" t="s">
        <v>1</v>
      </c>
      <c r="D166" s="6">
        <v>13.1</v>
      </c>
      <c r="E166" s="6">
        <v>679.53</v>
      </c>
      <c r="F166" s="65"/>
      <c r="G166" s="66">
        <f>ROUND(F166*D166,2)</f>
        <v>0</v>
      </c>
      <c r="H166" s="72"/>
      <c r="I166" s="73"/>
      <c r="J166" s="73"/>
      <c r="K166" s="7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ht="27">
      <c r="A167" s="14">
        <v>33</v>
      </c>
      <c r="B167" s="11" t="s">
        <v>70</v>
      </c>
      <c r="C167" s="6" t="s">
        <v>6</v>
      </c>
      <c r="D167" s="6">
        <v>52</v>
      </c>
      <c r="E167" s="6">
        <v>11.51</v>
      </c>
      <c r="F167" s="65"/>
      <c r="G167" s="66">
        <f>ROUND(F167*D167,2)</f>
        <v>0</v>
      </c>
      <c r="H167" s="72"/>
      <c r="I167" s="73"/>
      <c r="J167" s="73"/>
      <c r="K167" s="7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ht="27">
      <c r="A168" s="14">
        <v>34</v>
      </c>
      <c r="B168" s="33" t="s">
        <v>173</v>
      </c>
      <c r="C168" s="21" t="s">
        <v>13</v>
      </c>
      <c r="D168" s="6">
        <v>112</v>
      </c>
      <c r="E168" s="6">
        <v>111.15</v>
      </c>
      <c r="F168" s="65"/>
      <c r="G168" s="66">
        <f>ROUND(F168*D168,2)</f>
        <v>0</v>
      </c>
      <c r="H168" s="72"/>
      <c r="I168" s="73"/>
      <c r="J168" s="73"/>
      <c r="K168" s="7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ht="27">
      <c r="A169" s="14">
        <v>35</v>
      </c>
      <c r="B169" s="23" t="s">
        <v>174</v>
      </c>
      <c r="C169" s="49" t="s">
        <v>12</v>
      </c>
      <c r="D169" s="6">
        <v>3.1</v>
      </c>
      <c r="E169" s="6">
        <v>151.49</v>
      </c>
      <c r="F169" s="65"/>
      <c r="G169" s="66">
        <f>ROUND(F169*D169,2)</f>
        <v>0</v>
      </c>
      <c r="H169" s="72"/>
      <c r="I169" s="73"/>
      <c r="J169" s="73"/>
      <c r="K169" s="7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ht="27">
      <c r="A170" s="14">
        <v>36</v>
      </c>
      <c r="B170" s="23" t="s">
        <v>175</v>
      </c>
      <c r="C170" s="49" t="s">
        <v>196</v>
      </c>
      <c r="D170" s="6">
        <v>125</v>
      </c>
      <c r="E170" s="6">
        <v>7.6</v>
      </c>
      <c r="F170" s="65"/>
      <c r="G170" s="66">
        <f>ROUND(F170*D170,2)</f>
        <v>0</v>
      </c>
      <c r="H170" s="72"/>
      <c r="I170" s="73"/>
      <c r="J170" s="73"/>
      <c r="K170" s="7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ht="13.5">
      <c r="A171" s="14"/>
      <c r="B171" s="30" t="s">
        <v>176</v>
      </c>
      <c r="C171" s="6"/>
      <c r="D171" s="52"/>
      <c r="E171" s="52"/>
      <c r="F171" s="67"/>
      <c r="G171" s="66"/>
      <c r="H171" s="72"/>
      <c r="I171" s="73"/>
      <c r="J171" s="73"/>
      <c r="K171" s="7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ht="54">
      <c r="A172" s="14">
        <v>36</v>
      </c>
      <c r="B172" s="27" t="s">
        <v>177</v>
      </c>
      <c r="C172" s="49" t="s">
        <v>1</v>
      </c>
      <c r="D172" s="6">
        <v>55</v>
      </c>
      <c r="E172" s="6">
        <v>17.96</v>
      </c>
      <c r="F172" s="65"/>
      <c r="G172" s="66">
        <f>ROUND(F172*D172,2)</f>
        <v>0</v>
      </c>
      <c r="H172" s="72"/>
      <c r="I172" s="73"/>
      <c r="J172" s="73"/>
      <c r="K172" s="7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ht="27">
      <c r="A173" s="14">
        <v>37</v>
      </c>
      <c r="B173" s="38" t="s">
        <v>178</v>
      </c>
      <c r="C173" s="6" t="s">
        <v>6</v>
      </c>
      <c r="D173" s="6">
        <v>66</v>
      </c>
      <c r="E173" s="6">
        <v>60.98</v>
      </c>
      <c r="F173" s="65"/>
      <c r="G173" s="66">
        <f>ROUND(F173*D173,2)</f>
        <v>0</v>
      </c>
      <c r="H173" s="72"/>
      <c r="I173" s="73"/>
      <c r="J173" s="73"/>
      <c r="K173" s="7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ht="15.75" customHeight="1">
      <c r="A174" s="14"/>
      <c r="B174" s="13" t="s">
        <v>179</v>
      </c>
      <c r="C174" s="6"/>
      <c r="D174" s="52"/>
      <c r="E174" s="52"/>
      <c r="F174" s="67"/>
      <c r="G174" s="66"/>
      <c r="H174" s="72"/>
      <c r="I174" s="73"/>
      <c r="J174" s="73"/>
      <c r="K174" s="7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ht="54">
      <c r="A175" s="14">
        <v>1</v>
      </c>
      <c r="B175" s="27" t="s">
        <v>34</v>
      </c>
      <c r="C175" s="49" t="s">
        <v>1</v>
      </c>
      <c r="D175" s="6">
        <v>780</v>
      </c>
      <c r="E175" s="6">
        <v>20.63</v>
      </c>
      <c r="F175" s="65"/>
      <c r="G175" s="66">
        <f aca="true" t="shared" si="11" ref="G175:G183">ROUND(F175*D175,2)</f>
        <v>0</v>
      </c>
      <c r="H175" s="72"/>
      <c r="I175" s="73"/>
      <c r="J175" s="73"/>
      <c r="K175" s="7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ht="27">
      <c r="A176" s="14">
        <v>2</v>
      </c>
      <c r="B176" s="27" t="s">
        <v>212</v>
      </c>
      <c r="C176" s="49" t="s">
        <v>1</v>
      </c>
      <c r="D176" s="6">
        <v>4680</v>
      </c>
      <c r="E176" s="6">
        <v>5.65</v>
      </c>
      <c r="F176" s="65"/>
      <c r="G176" s="66">
        <f t="shared" si="11"/>
        <v>0</v>
      </c>
      <c r="H176" s="72"/>
      <c r="I176" s="73"/>
      <c r="J176" s="73"/>
      <c r="K176" s="7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ht="27">
      <c r="A177" s="14">
        <v>3</v>
      </c>
      <c r="B177" s="27" t="s">
        <v>180</v>
      </c>
      <c r="C177" s="6" t="s">
        <v>1</v>
      </c>
      <c r="D177" s="6">
        <v>31.2</v>
      </c>
      <c r="E177" s="6">
        <v>221.21</v>
      </c>
      <c r="F177" s="65"/>
      <c r="G177" s="66">
        <f t="shared" si="11"/>
        <v>0</v>
      </c>
      <c r="H177" s="72"/>
      <c r="I177" s="73"/>
      <c r="J177" s="73"/>
      <c r="K177" s="7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27">
      <c r="A178" s="14">
        <v>4</v>
      </c>
      <c r="B178" s="12" t="s">
        <v>181</v>
      </c>
      <c r="C178" s="6" t="s">
        <v>12</v>
      </c>
      <c r="D178" s="6">
        <v>20</v>
      </c>
      <c r="E178" s="6">
        <v>2278.01</v>
      </c>
      <c r="F178" s="65"/>
      <c r="G178" s="66">
        <f t="shared" si="11"/>
        <v>0</v>
      </c>
      <c r="H178" s="72"/>
      <c r="I178" s="73"/>
      <c r="J178" s="73"/>
      <c r="K178" s="7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27">
      <c r="A179" s="14">
        <v>5</v>
      </c>
      <c r="B179" s="12" t="s">
        <v>182</v>
      </c>
      <c r="C179" s="6" t="s">
        <v>1</v>
      </c>
      <c r="D179" s="6">
        <v>374.4</v>
      </c>
      <c r="E179" s="6">
        <v>295.59</v>
      </c>
      <c r="F179" s="65"/>
      <c r="G179" s="66">
        <f t="shared" si="11"/>
        <v>0</v>
      </c>
      <c r="H179" s="72"/>
      <c r="I179" s="73"/>
      <c r="J179" s="73"/>
      <c r="K179" s="7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ht="27">
      <c r="A180" s="14">
        <v>6</v>
      </c>
      <c r="B180" s="12" t="s">
        <v>183</v>
      </c>
      <c r="C180" s="6" t="s">
        <v>12</v>
      </c>
      <c r="D180" s="6">
        <v>21.6</v>
      </c>
      <c r="E180" s="6">
        <v>2278.01</v>
      </c>
      <c r="F180" s="65"/>
      <c r="G180" s="66">
        <f t="shared" si="11"/>
        <v>0</v>
      </c>
      <c r="H180" s="72"/>
      <c r="I180" s="73"/>
      <c r="J180" s="73"/>
      <c r="K180" s="7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27">
      <c r="A181" s="14">
        <v>7</v>
      </c>
      <c r="B181" s="12" t="s">
        <v>184</v>
      </c>
      <c r="C181" s="6" t="s">
        <v>1</v>
      </c>
      <c r="D181" s="6">
        <v>390</v>
      </c>
      <c r="E181" s="6">
        <v>306.4</v>
      </c>
      <c r="F181" s="65"/>
      <c r="G181" s="66">
        <f t="shared" si="11"/>
        <v>0</v>
      </c>
      <c r="H181" s="72"/>
      <c r="I181" s="73"/>
      <c r="J181" s="73"/>
      <c r="K181" s="7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27">
      <c r="A182" s="14">
        <v>8</v>
      </c>
      <c r="B182" s="11" t="s">
        <v>70</v>
      </c>
      <c r="C182" s="6" t="s">
        <v>6</v>
      </c>
      <c r="D182" s="6">
        <v>780</v>
      </c>
      <c r="E182" s="6">
        <v>11.6</v>
      </c>
      <c r="F182" s="65"/>
      <c r="G182" s="66">
        <f t="shared" si="11"/>
        <v>0</v>
      </c>
      <c r="H182" s="72"/>
      <c r="I182" s="73"/>
      <c r="J182" s="73"/>
      <c r="K182" s="7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27">
      <c r="A183" s="14">
        <v>9</v>
      </c>
      <c r="B183" s="12" t="s">
        <v>185</v>
      </c>
      <c r="C183" s="6" t="s">
        <v>13</v>
      </c>
      <c r="D183" s="6">
        <v>52</v>
      </c>
      <c r="E183" s="6">
        <v>23.28</v>
      </c>
      <c r="F183" s="65"/>
      <c r="G183" s="66">
        <f t="shared" si="11"/>
        <v>0</v>
      </c>
      <c r="H183" s="72"/>
      <c r="I183" s="73"/>
      <c r="J183" s="73"/>
      <c r="K183" s="7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54">
      <c r="A184" s="14">
        <v>10</v>
      </c>
      <c r="B184" s="27" t="s">
        <v>186</v>
      </c>
      <c r="C184" s="49" t="s">
        <v>1</v>
      </c>
      <c r="D184" s="6">
        <v>780</v>
      </c>
      <c r="E184" s="6">
        <v>7.56</v>
      </c>
      <c r="F184" s="65"/>
      <c r="G184" s="66">
        <f>ROUND(F184*D184,2)</f>
        <v>0</v>
      </c>
      <c r="H184" s="72"/>
      <c r="I184" s="73"/>
      <c r="J184" s="73"/>
      <c r="K184" s="7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15" customHeight="1">
      <c r="A185" s="14"/>
      <c r="B185" s="41" t="s">
        <v>187</v>
      </c>
      <c r="C185" s="51"/>
      <c r="D185" s="52"/>
      <c r="E185" s="52"/>
      <c r="F185" s="67"/>
      <c r="G185" s="66"/>
      <c r="H185" s="72"/>
      <c r="I185" s="73"/>
      <c r="J185" s="73"/>
      <c r="K185" s="7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15.75" customHeight="1">
      <c r="A186" s="14">
        <v>11</v>
      </c>
      <c r="B186" s="11" t="s">
        <v>124</v>
      </c>
      <c r="C186" s="6" t="s">
        <v>1</v>
      </c>
      <c r="D186" s="6">
        <v>40.6</v>
      </c>
      <c r="E186" s="6">
        <v>105.97</v>
      </c>
      <c r="F186" s="65"/>
      <c r="G186" s="66">
        <f>ROUND(F186*D186,2)</f>
        <v>0</v>
      </c>
      <c r="H186" s="72"/>
      <c r="I186" s="73"/>
      <c r="J186" s="73"/>
      <c r="K186" s="7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15" customHeight="1">
      <c r="A187" s="14">
        <v>12</v>
      </c>
      <c r="B187" s="22" t="s">
        <v>188</v>
      </c>
      <c r="C187" s="6" t="s">
        <v>1</v>
      </c>
      <c r="D187" s="6">
        <v>17.2</v>
      </c>
      <c r="E187" s="6">
        <v>37.19</v>
      </c>
      <c r="F187" s="65"/>
      <c r="G187" s="66">
        <f>ROUND(F187*D187,2)</f>
        <v>0</v>
      </c>
      <c r="H187" s="72"/>
      <c r="I187" s="73"/>
      <c r="J187" s="73"/>
      <c r="K187" s="7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16.5" customHeight="1">
      <c r="A188" s="14">
        <v>13</v>
      </c>
      <c r="B188" s="11" t="s">
        <v>189</v>
      </c>
      <c r="C188" s="6" t="s">
        <v>1</v>
      </c>
      <c r="D188" s="6">
        <v>18.7</v>
      </c>
      <c r="E188" s="6">
        <v>43.26</v>
      </c>
      <c r="F188" s="65"/>
      <c r="G188" s="66">
        <f>ROUND(F188*D188,2)</f>
        <v>0</v>
      </c>
      <c r="H188" s="72"/>
      <c r="I188" s="73"/>
      <c r="J188" s="73"/>
      <c r="K188" s="7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16.5" customHeight="1">
      <c r="A189" s="14">
        <v>14</v>
      </c>
      <c r="B189" s="11" t="s">
        <v>190</v>
      </c>
      <c r="C189" s="6" t="s">
        <v>1</v>
      </c>
      <c r="D189" s="6">
        <v>25</v>
      </c>
      <c r="E189" s="6">
        <v>45.48</v>
      </c>
      <c r="F189" s="65"/>
      <c r="G189" s="66">
        <f>ROUND(F189*D189,2)</f>
        <v>0</v>
      </c>
      <c r="H189" s="72"/>
      <c r="I189" s="73"/>
      <c r="J189" s="73"/>
      <c r="K189" s="7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ht="54">
      <c r="A190" s="14">
        <v>15</v>
      </c>
      <c r="B190" s="27" t="s">
        <v>186</v>
      </c>
      <c r="C190" s="49" t="s">
        <v>1</v>
      </c>
      <c r="D190" s="6">
        <v>3814</v>
      </c>
      <c r="E190" s="6">
        <v>7.56</v>
      </c>
      <c r="F190" s="65"/>
      <c r="G190" s="66">
        <f>ROUND(F190*D190,2)</f>
        <v>0</v>
      </c>
      <c r="H190" s="72"/>
      <c r="I190" s="73"/>
      <c r="J190" s="73"/>
      <c r="K190" s="7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ht="13.5" customHeight="1">
      <c r="A191" s="13"/>
      <c r="B191" s="15" t="s">
        <v>45</v>
      </c>
      <c r="C191" s="6" t="s">
        <v>2</v>
      </c>
      <c r="D191" s="6"/>
      <c r="E191" s="52"/>
      <c r="F191" s="67"/>
      <c r="G191" s="66">
        <f>SUM(G111:G190)</f>
        <v>0</v>
      </c>
      <c r="H191" s="72"/>
      <c r="I191" s="73"/>
      <c r="J191" s="73"/>
      <c r="K191" s="7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13.5" customHeight="1">
      <c r="A192" s="13"/>
      <c r="B192" s="13" t="s">
        <v>46</v>
      </c>
      <c r="C192" s="6"/>
      <c r="D192" s="6"/>
      <c r="E192" s="52"/>
      <c r="F192" s="67"/>
      <c r="G192" s="66"/>
      <c r="H192" s="72"/>
      <c r="I192" s="73"/>
      <c r="J192" s="73"/>
      <c r="K192" s="7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ht="43.5" customHeight="1">
      <c r="A193" s="14">
        <v>1</v>
      </c>
      <c r="B193" s="27" t="s">
        <v>99</v>
      </c>
      <c r="C193" s="49" t="s">
        <v>1</v>
      </c>
      <c r="D193" s="6">
        <v>366.2</v>
      </c>
      <c r="E193" s="6">
        <v>232.58</v>
      </c>
      <c r="F193" s="65"/>
      <c r="G193" s="66">
        <f>ROUND(F193*D193,2)</f>
        <v>0</v>
      </c>
      <c r="H193" s="72"/>
      <c r="I193" s="73"/>
      <c r="J193" s="73"/>
      <c r="K193" s="7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40.5">
      <c r="A194" s="14">
        <v>2</v>
      </c>
      <c r="B194" s="27" t="s">
        <v>33</v>
      </c>
      <c r="C194" s="49" t="s">
        <v>1</v>
      </c>
      <c r="D194" s="6">
        <v>364.2</v>
      </c>
      <c r="E194" s="6">
        <v>5.65</v>
      </c>
      <c r="F194" s="65"/>
      <c r="G194" s="66">
        <f>ROUND(F194*D194,2)</f>
        <v>0</v>
      </c>
      <c r="H194" s="72"/>
      <c r="I194" s="73"/>
      <c r="J194" s="73"/>
      <c r="K194" s="7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ht="40.5">
      <c r="A195" s="14">
        <v>3</v>
      </c>
      <c r="B195" s="23" t="s">
        <v>63</v>
      </c>
      <c r="C195" s="49" t="s">
        <v>1</v>
      </c>
      <c r="D195" s="6">
        <v>36.4</v>
      </c>
      <c r="E195" s="6">
        <v>19.56</v>
      </c>
      <c r="F195" s="65"/>
      <c r="G195" s="66">
        <f>ROUND(F195*D195,2)</f>
        <v>0</v>
      </c>
      <c r="H195" s="72"/>
      <c r="I195" s="73"/>
      <c r="J195" s="73"/>
      <c r="K195" s="7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40.5">
      <c r="A196" s="14">
        <v>4</v>
      </c>
      <c r="B196" s="11" t="s">
        <v>100</v>
      </c>
      <c r="C196" s="6" t="s">
        <v>220</v>
      </c>
      <c r="D196" s="6">
        <v>21.6</v>
      </c>
      <c r="E196" s="6">
        <v>274.96</v>
      </c>
      <c r="F196" s="65"/>
      <c r="G196" s="66">
        <f>ROUND(F196*D196,2)</f>
        <v>0</v>
      </c>
      <c r="H196" s="72"/>
      <c r="I196" s="73"/>
      <c r="J196" s="73"/>
      <c r="K196" s="7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ht="13.5">
      <c r="A197" s="14">
        <v>5</v>
      </c>
      <c r="B197" s="23" t="s">
        <v>101</v>
      </c>
      <c r="C197" s="49" t="s">
        <v>1</v>
      </c>
      <c r="D197" s="6">
        <v>318.2</v>
      </c>
      <c r="E197" s="6">
        <v>26.82</v>
      </c>
      <c r="F197" s="65"/>
      <c r="G197" s="66">
        <f>ROUND(F197*D197,2)</f>
        <v>0</v>
      </c>
      <c r="H197" s="72"/>
      <c r="I197" s="73"/>
      <c r="J197" s="73"/>
      <c r="K197" s="7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ht="13.5">
      <c r="A198" s="14"/>
      <c r="B198" s="14" t="s">
        <v>102</v>
      </c>
      <c r="C198" s="49"/>
      <c r="D198" s="52"/>
      <c r="E198" s="6"/>
      <c r="F198" s="65"/>
      <c r="G198" s="66"/>
      <c r="H198" s="72"/>
      <c r="I198" s="73"/>
      <c r="J198" s="73"/>
      <c r="K198" s="7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ht="13.5">
      <c r="A199" s="14">
        <v>6</v>
      </c>
      <c r="B199" s="12" t="s">
        <v>103</v>
      </c>
      <c r="C199" s="6" t="s">
        <v>12</v>
      </c>
      <c r="D199" s="52">
        <v>12.611</v>
      </c>
      <c r="E199" s="6">
        <v>2280.21</v>
      </c>
      <c r="F199" s="65"/>
      <c r="G199" s="66">
        <f>ROUND(F199*D199,2)</f>
        <v>0</v>
      </c>
      <c r="H199" s="72"/>
      <c r="I199" s="73"/>
      <c r="J199" s="73"/>
      <c r="K199" s="7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ht="27">
      <c r="A200" s="14">
        <v>7</v>
      </c>
      <c r="B200" s="12" t="s">
        <v>104</v>
      </c>
      <c r="C200" s="6" t="s">
        <v>1</v>
      </c>
      <c r="D200" s="6">
        <v>372.8</v>
      </c>
      <c r="E200" s="6">
        <v>282.07</v>
      </c>
      <c r="F200" s="65"/>
      <c r="G200" s="66">
        <f>ROUND(F200*D200,2)</f>
        <v>0</v>
      </c>
      <c r="H200" s="72"/>
      <c r="I200" s="73"/>
      <c r="J200" s="73"/>
      <c r="K200" s="7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ht="13.5">
      <c r="A201" s="14"/>
      <c r="B201" s="30" t="s">
        <v>105</v>
      </c>
      <c r="C201" s="6"/>
      <c r="D201" s="52"/>
      <c r="E201" s="6"/>
      <c r="F201" s="65"/>
      <c r="G201" s="66"/>
      <c r="H201" s="72"/>
      <c r="I201" s="73"/>
      <c r="J201" s="73"/>
      <c r="K201" s="7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ht="13.5">
      <c r="A202" s="14">
        <v>8</v>
      </c>
      <c r="B202" s="12" t="s">
        <v>103</v>
      </c>
      <c r="C202" s="6" t="s">
        <v>12</v>
      </c>
      <c r="D202" s="52">
        <v>3.293</v>
      </c>
      <c r="E202" s="6">
        <v>2280.35</v>
      </c>
      <c r="F202" s="65"/>
      <c r="G202" s="66">
        <f>ROUND(F202*D202,2)</f>
        <v>0</v>
      </c>
      <c r="H202" s="72"/>
      <c r="I202" s="73"/>
      <c r="J202" s="73"/>
      <c r="K202" s="7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ht="27">
      <c r="A203" s="14">
        <v>9</v>
      </c>
      <c r="B203" s="12" t="s">
        <v>104</v>
      </c>
      <c r="C203" s="6" t="s">
        <v>1</v>
      </c>
      <c r="D203" s="6">
        <v>77.2</v>
      </c>
      <c r="E203" s="6">
        <v>282.07</v>
      </c>
      <c r="F203" s="65"/>
      <c r="G203" s="66">
        <f>ROUND(F203*D203,2)</f>
        <v>0</v>
      </c>
      <c r="H203" s="72"/>
      <c r="I203" s="73"/>
      <c r="J203" s="73"/>
      <c r="K203" s="7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ht="13.5">
      <c r="A204" s="14">
        <v>10</v>
      </c>
      <c r="B204" s="31" t="s">
        <v>106</v>
      </c>
      <c r="C204" s="6" t="s">
        <v>12</v>
      </c>
      <c r="D204" s="52">
        <v>27.546</v>
      </c>
      <c r="E204" s="6">
        <v>3484.42</v>
      </c>
      <c r="F204" s="65"/>
      <c r="G204" s="66">
        <f>ROUND(F204*D204,2)</f>
        <v>0</v>
      </c>
      <c r="H204" s="72"/>
      <c r="I204" s="73"/>
      <c r="J204" s="73"/>
      <c r="K204" s="7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ht="13.5">
      <c r="A205" s="14"/>
      <c r="B205" s="30" t="s">
        <v>107</v>
      </c>
      <c r="C205" s="6"/>
      <c r="D205" s="52"/>
      <c r="E205" s="6"/>
      <c r="F205" s="65"/>
      <c r="G205" s="66"/>
      <c r="H205" s="72"/>
      <c r="I205" s="73"/>
      <c r="J205" s="73"/>
      <c r="K205" s="7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 ht="13.5">
      <c r="A206" s="14">
        <v>11</v>
      </c>
      <c r="B206" s="12" t="s">
        <v>103</v>
      </c>
      <c r="C206" s="6" t="s">
        <v>12</v>
      </c>
      <c r="D206" s="52">
        <v>6.336</v>
      </c>
      <c r="E206" s="6">
        <v>2236.33</v>
      </c>
      <c r="F206" s="65"/>
      <c r="G206" s="66">
        <f>ROUND(F206*D206,2)</f>
        <v>0</v>
      </c>
      <c r="H206" s="72"/>
      <c r="I206" s="73"/>
      <c r="J206" s="73"/>
      <c r="K206" s="7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 ht="27">
      <c r="A207" s="14">
        <v>12</v>
      </c>
      <c r="B207" s="12" t="s">
        <v>104</v>
      </c>
      <c r="C207" s="6" t="s">
        <v>1</v>
      </c>
      <c r="D207" s="6">
        <v>233.8</v>
      </c>
      <c r="E207" s="6">
        <v>282.07</v>
      </c>
      <c r="F207" s="65"/>
      <c r="G207" s="66">
        <f>ROUND(F207*D207,2)</f>
        <v>0</v>
      </c>
      <c r="H207" s="72"/>
      <c r="I207" s="73"/>
      <c r="J207" s="73"/>
      <c r="K207" s="7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 ht="13.5">
      <c r="A208" s="14"/>
      <c r="B208" s="30" t="s">
        <v>108</v>
      </c>
      <c r="C208" s="6"/>
      <c r="D208" s="52"/>
      <c r="E208" s="52"/>
      <c r="F208" s="67"/>
      <c r="G208" s="66"/>
      <c r="H208" s="72"/>
      <c r="I208" s="73"/>
      <c r="J208" s="73"/>
      <c r="K208" s="7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ht="13.5">
      <c r="A209" s="14">
        <v>13</v>
      </c>
      <c r="B209" s="12" t="s">
        <v>103</v>
      </c>
      <c r="C209" s="6" t="s">
        <v>12</v>
      </c>
      <c r="D209" s="52">
        <v>0.629</v>
      </c>
      <c r="E209" s="6">
        <v>2250.41</v>
      </c>
      <c r="F209" s="65"/>
      <c r="G209" s="66">
        <f>ROUND(F209*D209,2)</f>
        <v>0</v>
      </c>
      <c r="H209" s="72"/>
      <c r="I209" s="73"/>
      <c r="J209" s="73"/>
      <c r="K209" s="7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ht="27">
      <c r="A210" s="14">
        <v>14</v>
      </c>
      <c r="B210" s="12" t="s">
        <v>104</v>
      </c>
      <c r="C210" s="6" t="s">
        <v>1</v>
      </c>
      <c r="D210" s="6">
        <v>23.2</v>
      </c>
      <c r="E210" s="6">
        <v>282.07</v>
      </c>
      <c r="F210" s="65"/>
      <c r="G210" s="66">
        <f>ROUND(F210*D210,2)</f>
        <v>0</v>
      </c>
      <c r="H210" s="72"/>
      <c r="I210" s="73"/>
      <c r="J210" s="73"/>
      <c r="K210" s="7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ht="27">
      <c r="A211" s="14">
        <v>15</v>
      </c>
      <c r="B211" s="25" t="s">
        <v>20</v>
      </c>
      <c r="C211" s="6" t="s">
        <v>6</v>
      </c>
      <c r="D211" s="6">
        <v>3012.4</v>
      </c>
      <c r="E211" s="6">
        <v>11.6</v>
      </c>
      <c r="F211" s="65"/>
      <c r="G211" s="66">
        <f>ROUND(F211*D211,2)</f>
        <v>0</v>
      </c>
      <c r="H211" s="72"/>
      <c r="I211" s="73"/>
      <c r="J211" s="73"/>
      <c r="K211" s="7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ht="40.5">
      <c r="A212" s="14">
        <v>16</v>
      </c>
      <c r="B212" s="27" t="s">
        <v>109</v>
      </c>
      <c r="C212" s="49" t="s">
        <v>1</v>
      </c>
      <c r="D212" s="6">
        <v>596.1</v>
      </c>
      <c r="E212" s="6">
        <v>15.55</v>
      </c>
      <c r="F212" s="65"/>
      <c r="G212" s="66">
        <f>ROUND(F212*D212,2)</f>
        <v>0</v>
      </c>
      <c r="H212" s="72"/>
      <c r="I212" s="73"/>
      <c r="J212" s="73"/>
      <c r="K212" s="7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ht="18.75" customHeight="1">
      <c r="A213" s="13"/>
      <c r="B213" s="15" t="s">
        <v>47</v>
      </c>
      <c r="C213" s="6" t="s">
        <v>2</v>
      </c>
      <c r="D213" s="6"/>
      <c r="E213" s="52"/>
      <c r="F213" s="67"/>
      <c r="G213" s="66">
        <f>SUM(G193:G212)</f>
        <v>0</v>
      </c>
      <c r="H213" s="72"/>
      <c r="I213" s="73"/>
      <c r="J213" s="73"/>
      <c r="K213" s="7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ht="20.25" customHeight="1">
      <c r="A214" s="13"/>
      <c r="B214" s="15" t="s">
        <v>7</v>
      </c>
      <c r="C214" s="6" t="s">
        <v>2</v>
      </c>
      <c r="D214" s="6"/>
      <c r="E214" s="52"/>
      <c r="F214" s="67"/>
      <c r="G214" s="66">
        <f>G50+G72+G87+G107+G191+G213</f>
        <v>0</v>
      </c>
      <c r="H214" s="72"/>
      <c r="I214" s="73"/>
      <c r="J214" s="73"/>
      <c r="K214" s="7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ht="40.5">
      <c r="A215" s="13"/>
      <c r="B215" s="20" t="s">
        <v>110</v>
      </c>
      <c r="C215" s="17"/>
      <c r="D215" s="17"/>
      <c r="E215" s="17"/>
      <c r="F215" s="68"/>
      <c r="G215" s="69"/>
      <c r="H215" s="82"/>
      <c r="I215" s="82"/>
      <c r="J215" s="82"/>
      <c r="K215" s="82"/>
      <c r="L215" s="16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ht="40.5">
      <c r="A216" s="14">
        <v>1</v>
      </c>
      <c r="B216" s="27" t="s">
        <v>33</v>
      </c>
      <c r="C216" s="49" t="s">
        <v>1</v>
      </c>
      <c r="D216" s="6">
        <v>24.5</v>
      </c>
      <c r="E216" s="6">
        <v>5.66</v>
      </c>
      <c r="F216" s="65"/>
      <c r="G216" s="66">
        <f>ROUND(F216*D216,2)</f>
        <v>0</v>
      </c>
      <c r="H216" s="72"/>
      <c r="I216" s="73"/>
      <c r="J216" s="73"/>
      <c r="K216" s="7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ht="27">
      <c r="A217" s="14">
        <v>2</v>
      </c>
      <c r="B217" s="23" t="s">
        <v>111</v>
      </c>
      <c r="C217" s="49" t="s">
        <v>1</v>
      </c>
      <c r="D217" s="6">
        <v>2.9</v>
      </c>
      <c r="E217" s="6">
        <v>19.55</v>
      </c>
      <c r="F217" s="65"/>
      <c r="G217" s="66">
        <f>ROUND(F217*D217,2)</f>
        <v>0</v>
      </c>
      <c r="H217" s="72"/>
      <c r="I217" s="73"/>
      <c r="J217" s="73"/>
      <c r="K217" s="7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ht="27">
      <c r="A218" s="14">
        <v>3</v>
      </c>
      <c r="B218" s="11" t="s">
        <v>56</v>
      </c>
      <c r="C218" s="6" t="s">
        <v>1</v>
      </c>
      <c r="D218" s="6">
        <v>13.7</v>
      </c>
      <c r="E218" s="6">
        <v>22.38</v>
      </c>
      <c r="F218" s="65"/>
      <c r="G218" s="66">
        <f>ROUND(F218*D218,2)</f>
        <v>0</v>
      </c>
      <c r="H218" s="72"/>
      <c r="I218" s="73"/>
      <c r="J218" s="73"/>
      <c r="K218" s="7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ht="27">
      <c r="A219" s="14">
        <v>4</v>
      </c>
      <c r="B219" s="11" t="s">
        <v>61</v>
      </c>
      <c r="C219" s="6" t="s">
        <v>6</v>
      </c>
      <c r="D219" s="6">
        <v>296.67</v>
      </c>
      <c r="E219" s="6">
        <v>5.02</v>
      </c>
      <c r="F219" s="65"/>
      <c r="G219" s="66">
        <f>ROUND(F219*D219,2)</f>
        <v>0</v>
      </c>
      <c r="H219" s="72"/>
      <c r="I219" s="73"/>
      <c r="J219" s="73"/>
      <c r="K219" s="7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ht="27">
      <c r="A220" s="14">
        <v>5</v>
      </c>
      <c r="B220" s="12" t="s">
        <v>57</v>
      </c>
      <c r="C220" s="6" t="s">
        <v>6</v>
      </c>
      <c r="D220" s="6">
        <v>270</v>
      </c>
      <c r="E220" s="6">
        <v>45.94</v>
      </c>
      <c r="F220" s="65"/>
      <c r="G220" s="66">
        <f>ROUND(F220*D220,2)</f>
        <v>0</v>
      </c>
      <c r="H220" s="72"/>
      <c r="I220" s="73"/>
      <c r="J220" s="73"/>
      <c r="K220" s="7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ht="27">
      <c r="A221" s="14">
        <v>6</v>
      </c>
      <c r="B221" s="12" t="s">
        <v>59</v>
      </c>
      <c r="C221" s="6" t="s">
        <v>12</v>
      </c>
      <c r="D221" s="52">
        <v>1.093</v>
      </c>
      <c r="E221" s="6">
        <v>1903.98</v>
      </c>
      <c r="F221" s="65"/>
      <c r="G221" s="66">
        <f>ROUND(F221*D221,2)</f>
        <v>0</v>
      </c>
      <c r="H221" s="72"/>
      <c r="I221" s="73"/>
      <c r="J221" s="73"/>
      <c r="K221" s="7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ht="27">
      <c r="A222" s="14">
        <v>7</v>
      </c>
      <c r="B222" s="11" t="s">
        <v>112</v>
      </c>
      <c r="C222" s="6" t="s">
        <v>1</v>
      </c>
      <c r="D222" s="6">
        <v>30</v>
      </c>
      <c r="E222" s="6">
        <v>22.4</v>
      </c>
      <c r="F222" s="65"/>
      <c r="G222" s="66">
        <f>ROUND(F222*D222,2)</f>
        <v>0</v>
      </c>
      <c r="H222" s="72"/>
      <c r="I222" s="73"/>
      <c r="J222" s="73"/>
      <c r="K222" s="7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ht="15.75" customHeight="1">
      <c r="A223" s="13"/>
      <c r="B223" s="15" t="s">
        <v>48</v>
      </c>
      <c r="C223" s="6" t="s">
        <v>2</v>
      </c>
      <c r="D223" s="6"/>
      <c r="E223" s="52"/>
      <c r="F223" s="67"/>
      <c r="G223" s="66">
        <f>SUM(G216:G222)</f>
        <v>0</v>
      </c>
      <c r="H223" s="72"/>
      <c r="I223" s="73"/>
      <c r="J223" s="73"/>
      <c r="K223" s="7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ht="27">
      <c r="A224" s="13"/>
      <c r="B224" s="20" t="s">
        <v>113</v>
      </c>
      <c r="C224" s="17"/>
      <c r="D224" s="17"/>
      <c r="E224" s="17"/>
      <c r="F224" s="68"/>
      <c r="G224" s="69"/>
      <c r="H224" s="82"/>
      <c r="I224" s="82"/>
      <c r="J224" s="82"/>
      <c r="K224" s="82"/>
      <c r="L224" s="16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ht="40.5">
      <c r="A225" s="14">
        <v>1</v>
      </c>
      <c r="B225" s="27" t="s">
        <v>33</v>
      </c>
      <c r="C225" s="49" t="s">
        <v>1</v>
      </c>
      <c r="D225" s="6">
        <v>76.3</v>
      </c>
      <c r="E225" s="6">
        <v>5.65</v>
      </c>
      <c r="F225" s="65"/>
      <c r="G225" s="66">
        <f aca="true" t="shared" si="12" ref="G225:G230">ROUND(F225*D225,2)</f>
        <v>0</v>
      </c>
      <c r="H225" s="72"/>
      <c r="I225" s="73"/>
      <c r="J225" s="73"/>
      <c r="K225" s="7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ht="27">
      <c r="A226" s="14">
        <v>2</v>
      </c>
      <c r="B226" s="23" t="s">
        <v>111</v>
      </c>
      <c r="C226" s="49" t="s">
        <v>1</v>
      </c>
      <c r="D226" s="6">
        <v>8.9</v>
      </c>
      <c r="E226" s="6">
        <v>19.55</v>
      </c>
      <c r="F226" s="65"/>
      <c r="G226" s="66">
        <f t="shared" si="12"/>
        <v>0</v>
      </c>
      <c r="H226" s="72"/>
      <c r="I226" s="73"/>
      <c r="J226" s="73"/>
      <c r="K226" s="7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ht="13.5">
      <c r="A227" s="14">
        <v>3</v>
      </c>
      <c r="B227" s="11" t="s">
        <v>66</v>
      </c>
      <c r="C227" s="6" t="s">
        <v>1</v>
      </c>
      <c r="D227" s="6">
        <v>6.5</v>
      </c>
      <c r="E227" s="6">
        <v>29.32</v>
      </c>
      <c r="F227" s="65"/>
      <c r="G227" s="66">
        <f t="shared" si="12"/>
        <v>0</v>
      </c>
      <c r="H227" s="72"/>
      <c r="I227" s="73"/>
      <c r="J227" s="73"/>
      <c r="K227" s="7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ht="27">
      <c r="A228" s="14">
        <v>4</v>
      </c>
      <c r="B228" s="25" t="s">
        <v>114</v>
      </c>
      <c r="C228" s="6" t="s">
        <v>13</v>
      </c>
      <c r="D228" s="6">
        <v>92</v>
      </c>
      <c r="E228" s="6">
        <v>308.94</v>
      </c>
      <c r="F228" s="65"/>
      <c r="G228" s="66">
        <f t="shared" si="12"/>
        <v>0</v>
      </c>
      <c r="H228" s="72"/>
      <c r="I228" s="73"/>
      <c r="J228" s="73"/>
      <c r="K228" s="7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ht="27">
      <c r="A229" s="14">
        <v>5</v>
      </c>
      <c r="B229" s="25" t="s">
        <v>20</v>
      </c>
      <c r="C229" s="6" t="s">
        <v>6</v>
      </c>
      <c r="D229" s="6">
        <v>156.4</v>
      </c>
      <c r="E229" s="6">
        <v>11.57</v>
      </c>
      <c r="F229" s="65"/>
      <c r="G229" s="66">
        <f t="shared" si="12"/>
        <v>0</v>
      </c>
      <c r="H229" s="72"/>
      <c r="I229" s="73"/>
      <c r="J229" s="73"/>
      <c r="K229" s="7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ht="13.5">
      <c r="A230" s="14">
        <v>6</v>
      </c>
      <c r="B230" s="11" t="s">
        <v>115</v>
      </c>
      <c r="C230" s="6" t="s">
        <v>1</v>
      </c>
      <c r="D230" s="6">
        <v>39.6</v>
      </c>
      <c r="E230" s="6">
        <v>32.17</v>
      </c>
      <c r="F230" s="65"/>
      <c r="G230" s="66">
        <f t="shared" si="12"/>
        <v>0</v>
      </c>
      <c r="H230" s="72"/>
      <c r="I230" s="73"/>
      <c r="J230" s="73"/>
      <c r="K230" s="7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ht="27">
      <c r="A231" s="14">
        <v>7</v>
      </c>
      <c r="B231" s="11" t="s">
        <v>56</v>
      </c>
      <c r="C231" s="6" t="s">
        <v>1</v>
      </c>
      <c r="D231" s="6">
        <v>43.8</v>
      </c>
      <c r="E231" s="6">
        <v>22.4</v>
      </c>
      <c r="F231" s="65"/>
      <c r="G231" s="66">
        <f>ROUND(F231*D231,2)</f>
        <v>0</v>
      </c>
      <c r="H231" s="72"/>
      <c r="I231" s="73"/>
      <c r="J231" s="73"/>
      <c r="K231" s="7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ht="27">
      <c r="A232" s="14">
        <v>8</v>
      </c>
      <c r="B232" s="11" t="s">
        <v>61</v>
      </c>
      <c r="C232" s="6" t="s">
        <v>6</v>
      </c>
      <c r="D232" s="6">
        <v>865.83</v>
      </c>
      <c r="E232" s="6">
        <v>5.02</v>
      </c>
      <c r="F232" s="65"/>
      <c r="G232" s="66">
        <f>ROUND(F232*D232,2)</f>
        <v>0</v>
      </c>
      <c r="H232" s="72"/>
      <c r="I232" s="73"/>
      <c r="J232" s="73"/>
      <c r="K232" s="7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ht="27">
      <c r="A233" s="14">
        <v>9</v>
      </c>
      <c r="B233" s="12" t="s">
        <v>57</v>
      </c>
      <c r="C233" s="6" t="s">
        <v>6</v>
      </c>
      <c r="D233" s="6">
        <v>866</v>
      </c>
      <c r="E233" s="6">
        <v>45.92</v>
      </c>
      <c r="F233" s="65"/>
      <c r="G233" s="66">
        <f>ROUND(F233*D233,2)</f>
        <v>0</v>
      </c>
      <c r="H233" s="72"/>
      <c r="I233" s="73"/>
      <c r="J233" s="73"/>
      <c r="K233" s="7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ht="27">
      <c r="A234" s="14">
        <v>10</v>
      </c>
      <c r="B234" s="12" t="s">
        <v>59</v>
      </c>
      <c r="C234" s="6" t="s">
        <v>12</v>
      </c>
      <c r="D234" s="52">
        <v>3.507</v>
      </c>
      <c r="E234" s="6">
        <v>1909.07</v>
      </c>
      <c r="F234" s="65"/>
      <c r="G234" s="66">
        <f>ROUND(F234*D234,2)</f>
        <v>0</v>
      </c>
      <c r="H234" s="72"/>
      <c r="I234" s="73"/>
      <c r="J234" s="73"/>
      <c r="K234" s="7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ht="15.75" customHeight="1">
      <c r="A235" s="13"/>
      <c r="B235" s="15" t="s">
        <v>49</v>
      </c>
      <c r="C235" s="6" t="s">
        <v>2</v>
      </c>
      <c r="D235" s="6"/>
      <c r="E235" s="52"/>
      <c r="F235" s="67"/>
      <c r="G235" s="66">
        <f>SUM(G225:G234)</f>
        <v>0</v>
      </c>
      <c r="H235" s="72"/>
      <c r="I235" s="73"/>
      <c r="J235" s="73"/>
      <c r="K235" s="7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ht="17.25" customHeight="1">
      <c r="A236" s="13"/>
      <c r="B236" s="15" t="s">
        <v>50</v>
      </c>
      <c r="C236" s="6" t="s">
        <v>2</v>
      </c>
      <c r="D236" s="6"/>
      <c r="E236" s="52"/>
      <c r="F236" s="67"/>
      <c r="G236" s="66">
        <f>G223+G235</f>
        <v>0</v>
      </c>
      <c r="H236" s="72"/>
      <c r="I236" s="73"/>
      <c r="J236" s="73"/>
      <c r="K236" s="7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ht="18" customHeight="1">
      <c r="A237" s="13"/>
      <c r="B237" s="13" t="s">
        <v>51</v>
      </c>
      <c r="C237" s="6"/>
      <c r="D237" s="6"/>
      <c r="E237" s="52"/>
      <c r="F237" s="67"/>
      <c r="G237" s="66"/>
      <c r="H237" s="72"/>
      <c r="I237" s="73"/>
      <c r="J237" s="73"/>
      <c r="K237" s="7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ht="54">
      <c r="A238" s="14">
        <v>1</v>
      </c>
      <c r="B238" s="32" t="s">
        <v>229</v>
      </c>
      <c r="C238" s="49" t="s">
        <v>25</v>
      </c>
      <c r="D238" s="6">
        <v>125</v>
      </c>
      <c r="E238" s="6">
        <v>153.34</v>
      </c>
      <c r="F238" s="65"/>
      <c r="G238" s="66">
        <f>ROUND(F238*D238,2)</f>
        <v>0</v>
      </c>
      <c r="H238" s="72"/>
      <c r="I238" s="73"/>
      <c r="J238" s="73"/>
      <c r="K238" s="7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ht="54">
      <c r="A239" s="14">
        <v>2</v>
      </c>
      <c r="B239" s="42" t="s">
        <v>230</v>
      </c>
      <c r="C239" s="49" t="s">
        <v>25</v>
      </c>
      <c r="D239" s="6">
        <v>9</v>
      </c>
      <c r="E239" s="6">
        <v>660.01</v>
      </c>
      <c r="F239" s="65"/>
      <c r="G239" s="66">
        <f>ROUND(F239*D239,2)</f>
        <v>0</v>
      </c>
      <c r="H239" s="72"/>
      <c r="I239" s="73"/>
      <c r="J239" s="73"/>
      <c r="K239" s="7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ht="13.5">
      <c r="A240" s="14">
        <v>3</v>
      </c>
      <c r="B240" s="42" t="s">
        <v>213</v>
      </c>
      <c r="C240" s="49" t="s">
        <v>1</v>
      </c>
      <c r="D240" s="6">
        <v>21.5</v>
      </c>
      <c r="E240" s="6">
        <v>157</v>
      </c>
      <c r="F240" s="65"/>
      <c r="G240" s="66">
        <f>ROUND(F240*D240,2)</f>
        <v>0</v>
      </c>
      <c r="H240" s="72"/>
      <c r="I240" s="73"/>
      <c r="J240" s="73"/>
      <c r="K240" s="7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 ht="16.5" customHeight="1">
      <c r="A241" s="13"/>
      <c r="B241" s="15" t="s">
        <v>17</v>
      </c>
      <c r="C241" s="6" t="s">
        <v>2</v>
      </c>
      <c r="D241" s="6"/>
      <c r="E241" s="52"/>
      <c r="F241" s="67"/>
      <c r="G241" s="66">
        <f>SUM(G238:G240)</f>
        <v>0</v>
      </c>
      <c r="H241" s="72"/>
      <c r="I241" s="73"/>
      <c r="J241" s="73"/>
      <c r="K241" s="7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 ht="27">
      <c r="A242" s="13"/>
      <c r="B242" s="13" t="s">
        <v>52</v>
      </c>
      <c r="C242" s="6"/>
      <c r="D242" s="6"/>
      <c r="E242" s="52"/>
      <c r="F242" s="67"/>
      <c r="G242" s="66"/>
      <c r="H242" s="72"/>
      <c r="I242" s="73"/>
      <c r="J242" s="73"/>
      <c r="K242" s="7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ht="40.5">
      <c r="A243" s="14">
        <v>1</v>
      </c>
      <c r="B243" s="33" t="s">
        <v>116</v>
      </c>
      <c r="C243" s="21" t="s">
        <v>13</v>
      </c>
      <c r="D243" s="6">
        <v>1705</v>
      </c>
      <c r="E243" s="6">
        <v>111.15</v>
      </c>
      <c r="F243" s="65"/>
      <c r="G243" s="66">
        <f>ROUND(F243*D243,2)</f>
        <v>0</v>
      </c>
      <c r="H243" s="72"/>
      <c r="I243" s="73"/>
      <c r="J243" s="73"/>
      <c r="K243" s="7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 ht="15.75" customHeight="1">
      <c r="A244" s="13"/>
      <c r="B244" s="15" t="s">
        <v>16</v>
      </c>
      <c r="C244" s="6" t="s">
        <v>2</v>
      </c>
      <c r="D244" s="6"/>
      <c r="E244" s="52"/>
      <c r="F244" s="67"/>
      <c r="G244" s="66">
        <f>SUM(G243:G243)</f>
        <v>0</v>
      </c>
      <c r="H244" s="72"/>
      <c r="I244" s="73"/>
      <c r="J244" s="73"/>
      <c r="K244" s="7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 ht="15" customHeight="1">
      <c r="A245" s="13"/>
      <c r="B245" s="13" t="s">
        <v>53</v>
      </c>
      <c r="C245" s="6"/>
      <c r="D245" s="6"/>
      <c r="E245" s="52"/>
      <c r="F245" s="67"/>
      <c r="G245" s="66"/>
      <c r="H245" s="72"/>
      <c r="I245" s="73"/>
      <c r="J245" s="73"/>
      <c r="K245" s="7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 ht="94.5">
      <c r="A246" s="14">
        <v>1</v>
      </c>
      <c r="B246" s="26" t="s">
        <v>117</v>
      </c>
      <c r="C246" s="49" t="s">
        <v>221</v>
      </c>
      <c r="D246" s="6">
        <v>787</v>
      </c>
      <c r="E246" s="6">
        <v>23.77</v>
      </c>
      <c r="F246" s="65"/>
      <c r="G246" s="66">
        <f>ROUND(F246*D246,2)</f>
        <v>0</v>
      </c>
      <c r="H246" s="72"/>
      <c r="I246" s="73"/>
      <c r="J246" s="73"/>
      <c r="K246" s="7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ht="18" customHeight="1">
      <c r="A247" s="13"/>
      <c r="B247" s="15" t="s">
        <v>54</v>
      </c>
      <c r="C247" s="6" t="s">
        <v>2</v>
      </c>
      <c r="D247" s="6"/>
      <c r="E247" s="52"/>
      <c r="F247" s="67"/>
      <c r="G247" s="66">
        <f>SUM(G246)</f>
        <v>0</v>
      </c>
      <c r="H247" s="72"/>
      <c r="I247" s="73"/>
      <c r="J247" s="73"/>
      <c r="K247" s="7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ht="27">
      <c r="A248" s="13"/>
      <c r="B248" s="13" t="s">
        <v>55</v>
      </c>
      <c r="C248" s="6"/>
      <c r="D248" s="6"/>
      <c r="E248" s="52"/>
      <c r="F248" s="67"/>
      <c r="G248" s="66"/>
      <c r="H248" s="72"/>
      <c r="I248" s="73"/>
      <c r="J248" s="73"/>
      <c r="K248" s="7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 ht="27">
      <c r="A249" s="14">
        <v>1</v>
      </c>
      <c r="B249" s="25" t="s">
        <v>118</v>
      </c>
      <c r="C249" s="6" t="s">
        <v>25</v>
      </c>
      <c r="D249" s="6">
        <v>192</v>
      </c>
      <c r="E249" s="6">
        <v>308.75</v>
      </c>
      <c r="F249" s="65"/>
      <c r="G249" s="66">
        <f>ROUND(F249*D249,2)</f>
        <v>0</v>
      </c>
      <c r="H249" s="72"/>
      <c r="I249" s="73"/>
      <c r="J249" s="73"/>
      <c r="K249" s="7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ht="17.25" customHeight="1">
      <c r="A250" s="13"/>
      <c r="B250" s="15" t="s">
        <v>225</v>
      </c>
      <c r="C250" s="6" t="s">
        <v>2</v>
      </c>
      <c r="D250" s="6"/>
      <c r="E250" s="52"/>
      <c r="F250" s="67"/>
      <c r="G250" s="66">
        <f>SUM(G249:G249)</f>
        <v>0</v>
      </c>
      <c r="H250" s="72"/>
      <c r="I250" s="73"/>
      <c r="J250" s="73"/>
      <c r="K250" s="7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 ht="18" customHeight="1">
      <c r="A251" s="13"/>
      <c r="B251" s="15" t="s">
        <v>226</v>
      </c>
      <c r="C251" s="6" t="s">
        <v>2</v>
      </c>
      <c r="D251" s="6"/>
      <c r="E251" s="52"/>
      <c r="F251" s="67"/>
      <c r="G251" s="66">
        <f>G241+G244+G247+G250</f>
        <v>0</v>
      </c>
      <c r="H251" s="72"/>
      <c r="I251" s="73"/>
      <c r="J251" s="73"/>
      <c r="K251" s="7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 s="74" customFormat="1" ht="17.25" customHeight="1">
      <c r="A252" s="70" t="s">
        <v>227</v>
      </c>
      <c r="B252" s="71"/>
      <c r="C252" s="65" t="s">
        <v>2</v>
      </c>
      <c r="D252" s="65"/>
      <c r="E252" s="67"/>
      <c r="F252" s="67"/>
      <c r="G252" s="66">
        <f>G16+G26+G34+G214+G236+G251-G8</f>
        <v>0</v>
      </c>
      <c r="H252" s="72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  <c r="GX252" s="73"/>
      <c r="GY252" s="73"/>
      <c r="GZ252" s="73"/>
      <c r="HA252" s="73"/>
      <c r="HB252" s="73"/>
      <c r="HC252" s="73"/>
      <c r="HD252" s="73"/>
      <c r="HE252" s="73"/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  <c r="HP252" s="73"/>
      <c r="HQ252" s="73"/>
      <c r="HR252" s="73"/>
      <c r="HS252" s="73"/>
      <c r="HT252" s="73"/>
      <c r="HU252" s="73"/>
      <c r="HV252" s="73"/>
      <c r="HW252" s="73"/>
      <c r="HX252" s="73"/>
      <c r="HY252" s="73"/>
      <c r="HZ252" s="73"/>
      <c r="IA252" s="73"/>
      <c r="IB252" s="73"/>
      <c r="IC252" s="73"/>
      <c r="ID252" s="73"/>
      <c r="IE252" s="73"/>
      <c r="IF252" s="73"/>
      <c r="IG252" s="73"/>
      <c r="IH252" s="73"/>
      <c r="II252" s="73"/>
      <c r="IJ252" s="73"/>
      <c r="IK252" s="73"/>
      <c r="IL252" s="73"/>
      <c r="IM252" s="73"/>
      <c r="IN252" s="73"/>
      <c r="IO252" s="73"/>
      <c r="IP252" s="73"/>
      <c r="IQ252" s="73"/>
      <c r="IR252" s="73"/>
      <c r="IS252" s="73"/>
    </row>
    <row r="253" spans="1:253" s="74" customFormat="1" ht="15.75" customHeight="1">
      <c r="A253" s="70" t="s">
        <v>215</v>
      </c>
      <c r="B253" s="71"/>
      <c r="C253" s="65" t="s">
        <v>4</v>
      </c>
      <c r="D253" s="75">
        <v>10</v>
      </c>
      <c r="E253" s="67"/>
      <c r="F253" s="67"/>
      <c r="G253" s="66">
        <f>ROUND(0.1*G252,2)</f>
        <v>0</v>
      </c>
      <c r="H253" s="72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  <c r="HP253" s="73"/>
      <c r="HQ253" s="73"/>
      <c r="HR253" s="73"/>
      <c r="HS253" s="73"/>
      <c r="HT253" s="73"/>
      <c r="HU253" s="73"/>
      <c r="HV253" s="73"/>
      <c r="HW253" s="73"/>
      <c r="HX253" s="73"/>
      <c r="HY253" s="73"/>
      <c r="HZ253" s="73"/>
      <c r="IA253" s="73"/>
      <c r="IB253" s="73"/>
      <c r="IC253" s="73"/>
      <c r="ID253" s="73"/>
      <c r="IE253" s="73"/>
      <c r="IF253" s="73"/>
      <c r="IG253" s="73"/>
      <c r="IH253" s="73"/>
      <c r="II253" s="73"/>
      <c r="IJ253" s="73"/>
      <c r="IK253" s="73"/>
      <c r="IL253" s="73"/>
      <c r="IM253" s="73"/>
      <c r="IN253" s="73"/>
      <c r="IO253" s="73"/>
      <c r="IP253" s="73"/>
      <c r="IQ253" s="73"/>
      <c r="IR253" s="73"/>
      <c r="IS253" s="73"/>
    </row>
    <row r="254" spans="1:253" s="74" customFormat="1" ht="16.5" customHeight="1">
      <c r="A254" s="70" t="s">
        <v>224</v>
      </c>
      <c r="B254" s="71"/>
      <c r="C254" s="65" t="s">
        <v>2</v>
      </c>
      <c r="D254" s="65"/>
      <c r="E254" s="67"/>
      <c r="F254" s="67"/>
      <c r="G254" s="66">
        <f>SUM(G252:G253)</f>
        <v>0</v>
      </c>
      <c r="H254" s="72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  <c r="GX254" s="73"/>
      <c r="GY254" s="73"/>
      <c r="GZ254" s="73"/>
      <c r="HA254" s="73"/>
      <c r="HB254" s="73"/>
      <c r="HC254" s="73"/>
      <c r="HD254" s="73"/>
      <c r="HE254" s="73"/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  <c r="HP254" s="73"/>
      <c r="HQ254" s="73"/>
      <c r="HR254" s="73"/>
      <c r="HS254" s="73"/>
      <c r="HT254" s="73"/>
      <c r="HU254" s="73"/>
      <c r="HV254" s="73"/>
      <c r="HW254" s="73"/>
      <c r="HX254" s="73"/>
      <c r="HY254" s="73"/>
      <c r="HZ254" s="73"/>
      <c r="IA254" s="73"/>
      <c r="IB254" s="73"/>
      <c r="IC254" s="73"/>
      <c r="ID254" s="73"/>
      <c r="IE254" s="73"/>
      <c r="IF254" s="73"/>
      <c r="IG254" s="73"/>
      <c r="IH254" s="73"/>
      <c r="II254" s="73"/>
      <c r="IJ254" s="73"/>
      <c r="IK254" s="73"/>
      <c r="IL254" s="73"/>
      <c r="IM254" s="73"/>
      <c r="IN254" s="73"/>
      <c r="IO254" s="73"/>
      <c r="IP254" s="73"/>
      <c r="IQ254" s="73"/>
      <c r="IR254" s="73"/>
      <c r="IS254" s="73"/>
    </row>
    <row r="255" spans="1:253" s="74" customFormat="1" ht="21" customHeight="1">
      <c r="A255" s="70" t="s">
        <v>216</v>
      </c>
      <c r="B255" s="71"/>
      <c r="C255" s="65" t="s">
        <v>4</v>
      </c>
      <c r="D255" s="75">
        <v>8</v>
      </c>
      <c r="E255" s="67"/>
      <c r="F255" s="67"/>
      <c r="G255" s="66">
        <f>ROUND(0.08*G254,2)</f>
        <v>0</v>
      </c>
      <c r="H255" s="72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  <c r="GX255" s="73"/>
      <c r="GY255" s="73"/>
      <c r="GZ255" s="73"/>
      <c r="HA255" s="73"/>
      <c r="HB255" s="73"/>
      <c r="HC255" s="73"/>
      <c r="HD255" s="73"/>
      <c r="HE255" s="73"/>
      <c r="HF255" s="73"/>
      <c r="HG255" s="73"/>
      <c r="HH255" s="73"/>
      <c r="HI255" s="73"/>
      <c r="HJ255" s="73"/>
      <c r="HK255" s="73"/>
      <c r="HL255" s="73"/>
      <c r="HM255" s="73"/>
      <c r="HN255" s="73"/>
      <c r="HO255" s="73"/>
      <c r="HP255" s="73"/>
      <c r="HQ255" s="73"/>
      <c r="HR255" s="73"/>
      <c r="HS255" s="73"/>
      <c r="HT255" s="73"/>
      <c r="HU255" s="73"/>
      <c r="HV255" s="73"/>
      <c r="HW255" s="73"/>
      <c r="HX255" s="73"/>
      <c r="HY255" s="73"/>
      <c r="HZ255" s="73"/>
      <c r="IA255" s="73"/>
      <c r="IB255" s="73"/>
      <c r="IC255" s="73"/>
      <c r="ID255" s="73"/>
      <c r="IE255" s="73"/>
      <c r="IF255" s="73"/>
      <c r="IG255" s="73"/>
      <c r="IH255" s="73"/>
      <c r="II255" s="73"/>
      <c r="IJ255" s="73"/>
      <c r="IK255" s="73"/>
      <c r="IL255" s="73"/>
      <c r="IM255" s="73"/>
      <c r="IN255" s="73"/>
      <c r="IO255" s="73"/>
      <c r="IP255" s="73"/>
      <c r="IQ255" s="73"/>
      <c r="IR255" s="73"/>
      <c r="IS255" s="73"/>
    </row>
    <row r="256" spans="1:253" s="74" customFormat="1" ht="17.25" customHeight="1">
      <c r="A256" s="70" t="s">
        <v>224</v>
      </c>
      <c r="B256" s="71"/>
      <c r="C256" s="65" t="s">
        <v>2</v>
      </c>
      <c r="D256" s="65"/>
      <c r="E256" s="67"/>
      <c r="F256" s="67"/>
      <c r="G256" s="66">
        <f>SUM(G254:G255)</f>
        <v>0</v>
      </c>
      <c r="H256" s="72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  <c r="GX256" s="73"/>
      <c r="GY256" s="73"/>
      <c r="GZ256" s="73"/>
      <c r="HA256" s="73"/>
      <c r="HB256" s="73"/>
      <c r="HC256" s="73"/>
      <c r="HD256" s="73"/>
      <c r="HE256" s="73"/>
      <c r="HF256" s="73"/>
      <c r="HG256" s="73"/>
      <c r="HH256" s="73"/>
      <c r="HI256" s="73"/>
      <c r="HJ256" s="73"/>
      <c r="HK256" s="73"/>
      <c r="HL256" s="73"/>
      <c r="HM256" s="73"/>
      <c r="HN256" s="73"/>
      <c r="HO256" s="73"/>
      <c r="HP256" s="73"/>
      <c r="HQ256" s="73"/>
      <c r="HR256" s="73"/>
      <c r="HS256" s="73"/>
      <c r="HT256" s="73"/>
      <c r="HU256" s="73"/>
      <c r="HV256" s="73"/>
      <c r="HW256" s="73"/>
      <c r="HX256" s="73"/>
      <c r="HY256" s="73"/>
      <c r="HZ256" s="73"/>
      <c r="IA256" s="73"/>
      <c r="IB256" s="73"/>
      <c r="IC256" s="73"/>
      <c r="ID256" s="73"/>
      <c r="IE256" s="73"/>
      <c r="IF256" s="73"/>
      <c r="IG256" s="73"/>
      <c r="IH256" s="73"/>
      <c r="II256" s="73"/>
      <c r="IJ256" s="73"/>
      <c r="IK256" s="73"/>
      <c r="IL256" s="73"/>
      <c r="IM256" s="73"/>
      <c r="IN256" s="73"/>
      <c r="IO256" s="73"/>
      <c r="IP256" s="73"/>
      <c r="IQ256" s="73"/>
      <c r="IR256" s="73"/>
      <c r="IS256" s="73"/>
    </row>
    <row r="257" spans="1:253" s="74" customFormat="1" ht="20.25" customHeight="1">
      <c r="A257" s="70" t="s">
        <v>223</v>
      </c>
      <c r="B257" s="71"/>
      <c r="C257" s="65" t="s">
        <v>2</v>
      </c>
      <c r="D257" s="65"/>
      <c r="E257" s="67"/>
      <c r="F257" s="67"/>
      <c r="G257" s="66">
        <f>G256+G8</f>
        <v>0</v>
      </c>
      <c r="H257" s="72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  <c r="GX257" s="73"/>
      <c r="GY257" s="73"/>
      <c r="GZ257" s="73"/>
      <c r="HA257" s="73"/>
      <c r="HB257" s="73"/>
      <c r="HC257" s="73"/>
      <c r="HD257" s="73"/>
      <c r="HE257" s="73"/>
      <c r="HF257" s="73"/>
      <c r="HG257" s="73"/>
      <c r="HH257" s="73"/>
      <c r="HI257" s="73"/>
      <c r="HJ257" s="73"/>
      <c r="HK257" s="73"/>
      <c r="HL257" s="73"/>
      <c r="HM257" s="73"/>
      <c r="HN257" s="73"/>
      <c r="HO257" s="73"/>
      <c r="HP257" s="73"/>
      <c r="HQ257" s="73"/>
      <c r="HR257" s="73"/>
      <c r="HS257" s="73"/>
      <c r="HT257" s="73"/>
      <c r="HU257" s="73"/>
      <c r="HV257" s="73"/>
      <c r="HW257" s="73"/>
      <c r="HX257" s="73"/>
      <c r="HY257" s="73"/>
      <c r="HZ257" s="73"/>
      <c r="IA257" s="73"/>
      <c r="IB257" s="73"/>
      <c r="IC257" s="73"/>
      <c r="ID257" s="73"/>
      <c r="IE257" s="73"/>
      <c r="IF257" s="73"/>
      <c r="IG257" s="73"/>
      <c r="IH257" s="73"/>
      <c r="II257" s="73"/>
      <c r="IJ257" s="73"/>
      <c r="IK257" s="73"/>
      <c r="IL257" s="73"/>
      <c r="IM257" s="73"/>
      <c r="IN257" s="73"/>
      <c r="IO257" s="73"/>
      <c r="IP257" s="73"/>
      <c r="IQ257" s="73"/>
      <c r="IR257" s="73"/>
      <c r="IS257" s="73"/>
    </row>
    <row r="258" spans="1:253" s="74" customFormat="1" ht="17.25" customHeight="1">
      <c r="A258" s="76" t="s">
        <v>5</v>
      </c>
      <c r="B258" s="76"/>
      <c r="C258" s="65" t="s">
        <v>4</v>
      </c>
      <c r="D258" s="77">
        <v>18</v>
      </c>
      <c r="E258" s="67"/>
      <c r="F258" s="67"/>
      <c r="G258" s="66">
        <f>ROUND(0.18*G257,2)</f>
        <v>0</v>
      </c>
      <c r="H258" s="72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  <c r="GX258" s="73"/>
      <c r="GY258" s="73"/>
      <c r="GZ258" s="73"/>
      <c r="HA258" s="73"/>
      <c r="HB258" s="73"/>
      <c r="HC258" s="73"/>
      <c r="HD258" s="73"/>
      <c r="HE258" s="73"/>
      <c r="HF258" s="73"/>
      <c r="HG258" s="73"/>
      <c r="HH258" s="73"/>
      <c r="HI258" s="73"/>
      <c r="HJ258" s="73"/>
      <c r="HK258" s="73"/>
      <c r="HL258" s="73"/>
      <c r="HM258" s="73"/>
      <c r="HN258" s="73"/>
      <c r="HO258" s="73"/>
      <c r="HP258" s="73"/>
      <c r="HQ258" s="73"/>
      <c r="HR258" s="73"/>
      <c r="HS258" s="73"/>
      <c r="HT258" s="73"/>
      <c r="HU258" s="73"/>
      <c r="HV258" s="73"/>
      <c r="HW258" s="73"/>
      <c r="HX258" s="73"/>
      <c r="HY258" s="73"/>
      <c r="HZ258" s="73"/>
      <c r="IA258" s="73"/>
      <c r="IB258" s="73"/>
      <c r="IC258" s="73"/>
      <c r="ID258" s="73"/>
      <c r="IE258" s="73"/>
      <c r="IF258" s="73"/>
      <c r="IG258" s="73"/>
      <c r="IH258" s="73"/>
      <c r="II258" s="73"/>
      <c r="IJ258" s="73"/>
      <c r="IK258" s="73"/>
      <c r="IL258" s="73"/>
      <c r="IM258" s="73"/>
      <c r="IN258" s="73"/>
      <c r="IO258" s="73"/>
      <c r="IP258" s="73"/>
      <c r="IQ258" s="73"/>
      <c r="IR258" s="73"/>
      <c r="IS258" s="73"/>
    </row>
    <row r="259" spans="1:253" s="74" customFormat="1" ht="18" customHeight="1">
      <c r="A259" s="76" t="s">
        <v>222</v>
      </c>
      <c r="B259" s="76"/>
      <c r="C259" s="65" t="s">
        <v>2</v>
      </c>
      <c r="D259" s="65"/>
      <c r="E259" s="67"/>
      <c r="F259" s="67"/>
      <c r="G259" s="66">
        <f>SUM(G257:G258)</f>
        <v>0</v>
      </c>
      <c r="H259" s="72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  <c r="GX259" s="73"/>
      <c r="GY259" s="73"/>
      <c r="GZ259" s="73"/>
      <c r="HA259" s="73"/>
      <c r="HB259" s="73"/>
      <c r="HC259" s="73"/>
      <c r="HD259" s="73"/>
      <c r="HE259" s="73"/>
      <c r="HF259" s="73"/>
      <c r="HG259" s="73"/>
      <c r="HH259" s="73"/>
      <c r="HI259" s="73"/>
      <c r="HJ259" s="73"/>
      <c r="HK259" s="73"/>
      <c r="HL259" s="73"/>
      <c r="HM259" s="73"/>
      <c r="HN259" s="73"/>
      <c r="HO259" s="73"/>
      <c r="HP259" s="73"/>
      <c r="HQ259" s="73"/>
      <c r="HR259" s="73"/>
      <c r="HS259" s="73"/>
      <c r="HT259" s="73"/>
      <c r="HU259" s="73"/>
      <c r="HV259" s="73"/>
      <c r="HW259" s="73"/>
      <c r="HX259" s="73"/>
      <c r="HY259" s="73"/>
      <c r="HZ259" s="73"/>
      <c r="IA259" s="73"/>
      <c r="IB259" s="73"/>
      <c r="IC259" s="73"/>
      <c r="ID259" s="73"/>
      <c r="IE259" s="73"/>
      <c r="IF259" s="73"/>
      <c r="IG259" s="73"/>
      <c r="IH259" s="73"/>
      <c r="II259" s="73"/>
      <c r="IJ259" s="73"/>
      <c r="IK259" s="73"/>
      <c r="IL259" s="73"/>
      <c r="IM259" s="73"/>
      <c r="IN259" s="73"/>
      <c r="IO259" s="73"/>
      <c r="IP259" s="73"/>
      <c r="IQ259" s="73"/>
      <c r="IR259" s="73"/>
      <c r="IS259" s="73"/>
    </row>
    <row r="260" spans="1:253" s="74" customFormat="1" ht="18.75" customHeight="1">
      <c r="A260" s="76" t="s">
        <v>217</v>
      </c>
      <c r="B260" s="76"/>
      <c r="C260" s="65" t="s">
        <v>4</v>
      </c>
      <c r="D260" s="77">
        <v>5</v>
      </c>
      <c r="E260" s="67"/>
      <c r="F260" s="67"/>
      <c r="G260" s="66">
        <f>ROUND(0.05*G259,2)</f>
        <v>0</v>
      </c>
      <c r="H260" s="72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  <c r="GX260" s="73"/>
      <c r="GY260" s="73"/>
      <c r="GZ260" s="73"/>
      <c r="HA260" s="73"/>
      <c r="HB260" s="73"/>
      <c r="HC260" s="73"/>
      <c r="HD260" s="73"/>
      <c r="HE260" s="73"/>
      <c r="HF260" s="73"/>
      <c r="HG260" s="73"/>
      <c r="HH260" s="73"/>
      <c r="HI260" s="73"/>
      <c r="HJ260" s="73"/>
      <c r="HK260" s="73"/>
      <c r="HL260" s="73"/>
      <c r="HM260" s="73"/>
      <c r="HN260" s="73"/>
      <c r="HO260" s="73"/>
      <c r="HP260" s="73"/>
      <c r="HQ260" s="73"/>
      <c r="HR260" s="73"/>
      <c r="HS260" s="73"/>
      <c r="HT260" s="73"/>
      <c r="HU260" s="73"/>
      <c r="HV260" s="73"/>
      <c r="HW260" s="73"/>
      <c r="HX260" s="73"/>
      <c r="HY260" s="73"/>
      <c r="HZ260" s="73"/>
      <c r="IA260" s="73"/>
      <c r="IB260" s="73"/>
      <c r="IC260" s="73"/>
      <c r="ID260" s="73"/>
      <c r="IE260" s="73"/>
      <c r="IF260" s="73"/>
      <c r="IG260" s="73"/>
      <c r="IH260" s="73"/>
      <c r="II260" s="73"/>
      <c r="IJ260" s="73"/>
      <c r="IK260" s="73"/>
      <c r="IL260" s="73"/>
      <c r="IM260" s="73"/>
      <c r="IN260" s="73"/>
      <c r="IO260" s="73"/>
      <c r="IP260" s="73"/>
      <c r="IQ260" s="73"/>
      <c r="IR260" s="73"/>
      <c r="IS260" s="73"/>
    </row>
    <row r="261" spans="1:253" s="74" customFormat="1" ht="20.25" customHeight="1">
      <c r="A261" s="76" t="s">
        <v>237</v>
      </c>
      <c r="B261" s="76"/>
      <c r="C261" s="65" t="s">
        <v>2</v>
      </c>
      <c r="D261" s="65"/>
      <c r="E261" s="67"/>
      <c r="F261" s="67"/>
      <c r="G261" s="66">
        <f>SUM(G259:G260)</f>
        <v>0</v>
      </c>
      <c r="H261" s="72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  <c r="GX261" s="73"/>
      <c r="GY261" s="73"/>
      <c r="GZ261" s="73"/>
      <c r="HA261" s="73"/>
      <c r="HB261" s="73"/>
      <c r="HC261" s="73"/>
      <c r="HD261" s="73"/>
      <c r="HE261" s="73"/>
      <c r="HF261" s="73"/>
      <c r="HG261" s="73"/>
      <c r="HH261" s="73"/>
      <c r="HI261" s="73"/>
      <c r="HJ261" s="73"/>
      <c r="HK261" s="73"/>
      <c r="HL261" s="73"/>
      <c r="HM261" s="73"/>
      <c r="HN261" s="73"/>
      <c r="HO261" s="73"/>
      <c r="HP261" s="73"/>
      <c r="HQ261" s="73"/>
      <c r="HR261" s="73"/>
      <c r="HS261" s="73"/>
      <c r="HT261" s="73"/>
      <c r="HU261" s="73"/>
      <c r="HV261" s="73"/>
      <c r="HW261" s="73"/>
      <c r="HX261" s="73"/>
      <c r="HY261" s="73"/>
      <c r="HZ261" s="73"/>
      <c r="IA261" s="73"/>
      <c r="IB261" s="73"/>
      <c r="IC261" s="73"/>
      <c r="ID261" s="73"/>
      <c r="IE261" s="73"/>
      <c r="IF261" s="73"/>
      <c r="IG261" s="73"/>
      <c r="IH261" s="73"/>
      <c r="II261" s="73"/>
      <c r="IJ261" s="73"/>
      <c r="IK261" s="73"/>
      <c r="IL261" s="73"/>
      <c r="IM261" s="73"/>
      <c r="IN261" s="73"/>
      <c r="IO261" s="73"/>
      <c r="IP261" s="73"/>
      <c r="IQ261" s="73"/>
      <c r="IR261" s="73"/>
      <c r="IS261" s="73"/>
    </row>
    <row r="262" spans="1:7" ht="68.25" customHeight="1">
      <c r="A262" s="64" t="s">
        <v>218</v>
      </c>
      <c r="B262" s="64"/>
      <c r="C262" s="64"/>
      <c r="D262" s="64"/>
      <c r="E262" s="64"/>
      <c r="F262" s="64"/>
      <c r="G262" s="64"/>
    </row>
    <row r="263" spans="1:7" ht="15">
      <c r="A263" s="46"/>
      <c r="B263" s="47"/>
      <c r="C263" s="46"/>
      <c r="D263" s="48"/>
      <c r="E263" s="48"/>
      <c r="F263" s="48"/>
      <c r="G263" s="48"/>
    </row>
    <row r="264" spans="1:7" ht="15">
      <c r="A264" s="46"/>
      <c r="B264" s="47"/>
      <c r="C264" s="46"/>
      <c r="D264" s="48"/>
      <c r="E264" s="48"/>
      <c r="F264" s="48"/>
      <c r="G264" s="48"/>
    </row>
  </sheetData>
  <sheetProtection password="FE92" sheet="1"/>
  <mergeCells count="21">
    <mergeCell ref="A256:B256"/>
    <mergeCell ref="F4:F5"/>
    <mergeCell ref="A252:B252"/>
    <mergeCell ref="A262:G262"/>
    <mergeCell ref="A260:B260"/>
    <mergeCell ref="A261:B261"/>
    <mergeCell ref="A253:B253"/>
    <mergeCell ref="A257:B257"/>
    <mergeCell ref="A259:B259"/>
    <mergeCell ref="A254:B254"/>
    <mergeCell ref="A255:B255"/>
    <mergeCell ref="A1:G1"/>
    <mergeCell ref="A2:G2"/>
    <mergeCell ref="C4:C5"/>
    <mergeCell ref="D4:D5"/>
    <mergeCell ref="E4:E5"/>
    <mergeCell ref="A258:B258"/>
    <mergeCell ref="G4:G5"/>
    <mergeCell ref="A3:G3"/>
    <mergeCell ref="A4:A5"/>
    <mergeCell ref="B4:B5"/>
  </mergeCells>
  <conditionalFormatting sqref="L34:IF34 B109:C156 B6:C6 A6:A156 M6:IF156 M158:IF253 A158:A253 H251:IF251 A244:IF250 A191:IF192 A219:IF219 A221:IF221 A234:IF235 A18:IF26 A69:IF69 H6:L6 A49:IF49 A77:IF77 A8:IF8 A157:F157 A253:IF261 B7:L26 B28:L34 B36:L87 B89:L107 B111:L152 B153:F156 H153:L156 H157:IF157 B158:F161 H158:L161 B162:L214 B216:L223 B225:L253">
    <cfRule type="cellIs" priority="711" dxfId="0" operator="equal" stopIfTrue="1">
      <formula>8223.307275</formula>
    </cfRule>
  </conditionalFormatting>
  <conditionalFormatting sqref="A262">
    <cfRule type="cellIs" priority="3" dxfId="0" operator="equal" stopIfTrue="1">
      <formula>8223.307275</formula>
    </cfRule>
  </conditionalFormatting>
  <conditionalFormatting sqref="G153:G161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Sopio Ghvinjilia</cp:lastModifiedBy>
  <cp:lastPrinted>2023-08-25T10:51:05Z</cp:lastPrinted>
  <dcterms:created xsi:type="dcterms:W3CDTF">2007-01-12T13:25:27Z</dcterms:created>
  <dcterms:modified xsi:type="dcterms:W3CDTF">2023-08-29T07:48:33Z</dcterms:modified>
  <cp:category/>
  <cp:version/>
  <cp:contentType/>
  <cp:contentStatus/>
</cp:coreProperties>
</file>