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 defaultThemeVersion="124226"/>
  <xr:revisionPtr revIDLastSave="0" documentId="13_ncr:1_{E0D8D41B-A097-44DA-80EE-5823183FF428}" xr6:coauthVersionLast="43" xr6:coauthVersionMax="45" xr10:uidLastSave="{00000000-0000-0000-0000-000000000000}"/>
  <bookViews>
    <workbookView xWindow="-120" yWindow="-120" windowWidth="29040" windowHeight="17640" tabRatio="888" xr2:uid="{00000000-000D-0000-FFFF-FFFF00000000}"/>
  </bookViews>
  <sheets>
    <sheet name="TV" sheetId="24" r:id="rId1"/>
    <sheet name="K.X." sheetId="26" r:id="rId2"/>
    <sheet name="ობ.ხ. 2.1,1" sheetId="50" r:id="rId3"/>
    <sheet name=".x.2-1" sheetId="69" r:id="rId4"/>
    <sheet name=".x.2-2" sheetId="127" r:id="rId5"/>
    <sheet name="ობ.ხ. 2.1-3" sheetId="68" r:id="rId6"/>
    <sheet name="x.2-1" sheetId="126" r:id="rId7"/>
    <sheet name="x2-2." sheetId="130" r:id="rId8"/>
  </sheets>
  <definedNames>
    <definedName name="_xlnm._FilterDatabase" localSheetId="4" hidden="1">'.x.2-2'!$A$19:$IO$29</definedName>
    <definedName name="_xlnm._FilterDatabase" localSheetId="7" hidden="1">'x2-2.'!$A$17:$IO$39</definedName>
    <definedName name="_xlnm.Print_Area" localSheetId="3">'.x.2-1'!$A$1:$P$175</definedName>
    <definedName name="_xlnm.Print_Area" localSheetId="4">'.x.2-2'!$A$1:$P$52</definedName>
    <definedName name="_xlnm.Print_Area" localSheetId="1">K.X.!$A$1:$H$27</definedName>
    <definedName name="_xlnm.Print_Area" localSheetId="0">TV!$A$1:$N$26</definedName>
    <definedName name="_xlnm.Print_Area" localSheetId="6">'x.2-1'!$A$1:$P$60</definedName>
    <definedName name="_xlnm.Print_Area" localSheetId="7">'x2-2.'!$A$1:$P$43</definedName>
    <definedName name="_xlnm.Print_Titles" localSheetId="3">'.x.2-1'!$19:$19</definedName>
    <definedName name="_xlnm.Print_Titles" localSheetId="1">K.X.!$12:$12</definedName>
    <definedName name="_xlnm.Print_Titles" localSheetId="6">'x.2-1'!$19:$19</definedName>
    <definedName name="tcost" localSheetId="7">#REF!</definedName>
    <definedName name="tcost">#REF!</definedName>
    <definedName name="Total">#REF!</definedName>
    <definedName name="Total1">#REF!</definedName>
    <definedName name="Total2">#REF!</definedName>
    <definedName name="Total3">#REF!</definedName>
    <definedName name="Total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6" i="69" l="1"/>
  <c r="Q31" i="126" l="1"/>
  <c r="F149" i="69"/>
  <c r="F147" i="69"/>
  <c r="F146" i="69"/>
  <c r="F25" i="126"/>
  <c r="F23" i="126"/>
  <c r="F22" i="126"/>
  <c r="F30" i="126"/>
  <c r="F139" i="69"/>
  <c r="F120" i="69"/>
  <c r="F134" i="69"/>
  <c r="F61" i="69"/>
  <c r="F129" i="69"/>
  <c r="A1" i="130"/>
  <c r="F35" i="69"/>
  <c r="F36" i="69"/>
  <c r="F37" i="69"/>
  <c r="F50" i="69"/>
  <c r="F64" i="69"/>
  <c r="F116" i="69"/>
  <c r="F155" i="69"/>
  <c r="F156" i="69"/>
  <c r="F24" i="69"/>
  <c r="F29" i="130"/>
  <c r="A5" i="50"/>
  <c r="A4" i="26"/>
  <c r="C14" i="50"/>
  <c r="C15" i="68"/>
  <c r="C15" i="50"/>
  <c r="A1" i="69"/>
  <c r="B5" i="68"/>
  <c r="A1" i="126"/>
  <c r="A1" i="127"/>
  <c r="C14" i="68"/>
  <c r="F154" i="69" l="1"/>
  <c r="F127" i="69"/>
</calcChain>
</file>

<file path=xl/sharedStrings.xml><?xml version="1.0" encoding="utf-8"?>
<sst xmlns="http://schemas.openxmlformats.org/spreadsheetml/2006/main" count="847" uniqueCount="310">
  <si>
    <t>#</t>
  </si>
  <si>
    <t>jami</t>
  </si>
  <si>
    <t>sul</t>
  </si>
  <si>
    <t>/mSeneblobis dasaxeleba/</t>
  </si>
  <si>
    <t>______________________________________________</t>
  </si>
  <si>
    <t>______________________________</t>
  </si>
  <si>
    <t xml:space="preserve"> /obieqtis, samuSaos da danaxarjebis dasaxeleba/</t>
  </si>
  <si>
    <t xml:space="preserve">safuZveli: proeqti                              </t>
  </si>
  <si>
    <t xml:space="preserve">saxarjTaRricxvo Rirebuleba </t>
  </si>
  <si>
    <t>lari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</si>
  <si>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</si>
  <si>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</si>
  <si>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</si>
  <si>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</si>
  <si>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</si>
  <si>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</si>
  <si>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</si>
  <si>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safuZveli</t>
  </si>
  <si>
    <t>dasaxeleba</t>
  </si>
  <si>
    <t>ganz.</t>
  </si>
  <si>
    <t>erTeulze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</si>
  <si>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</si>
  <si>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</si>
  <si>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</si>
  <si>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</si>
  <si>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</si>
  <si>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</si>
  <si>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</si>
  <si>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</si>
  <si>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</si>
  <si>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</si>
  <si>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</si>
  <si>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</si>
  <si>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</si>
  <si>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</si>
  <si>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</si>
  <si>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kub.m.</t>
  </si>
  <si>
    <t>tona</t>
  </si>
  <si>
    <t>kv.m.</t>
  </si>
  <si>
    <t>proeqtiT</t>
  </si>
  <si>
    <t>zednadebi xarjebi</t>
  </si>
  <si>
    <t>gegmiuri mogeba</t>
  </si>
  <si>
    <t>cali</t>
  </si>
  <si>
    <t>100kv.m.</t>
  </si>
  <si>
    <t>grZ.m.</t>
  </si>
  <si>
    <t>sabazro</t>
  </si>
  <si>
    <t>krebsiTi saxarjTaRricxvo gaangariSeba</t>
  </si>
  <si>
    <t xml:space="preserve">saxarjTaRricxvo Rirebuleba   </t>
  </si>
  <si>
    <t>xarjTaRmricxveli:</t>
  </si>
  <si>
    <t>Tbilisi 2016 weli</t>
  </si>
  <si>
    <t>VI iatakebi</t>
  </si>
  <si>
    <t>mSeneblobis Rirebuleba</t>
  </si>
  <si>
    <t xml:space="preserve"> /mSeneblobis dasaxeleba/</t>
  </si>
  <si>
    <t>xarjTaR-ricxvebis da angaruSebis #</t>
  </si>
  <si>
    <t>Tavebis, obieqtebis, samuSaoebisa da danaxarjebis dasaxeleba</t>
  </si>
  <si>
    <t>saxarjTaRricxvo Rirebuleba</t>
  </si>
  <si>
    <t>samSeneblo samuSaoebis</t>
  </si>
  <si>
    <t>samontaJo samuSaoebis</t>
  </si>
  <si>
    <t>danadgarebis avejis da inventaris</t>
  </si>
  <si>
    <t>sxvadasxva xarjebi</t>
  </si>
  <si>
    <t>Tavi 2</t>
  </si>
  <si>
    <t>mSeneblobis ZiriTadi obieqtebi</t>
  </si>
  <si>
    <t>me-2 Tavis jami</t>
  </si>
  <si>
    <t xml:space="preserve"> d.R.g. 18%</t>
  </si>
  <si>
    <t>saxarjT-aRricxvo gaangariSebis #</t>
  </si>
  <si>
    <t>samuSaoebis da danaxarjebis                                         dasaxeleba</t>
  </si>
  <si>
    <t>mowyob-ilob-s, avejis inventa-ris</t>
  </si>
  <si>
    <t>sxva samuSaoebis</t>
  </si>
  <si>
    <t>xelfasis Tanxebi</t>
  </si>
  <si>
    <t>erTeulis Rirebulebis maCveneblebi</t>
  </si>
  <si>
    <t>kv.m</t>
  </si>
  <si>
    <t>gauTvaliswinebeli xarji 3%</t>
  </si>
  <si>
    <t>11-3-1gam</t>
  </si>
  <si>
    <t>lokalur-resursuli saxarjTaRricxvo gaangariSeba</t>
  </si>
  <si>
    <t>satransporto xarji</t>
  </si>
  <si>
    <t>lok.x.#2-1</t>
  </si>
  <si>
    <t>lok.x.#2-2</t>
  </si>
  <si>
    <r>
      <t>1000m</t>
    </r>
    <r>
      <rPr>
        <sz val="11"/>
        <rFont val="Calibri"/>
        <family val="2"/>
        <charset val="204"/>
        <scheme val="minor"/>
      </rPr>
      <t>³</t>
    </r>
  </si>
  <si>
    <t>1-80-3</t>
  </si>
  <si>
    <t>8-3-2.</t>
  </si>
  <si>
    <t>6-1-1.</t>
  </si>
  <si>
    <t>16-11-2,</t>
  </si>
  <si>
    <t>kompl</t>
  </si>
  <si>
    <t>proeqt</t>
  </si>
  <si>
    <t>proeqt.</t>
  </si>
  <si>
    <t>grZ.m</t>
  </si>
  <si>
    <t xml:space="preserve">gegmiuri mogeba </t>
  </si>
  <si>
    <t>ob.x.#2-1,1</t>
  </si>
  <si>
    <t xml:space="preserve"> saobieqto xarjTaRricxva #2-1-1</t>
  </si>
  <si>
    <t>ob.x.#2-1,3</t>
  </si>
  <si>
    <t xml:space="preserve"> saobieqto xarjTaRricxva #2-1-3</t>
  </si>
  <si>
    <t>kub.m</t>
  </si>
  <si>
    <t>23-1-1.</t>
  </si>
  <si>
    <t>8-4-7.</t>
  </si>
  <si>
    <t>16-22-1</t>
  </si>
  <si>
    <t>6-26-4.</t>
  </si>
  <si>
    <t>22-8-7.</t>
  </si>
  <si>
    <t>23-12-1.</t>
  </si>
  <si>
    <t>22-23-2.</t>
  </si>
  <si>
    <t>22-20-3.</t>
  </si>
  <si>
    <t>safuZveli:proeqti</t>
  </si>
  <si>
    <t>1-118-11</t>
  </si>
  <si>
    <t>100kub.m.</t>
  </si>
  <si>
    <t>22-8-3.</t>
  </si>
  <si>
    <t>22-8-2.</t>
  </si>
  <si>
    <r>
      <t xml:space="preserve">anakrebi r/b rgolebi </t>
    </r>
    <r>
      <rPr>
        <sz val="11"/>
        <rFont val="Cambria"/>
        <family val="1"/>
        <charset val="204"/>
      </rPr>
      <t>d</t>
    </r>
    <r>
      <rPr>
        <sz val="11"/>
        <rFont val="AcadNusx"/>
      </rPr>
      <t xml:space="preserve">=1500, </t>
    </r>
    <r>
      <rPr>
        <sz val="11"/>
        <rFont val="Cambria"/>
        <family val="1"/>
        <charset val="204"/>
      </rPr>
      <t>h</t>
    </r>
    <r>
      <rPr>
        <sz val="11"/>
        <rFont val="AcadNusx"/>
      </rPr>
      <t>=1000</t>
    </r>
  </si>
  <si>
    <r>
      <t xml:space="preserve">anakrebi r/b rgolebi </t>
    </r>
    <r>
      <rPr>
        <sz val="11"/>
        <rFont val="Cambria"/>
        <family val="1"/>
        <charset val="204"/>
      </rPr>
      <t>d</t>
    </r>
    <r>
      <rPr>
        <sz val="11"/>
        <rFont val="AcadNusx"/>
      </rPr>
      <t xml:space="preserve">=1500, </t>
    </r>
    <r>
      <rPr>
        <sz val="11"/>
        <rFont val="Cambria"/>
        <family val="1"/>
        <charset val="204"/>
      </rPr>
      <t>h</t>
    </r>
    <r>
      <rPr>
        <sz val="11"/>
        <rFont val="AcadNusx"/>
      </rPr>
      <t>=500</t>
    </r>
  </si>
  <si>
    <r>
      <t xml:space="preserve">anakrebi r/b rgolebi </t>
    </r>
    <r>
      <rPr>
        <sz val="11"/>
        <rFont val="Cambria"/>
        <family val="1"/>
        <charset val="204"/>
      </rPr>
      <t>d</t>
    </r>
    <r>
      <rPr>
        <sz val="11"/>
        <rFont val="AcadNusx"/>
      </rPr>
      <t xml:space="preserve">=1000, </t>
    </r>
    <r>
      <rPr>
        <sz val="11"/>
        <rFont val="Cambria"/>
        <family val="1"/>
        <charset val="204"/>
      </rPr>
      <t>h</t>
    </r>
    <r>
      <rPr>
        <sz val="11"/>
        <rFont val="AcadNusx"/>
      </rPr>
      <t>=1000</t>
    </r>
  </si>
  <si>
    <r>
      <t xml:space="preserve">anakrebi r/b rgolebi </t>
    </r>
    <r>
      <rPr>
        <sz val="11"/>
        <rFont val="Cambria"/>
        <family val="1"/>
        <charset val="204"/>
      </rPr>
      <t>d</t>
    </r>
    <r>
      <rPr>
        <sz val="11"/>
        <rFont val="AcadNusx"/>
      </rPr>
      <t xml:space="preserve">=1000, </t>
    </r>
    <r>
      <rPr>
        <sz val="11"/>
        <rFont val="Cambria"/>
        <family val="1"/>
        <charset val="204"/>
      </rPr>
      <t>h</t>
    </r>
    <r>
      <rPr>
        <sz val="11"/>
        <rFont val="AcadNusx"/>
      </rPr>
      <t>=500</t>
    </r>
  </si>
  <si>
    <t>22-26-3.</t>
  </si>
  <si>
    <t>xarjTaRmricxveli</t>
  </si>
  <si>
    <t xml:space="preserve"> I Tavi                    </t>
  </si>
  <si>
    <t>danadgarebi</t>
  </si>
  <si>
    <t>zednadebi xarjebi mowyobilobis montaJze</t>
  </si>
  <si>
    <t xml:space="preserve">saxarjTaRricxvo mogeba  </t>
  </si>
  <si>
    <t>I+II Tavebis jai</t>
  </si>
  <si>
    <t>liTonis konstruqciebi</t>
  </si>
  <si>
    <t>1-31-2,13</t>
  </si>
  <si>
    <t>km</t>
  </si>
  <si>
    <t>16-13-1,</t>
  </si>
  <si>
    <t>polieTilenis fasonuri nawilebi</t>
  </si>
  <si>
    <t xml:space="preserve">balastis fenis datkepna pnevmpomtkepnaviT </t>
  </si>
  <si>
    <t xml:space="preserve">foladis fasonuri nawilebi </t>
  </si>
  <si>
    <t>18-8-5.</t>
  </si>
  <si>
    <t>lokalur-resursuli xarjTaRricxva #2-1</t>
  </si>
  <si>
    <t>lokalur-resursuli xarjTaRricxva #2-2</t>
  </si>
  <si>
    <t>wyalsadeni</t>
  </si>
  <si>
    <t>ГЕСН27-03-009-2</t>
  </si>
  <si>
    <t>100kv.m</t>
  </si>
  <si>
    <t>asfaltis fenili ayra (fenilis sisqe 10-15 sm)</t>
  </si>
  <si>
    <t>1-22-9.</t>
  </si>
  <si>
    <t>II-III kat. gruntis damuSaveba  qvabulSi eqskavatoriT muxluxa  svlaze, CamCis moc. 0,65kub.m. avtoTviTmclelebze datvirTviT</t>
  </si>
  <si>
    <t>gruntis  damuSaveba xeliT II-III kat. gruntSi</t>
  </si>
  <si>
    <t>ВЗЕР-88  1-3</t>
  </si>
  <si>
    <t>II-IIIkat. gr. datvirT. avtoTviTm. xeliT</t>
  </si>
  <si>
    <t xml:space="preserve">srf2022-IV </t>
  </si>
  <si>
    <t xml:space="preserve">gruntis transportireba 15km-ze </t>
  </si>
  <si>
    <t xml:space="preserve">qviSis fenis datkepna pnevmpomtkepnaviT </t>
  </si>
  <si>
    <t>milebis moTavseba qviSis garemocvaSi xeliT (10 sm milis Zirze, 20 sm milis Tavze)</t>
  </si>
  <si>
    <t>22-20-2.</t>
  </si>
  <si>
    <t>milebis dezinfeqciiT garecxva d=100</t>
  </si>
  <si>
    <t>22-20-5.</t>
  </si>
  <si>
    <t>milebis dezinfeqciiT garecxva d=160</t>
  </si>
  <si>
    <t>milsadenis hidravikuri gamocda   d=63</t>
  </si>
  <si>
    <t>milsadenis hidravikuri gamocda  d=110</t>
  </si>
  <si>
    <t>milsadenis hidravikuri gamocda  d=160</t>
  </si>
  <si>
    <t>milebis dezinfeqciiT garecxva d=63mm</t>
  </si>
  <si>
    <r>
      <t xml:space="preserve">plastmasidan foladze gadamyvani adaptori (arsebul qselze daerTebis adgilze) </t>
    </r>
    <r>
      <rPr>
        <sz val="11"/>
        <rFont val="Calibri"/>
        <family val="2"/>
      </rPr>
      <t>d</t>
    </r>
    <r>
      <rPr>
        <sz val="11"/>
        <rFont val="AcadNusx"/>
      </rPr>
      <t>-160</t>
    </r>
  </si>
  <si>
    <t>foladis samkapi 150/150</t>
  </si>
  <si>
    <t>22-27-4.</t>
  </si>
  <si>
    <t>adgili</t>
  </si>
  <si>
    <t>22-27-2.</t>
  </si>
  <si>
    <r>
      <t xml:space="preserve">saproeqto milebis daerTeba Senobebis arsebul ganStoebebze </t>
    </r>
    <r>
      <rPr>
        <sz val="11"/>
        <rFont val="Calibri"/>
        <family val="2"/>
      </rPr>
      <t>d</t>
    </r>
    <r>
      <rPr>
        <sz val="11"/>
        <rFont val="AcadNusx"/>
      </rPr>
      <t>=63mm</t>
    </r>
  </si>
  <si>
    <t>silqnetisa da magTikomis  Webis montaJi</t>
  </si>
  <si>
    <t>sasignalo lenti</t>
  </si>
  <si>
    <t>kanalizacia</t>
  </si>
  <si>
    <t>Webis Zirebze qviSa-xreSis mosamzadebeli fena sisqiT 10sm</t>
  </si>
  <si>
    <t>Wis gare kedlebis izolacia bitumis mastikiT 2jeradi</t>
  </si>
  <si>
    <r>
      <t xml:space="preserve">sakontrolo WebSi Casasvleli kauWebi </t>
    </r>
    <r>
      <rPr>
        <sz val="11"/>
        <rFont val="Calibri"/>
        <family val="2"/>
      </rPr>
      <t>L</t>
    </r>
    <r>
      <rPr>
        <sz val="11"/>
        <rFont val="AcadNusx"/>
      </rPr>
      <t xml:space="preserve">=1.0, </t>
    </r>
    <r>
      <rPr>
        <sz val="11"/>
        <rFont val="Calibri"/>
        <family val="2"/>
      </rPr>
      <t>d=</t>
    </r>
    <r>
      <rPr>
        <sz val="11"/>
        <rFont val="AcadNusx"/>
      </rPr>
      <t>20 (gamiri)</t>
    </r>
  </si>
  <si>
    <r>
      <t>rk/b anakrebi konstruqciis Webis ZirSi betonis arxuli nawilis mowyoba</t>
    </r>
    <r>
      <rPr>
        <sz val="11"/>
        <rFont val="Calibri"/>
        <family val="2"/>
      </rPr>
      <t xml:space="preserve"> B</t>
    </r>
    <r>
      <rPr>
        <sz val="11"/>
        <rFont val="AcadNusx"/>
      </rPr>
      <t>-20</t>
    </r>
  </si>
  <si>
    <t>46-16-2</t>
  </si>
  <si>
    <r>
      <t>m</t>
    </r>
    <r>
      <rPr>
        <sz val="11"/>
        <rFont val="Calibri"/>
        <family val="2"/>
      </rPr>
      <t>³</t>
    </r>
  </si>
  <si>
    <r>
      <t>rk/betonis rgolebisa kedlebis gamongreva milebis (</t>
    </r>
    <r>
      <rPr>
        <sz val="11"/>
        <rFont val="Calibri"/>
        <family val="2"/>
      </rPr>
      <t>d</t>
    </r>
    <r>
      <rPr>
        <sz val="11"/>
        <rFont val="AcadNusx"/>
      </rPr>
      <t>=600) mosawyobad pnevmaturi CaquCis gamoyenebiT kedlis winaswari gaburRvis Semdeg</t>
    </r>
  </si>
  <si>
    <t>milebis (d=600) mosawyobad gamongreuli adgilebis amovseba qviSa-cementis xsnariT</t>
  </si>
  <si>
    <t>r11-210,11gam.</t>
  </si>
  <si>
    <t>22-27-9.</t>
  </si>
  <si>
    <t>saproeqto milis daerTeba arsebul qselze 600/600</t>
  </si>
  <si>
    <t>saniaRvre kanalizacia</t>
  </si>
  <si>
    <t>koleqtoris Setborva gruntiT gavsebuli tomrebiT (droebiT, wylis mocilebis mizniT)</t>
  </si>
  <si>
    <t>dazianebuli rk/betonis, tufis qvisa da aguris saniaRvre koleqtoris  demontaJi</t>
  </si>
  <si>
    <t>23-12-1.  ВЗЕР-88 p.2.9d)</t>
  </si>
  <si>
    <t>1-86-4.</t>
  </si>
  <si>
    <t>xis farebi _  ficri 40mm-iani</t>
  </si>
  <si>
    <t>Txrilis ferdebis gamagreba ficris farebiT</t>
  </si>
  <si>
    <t>sadrenaJe</t>
  </si>
  <si>
    <t>garecxili RorRi 20-40 mm fraqciis</t>
  </si>
  <si>
    <t>11-3-1,2gam.</t>
  </si>
  <si>
    <r>
      <t xml:space="preserve">sakontrolo WebSi Casasvleli kauWebi </t>
    </r>
    <r>
      <rPr>
        <sz val="11"/>
        <rFont val="Calibri"/>
        <family val="2"/>
      </rPr>
      <t>L</t>
    </r>
    <r>
      <rPr>
        <sz val="11"/>
        <rFont val="AcadNusx"/>
      </rPr>
      <t xml:space="preserve">=1.2, </t>
    </r>
    <r>
      <rPr>
        <sz val="11"/>
        <rFont val="Calibri"/>
        <family val="2"/>
      </rPr>
      <t>d=</t>
    </r>
    <r>
      <rPr>
        <sz val="11"/>
        <rFont val="AcadNusx"/>
      </rPr>
      <t>20 (gamiri)</t>
    </r>
  </si>
  <si>
    <t>jeomembranis Cafena Txrilis ZirSi</t>
  </si>
  <si>
    <t xml:space="preserve"> sademontaJo samuSaoebi</t>
  </si>
  <si>
    <t xml:space="preserve">22-6-10..vzer-88 p.2.9 k=0,4 </t>
  </si>
  <si>
    <t>wyalsadenis Tujis d-160mm milis demontaJi</t>
  </si>
  <si>
    <t>wyalsadenis Tujis d-32-50mm milis demontaJi</t>
  </si>
  <si>
    <t>22-30-1.    ВЗЕР-88 p.2.9d)</t>
  </si>
  <si>
    <t>wyalsadenis Wis demontaJi 1cali</t>
  </si>
  <si>
    <t>kanalizaciis Wis demontaJi 5cali</t>
  </si>
  <si>
    <t>r25-16-44</t>
  </si>
  <si>
    <t>kanalizaciis milis demontaJi d=600mm</t>
  </si>
  <si>
    <t>saxanZro hidrantis demontaJi</t>
  </si>
  <si>
    <t>silqnetisa da magTikomis sadmontaJo Wa</t>
  </si>
  <si>
    <t>miwis samuSaoebi</t>
  </si>
  <si>
    <t>Txrilis amovseba mdinaris balastiT</t>
  </si>
  <si>
    <t>8-398-1.</t>
  </si>
  <si>
    <t>rkinis sakabelo arxi  200X60X1,0mm</t>
  </si>
  <si>
    <t>rkinis sakabelo arxi  200X60X1,0mm Tavsaxuri</t>
  </si>
  <si>
    <t>rkinis sakabelo arxis 200X60X1,0mm  samagri konstrucia</t>
  </si>
  <si>
    <t>9-32-12gam.</t>
  </si>
  <si>
    <r>
      <t xml:space="preserve"> ortesebri Sveleri #10   </t>
    </r>
    <r>
      <rPr>
        <sz val="10"/>
        <rFont val="Arial"/>
        <family val="2"/>
      </rPr>
      <t>L</t>
    </r>
    <r>
      <rPr>
        <sz val="10"/>
        <rFont val="AcadNusx"/>
      </rPr>
      <t>=6m (10 cali)</t>
    </r>
  </si>
  <si>
    <t xml:space="preserve"> foladis reliefuri furceli sisqiT 4mm    (60 cali)</t>
  </si>
  <si>
    <t>javaxiSvilis quCis wyalsadeni-kanalizacia (tumbo)</t>
  </si>
  <si>
    <t>javaxiSvilis quCis wyalsadeni-kanalizaciis qseli</t>
  </si>
  <si>
    <t>ezos drenaJi</t>
  </si>
  <si>
    <r>
      <t xml:space="preserve">or tumboiani sadrenaJe satumbo sadguri </t>
    </r>
    <r>
      <rPr>
        <sz val="10"/>
        <rFont val="Calibri"/>
        <family val="2"/>
      </rPr>
      <t>Q</t>
    </r>
    <r>
      <rPr>
        <sz val="10"/>
        <rFont val="AcadNusx"/>
      </rPr>
      <t xml:space="preserve">=10.0 m3/sT </t>
    </r>
    <r>
      <rPr>
        <sz val="10"/>
        <rFont val="Calibri"/>
        <family val="2"/>
      </rPr>
      <t>h</t>
    </r>
    <r>
      <rPr>
        <sz val="10"/>
        <rFont val="AcadNusx"/>
      </rPr>
      <t>=20.0 m 4kva</t>
    </r>
  </si>
  <si>
    <r>
      <t xml:space="preserve">polieTilenis samkapi </t>
    </r>
    <r>
      <rPr>
        <sz val="11"/>
        <color theme="1"/>
        <rFont val="Times New Roman"/>
        <family val="1"/>
        <charset val="204"/>
      </rPr>
      <t>D90</t>
    </r>
  </si>
  <si>
    <r>
      <t xml:space="preserve">polieTilenis muxli </t>
    </r>
    <r>
      <rPr>
        <sz val="11"/>
        <color theme="1"/>
        <rFont val="Times New Roman"/>
        <family val="1"/>
        <charset val="204"/>
      </rPr>
      <t xml:space="preserve"> D90</t>
    </r>
  </si>
  <si>
    <t>ezos drenaJi (tumbo)</t>
  </si>
  <si>
    <t>Tbilisi 2023weli</t>
  </si>
  <si>
    <t>ტრანშეის გამაგრება</t>
  </si>
  <si>
    <t>5-92-2</t>
  </si>
  <si>
    <t>WaburRilis gaburRva ximinjebisaTvis d=200mm III kat. gruntSi siRrmiT 8m</t>
  </si>
  <si>
    <t>5-106</t>
  </si>
  <si>
    <t>konstruqciis Rirebuleba</t>
  </si>
  <si>
    <t>ქ. თბილისში მ. წინამძღვრიშვილის #1ში (სკ 01.16..05.029.006) არსებული შენობის მიწისქვეშა წყლების მოცილების პროექტი</t>
  </si>
  <si>
    <t>asfaltis fenili ayra (fenilis sisqe 15 sm)</t>
  </si>
  <si>
    <t>polieTilenis fasonuri nawilebi el SeduRebiT)</t>
  </si>
  <si>
    <t xml:space="preserve">polieTilenis fasonuri </t>
  </si>
  <si>
    <t>Tbilisis tipis saxanZro hidranti (ixileT naxazi)</t>
  </si>
  <si>
    <t>22-8-8.</t>
  </si>
  <si>
    <t>g) rk/bet. Wis Ziri 1.2X1.2X0.22</t>
  </si>
  <si>
    <t xml:space="preserve">rk/bet. gadaxurvis fila 1.2X1.2X0.22 </t>
  </si>
  <si>
    <t>Tujis mrgvali CarCo-xufi d=0.9 m</t>
  </si>
  <si>
    <t>23-1-2.</t>
  </si>
  <si>
    <t>g) rk/bet. Wis Ziri 1.5X1.5X0.22</t>
  </si>
  <si>
    <t xml:space="preserve">rk/bet. gadaxurvis fila 1.5X1.5X0.22 </t>
  </si>
  <si>
    <r>
      <rPr>
        <sz val="10"/>
        <rFont val="Calibri"/>
        <family val="2"/>
        <scheme val="minor"/>
      </rPr>
      <t>A500C d=12</t>
    </r>
    <r>
      <rPr>
        <sz val="10"/>
        <rFont val="AcadNusx"/>
      </rPr>
      <t>mm armatura</t>
    </r>
  </si>
  <si>
    <r>
      <rPr>
        <sz val="10"/>
        <rFont val="Calibri"/>
        <family val="2"/>
        <scheme val="minor"/>
      </rPr>
      <t>A500C d=8</t>
    </r>
    <r>
      <rPr>
        <sz val="10"/>
        <rFont val="AcadNusx"/>
      </rPr>
      <t>mm armatura</t>
    </r>
  </si>
  <si>
    <r>
      <t>m</t>
    </r>
    <r>
      <rPr>
        <sz val="11"/>
        <rFont val="Calibri"/>
        <family val="2"/>
        <scheme val="minor"/>
      </rPr>
      <t>³</t>
    </r>
  </si>
  <si>
    <t>ezoebSi Sesasvleli droebiTi bogiri (adgilobrivi mosaxleobisaTvis) (5 kompleqti)</t>
  </si>
  <si>
    <t>27-9-7.</t>
  </si>
  <si>
    <t>gr.m.</t>
  </si>
  <si>
    <t xml:space="preserve"> bordiurebis daSla </t>
  </si>
  <si>
    <t>r25-5-12.</t>
  </si>
  <si>
    <t>7-31-1  ВЗЕР-88 p.2.9 k=0,8</t>
  </si>
  <si>
    <t>arsebuli SuqniSnis demontaJi</t>
  </si>
  <si>
    <t xml:space="preserve">samSeneblo nagvis transportireba 15km-ze </t>
  </si>
  <si>
    <t>r18-34</t>
  </si>
  <si>
    <t>sadenebis gadalageba sakabelo arxebSi</t>
  </si>
  <si>
    <t>27-63-1.</t>
  </si>
  <si>
    <t>Txevadi biTumis mosxma 0,6kg/m²</t>
  </si>
  <si>
    <t>27-39-1;        40-1</t>
  </si>
  <si>
    <t>msxvilmarcvlovani forovani a/b cxeli narevi II marka h=5sm</t>
  </si>
  <si>
    <t>Txevadi biTumis mosxma 0,3kg/m²</t>
  </si>
  <si>
    <t>27-39-1;         40-1</t>
  </si>
  <si>
    <t>wvrilmarcvlovani forovani a/b cxeli narevi, marka II,  tipi `b~ h=4sm</t>
  </si>
  <si>
    <t>27-7-4.</t>
  </si>
  <si>
    <t>27-19-4.</t>
  </si>
  <si>
    <t>27-44.-1</t>
  </si>
  <si>
    <t>33-204-1</t>
  </si>
  <si>
    <t>demontirebuli SuqniSnebis mowyoba</t>
  </si>
  <si>
    <t>zoebSi Sesasvleli droebiTi bogirebis demontaJi da dasawyobeba damkveTis miTiTebul adgilas</t>
  </si>
  <si>
    <t>dekoratiuli betonis filebis ayra</t>
  </si>
  <si>
    <t xml:space="preserve"> rk/bet. gadaxurvis fila 1.2X1.2X0.22</t>
  </si>
  <si>
    <t xml:space="preserve"> mrgvali CarCo-xufi d=0.9 m</t>
  </si>
  <si>
    <t>gofrirebuli perforirebuli demontaJi da dasawyobeba d=200mm</t>
  </si>
  <si>
    <r>
      <t xml:space="preserve">polieTilenis samkapi </t>
    </r>
    <r>
      <rPr>
        <sz val="11"/>
        <rFont val="Times New Roman"/>
        <family val="1"/>
        <charset val="204"/>
      </rPr>
      <t>D160/160</t>
    </r>
  </si>
  <si>
    <r>
      <t xml:space="preserve">polieTilenis samkapi </t>
    </r>
    <r>
      <rPr>
        <sz val="11"/>
        <rFont val="Times New Roman"/>
        <family val="1"/>
        <charset val="204"/>
      </rPr>
      <t>D160/110</t>
    </r>
  </si>
  <si>
    <r>
      <t xml:space="preserve">polieTilenis samkapi </t>
    </r>
    <r>
      <rPr>
        <sz val="11"/>
        <rFont val="Times New Roman"/>
        <family val="1"/>
        <charset val="204"/>
      </rPr>
      <t>D160/63</t>
    </r>
  </si>
  <si>
    <r>
      <t xml:space="preserve">polieTilenis  el.quro </t>
    </r>
    <r>
      <rPr>
        <sz val="11"/>
        <rFont val="Times New Roman"/>
        <family val="1"/>
        <charset val="204"/>
      </rPr>
      <t>D160</t>
    </r>
  </si>
  <si>
    <r>
      <t xml:space="preserve">polieTilenis  el.quro </t>
    </r>
    <r>
      <rPr>
        <sz val="11"/>
        <rFont val="Times New Roman"/>
        <family val="1"/>
        <charset val="204"/>
      </rPr>
      <t>D110</t>
    </r>
  </si>
  <si>
    <r>
      <t xml:space="preserve">polieTilenis  el.quro </t>
    </r>
    <r>
      <rPr>
        <sz val="11"/>
        <rFont val="Times New Roman"/>
        <family val="1"/>
        <charset val="204"/>
      </rPr>
      <t>D63</t>
    </r>
  </si>
  <si>
    <r>
      <t>polieTilenis muxli 135</t>
    </r>
    <r>
      <rPr>
        <sz val="11"/>
        <rFont val="Times New Roman"/>
        <family val="1"/>
        <charset val="204"/>
      </rPr>
      <t>° D160</t>
    </r>
  </si>
  <si>
    <r>
      <t>polieTilenis muxli 90</t>
    </r>
    <r>
      <rPr>
        <sz val="11"/>
        <rFont val="Times New Roman"/>
        <family val="1"/>
        <charset val="204"/>
      </rPr>
      <t>° D160</t>
    </r>
  </si>
  <si>
    <r>
      <t>polieTilenis muxli 90</t>
    </r>
    <r>
      <rPr>
        <sz val="11"/>
        <rFont val="Times New Roman"/>
        <family val="1"/>
        <charset val="204"/>
      </rPr>
      <t>° D110</t>
    </r>
  </si>
  <si>
    <r>
      <t>polieTilenis muxli 90</t>
    </r>
    <r>
      <rPr>
        <sz val="11"/>
        <rFont val="Times New Roman"/>
        <family val="1"/>
        <charset val="204"/>
      </rPr>
      <t>° D63</t>
    </r>
  </si>
  <si>
    <r>
      <t xml:space="preserve">damxSobi </t>
    </r>
    <r>
      <rPr>
        <sz val="11"/>
        <rFont val="Times New Roman"/>
        <family val="1"/>
        <charset val="204"/>
      </rPr>
      <t>D63</t>
    </r>
  </si>
  <si>
    <r>
      <t xml:space="preserve">foladis damxSobi </t>
    </r>
    <r>
      <rPr>
        <sz val="11"/>
        <rFont val="Calibri"/>
        <family val="2"/>
      </rPr>
      <t>d</t>
    </r>
    <r>
      <rPr>
        <sz val="11"/>
        <rFont val="AcadNusx"/>
      </rPr>
      <t>-160</t>
    </r>
  </si>
  <si>
    <t>saerTo  saxarjTaRri-cxvo Rir-ba        lari</t>
  </si>
  <si>
    <t xml:space="preserve"> lari</t>
  </si>
  <si>
    <r>
      <t>1000m</t>
    </r>
    <r>
      <rPr>
        <b/>
        <sz val="11"/>
        <rFont val="Calibri"/>
        <family val="2"/>
        <charset val="204"/>
        <scheme val="minor"/>
      </rPr>
      <t>³</t>
    </r>
  </si>
  <si>
    <r>
      <t xml:space="preserve">polieTilenis milis </t>
    </r>
    <r>
      <rPr>
        <b/>
        <sz val="11"/>
        <rFont val="Calibri"/>
        <family val="2"/>
        <charset val="204"/>
        <scheme val="minor"/>
      </rPr>
      <t xml:space="preserve">PE100 PN16 D160  </t>
    </r>
    <r>
      <rPr>
        <b/>
        <sz val="11"/>
        <rFont val="AcadNusx"/>
      </rPr>
      <t>SeZena-mowyoba</t>
    </r>
  </si>
  <si>
    <r>
      <t xml:space="preserve">polieTilenis milis </t>
    </r>
    <r>
      <rPr>
        <b/>
        <sz val="11"/>
        <rFont val="Calibri"/>
        <family val="2"/>
        <charset val="204"/>
        <scheme val="minor"/>
      </rPr>
      <t xml:space="preserve">PE100 PN16 D110  </t>
    </r>
    <r>
      <rPr>
        <b/>
        <sz val="11"/>
        <rFont val="AcadNusx"/>
      </rPr>
      <t>SeZena-mowyoba</t>
    </r>
  </si>
  <si>
    <r>
      <t xml:space="preserve">polieTilenis milis </t>
    </r>
    <r>
      <rPr>
        <b/>
        <sz val="11"/>
        <rFont val="Calibri"/>
        <family val="2"/>
        <charset val="204"/>
        <scheme val="minor"/>
      </rPr>
      <t xml:space="preserve">PE100 PN16 D63  </t>
    </r>
    <r>
      <rPr>
        <b/>
        <sz val="11"/>
        <rFont val="AcadNusx"/>
      </rPr>
      <t>SeZena-mowyoba</t>
    </r>
  </si>
  <si>
    <r>
      <t xml:space="preserve">wyalsadenis Wa #1 </t>
    </r>
    <r>
      <rPr>
        <b/>
        <sz val="11"/>
        <rFont val="Calibri"/>
        <family val="2"/>
        <charset val="204"/>
        <scheme val="minor"/>
      </rPr>
      <t>D</t>
    </r>
    <r>
      <rPr>
        <b/>
        <sz val="11"/>
        <rFont val="AcadNusx"/>
      </rPr>
      <t xml:space="preserve">=1.5 </t>
    </r>
    <r>
      <rPr>
        <b/>
        <sz val="11"/>
        <rFont val="Calibri"/>
        <family val="2"/>
        <charset val="204"/>
        <scheme val="minor"/>
      </rPr>
      <t>H</t>
    </r>
    <r>
      <rPr>
        <b/>
        <sz val="11"/>
        <rFont val="AcadNusx"/>
      </rPr>
      <t xml:space="preserve">=1.5 mowyoba Zirisa da gadaxurvis filiT, Tujis xufiT </t>
    </r>
  </si>
  <si>
    <r>
      <t xml:space="preserve">wyalsadenis Wa #2 </t>
    </r>
    <r>
      <rPr>
        <b/>
        <sz val="11"/>
        <rFont val="Calibri"/>
        <family val="2"/>
        <charset val="204"/>
        <scheme val="minor"/>
      </rPr>
      <t>D</t>
    </r>
    <r>
      <rPr>
        <b/>
        <sz val="11"/>
        <rFont val="AcadNusx"/>
      </rPr>
      <t xml:space="preserve">=1.5 </t>
    </r>
    <r>
      <rPr>
        <b/>
        <sz val="11"/>
        <rFont val="Calibri"/>
        <family val="2"/>
        <charset val="204"/>
        <scheme val="minor"/>
      </rPr>
      <t>H</t>
    </r>
    <r>
      <rPr>
        <b/>
        <sz val="11"/>
        <rFont val="AcadNusx"/>
      </rPr>
      <t xml:space="preserve">=1.5 mowyoba Zirisa da gadaxurvis filiT, Tujis xufiT </t>
    </r>
  </si>
  <si>
    <r>
      <t xml:space="preserve">polieTilenis gadamyvani </t>
    </r>
    <r>
      <rPr>
        <b/>
        <sz val="11"/>
        <rFont val="Times New Roman"/>
        <family val="1"/>
        <charset val="204"/>
      </rPr>
      <t>D160/110</t>
    </r>
  </si>
  <si>
    <r>
      <t xml:space="preserve">saproeqto milis daerTeba qalaqis qselze </t>
    </r>
    <r>
      <rPr>
        <b/>
        <sz val="11"/>
        <rFont val="Calibri"/>
        <family val="2"/>
      </rPr>
      <t>d-</t>
    </r>
    <r>
      <rPr>
        <b/>
        <sz val="11"/>
        <rFont val="AcadNusx"/>
      </rPr>
      <t>160/150</t>
    </r>
  </si>
  <si>
    <r>
      <t xml:space="preserve">plastmasis kanalizaciis mili (gofrirebuli) </t>
    </r>
    <r>
      <rPr>
        <b/>
        <sz val="11"/>
        <rFont val="Calibri"/>
        <family val="2"/>
        <scheme val="minor"/>
      </rPr>
      <t>SN</t>
    </r>
    <r>
      <rPr>
        <b/>
        <sz val="11"/>
        <rFont val="AcadNusx"/>
      </rPr>
      <t xml:space="preserve">-8 seriis </t>
    </r>
    <r>
      <rPr>
        <b/>
        <sz val="11"/>
        <rFont val="Calibri"/>
        <family val="2"/>
        <scheme val="minor"/>
      </rPr>
      <t>D</t>
    </r>
    <r>
      <rPr>
        <b/>
        <sz val="11"/>
        <rFont val="AcadNusx"/>
      </rPr>
      <t>=600მმ</t>
    </r>
  </si>
  <si>
    <r>
      <t xml:space="preserve">rk/betonis anakrebi konstruqciis Wa </t>
    </r>
    <r>
      <rPr>
        <b/>
        <sz val="11"/>
        <rFont val="Calibri"/>
        <family val="2"/>
      </rPr>
      <t>d</t>
    </r>
    <r>
      <rPr>
        <b/>
        <sz val="11"/>
        <rFont val="AcadNusx"/>
      </rPr>
      <t xml:space="preserve">-1000 - rgolebiT, ZiriT, gadaxurvis filiT da Tujis CarCo-xufiT </t>
    </r>
  </si>
  <si>
    <t>koleqtorisa  gare kedlebis izolacia bitumis mastikiT 2 jeradi</t>
  </si>
  <si>
    <r>
      <t>plastmasis kanalizaciis mili gofrirebuli (droebiTi)</t>
    </r>
    <r>
      <rPr>
        <b/>
        <sz val="11"/>
        <rFont val="Calibri"/>
        <family val="2"/>
      </rPr>
      <t xml:space="preserve"> SN-8</t>
    </r>
    <r>
      <rPr>
        <b/>
        <sz val="11"/>
        <rFont val="AcadNusx"/>
      </rPr>
      <t xml:space="preserve"> seriis </t>
    </r>
    <r>
      <rPr>
        <b/>
        <sz val="11"/>
        <rFont val="Calibri"/>
        <family val="2"/>
        <charset val="204"/>
        <scheme val="minor"/>
      </rPr>
      <t>D</t>
    </r>
    <r>
      <rPr>
        <b/>
        <sz val="11"/>
        <rFont val="AcadNusx"/>
      </rPr>
      <t>=1000მმ</t>
    </r>
  </si>
  <si>
    <r>
      <t>betonis momzadeba sisq. 10sm (betoni ~</t>
    </r>
    <r>
      <rPr>
        <b/>
        <sz val="11"/>
        <rFont val="Times New Roman"/>
        <family val="1"/>
      </rPr>
      <t>B</t>
    </r>
    <r>
      <rPr>
        <b/>
        <sz val="11"/>
        <rFont val="AcadNusx"/>
      </rPr>
      <t>7,5~)</t>
    </r>
  </si>
  <si>
    <r>
      <t>saproeqto koleqtori (ixileT konstruqciuli nawili) 3.0X1.5  18grZ.m. (betoni</t>
    </r>
    <r>
      <rPr>
        <b/>
        <sz val="11"/>
        <rFont val="Times New Roman"/>
        <family val="1"/>
      </rPr>
      <t xml:space="preserve"> ~B25 W-8~</t>
    </r>
    <r>
      <rPr>
        <b/>
        <sz val="11"/>
        <rFont val="AcadNusx"/>
      </rPr>
      <t>) sayalibe sistemiT</t>
    </r>
  </si>
  <si>
    <r>
      <t>plastmasis kanalizaciis mili gofrirebuli (droebiTi)</t>
    </r>
    <r>
      <rPr>
        <b/>
        <sz val="11"/>
        <rFont val="Calibri"/>
        <family val="2"/>
      </rPr>
      <t xml:space="preserve"> SN-8</t>
    </r>
    <r>
      <rPr>
        <b/>
        <sz val="11"/>
        <rFont val="AcadNusx"/>
      </rPr>
      <t xml:space="preserve"> seriis </t>
    </r>
    <r>
      <rPr>
        <b/>
        <sz val="11"/>
        <rFont val="Calibri"/>
        <family val="2"/>
        <charset val="204"/>
        <scheme val="minor"/>
      </rPr>
      <t>D</t>
    </r>
    <r>
      <rPr>
        <b/>
        <sz val="11"/>
        <rFont val="AcadNusx"/>
      </rPr>
      <t>=400მმ</t>
    </r>
  </si>
  <si>
    <r>
      <t>sadrenaJe milisa da 20-40 mm fraqciis RorRis SefuTva jeoteqstiliT (</t>
    </r>
    <r>
      <rPr>
        <b/>
        <sz val="11"/>
        <rFont val="Calibri"/>
        <family val="2"/>
      </rPr>
      <t>dupont st-</t>
    </r>
    <r>
      <rPr>
        <b/>
        <sz val="11"/>
        <rFont val="AcadNusx"/>
      </rPr>
      <t>150)</t>
    </r>
  </si>
  <si>
    <r>
      <t xml:space="preserve">gruntis ferdis izolacia jeoteqstiliT </t>
    </r>
    <r>
      <rPr>
        <b/>
        <sz val="11"/>
        <rFont val="Calibri"/>
        <family val="2"/>
      </rPr>
      <t>dupont st</t>
    </r>
    <r>
      <rPr>
        <b/>
        <sz val="11"/>
        <rFont val="AcadNusx"/>
      </rPr>
      <t xml:space="preserve">-150 </t>
    </r>
  </si>
  <si>
    <r>
      <t>jeoteqstilis damuSaveba 2 fena saizolacio masaliT  (</t>
    </r>
    <r>
      <rPr>
        <b/>
        <sz val="11"/>
        <rFont val="Calibri"/>
        <family val="2"/>
      </rPr>
      <t>poliurea</t>
    </r>
    <r>
      <rPr>
        <b/>
        <sz val="11"/>
        <rFont val="AcadNusx"/>
      </rPr>
      <t>)</t>
    </r>
  </si>
  <si>
    <r>
      <t>WaburRilSi  otesebri</t>
    </r>
    <r>
      <rPr>
        <b/>
        <sz val="11"/>
        <rFont val="Calibri"/>
        <family val="2"/>
        <scheme val="minor"/>
      </rPr>
      <t xml:space="preserve"> IPN</t>
    </r>
    <r>
      <rPr>
        <b/>
        <sz val="11"/>
        <rFont val="AcadNusx"/>
      </rPr>
      <t>-160 koWebis  mowyoba</t>
    </r>
  </si>
  <si>
    <r>
      <t xml:space="preserve">RorRi safuZveli sisq.20sm (RorRi granulebi </t>
    </r>
    <r>
      <rPr>
        <b/>
        <sz val="11"/>
        <rFont val="Times New Roman"/>
        <family val="1"/>
      </rPr>
      <t>Ø</t>
    </r>
    <r>
      <rPr>
        <b/>
        <sz val="11"/>
        <rFont val="AcadNusx"/>
      </rPr>
      <t>40)</t>
    </r>
  </si>
  <si>
    <t>betonis bordiuris mowyoba betonis safuZvelze (30X15)</t>
  </si>
  <si>
    <t>dekoratiuli filebis mowyoba (cementis xsnarze sisqiT 5 sm)</t>
  </si>
  <si>
    <t>xelfasi</t>
  </si>
  <si>
    <t>masala</t>
  </si>
  <si>
    <r>
      <t>sadrenaJe tumbo wyalqceviTi samuSaoebisaTvis</t>
    </r>
    <r>
      <rPr>
        <b/>
        <sz val="10"/>
        <rFont val="Calibri"/>
        <family val="2"/>
      </rPr>
      <t xml:space="preserve"> Q</t>
    </r>
    <r>
      <rPr>
        <b/>
        <sz val="10"/>
        <rFont val="AcadNusx"/>
      </rPr>
      <t xml:space="preserve">=16 m3/sT </t>
    </r>
    <r>
      <rPr>
        <b/>
        <sz val="10"/>
        <rFont val="Calibri"/>
        <family val="2"/>
      </rPr>
      <t>h</t>
    </r>
    <r>
      <rPr>
        <b/>
        <sz val="10"/>
        <rFont val="AcadNusx"/>
      </rPr>
      <t>=20 m</t>
    </r>
  </si>
  <si>
    <r>
      <t xml:space="preserve">RorRi safuZveli sisq.20sm (RorRi granulebi </t>
    </r>
    <r>
      <rPr>
        <b/>
        <sz val="11"/>
        <rFont val="Times New Roman"/>
        <family val="1"/>
      </rPr>
      <t>Ø4</t>
    </r>
    <r>
      <rPr>
        <b/>
        <sz val="11"/>
        <rFont val="AcadNusx"/>
      </rPr>
      <t>0)</t>
    </r>
  </si>
  <si>
    <r>
      <t>gofrirebuli perforirebuli</t>
    </r>
    <r>
      <rPr>
        <b/>
        <sz val="11"/>
        <rFont val="Calibri"/>
        <family val="2"/>
      </rPr>
      <t xml:space="preserve"> SN-8 </t>
    </r>
    <r>
      <rPr>
        <b/>
        <sz val="11"/>
        <rFont val="AcadNusx"/>
      </rPr>
      <t xml:space="preserve">seriis mili  </t>
    </r>
    <r>
      <rPr>
        <b/>
        <sz val="11"/>
        <rFont val="Calibri"/>
        <family val="2"/>
      </rPr>
      <t>D</t>
    </r>
    <r>
      <rPr>
        <b/>
        <sz val="11"/>
        <rFont val="AcadNusx"/>
      </rPr>
      <t>=200მმ</t>
    </r>
  </si>
  <si>
    <r>
      <t xml:space="preserve">polieTilenis milis </t>
    </r>
    <r>
      <rPr>
        <b/>
        <sz val="11"/>
        <rFont val="Calibri"/>
        <family val="2"/>
        <charset val="204"/>
        <scheme val="minor"/>
      </rPr>
      <t xml:space="preserve">PE100 PN10 D90 </t>
    </r>
    <r>
      <rPr>
        <b/>
        <sz val="11"/>
        <rFont val="AcadNusx"/>
      </rPr>
      <t>SeZena-mowyoba</t>
    </r>
  </si>
  <si>
    <r>
      <t xml:space="preserve"> jeoteqstili   (</t>
    </r>
    <r>
      <rPr>
        <b/>
        <sz val="11"/>
        <rFont val="Calibri"/>
        <family val="2"/>
      </rPr>
      <t>dupont st-</t>
    </r>
    <r>
      <rPr>
        <b/>
        <sz val="11"/>
        <rFont val="AcadNusx"/>
      </rPr>
      <t>150)</t>
    </r>
  </si>
  <si>
    <r>
      <t xml:space="preserve">rk/betonis kanalizaciis Wa (ანაკრები კონსტრუქციის) </t>
    </r>
    <r>
      <rPr>
        <b/>
        <sz val="11"/>
        <rFont val="Calibri"/>
        <family val="2"/>
      </rPr>
      <t>d</t>
    </r>
    <r>
      <rPr>
        <b/>
        <sz val="11"/>
        <rFont val="AcadNusx"/>
      </rPr>
      <t xml:space="preserve">-1500 - rgolebiT, ZiriT, gadaxurvis filiTa da Tujis CarCo-xufiT  </t>
    </r>
  </si>
  <si>
    <r>
      <t xml:space="preserve">foladis ukusarqveli </t>
    </r>
    <r>
      <rPr>
        <b/>
        <sz val="11"/>
        <rFont val="Calibri"/>
        <family val="2"/>
        <charset val="204"/>
        <scheme val="minor"/>
      </rPr>
      <t xml:space="preserve"> D80</t>
    </r>
  </si>
  <si>
    <t>ხელფასი</t>
  </si>
  <si>
    <t>მასალა</t>
  </si>
  <si>
    <t>zRvr. erT.</t>
  </si>
  <si>
    <t xml:space="preserve">შენიშვნა : </t>
  </si>
  <si>
    <t>1. სამუშაოს დასახელება მოიცავს მასალას შეძენას მონტაჟს ყველა საჭირო მასალის, დამხმარე მასალის გამოყენებით.</t>
  </si>
  <si>
    <t>samSeneblo nagvis datvirTva avtoTviTmclelze xeliT</t>
  </si>
  <si>
    <t>samSeneblo nagvis datvirTva avtoTviTmclelze meqanizmiT</t>
  </si>
  <si>
    <t>1-88-1,</t>
  </si>
  <si>
    <t>wylis amotumbva Txrilidan</t>
  </si>
  <si>
    <t>m3</t>
  </si>
  <si>
    <t>I+II Tavebis jami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</si>
</sst>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_-* #,##0.00_-;\-* #,##0.00_-;_-* &quot;-&quot;??_-;_-@_-"/>
    <numFmt numFmtId="165" formatCode="_-* #,##0.00_р_._-;\-* #,##0.00_р_._-;_-* &quot;-&quot;??_р_._-;_-@_-"/>
    <numFmt numFmtId="166" formatCode="_-* #,##0.00\ _L_a_r_i_-;\-* #,##0.00\ _L_a_r_i_-;_-* &quot;-&quot;??\ _L_a_r_i_-;_-@_-"/>
    <numFmt numFmtId="167" formatCode="0.000"/>
    <numFmt numFmtId="168" formatCode="0.0"/>
    <numFmt numFmtId="169" formatCode="0.0000"/>
    <numFmt numFmtId="170" formatCode="_-* #,##0.000_-;\-* #,##0.000_-;_-* &quot;-&quot;??_-;_-@_-"/>
    <numFmt numFmtId="171" formatCode="_-* #,##0.0000_-;\-* #,##0.0000_-;_-* &quot;-&quot;??_-;_-@_-"/>
    <numFmt numFmtId="172" formatCode="_-* #,##0.000_р_._-;\-* #,##0.000_р_._-;_-* &quot;-&quot;??_р_._-;_-@_-"/>
    <numFmt numFmtId="173" formatCode="_-* #,##0.000_р_._-;\-* #,##0.000_р_._-;_-* &quot;-&quot;???_р_._-;_-@_-"/>
    <numFmt numFmtId="174" formatCode="#,##0.000"/>
    <numFmt numFmtId="175" formatCode="_-* #,##0.00\ _₾_-;\-* #,##0.00\ _₾_-;_-* &quot;-&quot;??\ _₾_-;_-@_-"/>
  </numFmts>
  <fonts count="8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204"/>
    </font>
    <font>
      <sz val="10"/>
      <name val="AcadNusx"/>
    </font>
    <font>
      <sz val="12"/>
      <name val="AcadNusx"/>
    </font>
    <font>
      <sz val="14"/>
      <name val="AcadNusx"/>
    </font>
    <font>
      <sz val="11"/>
      <name val="AcadNusx"/>
    </font>
    <font>
      <b/>
      <sz val="12"/>
      <name val="AcadNusx"/>
    </font>
    <font>
      <sz val="9"/>
      <name val="AcadNusx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AcadNusx"/>
    </font>
    <font>
      <b/>
      <sz val="10"/>
      <name val="AcadNusx"/>
    </font>
    <font>
      <b/>
      <sz val="14"/>
      <name val="AcadNusx"/>
    </font>
    <font>
      <b/>
      <sz val="11"/>
      <name val="AcadNusx"/>
    </font>
    <font>
      <sz val="11"/>
      <name val="Cambria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1"/>
      <name val="AcadNusx"/>
    </font>
    <font>
      <sz val="11"/>
      <name val="Calibri"/>
      <family val="2"/>
      <charset val="204"/>
    </font>
    <font>
      <b/>
      <sz val="9"/>
      <name val="AcadNusx"/>
    </font>
    <font>
      <sz val="8"/>
      <name val="AcadNusx"/>
    </font>
    <font>
      <sz val="11"/>
      <color theme="1"/>
      <name val="AcadNusx"/>
    </font>
    <font>
      <sz val="11"/>
      <color theme="1"/>
      <name val="Times New Roman"/>
      <family val="1"/>
      <charset val="204"/>
    </font>
    <font>
      <sz val="11"/>
      <color rgb="FF000000"/>
      <name val="AcadNusx"/>
    </font>
    <font>
      <sz val="10"/>
      <name val="Calibri"/>
      <family val="2"/>
      <charset val="204"/>
    </font>
    <font>
      <b/>
      <sz val="11"/>
      <color rgb="FF000000"/>
      <name val="AcadNusx"/>
    </font>
    <font>
      <sz val="11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Arachveulebrivi Thin"/>
      <family val="2"/>
    </font>
    <font>
      <sz val="12"/>
      <name val="Arachveulebrivi Thin"/>
      <family val="2"/>
    </font>
    <font>
      <sz val="9.5"/>
      <name val="AcadNusx"/>
    </font>
    <font>
      <b/>
      <sz val="11"/>
      <name val="Calibri"/>
      <family val="2"/>
      <charset val="204"/>
      <scheme val="minor"/>
    </font>
    <font>
      <b/>
      <sz val="8"/>
      <name val="AcadNusx"/>
    </font>
    <font>
      <b/>
      <sz val="11"/>
      <name val="Times New Roman"/>
      <family val="1"/>
      <charset val="204"/>
    </font>
    <font>
      <b/>
      <sz val="11"/>
      <name val="Calibri"/>
      <family val="2"/>
    </font>
    <font>
      <b/>
      <sz val="11"/>
      <name val="Calibri"/>
      <family val="2"/>
      <scheme val="minor"/>
    </font>
    <font>
      <b/>
      <sz val="11"/>
      <name val="Times New Roman"/>
      <family val="1"/>
    </font>
    <font>
      <b/>
      <sz val="10"/>
      <name val="Calibri"/>
      <family val="2"/>
    </font>
    <font>
      <sz val="10"/>
      <name val="AKAD NUSX"/>
      <charset val="204"/>
    </font>
    <font>
      <b/>
      <sz val="9"/>
      <name val="Calibri"/>
      <family val="2"/>
      <scheme val="minor"/>
    </font>
    <font>
      <sz val="12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910">
    <xf numFmtId="0" fontId="0" fillId="0" borderId="0"/>
    <xf numFmtId="0" fontId="4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2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2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2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2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0" fontId="9" fillId="21" borderId="2" applyNumberFormat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58" fillId="0" borderId="0" applyFont="0" applyFill="0" applyBorder="0" applyAlignment="0" applyProtection="0"/>
    <xf numFmtId="171" fontId="49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7" fillId="0" borderId="0" applyFont="0" applyFill="0" applyBorder="0" applyAlignment="0" applyProtection="0"/>
    <xf numFmtId="168" fontId="5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57" fillId="0" borderId="0" applyFont="0" applyFill="0" applyBorder="0" applyAlignment="0" applyProtection="0"/>
    <xf numFmtId="168" fontId="5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2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33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34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5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36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37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57" fillId="0" borderId="0"/>
    <xf numFmtId="0" fontId="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1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7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58" fillId="0" borderId="0"/>
    <xf numFmtId="0" fontId="57" fillId="0" borderId="0"/>
    <xf numFmtId="0" fontId="58" fillId="0" borderId="0"/>
    <xf numFmtId="0" fontId="57" fillId="0" borderId="0"/>
    <xf numFmtId="0" fontId="57" fillId="0" borderId="0"/>
    <xf numFmtId="0" fontId="58" fillId="0" borderId="0"/>
    <xf numFmtId="0" fontId="57" fillId="0" borderId="0"/>
    <xf numFmtId="0" fontId="58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9" fillId="0" borderId="0"/>
    <xf numFmtId="0" fontId="57" fillId="0" borderId="0"/>
    <xf numFmtId="0" fontId="51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3" fillId="0" borderId="0"/>
    <xf numFmtId="0" fontId="57" fillId="0" borderId="0"/>
    <xf numFmtId="0" fontId="3" fillId="0" borderId="0"/>
    <xf numFmtId="0" fontId="3" fillId="0" borderId="0"/>
    <xf numFmtId="0" fontId="2" fillId="0" borderId="0"/>
    <xf numFmtId="0" fontId="10" fillId="0" borderId="0"/>
    <xf numFmtId="0" fontId="2" fillId="0" borderId="0"/>
    <xf numFmtId="0" fontId="10" fillId="0" borderId="0"/>
    <xf numFmtId="0" fontId="3" fillId="0" borderId="0"/>
    <xf numFmtId="0" fontId="50" fillId="0" borderId="0"/>
    <xf numFmtId="0" fontId="3" fillId="0" borderId="0"/>
    <xf numFmtId="0" fontId="50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" fillId="23" borderId="7" applyNumberFormat="0" applyFont="0" applyAlignment="0" applyProtection="0"/>
    <xf numFmtId="0" fontId="38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0" fontId="20" fillId="20" borderId="8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3" fillId="0" borderId="0"/>
    <xf numFmtId="0" fontId="25" fillId="0" borderId="0"/>
    <xf numFmtId="0" fontId="3" fillId="0" borderId="0"/>
    <xf numFmtId="0" fontId="2" fillId="0" borderId="0"/>
    <xf numFmtId="0" fontId="6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2" fillId="0" borderId="0"/>
    <xf numFmtId="0" fontId="57" fillId="0" borderId="0"/>
    <xf numFmtId="0" fontId="42" fillId="0" borderId="0"/>
    <xf numFmtId="0" fontId="3" fillId="0" borderId="0"/>
    <xf numFmtId="0" fontId="50" fillId="0" borderId="0"/>
    <xf numFmtId="0" fontId="58" fillId="0" borderId="0"/>
    <xf numFmtId="0" fontId="58" fillId="0" borderId="0"/>
    <xf numFmtId="0" fontId="3" fillId="0" borderId="0"/>
    <xf numFmtId="0" fontId="61" fillId="24" borderId="0" applyNumberFormat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8" fillId="0" borderId="0"/>
    <xf numFmtId="0" fontId="4" fillId="0" borderId="0"/>
    <xf numFmtId="0" fontId="57" fillId="0" borderId="0"/>
    <xf numFmtId="0" fontId="57" fillId="0" borderId="0"/>
    <xf numFmtId="0" fontId="58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86" fillId="0" borderId="0"/>
  </cellStyleXfs>
  <cellXfs count="488">
    <xf numFmtId="0" fontId="0" fillId="0" borderId="0" xfId="0"/>
    <xf numFmtId="0" fontId="44" fillId="0" borderId="0" xfId="666" applyFont="1"/>
    <xf numFmtId="0" fontId="45" fillId="0" borderId="0" xfId="666" applyFont="1"/>
    <xf numFmtId="167" fontId="44" fillId="0" borderId="0" xfId="666" applyNumberFormat="1" applyFont="1"/>
    <xf numFmtId="0" fontId="46" fillId="0" borderId="0" xfId="706" applyFont="1"/>
    <xf numFmtId="0" fontId="44" fillId="0" borderId="0" xfId="706" applyFont="1" applyAlignment="1">
      <alignment horizontal="center"/>
    </xf>
    <xf numFmtId="0" fontId="44" fillId="0" borderId="0" xfId="706" applyFont="1"/>
    <xf numFmtId="0" fontId="44" fillId="0" borderId="12" xfId="706" applyFont="1" applyBorder="1"/>
    <xf numFmtId="0" fontId="44" fillId="0" borderId="13" xfId="706" applyFont="1" applyBorder="1"/>
    <xf numFmtId="0" fontId="44" fillId="0" borderId="14" xfId="706" applyFont="1" applyBorder="1" applyAlignment="1">
      <alignment horizontal="center"/>
    </xf>
    <xf numFmtId="0" fontId="44" fillId="0" borderId="16" xfId="706" applyFont="1" applyBorder="1" applyAlignment="1">
      <alignment horizontal="center"/>
    </xf>
    <xf numFmtId="0" fontId="44" fillId="0" borderId="13" xfId="706" applyFont="1" applyBorder="1" applyAlignment="1">
      <alignment horizontal="center"/>
    </xf>
    <xf numFmtId="9" fontId="46" fillId="0" borderId="17" xfId="819" applyFont="1" applyBorder="1" applyAlignment="1">
      <alignment horizontal="center"/>
    </xf>
    <xf numFmtId="0" fontId="46" fillId="0" borderId="16" xfId="706" applyFont="1" applyBorder="1" applyAlignment="1">
      <alignment horizontal="center"/>
    </xf>
    <xf numFmtId="0" fontId="46" fillId="0" borderId="16" xfId="706" applyFont="1" applyBorder="1"/>
    <xf numFmtId="173" fontId="44" fillId="0" borderId="0" xfId="706" applyNumberFormat="1" applyFont="1"/>
    <xf numFmtId="0" fontId="47" fillId="0" borderId="0" xfId="666" applyFont="1"/>
    <xf numFmtId="0" fontId="43" fillId="0" borderId="0" xfId="666" applyFont="1"/>
    <xf numFmtId="0" fontId="44" fillId="0" borderId="0" xfId="666" applyFont="1" applyAlignment="1">
      <alignment horizontal="center"/>
    </xf>
    <xf numFmtId="0" fontId="52" fillId="0" borderId="0" xfId="666" applyFont="1"/>
    <xf numFmtId="0" fontId="53" fillId="0" borderId="0" xfId="666" applyFont="1"/>
    <xf numFmtId="0" fontId="44" fillId="0" borderId="0" xfId="625" applyFont="1" applyAlignment="1">
      <alignment horizontal="left"/>
    </xf>
    <xf numFmtId="0" fontId="43" fillId="26" borderId="0" xfId="666" applyFont="1" applyFill="1"/>
    <xf numFmtId="0" fontId="44" fillId="0" borderId="0" xfId="706" applyFont="1" applyAlignment="1">
      <alignment horizontal="left"/>
    </xf>
    <xf numFmtId="0" fontId="44" fillId="0" borderId="11" xfId="706" applyFont="1" applyBorder="1"/>
    <xf numFmtId="0" fontId="43" fillId="0" borderId="18" xfId="706" applyFont="1" applyBorder="1"/>
    <xf numFmtId="0" fontId="43" fillId="0" borderId="0" xfId="706" applyFont="1"/>
    <xf numFmtId="0" fontId="44" fillId="0" borderId="14" xfId="706" applyFont="1" applyBorder="1" applyAlignment="1">
      <alignment horizontal="center" vertical="center"/>
    </xf>
    <xf numFmtId="0" fontId="48" fillId="0" borderId="10" xfId="706" applyFont="1" applyBorder="1" applyAlignment="1">
      <alignment horizontal="center" wrapText="1"/>
    </xf>
    <xf numFmtId="0" fontId="43" fillId="0" borderId="14" xfId="706" applyFont="1" applyBorder="1" applyAlignment="1">
      <alignment horizontal="center" wrapText="1"/>
    </xf>
    <xf numFmtId="0" fontId="43" fillId="0" borderId="10" xfId="706" applyFont="1" applyBorder="1" applyAlignment="1">
      <alignment wrapText="1"/>
    </xf>
    <xf numFmtId="0" fontId="43" fillId="0" borderId="14" xfId="706" applyFont="1" applyBorder="1" applyAlignment="1">
      <alignment wrapText="1"/>
    </xf>
    <xf numFmtId="0" fontId="43" fillId="0" borderId="15" xfId="706" applyFont="1" applyBorder="1" applyAlignment="1">
      <alignment wrapText="1"/>
    </xf>
    <xf numFmtId="0" fontId="43" fillId="0" borderId="14" xfId="706" applyFont="1" applyBorder="1" applyAlignment="1">
      <alignment horizontal="left" wrapText="1" indent="1"/>
    </xf>
    <xf numFmtId="0" fontId="43" fillId="0" borderId="17" xfId="706" applyFont="1" applyBorder="1" applyAlignment="1">
      <alignment horizontal="center"/>
    </xf>
    <xf numFmtId="0" fontId="43" fillId="0" borderId="16" xfId="706" applyFont="1" applyBorder="1" applyAlignment="1">
      <alignment horizontal="center"/>
    </xf>
    <xf numFmtId="0" fontId="43" fillId="0" borderId="16" xfId="706" applyFont="1" applyBorder="1"/>
    <xf numFmtId="0" fontId="44" fillId="25" borderId="0" xfId="706" applyFont="1" applyFill="1"/>
    <xf numFmtId="0" fontId="55" fillId="0" borderId="16" xfId="706" applyFont="1" applyBorder="1" applyAlignment="1">
      <alignment horizontal="center"/>
    </xf>
    <xf numFmtId="0" fontId="44" fillId="0" borderId="24" xfId="706" applyFont="1" applyBorder="1" applyAlignment="1">
      <alignment horizontal="center"/>
    </xf>
    <xf numFmtId="0" fontId="44" fillId="0" borderId="26" xfId="706" applyFont="1" applyBorder="1"/>
    <xf numFmtId="0" fontId="44" fillId="0" borderId="27" xfId="706" applyFont="1" applyBorder="1"/>
    <xf numFmtId="0" fontId="44" fillId="0" borderId="29" xfId="706" applyFont="1" applyBorder="1" applyAlignment="1">
      <alignment horizontal="center"/>
    </xf>
    <xf numFmtId="0" fontId="43" fillId="0" borderId="31" xfId="706" applyFont="1" applyBorder="1" applyAlignment="1">
      <alignment horizontal="center" vertical="center" wrapText="1"/>
    </xf>
    <xf numFmtId="0" fontId="43" fillId="0" borderId="30" xfId="706" applyFont="1" applyBorder="1" applyAlignment="1">
      <alignment horizontal="center" vertical="center" wrapText="1"/>
    </xf>
    <xf numFmtId="0" fontId="43" fillId="0" borderId="32" xfId="706" applyFont="1" applyBorder="1" applyAlignment="1">
      <alignment horizontal="center" vertical="center" wrapText="1"/>
    </xf>
    <xf numFmtId="0" fontId="63" fillId="0" borderId="16" xfId="706" applyFont="1" applyBorder="1" applyAlignment="1">
      <alignment horizontal="center"/>
    </xf>
    <xf numFmtId="0" fontId="46" fillId="0" borderId="36" xfId="706" applyFont="1" applyBorder="1" applyAlignment="1">
      <alignment horizontal="center"/>
    </xf>
    <xf numFmtId="0" fontId="46" fillId="0" borderId="37" xfId="706" applyFont="1" applyBorder="1"/>
    <xf numFmtId="0" fontId="63" fillId="0" borderId="37" xfId="706" applyFont="1" applyBorder="1" applyAlignment="1">
      <alignment horizontal="center"/>
    </xf>
    <xf numFmtId="0" fontId="46" fillId="0" borderId="38" xfId="706" applyFont="1" applyBorder="1" applyAlignment="1">
      <alignment horizontal="center"/>
    </xf>
    <xf numFmtId="0" fontId="46" fillId="0" borderId="39" xfId="706" applyFont="1" applyBorder="1" applyAlignment="1">
      <alignment horizontal="center"/>
    </xf>
    <xf numFmtId="0" fontId="43" fillId="0" borderId="17" xfId="706" applyFont="1" applyBorder="1" applyAlignment="1">
      <alignment horizontal="center" wrapText="1"/>
    </xf>
    <xf numFmtId="167" fontId="53" fillId="25" borderId="16" xfId="706" applyNumberFormat="1" applyFont="1" applyFill="1" applyBorder="1" applyAlignment="1">
      <alignment horizontal="center"/>
    </xf>
    <xf numFmtId="167" fontId="53" fillId="25" borderId="16" xfId="706" applyNumberFormat="1" applyFont="1" applyFill="1" applyBorder="1"/>
    <xf numFmtId="167" fontId="54" fillId="0" borderId="0" xfId="666" applyNumberFormat="1" applyFont="1"/>
    <xf numFmtId="0" fontId="43" fillId="0" borderId="0" xfId="706" applyFont="1" applyAlignment="1">
      <alignment horizontal="center"/>
    </xf>
    <xf numFmtId="0" fontId="43" fillId="0" borderId="17" xfId="706" applyFont="1" applyBorder="1" applyAlignment="1">
      <alignment horizontal="center" vertical="center" wrapText="1"/>
    </xf>
    <xf numFmtId="0" fontId="43" fillId="0" borderId="17" xfId="706" applyFont="1" applyBorder="1" applyAlignment="1">
      <alignment horizontal="center" vertical="center"/>
    </xf>
    <xf numFmtId="167" fontId="43" fillId="25" borderId="0" xfId="706" applyNumberFormat="1" applyFont="1" applyFill="1" applyAlignment="1">
      <alignment horizontal="center" vertical="center"/>
    </xf>
    <xf numFmtId="167" fontId="43" fillId="25" borderId="17" xfId="706" applyNumberFormat="1" applyFont="1" applyFill="1" applyBorder="1" applyAlignment="1">
      <alignment horizontal="center" vertical="center"/>
    </xf>
    <xf numFmtId="167" fontId="43" fillId="25" borderId="17" xfId="706" applyNumberFormat="1" applyFont="1" applyFill="1" applyBorder="1" applyAlignment="1">
      <alignment vertical="center"/>
    </xf>
    <xf numFmtId="0" fontId="43" fillId="0" borderId="17" xfId="706" applyFont="1" applyBorder="1" applyAlignment="1">
      <alignment vertical="center"/>
    </xf>
    <xf numFmtId="0" fontId="43" fillId="0" borderId="0" xfId="706" applyFont="1" applyAlignment="1">
      <alignment vertical="center"/>
    </xf>
    <xf numFmtId="0" fontId="44" fillId="0" borderId="0" xfId="706" applyFont="1" applyAlignment="1">
      <alignment horizontal="center" vertical="center"/>
    </xf>
    <xf numFmtId="0" fontId="44" fillId="0" borderId="16" xfId="706" applyFont="1" applyBorder="1" applyAlignment="1">
      <alignment horizontal="center" vertical="center"/>
    </xf>
    <xf numFmtId="0" fontId="44" fillId="0" borderId="13" xfId="706" applyFont="1" applyBorder="1" applyAlignment="1">
      <alignment horizontal="center" vertical="center"/>
    </xf>
    <xf numFmtId="0" fontId="43" fillId="0" borderId="0" xfId="706" applyFont="1" applyAlignment="1">
      <alignment horizontal="center" vertical="center"/>
    </xf>
    <xf numFmtId="0" fontId="46" fillId="0" borderId="16" xfId="706" applyFont="1" applyBorder="1" applyAlignment="1">
      <alignment horizontal="center" wrapText="1"/>
    </xf>
    <xf numFmtId="0" fontId="44" fillId="0" borderId="0" xfId="706" applyFont="1" applyAlignment="1">
      <alignment vertical="center"/>
    </xf>
    <xf numFmtId="0" fontId="44" fillId="0" borderId="0" xfId="706" applyFont="1" applyAlignment="1">
      <alignment horizontal="left" vertical="center"/>
    </xf>
    <xf numFmtId="167" fontId="53" fillId="0" borderId="0" xfId="706" applyNumberFormat="1" applyFont="1" applyAlignment="1">
      <alignment vertical="center"/>
    </xf>
    <xf numFmtId="0" fontId="44" fillId="0" borderId="10" xfId="706" applyFont="1" applyBorder="1" applyAlignment="1">
      <alignment vertical="center"/>
    </xf>
    <xf numFmtId="0" fontId="44" fillId="0" borderId="10" xfId="706" applyFont="1" applyBorder="1" applyAlignment="1">
      <alignment horizontal="left" vertical="center"/>
    </xf>
    <xf numFmtId="167" fontId="55" fillId="0" borderId="0" xfId="706" applyNumberFormat="1" applyFont="1" applyAlignment="1">
      <alignment vertical="center"/>
    </xf>
    <xf numFmtId="0" fontId="48" fillId="0" borderId="10" xfId="706" applyFont="1" applyBorder="1" applyAlignment="1">
      <alignment horizontal="center" vertical="center" wrapText="1"/>
    </xf>
    <xf numFmtId="0" fontId="43" fillId="0" borderId="14" xfId="706" applyFont="1" applyBorder="1" applyAlignment="1">
      <alignment horizontal="center" vertical="center" wrapText="1"/>
    </xf>
    <xf numFmtId="0" fontId="43" fillId="0" borderId="10" xfId="706" applyFont="1" applyBorder="1" applyAlignment="1">
      <alignment vertical="center" wrapText="1"/>
    </xf>
    <xf numFmtId="0" fontId="43" fillId="0" borderId="14" xfId="706" applyFont="1" applyBorder="1" applyAlignment="1">
      <alignment vertical="center" wrapText="1"/>
    </xf>
    <xf numFmtId="0" fontId="43" fillId="0" borderId="15" xfId="706" applyFont="1" applyBorder="1" applyAlignment="1">
      <alignment vertical="center" wrapText="1"/>
    </xf>
    <xf numFmtId="0" fontId="43" fillId="0" borderId="14" xfId="706" applyFont="1" applyBorder="1" applyAlignment="1">
      <alignment horizontal="left" vertical="center" wrapText="1"/>
    </xf>
    <xf numFmtId="0" fontId="43" fillId="0" borderId="16" xfId="706" applyFont="1" applyBorder="1" applyAlignment="1">
      <alignment horizontal="center" vertical="center"/>
    </xf>
    <xf numFmtId="0" fontId="43" fillId="0" borderId="16" xfId="706" applyFont="1" applyBorder="1" applyAlignment="1">
      <alignment vertical="center"/>
    </xf>
    <xf numFmtId="167" fontId="53" fillId="25" borderId="16" xfId="706" applyNumberFormat="1" applyFont="1" applyFill="1" applyBorder="1" applyAlignment="1">
      <alignment horizontal="center" vertical="center"/>
    </xf>
    <xf numFmtId="167" fontId="53" fillId="25" borderId="16" xfId="706" applyNumberFormat="1" applyFont="1" applyFill="1" applyBorder="1" applyAlignment="1">
      <alignment vertical="center"/>
    </xf>
    <xf numFmtId="0" fontId="46" fillId="0" borderId="16" xfId="706" applyFont="1" applyBorder="1" applyAlignment="1">
      <alignment horizontal="center" vertical="top" wrapText="1"/>
    </xf>
    <xf numFmtId="0" fontId="2" fillId="0" borderId="17" xfId="706" applyBorder="1"/>
    <xf numFmtId="0" fontId="2" fillId="0" borderId="16" xfId="706" applyBorder="1"/>
    <xf numFmtId="167" fontId="43" fillId="25" borderId="0" xfId="706" applyNumberFormat="1" applyFont="1" applyFill="1" applyAlignment="1">
      <alignment horizontal="center"/>
    </xf>
    <xf numFmtId="167" fontId="43" fillId="25" borderId="17" xfId="706" applyNumberFormat="1" applyFont="1" applyFill="1" applyBorder="1" applyAlignment="1">
      <alignment horizontal="center"/>
    </xf>
    <xf numFmtId="167" fontId="43" fillId="25" borderId="17" xfId="706" applyNumberFormat="1" applyFont="1" applyFill="1" applyBorder="1"/>
    <xf numFmtId="172" fontId="46" fillId="0" borderId="16" xfId="491" applyNumberFormat="1" applyFont="1" applyBorder="1" applyAlignment="1">
      <alignment horizontal="center"/>
    </xf>
    <xf numFmtId="172" fontId="46" fillId="0" borderId="16" xfId="491" applyNumberFormat="1" applyFont="1" applyBorder="1" applyAlignment="1">
      <alignment horizontal="center" vertical="center"/>
    </xf>
    <xf numFmtId="172" fontId="46" fillId="0" borderId="16" xfId="491" applyNumberFormat="1" applyFont="1" applyBorder="1" applyAlignment="1">
      <alignment vertical="center"/>
    </xf>
    <xf numFmtId="172" fontId="46" fillId="0" borderId="16" xfId="491" applyNumberFormat="1" applyFont="1" applyBorder="1"/>
    <xf numFmtId="0" fontId="44" fillId="0" borderId="34" xfId="706" applyFont="1" applyBorder="1" applyAlignment="1">
      <alignment horizontal="center"/>
    </xf>
    <xf numFmtId="0" fontId="44" fillId="0" borderId="35" xfId="706" applyFont="1" applyBorder="1" applyAlignment="1">
      <alignment horizontal="center"/>
    </xf>
    <xf numFmtId="0" fontId="44" fillId="0" borderId="25" xfId="706" applyFont="1" applyBorder="1" applyAlignment="1">
      <alignment horizontal="center"/>
    </xf>
    <xf numFmtId="0" fontId="44" fillId="0" borderId="28" xfId="706" applyFont="1" applyBorder="1" applyAlignment="1">
      <alignment horizontal="center"/>
    </xf>
    <xf numFmtId="0" fontId="44" fillId="0" borderId="16" xfId="706" applyFont="1" applyBorder="1"/>
    <xf numFmtId="0" fontId="44" fillId="0" borderId="16" xfId="706" applyFont="1" applyBorder="1" applyAlignment="1">
      <alignment horizontal="left"/>
    </xf>
    <xf numFmtId="167" fontId="46" fillId="0" borderId="16" xfId="706" applyNumberFormat="1" applyFont="1" applyBorder="1"/>
    <xf numFmtId="0" fontId="44" fillId="0" borderId="16" xfId="706" applyFont="1" applyBorder="1" applyAlignment="1">
      <alignment vertical="center"/>
    </xf>
    <xf numFmtId="174" fontId="69" fillId="0" borderId="16" xfId="0" applyNumberFormat="1" applyFont="1" applyBorder="1" applyAlignment="1">
      <alignment vertical="center" wrapText="1"/>
    </xf>
    <xf numFmtId="49" fontId="87" fillId="0" borderId="0" xfId="909" applyNumberFormat="1" applyFont="1" applyAlignment="1">
      <alignment horizontal="left" vertical="center" wrapText="1"/>
    </xf>
    <xf numFmtId="49" fontId="88" fillId="0" borderId="0" xfId="909" applyNumberFormat="1" applyFont="1" applyAlignment="1">
      <alignment horizontal="left" vertical="center" wrapText="1"/>
    </xf>
    <xf numFmtId="167" fontId="55" fillId="0" borderId="0" xfId="706" applyNumberFormat="1" applyFont="1"/>
    <xf numFmtId="0" fontId="52" fillId="0" borderId="0" xfId="666" applyFont="1" applyAlignment="1">
      <alignment horizontal="center"/>
    </xf>
    <xf numFmtId="0" fontId="54" fillId="0" borderId="0" xfId="625" applyFont="1" applyAlignment="1">
      <alignment horizontal="center" vertical="center" wrapText="1"/>
    </xf>
    <xf numFmtId="0" fontId="44" fillId="0" borderId="0" xfId="777" applyFont="1" applyAlignment="1">
      <alignment horizontal="center"/>
    </xf>
    <xf numFmtId="0" fontId="44" fillId="0" borderId="0" xfId="666" applyFont="1" applyAlignment="1">
      <alignment horizontal="center"/>
    </xf>
    <xf numFmtId="0" fontId="45" fillId="0" borderId="0" xfId="666" applyFont="1" applyAlignment="1">
      <alignment horizontal="center" vertical="center"/>
    </xf>
    <xf numFmtId="0" fontId="45" fillId="0" borderId="0" xfId="706" applyFont="1" applyAlignment="1">
      <alignment horizontal="center"/>
    </xf>
    <xf numFmtId="0" fontId="44" fillId="0" borderId="0" xfId="872" applyFont="1" applyAlignment="1">
      <alignment horizontal="center" vertical="center"/>
    </xf>
    <xf numFmtId="0" fontId="47" fillId="0" borderId="0" xfId="872" applyFont="1" applyAlignment="1">
      <alignment horizontal="center" vertical="center" wrapText="1"/>
    </xf>
    <xf numFmtId="0" fontId="43" fillId="0" borderId="0" xfId="706" applyFont="1" applyAlignment="1">
      <alignment horizontal="center"/>
    </xf>
    <xf numFmtId="0" fontId="48" fillId="0" borderId="25" xfId="706" applyFont="1" applyBorder="1" applyAlignment="1">
      <alignment horizontal="center" vertical="center" wrapText="1"/>
    </xf>
    <xf numFmtId="0" fontId="48" fillId="0" borderId="30" xfId="706" applyFont="1" applyBorder="1" applyAlignment="1">
      <alignment horizontal="center" vertical="center" wrapText="1"/>
    </xf>
    <xf numFmtId="0" fontId="43" fillId="0" borderId="25" xfId="706" applyFont="1" applyBorder="1" applyAlignment="1">
      <alignment horizontal="center" vertical="center" wrapText="1"/>
    </xf>
    <xf numFmtId="0" fontId="43" fillId="0" borderId="30" xfId="706" applyFont="1" applyBorder="1" applyAlignment="1">
      <alignment horizontal="center" vertical="center" wrapText="1"/>
    </xf>
    <xf numFmtId="0" fontId="43" fillId="0" borderId="28" xfId="706" applyFont="1" applyBorder="1" applyAlignment="1">
      <alignment horizontal="center" vertical="center" wrapText="1"/>
    </xf>
    <xf numFmtId="0" fontId="43" fillId="0" borderId="33" xfId="706" applyFont="1" applyBorder="1" applyAlignment="1">
      <alignment horizontal="center" vertical="center" wrapText="1"/>
    </xf>
    <xf numFmtId="0" fontId="55" fillId="0" borderId="0" xfId="866" applyFont="1" applyAlignment="1">
      <alignment horizontal="center" vertical="center" wrapText="1"/>
    </xf>
    <xf numFmtId="0" fontId="44" fillId="25" borderId="10" xfId="902" applyFont="1" applyFill="1" applyBorder="1" applyAlignment="1">
      <alignment horizontal="left"/>
    </xf>
    <xf numFmtId="0" fontId="45" fillId="0" borderId="0" xfId="706" applyFont="1" applyAlignment="1">
      <alignment horizontal="center" vertical="center"/>
    </xf>
    <xf numFmtId="0" fontId="43" fillId="0" borderId="0" xfId="706" applyFont="1" applyAlignment="1">
      <alignment horizontal="center" vertical="center"/>
    </xf>
    <xf numFmtId="0" fontId="44" fillId="0" borderId="0" xfId="706" applyFont="1" applyAlignment="1">
      <alignment horizontal="left" vertical="center"/>
    </xf>
    <xf numFmtId="2" fontId="2" fillId="0" borderId="17" xfId="706" applyNumberFormat="1" applyBorder="1" applyAlignment="1">
      <alignment vertical="center"/>
    </xf>
    <xf numFmtId="167" fontId="46" fillId="0" borderId="0" xfId="706" applyNumberFormat="1" applyFont="1"/>
    <xf numFmtId="174" fontId="44" fillId="0" borderId="0" xfId="706" applyNumberFormat="1" applyFont="1"/>
    <xf numFmtId="4" fontId="71" fillId="0" borderId="16" xfId="0" applyNumberFormat="1" applyFont="1" applyBorder="1" applyAlignment="1">
      <alignment vertical="center" wrapText="1"/>
    </xf>
    <xf numFmtId="0" fontId="55" fillId="0" borderId="0" xfId="638" applyFont="1" applyFill="1" applyAlignment="1">
      <alignment horizontal="left" vertical="center" wrapText="1"/>
    </xf>
    <xf numFmtId="0" fontId="55" fillId="0" borderId="0" xfId="638" applyFont="1" applyFill="1" applyAlignment="1">
      <alignment horizontal="left" vertical="center"/>
    </xf>
    <xf numFmtId="0" fontId="44" fillId="0" borderId="0" xfId="638" applyFont="1" applyFill="1" applyAlignment="1">
      <alignment horizontal="center"/>
    </xf>
    <xf numFmtId="0" fontId="43" fillId="0" borderId="0" xfId="873" applyFont="1" applyFill="1"/>
    <xf numFmtId="0" fontId="44" fillId="0" borderId="0" xfId="906" applyFont="1" applyFill="1" applyAlignment="1">
      <alignment horizontal="center"/>
    </xf>
    <xf numFmtId="0" fontId="43" fillId="0" borderId="0" xfId="906" applyFont="1" applyFill="1"/>
    <xf numFmtId="0" fontId="45" fillId="0" borderId="0" xfId="872" applyFont="1" applyFill="1" applyAlignment="1">
      <alignment horizontal="left" vertical="center"/>
    </xf>
    <xf numFmtId="0" fontId="44" fillId="0" borderId="0" xfId="872" applyFont="1" applyFill="1" applyAlignment="1">
      <alignment horizontal="center" vertical="center"/>
    </xf>
    <xf numFmtId="0" fontId="44" fillId="0" borderId="0" xfId="777" applyFont="1" applyFill="1"/>
    <xf numFmtId="0" fontId="43" fillId="0" borderId="0" xfId="872" applyFont="1" applyFill="1" applyAlignment="1">
      <alignment horizontal="left" vertical="center"/>
    </xf>
    <xf numFmtId="0" fontId="43" fillId="0" borderId="0" xfId="906" applyFont="1" applyFill="1" applyAlignment="1">
      <alignment horizontal="center"/>
    </xf>
    <xf numFmtId="0" fontId="44" fillId="0" borderId="0" xfId="788" applyFont="1" applyFill="1"/>
    <xf numFmtId="0" fontId="43" fillId="0" borderId="0" xfId="902" applyFont="1" applyFill="1" applyAlignment="1">
      <alignment horizontal="center"/>
    </xf>
    <xf numFmtId="0" fontId="43" fillId="0" borderId="0" xfId="902" applyFont="1" applyFill="1"/>
    <xf numFmtId="0" fontId="44" fillId="0" borderId="0" xfId="907" applyFont="1" applyFill="1" applyAlignment="1">
      <alignment horizontal="right"/>
    </xf>
    <xf numFmtId="2" fontId="53" fillId="0" borderId="0" xfId="907" applyNumberFormat="1" applyFont="1" applyFill="1" applyAlignment="1">
      <alignment horizontal="center"/>
    </xf>
    <xf numFmtId="0" fontId="44" fillId="0" borderId="0" xfId="907" applyFont="1" applyFill="1" applyAlignment="1">
      <alignment horizontal="center"/>
    </xf>
    <xf numFmtId="0" fontId="44" fillId="0" borderId="0" xfId="706" applyFont="1" applyFill="1"/>
    <xf numFmtId="0" fontId="43" fillId="0" borderId="11" xfId="902" applyFont="1" applyFill="1" applyBorder="1"/>
    <xf numFmtId="0" fontId="43" fillId="0" borderId="19" xfId="902" applyFont="1" applyFill="1" applyBorder="1" applyAlignment="1">
      <alignment horizontal="center"/>
    </xf>
    <xf numFmtId="0" fontId="46" fillId="0" borderId="20" xfId="902" applyFont="1" applyFill="1" applyBorder="1" applyAlignment="1">
      <alignment horizontal="center"/>
    </xf>
    <xf numFmtId="0" fontId="43" fillId="0" borderId="16" xfId="902" applyFont="1" applyFill="1" applyBorder="1"/>
    <xf numFmtId="0" fontId="43" fillId="0" borderId="12" xfId="902" applyFont="1" applyFill="1" applyBorder="1" applyAlignment="1">
      <alignment horizontal="center"/>
    </xf>
    <xf numFmtId="0" fontId="43" fillId="0" borderId="18" xfId="902" applyFont="1" applyFill="1" applyBorder="1"/>
    <xf numFmtId="0" fontId="43" fillId="0" borderId="12" xfId="902" applyFont="1" applyFill="1" applyBorder="1"/>
    <xf numFmtId="0" fontId="43" fillId="0" borderId="13" xfId="902" applyFont="1" applyFill="1" applyBorder="1"/>
    <xf numFmtId="0" fontId="43" fillId="0" borderId="22" xfId="902" applyFont="1" applyFill="1" applyBorder="1" applyAlignment="1">
      <alignment horizontal="center"/>
    </xf>
    <xf numFmtId="0" fontId="43" fillId="0" borderId="17" xfId="902" applyFont="1" applyFill="1" applyBorder="1" applyAlignment="1">
      <alignment horizontal="center"/>
    </xf>
    <xf numFmtId="0" fontId="43" fillId="0" borderId="15" xfId="902" applyFont="1" applyFill="1" applyBorder="1"/>
    <xf numFmtId="0" fontId="43" fillId="0" borderId="14" xfId="902" applyFont="1" applyFill="1" applyBorder="1" applyAlignment="1">
      <alignment horizontal="center"/>
    </xf>
    <xf numFmtId="0" fontId="43" fillId="0" borderId="10" xfId="902" applyFont="1" applyFill="1" applyBorder="1" applyAlignment="1">
      <alignment horizontal="center"/>
    </xf>
    <xf numFmtId="0" fontId="43" fillId="0" borderId="14" xfId="902" applyFont="1" applyFill="1" applyBorder="1"/>
    <xf numFmtId="0" fontId="43" fillId="0" borderId="16" xfId="902" applyFont="1" applyFill="1" applyBorder="1" applyAlignment="1">
      <alignment horizontal="center"/>
    </xf>
    <xf numFmtId="0" fontId="43" fillId="0" borderId="13" xfId="902" applyFont="1" applyFill="1" applyBorder="1" applyAlignment="1">
      <alignment horizontal="center"/>
    </xf>
    <xf numFmtId="0" fontId="43" fillId="0" borderId="18" xfId="902" applyFont="1" applyFill="1" applyBorder="1" applyAlignment="1">
      <alignment horizontal="center"/>
    </xf>
    <xf numFmtId="0" fontId="43" fillId="0" borderId="16" xfId="788" applyFont="1" applyFill="1" applyBorder="1" applyAlignment="1">
      <alignment horizontal="center"/>
    </xf>
    <xf numFmtId="0" fontId="55" fillId="0" borderId="16" xfId="788" applyFont="1" applyFill="1" applyBorder="1" applyAlignment="1">
      <alignment horizontal="center" vertical="center" wrapText="1"/>
    </xf>
    <xf numFmtId="0" fontId="44" fillId="0" borderId="0" xfId="872" applyFont="1" applyFill="1" applyAlignment="1">
      <alignment horizontal="center"/>
    </xf>
    <xf numFmtId="0" fontId="70" fillId="0" borderId="16" xfId="0" applyFont="1" applyFill="1" applyBorder="1" applyAlignment="1">
      <alignment horizontal="center"/>
    </xf>
    <xf numFmtId="14" fontId="43" fillId="0" borderId="16" xfId="0" applyNumberFormat="1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 wrapText="1"/>
    </xf>
    <xf numFmtId="0" fontId="43" fillId="0" borderId="16" xfId="0" applyFont="1" applyFill="1" applyBorder="1" applyAlignment="1">
      <alignment horizontal="center"/>
    </xf>
    <xf numFmtId="167" fontId="43" fillId="0" borderId="16" xfId="0" applyNumberFormat="1" applyFont="1" applyFill="1" applyBorder="1" applyAlignment="1">
      <alignment horizontal="center"/>
    </xf>
    <xf numFmtId="2" fontId="43" fillId="0" borderId="16" xfId="0" applyNumberFormat="1" applyFont="1" applyFill="1" applyBorder="1" applyAlignment="1">
      <alignment horizontal="center"/>
    </xf>
    <xf numFmtId="2" fontId="55" fillId="0" borderId="16" xfId="0" applyNumberFormat="1" applyFont="1" applyFill="1" applyBorder="1" applyAlignment="1">
      <alignment horizontal="center" vertical="center" wrapText="1"/>
    </xf>
    <xf numFmtId="168" fontId="53" fillId="0" borderId="16" xfId="0" applyNumberFormat="1" applyFont="1" applyFill="1" applyBorder="1" applyAlignment="1">
      <alignment horizontal="center"/>
    </xf>
    <xf numFmtId="2" fontId="53" fillId="0" borderId="16" xfId="0" applyNumberFormat="1" applyFont="1" applyFill="1" applyBorder="1" applyAlignment="1">
      <alignment horizontal="center"/>
    </xf>
    <xf numFmtId="0" fontId="53" fillId="0" borderId="0" xfId="0" applyFont="1" applyFill="1" applyAlignment="1">
      <alignment horizontal="center"/>
    </xf>
    <xf numFmtId="0" fontId="47" fillId="0" borderId="16" xfId="872" applyFont="1" applyFill="1" applyBorder="1" applyAlignment="1">
      <alignment horizontal="center"/>
    </xf>
    <xf numFmtId="0" fontId="55" fillId="0" borderId="16" xfId="872" applyFont="1" applyFill="1" applyBorder="1" applyAlignment="1">
      <alignment horizontal="center"/>
    </xf>
    <xf numFmtId="168" fontId="65" fillId="0" borderId="16" xfId="872" applyNumberFormat="1" applyFont="1" applyFill="1" applyBorder="1" applyAlignment="1">
      <alignment horizontal="center"/>
    </xf>
    <xf numFmtId="168" fontId="53" fillId="0" borderId="16" xfId="872" applyNumberFormat="1" applyFont="1" applyFill="1" applyBorder="1" applyAlignment="1">
      <alignment horizontal="center"/>
    </xf>
    <xf numFmtId="0" fontId="44" fillId="0" borderId="22" xfId="872" applyFont="1" applyFill="1" applyBorder="1" applyAlignment="1">
      <alignment horizontal="center"/>
    </xf>
    <xf numFmtId="0" fontId="46" fillId="0" borderId="16" xfId="872" applyFont="1" applyFill="1" applyBorder="1" applyAlignment="1">
      <alignment horizontal="center"/>
    </xf>
    <xf numFmtId="9" fontId="55" fillId="0" borderId="16" xfId="872" applyNumberFormat="1" applyFont="1" applyFill="1" applyBorder="1" applyAlignment="1">
      <alignment horizontal="center"/>
    </xf>
    <xf numFmtId="167" fontId="55" fillId="0" borderId="16" xfId="872" applyNumberFormat="1" applyFont="1" applyFill="1" applyBorder="1" applyAlignment="1">
      <alignment horizontal="center"/>
    </xf>
    <xf numFmtId="2" fontId="55" fillId="0" borderId="16" xfId="872" applyNumberFormat="1" applyFont="1" applyFill="1" applyBorder="1" applyAlignment="1">
      <alignment horizontal="center"/>
    </xf>
    <xf numFmtId="168" fontId="55" fillId="0" borderId="16" xfId="872" applyNumberFormat="1" applyFont="1" applyFill="1" applyBorder="1" applyAlignment="1">
      <alignment horizontal="center"/>
    </xf>
    <xf numFmtId="0" fontId="46" fillId="0" borderId="0" xfId="872" applyFont="1" applyFill="1" applyAlignment="1">
      <alignment horizontal="center"/>
    </xf>
    <xf numFmtId="0" fontId="55" fillId="0" borderId="16" xfId="674" applyFont="1" applyFill="1" applyBorder="1" applyAlignment="1">
      <alignment horizontal="center" vertical="center"/>
    </xf>
    <xf numFmtId="0" fontId="55" fillId="0" borderId="16" xfId="898" applyFont="1" applyFill="1" applyBorder="1" applyAlignment="1">
      <alignment horizontal="center" vertical="center" wrapText="1"/>
    </xf>
    <xf numFmtId="9" fontId="55" fillId="0" borderId="16" xfId="674" applyNumberFormat="1" applyFont="1" applyFill="1" applyBorder="1" applyAlignment="1">
      <alignment horizontal="center" vertical="center"/>
    </xf>
    <xf numFmtId="167" fontId="55" fillId="0" borderId="16" xfId="674" applyNumberFormat="1" applyFont="1" applyFill="1" applyBorder="1" applyAlignment="1">
      <alignment horizontal="center" vertical="center"/>
    </xf>
    <xf numFmtId="168" fontId="53" fillId="0" borderId="16" xfId="674" applyNumberFormat="1" applyFont="1" applyFill="1" applyBorder="1" applyAlignment="1">
      <alignment horizontal="center" vertical="center"/>
    </xf>
    <xf numFmtId="168" fontId="53" fillId="0" borderId="16" xfId="904" applyNumberFormat="1" applyFont="1" applyFill="1" applyBorder="1" applyAlignment="1">
      <alignment horizontal="center" vertical="center"/>
    </xf>
    <xf numFmtId="0" fontId="46" fillId="0" borderId="0" xfId="674" applyFont="1" applyFill="1" applyAlignment="1">
      <alignment horizontal="center" vertical="center"/>
    </xf>
    <xf numFmtId="0" fontId="55" fillId="0" borderId="16" xfId="674" applyFont="1" applyFill="1" applyBorder="1" applyAlignment="1">
      <alignment horizontal="center"/>
    </xf>
    <xf numFmtId="167" fontId="55" fillId="0" borderId="16" xfId="674" applyNumberFormat="1" applyFont="1" applyFill="1" applyBorder="1" applyAlignment="1">
      <alignment horizontal="center"/>
    </xf>
    <xf numFmtId="168" fontId="53" fillId="0" borderId="16" xfId="674" applyNumberFormat="1" applyFont="1" applyFill="1" applyBorder="1" applyAlignment="1">
      <alignment horizontal="center"/>
    </xf>
    <xf numFmtId="168" fontId="53" fillId="0" borderId="16" xfId="904" applyNumberFormat="1" applyFont="1" applyFill="1" applyBorder="1" applyAlignment="1">
      <alignment horizontal="center"/>
    </xf>
    <xf numFmtId="0" fontId="46" fillId="0" borderId="0" xfId="674" applyFont="1" applyFill="1" applyAlignment="1">
      <alignment horizontal="center"/>
    </xf>
    <xf numFmtId="0" fontId="55" fillId="0" borderId="16" xfId="674" applyFont="1" applyFill="1" applyBorder="1" applyAlignment="1">
      <alignment horizontal="center" vertical="center" wrapText="1"/>
    </xf>
    <xf numFmtId="9" fontId="55" fillId="0" borderId="16" xfId="674" applyNumberFormat="1" applyFont="1" applyFill="1" applyBorder="1" applyAlignment="1">
      <alignment horizontal="center" vertical="center" wrapText="1"/>
    </xf>
    <xf numFmtId="167" fontId="55" fillId="0" borderId="16" xfId="674" applyNumberFormat="1" applyFont="1" applyFill="1" applyBorder="1" applyAlignment="1">
      <alignment horizontal="center" vertical="center" wrapText="1"/>
    </xf>
    <xf numFmtId="168" fontId="53" fillId="0" borderId="16" xfId="674" applyNumberFormat="1" applyFont="1" applyFill="1" applyBorder="1" applyAlignment="1">
      <alignment horizontal="center" vertical="center" wrapText="1"/>
    </xf>
    <xf numFmtId="168" fontId="53" fillId="0" borderId="16" xfId="904" applyNumberFormat="1" applyFont="1" applyFill="1" applyBorder="1" applyAlignment="1">
      <alignment horizontal="center" vertical="center" wrapText="1"/>
    </xf>
    <xf numFmtId="0" fontId="46" fillId="0" borderId="0" xfId="674" applyFont="1" applyFill="1" applyAlignment="1">
      <alignment horizontal="center" vertical="center" wrapText="1"/>
    </xf>
    <xf numFmtId="0" fontId="46" fillId="0" borderId="16" xfId="0" applyFont="1" applyFill="1" applyBorder="1" applyAlignment="1">
      <alignment horizontal="center"/>
    </xf>
    <xf numFmtId="14" fontId="46" fillId="0" borderId="16" xfId="0" applyNumberFormat="1" applyFont="1" applyFill="1" applyBorder="1" applyAlignment="1">
      <alignment horizontal="center"/>
    </xf>
    <xf numFmtId="0" fontId="55" fillId="0" borderId="16" xfId="0" applyFont="1" applyFill="1" applyBorder="1" applyAlignment="1">
      <alignment horizontal="center"/>
    </xf>
    <xf numFmtId="2" fontId="46" fillId="0" borderId="16" xfId="0" applyNumberFormat="1" applyFont="1" applyFill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46" fillId="0" borderId="16" xfId="873" applyFont="1" applyFill="1" applyBorder="1" applyAlignment="1">
      <alignment horizontal="center" vertical="center" wrapText="1"/>
    </xf>
    <xf numFmtId="14" fontId="46" fillId="0" borderId="16" xfId="873" applyNumberFormat="1" applyFont="1" applyFill="1" applyBorder="1" applyAlignment="1">
      <alignment horizontal="center" vertical="center" wrapText="1"/>
    </xf>
    <xf numFmtId="0" fontId="55" fillId="0" borderId="16" xfId="873" applyFont="1" applyFill="1" applyBorder="1" applyAlignment="1">
      <alignment horizontal="center" vertical="center" wrapText="1"/>
    </xf>
    <xf numFmtId="167" fontId="46" fillId="0" borderId="16" xfId="873" applyNumberFormat="1" applyFont="1" applyFill="1" applyBorder="1" applyAlignment="1">
      <alignment horizontal="center" vertical="center" wrapText="1"/>
    </xf>
    <xf numFmtId="168" fontId="67" fillId="0" borderId="16" xfId="873" applyNumberFormat="1" applyFont="1" applyFill="1" applyBorder="1" applyAlignment="1">
      <alignment horizontal="center" vertical="center" wrapText="1"/>
    </xf>
    <xf numFmtId="0" fontId="44" fillId="0" borderId="16" xfId="873" applyFont="1" applyFill="1" applyBorder="1" applyAlignment="1">
      <alignment horizontal="center" vertical="center" wrapText="1"/>
    </xf>
    <xf numFmtId="0" fontId="46" fillId="0" borderId="0" xfId="873" applyFont="1" applyFill="1" applyAlignment="1">
      <alignment horizontal="center" vertical="center" wrapText="1"/>
    </xf>
    <xf numFmtId="0" fontId="46" fillId="0" borderId="16" xfId="873" applyFont="1" applyFill="1" applyBorder="1" applyAlignment="1">
      <alignment horizontal="center"/>
    </xf>
    <xf numFmtId="0" fontId="67" fillId="0" borderId="16" xfId="0" applyFont="1" applyFill="1" applyBorder="1" applyAlignment="1">
      <alignment horizontal="center" vertical="center" wrapText="1"/>
    </xf>
    <xf numFmtId="167" fontId="46" fillId="0" borderId="16" xfId="873" applyNumberFormat="1" applyFont="1" applyFill="1" applyBorder="1" applyAlignment="1">
      <alignment horizontal="center"/>
    </xf>
    <xf numFmtId="2" fontId="46" fillId="0" borderId="16" xfId="873" applyNumberFormat="1" applyFont="1" applyFill="1" applyBorder="1" applyAlignment="1">
      <alignment horizontal="center"/>
    </xf>
    <xf numFmtId="168" fontId="46" fillId="0" borderId="16" xfId="873" applyNumberFormat="1" applyFont="1" applyFill="1" applyBorder="1" applyAlignment="1">
      <alignment horizontal="center"/>
    </xf>
    <xf numFmtId="0" fontId="46" fillId="0" borderId="0" xfId="873" applyFont="1" applyFill="1" applyAlignment="1">
      <alignment horizontal="center"/>
    </xf>
    <xf numFmtId="1" fontId="46" fillId="0" borderId="16" xfId="873" applyNumberFormat="1" applyFont="1" applyFill="1" applyBorder="1" applyAlignment="1">
      <alignment horizontal="center"/>
    </xf>
    <xf numFmtId="0" fontId="55" fillId="0" borderId="16" xfId="625" applyFont="1" applyFill="1" applyBorder="1" applyAlignment="1">
      <alignment horizontal="center"/>
    </xf>
    <xf numFmtId="9" fontId="55" fillId="0" borderId="16" xfId="819" applyFont="1" applyFill="1" applyBorder="1" applyAlignment="1">
      <alignment horizontal="center"/>
    </xf>
    <xf numFmtId="167" fontId="55" fillId="0" borderId="16" xfId="625" applyNumberFormat="1" applyFont="1" applyFill="1" applyBorder="1" applyAlignment="1">
      <alignment horizontal="center"/>
    </xf>
    <xf numFmtId="2" fontId="55" fillId="0" borderId="16" xfId="625" applyNumberFormat="1" applyFont="1" applyFill="1" applyBorder="1" applyAlignment="1">
      <alignment horizontal="center"/>
    </xf>
    <xf numFmtId="168" fontId="55" fillId="0" borderId="16" xfId="625" applyNumberFormat="1" applyFont="1" applyFill="1" applyBorder="1" applyAlignment="1">
      <alignment horizontal="center"/>
    </xf>
    <xf numFmtId="0" fontId="43" fillId="0" borderId="0" xfId="872" applyFont="1" applyFill="1" applyAlignment="1">
      <alignment horizontal="center"/>
    </xf>
    <xf numFmtId="0" fontId="44" fillId="0" borderId="0" xfId="625" applyFont="1" applyFill="1" applyAlignment="1">
      <alignment horizontal="center"/>
    </xf>
    <xf numFmtId="0" fontId="46" fillId="0" borderId="0" xfId="625" applyFont="1" applyFill="1" applyAlignment="1">
      <alignment horizontal="center"/>
    </xf>
    <xf numFmtId="0" fontId="43" fillId="0" borderId="0" xfId="625" applyFont="1" applyFill="1" applyAlignment="1">
      <alignment horizontal="center"/>
    </xf>
    <xf numFmtId="167" fontId="46" fillId="0" borderId="0" xfId="625" applyNumberFormat="1" applyFont="1" applyFill="1" applyAlignment="1">
      <alignment horizontal="center"/>
    </xf>
    <xf numFmtId="2" fontId="46" fillId="0" borderId="0" xfId="625" applyNumberFormat="1" applyFont="1" applyFill="1" applyAlignment="1">
      <alignment horizontal="center"/>
    </xf>
    <xf numFmtId="0" fontId="46" fillId="0" borderId="0" xfId="789" applyFont="1" applyFill="1" applyAlignment="1">
      <alignment horizontal="center"/>
    </xf>
    <xf numFmtId="1" fontId="46" fillId="0" borderId="0" xfId="625" applyNumberFormat="1" applyFont="1" applyFill="1" applyAlignment="1">
      <alignment horizontal="center"/>
    </xf>
    <xf numFmtId="49" fontId="87" fillId="0" borderId="0" xfId="909" applyNumberFormat="1" applyFont="1" applyFill="1" applyAlignment="1">
      <alignment horizontal="left" vertical="center" wrapText="1"/>
    </xf>
    <xf numFmtId="49" fontId="88" fillId="0" borderId="0" xfId="909" applyNumberFormat="1" applyFont="1" applyFill="1" applyAlignment="1">
      <alignment horizontal="left" vertical="center" wrapText="1"/>
    </xf>
    <xf numFmtId="0" fontId="47" fillId="0" borderId="0" xfId="872" applyFont="1" applyFill="1" applyAlignment="1">
      <alignment horizontal="left" vertical="center" wrapText="1"/>
    </xf>
    <xf numFmtId="0" fontId="43" fillId="0" borderId="0" xfId="872" applyFont="1" applyFill="1" applyAlignment="1">
      <alignment horizontal="center" vertical="center"/>
    </xf>
    <xf numFmtId="0" fontId="44" fillId="0" borderId="0" xfId="788" applyFont="1" applyFill="1" applyAlignment="1">
      <alignment vertical="center"/>
    </xf>
    <xf numFmtId="0" fontId="43" fillId="0" borderId="0" xfId="788" applyFont="1" applyFill="1" applyAlignment="1">
      <alignment horizontal="center" vertical="center"/>
    </xf>
    <xf numFmtId="0" fontId="43" fillId="0" borderId="0" xfId="788" applyFont="1" applyFill="1" applyAlignment="1">
      <alignment vertical="center"/>
    </xf>
    <xf numFmtId="0" fontId="44" fillId="0" borderId="0" xfId="790" applyFont="1" applyFill="1" applyAlignment="1">
      <alignment horizontal="right" vertical="center"/>
    </xf>
    <xf numFmtId="1" fontId="65" fillId="0" borderId="0" xfId="790" applyNumberFormat="1" applyFont="1" applyFill="1" applyAlignment="1">
      <alignment horizontal="center" vertical="center"/>
    </xf>
    <xf numFmtId="0" fontId="44" fillId="0" borderId="0" xfId="790" applyFont="1" applyFill="1" applyAlignment="1">
      <alignment horizontal="center" vertical="center"/>
    </xf>
    <xf numFmtId="0" fontId="44" fillId="0" borderId="0" xfId="706" applyFont="1" applyFill="1" applyAlignment="1">
      <alignment vertical="center"/>
    </xf>
    <xf numFmtId="0" fontId="43" fillId="0" borderId="11" xfId="788" applyFont="1" applyFill="1" applyBorder="1" applyAlignment="1">
      <alignment vertical="center"/>
    </xf>
    <xf numFmtId="0" fontId="43" fillId="0" borderId="19" xfId="788" applyFont="1" applyFill="1" applyBorder="1" applyAlignment="1">
      <alignment horizontal="center" vertical="center"/>
    </xf>
    <xf numFmtId="0" fontId="43" fillId="0" borderId="20" xfId="788" applyFont="1" applyFill="1" applyBorder="1" applyAlignment="1">
      <alignment horizontal="center" vertical="center"/>
    </xf>
    <xf numFmtId="0" fontId="43" fillId="0" borderId="19" xfId="788" applyFont="1" applyFill="1" applyBorder="1" applyAlignment="1">
      <alignment vertical="center"/>
    </xf>
    <xf numFmtId="0" fontId="43" fillId="0" borderId="21" xfId="788" applyFont="1" applyFill="1" applyBorder="1" applyAlignment="1">
      <alignment horizontal="center" vertical="center"/>
    </xf>
    <xf numFmtId="0" fontId="43" fillId="0" borderId="20" xfId="788" applyFont="1" applyFill="1" applyBorder="1" applyAlignment="1">
      <alignment horizontal="left" vertical="center"/>
    </xf>
    <xf numFmtId="0" fontId="43" fillId="0" borderId="21" xfId="788" applyFont="1" applyFill="1" applyBorder="1" applyAlignment="1">
      <alignment vertical="center"/>
    </xf>
    <xf numFmtId="0" fontId="43" fillId="0" borderId="20" xfId="788" applyFont="1" applyFill="1" applyBorder="1" applyAlignment="1">
      <alignment vertical="center"/>
    </xf>
    <xf numFmtId="0" fontId="43" fillId="0" borderId="22" xfId="788" applyFont="1" applyFill="1" applyBorder="1" applyAlignment="1">
      <alignment vertical="center"/>
    </xf>
    <xf numFmtId="0" fontId="43" fillId="0" borderId="17" xfId="788" applyFont="1" applyFill="1" applyBorder="1" applyAlignment="1">
      <alignment horizontal="center" vertical="center"/>
    </xf>
    <xf numFmtId="0" fontId="46" fillId="0" borderId="0" xfId="788" applyFont="1" applyFill="1" applyAlignment="1">
      <alignment horizontal="center" vertical="center"/>
    </xf>
    <xf numFmtId="0" fontId="43" fillId="0" borderId="14" xfId="788" applyFont="1" applyFill="1" applyBorder="1" applyAlignment="1">
      <alignment vertical="center"/>
    </xf>
    <xf numFmtId="0" fontId="43" fillId="0" borderId="15" xfId="788" applyFont="1" applyFill="1" applyBorder="1" applyAlignment="1">
      <alignment horizontal="center" vertical="center"/>
    </xf>
    <xf numFmtId="0" fontId="43" fillId="0" borderId="23" xfId="788" applyFont="1" applyFill="1" applyBorder="1" applyAlignment="1">
      <alignment vertical="center"/>
    </xf>
    <xf numFmtId="0" fontId="43" fillId="0" borderId="15" xfId="788" applyFont="1" applyFill="1" applyBorder="1" applyAlignment="1">
      <alignment vertical="center"/>
    </xf>
    <xf numFmtId="0" fontId="43" fillId="0" borderId="10" xfId="788" applyFont="1" applyFill="1" applyBorder="1" applyAlignment="1">
      <alignment vertical="center"/>
    </xf>
    <xf numFmtId="0" fontId="43" fillId="0" borderId="22" xfId="788" applyFont="1" applyFill="1" applyBorder="1" applyAlignment="1">
      <alignment horizontal="center" vertical="center"/>
    </xf>
    <xf numFmtId="0" fontId="43" fillId="0" borderId="17" xfId="788" applyFont="1" applyFill="1" applyBorder="1" applyAlignment="1">
      <alignment horizontal="center" vertical="center" wrapText="1"/>
    </xf>
    <xf numFmtId="0" fontId="43" fillId="0" borderId="14" xfId="788" applyFont="1" applyFill="1" applyBorder="1" applyAlignment="1">
      <alignment horizontal="center" vertical="center"/>
    </xf>
    <xf numFmtId="0" fontId="43" fillId="0" borderId="10" xfId="788" applyFont="1" applyFill="1" applyBorder="1" applyAlignment="1">
      <alignment horizontal="center" vertical="center"/>
    </xf>
    <xf numFmtId="0" fontId="43" fillId="0" borderId="12" xfId="788" applyFont="1" applyFill="1" applyBorder="1" applyAlignment="1">
      <alignment horizontal="center" vertical="center"/>
    </xf>
    <xf numFmtId="0" fontId="43" fillId="0" borderId="16" xfId="788" applyFont="1" applyFill="1" applyBorder="1" applyAlignment="1">
      <alignment horizontal="center" vertical="center"/>
    </xf>
    <xf numFmtId="0" fontId="44" fillId="0" borderId="16" xfId="866" applyFont="1" applyFill="1" applyBorder="1" applyAlignment="1">
      <alignment horizontal="center" wrapText="1"/>
    </xf>
    <xf numFmtId="0" fontId="44" fillId="0" borderId="13" xfId="866" applyFont="1" applyFill="1" applyBorder="1" applyAlignment="1">
      <alignment horizontal="center" wrapText="1"/>
    </xf>
    <xf numFmtId="0" fontId="47" fillId="0" borderId="16" xfId="866" applyFont="1" applyFill="1" applyBorder="1" applyAlignment="1">
      <alignment horizontal="center" vertical="center" wrapText="1"/>
    </xf>
    <xf numFmtId="2" fontId="44" fillId="0" borderId="16" xfId="866" applyNumberFormat="1" applyFont="1" applyFill="1" applyBorder="1" applyAlignment="1">
      <alignment horizontal="center" wrapText="1"/>
    </xf>
    <xf numFmtId="0" fontId="46" fillId="0" borderId="16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167" fontId="46" fillId="0" borderId="16" xfId="0" applyNumberFormat="1" applyFont="1" applyFill="1" applyBorder="1" applyAlignment="1">
      <alignment horizontal="center" vertical="center" wrapText="1"/>
    </xf>
    <xf numFmtId="43" fontId="55" fillId="0" borderId="16" xfId="0" applyNumberFormat="1" applyFont="1" applyFill="1" applyBorder="1" applyAlignment="1">
      <alignment horizontal="center" vertical="center" wrapText="1"/>
    </xf>
    <xf numFmtId="43" fontId="55" fillId="0" borderId="16" xfId="787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43" fontId="46" fillId="0" borderId="0" xfId="0" applyNumberFormat="1" applyFont="1" applyFill="1" applyAlignment="1">
      <alignment vertical="center" wrapText="1"/>
    </xf>
    <xf numFmtId="0" fontId="55" fillId="0" borderId="16" xfId="0" applyFont="1" applyFill="1" applyBorder="1" applyAlignment="1">
      <alignment horizontal="center" wrapText="1"/>
    </xf>
    <xf numFmtId="167" fontId="46" fillId="0" borderId="16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6" fillId="0" borderId="16" xfId="670" applyFont="1" applyFill="1" applyBorder="1" applyAlignment="1">
      <alignment horizontal="center"/>
    </xf>
    <xf numFmtId="0" fontId="55" fillId="0" borderId="16" xfId="670" applyFont="1" applyFill="1" applyBorder="1" applyAlignment="1">
      <alignment horizontal="center"/>
    </xf>
    <xf numFmtId="167" fontId="46" fillId="0" borderId="16" xfId="670" applyNumberFormat="1" applyFont="1" applyFill="1" applyBorder="1" applyAlignment="1">
      <alignment horizontal="center"/>
    </xf>
    <xf numFmtId="169" fontId="46" fillId="0" borderId="16" xfId="670" applyNumberFormat="1" applyFont="1" applyFill="1" applyBorder="1" applyAlignment="1">
      <alignment horizontal="center"/>
    </xf>
    <xf numFmtId="0" fontId="43" fillId="0" borderId="0" xfId="670" applyFont="1" applyFill="1" applyAlignment="1">
      <alignment horizontal="center"/>
    </xf>
    <xf numFmtId="0" fontId="46" fillId="0" borderId="16" xfId="625" applyFont="1" applyFill="1" applyBorder="1" applyAlignment="1">
      <alignment horizontal="center" vertical="center" wrapText="1"/>
    </xf>
    <xf numFmtId="14" fontId="46" fillId="0" borderId="16" xfId="625" applyNumberFormat="1" applyFont="1" applyFill="1" applyBorder="1" applyAlignment="1">
      <alignment horizontal="center" wrapText="1"/>
    </xf>
    <xf numFmtId="0" fontId="55" fillId="0" borderId="16" xfId="625" applyFont="1" applyFill="1" applyBorder="1" applyAlignment="1">
      <alignment horizontal="center" vertical="center" wrapText="1"/>
    </xf>
    <xf numFmtId="167" fontId="46" fillId="0" borderId="16" xfId="625" applyNumberFormat="1" applyFont="1" applyFill="1" applyBorder="1" applyAlignment="1">
      <alignment horizontal="center" vertical="center" wrapText="1"/>
    </xf>
    <xf numFmtId="0" fontId="43" fillId="0" borderId="0" xfId="625" applyFont="1" applyFill="1" applyAlignment="1">
      <alignment horizontal="center" vertical="center" wrapText="1"/>
    </xf>
    <xf numFmtId="0" fontId="46" fillId="0" borderId="16" xfId="625" applyFont="1" applyFill="1" applyBorder="1" applyAlignment="1">
      <alignment horizontal="center"/>
    </xf>
    <xf numFmtId="167" fontId="46" fillId="0" borderId="16" xfId="625" applyNumberFormat="1" applyFont="1" applyFill="1" applyBorder="1" applyAlignment="1">
      <alignment horizontal="center"/>
    </xf>
    <xf numFmtId="169" fontId="46" fillId="0" borderId="16" xfId="625" applyNumberFormat="1" applyFont="1" applyFill="1" applyBorder="1" applyAlignment="1">
      <alignment horizontal="center"/>
    </xf>
    <xf numFmtId="0" fontId="46" fillId="0" borderId="0" xfId="0" applyFont="1" applyFill="1" applyAlignment="1">
      <alignment vertical="center" wrapText="1"/>
    </xf>
    <xf numFmtId="0" fontId="46" fillId="0" borderId="16" xfId="0" applyFont="1" applyFill="1" applyBorder="1" applyAlignment="1">
      <alignment horizontal="center" vertical="center"/>
    </xf>
    <xf numFmtId="0" fontId="46" fillId="0" borderId="16" xfId="876" applyFont="1" applyFill="1" applyBorder="1" applyAlignment="1">
      <alignment horizontal="center" vertical="center" wrapText="1"/>
    </xf>
    <xf numFmtId="2" fontId="46" fillId="0" borderId="16" xfId="0" applyNumberFormat="1" applyFont="1" applyFill="1" applyBorder="1" applyAlignment="1">
      <alignment horizontal="center" vertical="center" wrapText="1"/>
    </xf>
    <xf numFmtId="43" fontId="46" fillId="0" borderId="16" xfId="0" applyNumberFormat="1" applyFont="1" applyFill="1" applyBorder="1" applyAlignment="1">
      <alignment horizontal="center" vertical="center" wrapText="1"/>
    </xf>
    <xf numFmtId="0" fontId="46" fillId="0" borderId="16" xfId="731" applyFont="1" applyFill="1" applyBorder="1" applyAlignment="1">
      <alignment horizontal="center" vertical="center" wrapText="1"/>
    </xf>
    <xf numFmtId="14" fontId="46" fillId="0" borderId="16" xfId="731" applyNumberFormat="1" applyFont="1" applyFill="1" applyBorder="1" applyAlignment="1">
      <alignment horizontal="center" vertical="center" wrapText="1"/>
    </xf>
    <xf numFmtId="0" fontId="55" fillId="0" borderId="16" xfId="731" applyFont="1" applyFill="1" applyBorder="1" applyAlignment="1">
      <alignment horizontal="center" vertical="center" wrapText="1"/>
    </xf>
    <xf numFmtId="167" fontId="46" fillId="0" borderId="16" xfId="731" applyNumberFormat="1" applyFont="1" applyFill="1" applyBorder="1" applyAlignment="1">
      <alignment horizontal="center" vertical="center" wrapText="1"/>
    </xf>
    <xf numFmtId="2" fontId="46" fillId="0" borderId="16" xfId="731" applyNumberFormat="1" applyFont="1" applyFill="1" applyBorder="1" applyAlignment="1">
      <alignment horizontal="center" vertical="center" wrapText="1"/>
    </xf>
    <xf numFmtId="43" fontId="44" fillId="0" borderId="0" xfId="731" applyNumberFormat="1" applyFont="1" applyFill="1" applyAlignment="1">
      <alignment horizontal="center" vertical="center" wrapText="1"/>
    </xf>
    <xf numFmtId="0" fontId="44" fillId="0" borderId="0" xfId="731" applyFont="1" applyFill="1" applyAlignment="1">
      <alignment horizontal="center" vertical="center" wrapText="1"/>
    </xf>
    <xf numFmtId="169" fontId="46" fillId="0" borderId="16" xfId="0" applyNumberFormat="1" applyFont="1" applyFill="1" applyBorder="1" applyAlignment="1">
      <alignment horizontal="center" vertical="center" wrapText="1"/>
    </xf>
    <xf numFmtId="0" fontId="46" fillId="0" borderId="16" xfId="628" applyFont="1" applyFill="1" applyBorder="1" applyAlignment="1">
      <alignment horizontal="center" vertical="center" wrapText="1"/>
    </xf>
    <xf numFmtId="0" fontId="48" fillId="0" borderId="16" xfId="628" applyFont="1" applyFill="1" applyBorder="1" applyAlignment="1">
      <alignment horizontal="center" vertical="center" wrapText="1"/>
    </xf>
    <xf numFmtId="0" fontId="55" fillId="0" borderId="16" xfId="628" applyFont="1" applyFill="1" applyBorder="1" applyAlignment="1">
      <alignment horizontal="center" vertical="center" wrapText="1"/>
    </xf>
    <xf numFmtId="0" fontId="43" fillId="0" borderId="16" xfId="628" applyFont="1" applyFill="1" applyBorder="1" applyAlignment="1">
      <alignment horizontal="center" vertical="center" wrapText="1"/>
    </xf>
    <xf numFmtId="167" fontId="46" fillId="0" borderId="16" xfId="628" applyNumberFormat="1" applyFont="1" applyFill="1" applyBorder="1" applyAlignment="1">
      <alignment horizontal="center" vertical="center" wrapText="1"/>
    </xf>
    <xf numFmtId="2" fontId="46" fillId="0" borderId="16" xfId="628" applyNumberFormat="1" applyFont="1" applyFill="1" applyBorder="1" applyAlignment="1">
      <alignment horizontal="center" vertical="center" wrapText="1"/>
    </xf>
    <xf numFmtId="0" fontId="46" fillId="0" borderId="0" xfId="628" applyFont="1" applyFill="1" applyAlignment="1">
      <alignment horizontal="center" vertical="center" wrapText="1"/>
    </xf>
    <xf numFmtId="14" fontId="46" fillId="0" borderId="16" xfId="873" applyNumberFormat="1" applyFont="1" applyFill="1" applyBorder="1" applyAlignment="1">
      <alignment horizontal="center"/>
    </xf>
    <xf numFmtId="0" fontId="55" fillId="0" borderId="16" xfId="873" applyFont="1" applyFill="1" applyBorder="1" applyAlignment="1">
      <alignment horizontal="center" wrapText="1"/>
    </xf>
    <xf numFmtId="0" fontId="44" fillId="0" borderId="0" xfId="873" applyFont="1" applyFill="1" applyAlignment="1">
      <alignment horizontal="center"/>
    </xf>
    <xf numFmtId="0" fontId="46" fillId="0" borderId="0" xfId="0" applyFont="1" applyFill="1"/>
    <xf numFmtId="14" fontId="46" fillId="0" borderId="16" xfId="628" applyNumberFormat="1" applyFont="1" applyFill="1" applyBorder="1" applyAlignment="1">
      <alignment horizontal="center" vertical="center" wrapText="1"/>
    </xf>
    <xf numFmtId="0" fontId="55" fillId="0" borderId="16" xfId="641" applyFont="1" applyFill="1" applyBorder="1" applyAlignment="1">
      <alignment horizontal="center" vertical="center" wrapText="1"/>
    </xf>
    <xf numFmtId="0" fontId="44" fillId="0" borderId="0" xfId="628" applyFont="1" applyFill="1" applyAlignment="1">
      <alignment horizontal="center" vertical="center" wrapText="1"/>
    </xf>
    <xf numFmtId="0" fontId="46" fillId="0" borderId="16" xfId="628" applyFont="1" applyFill="1" applyBorder="1" applyAlignment="1">
      <alignment horizontal="center"/>
    </xf>
    <xf numFmtId="167" fontId="66" fillId="0" borderId="16" xfId="628" applyNumberFormat="1" applyFont="1" applyFill="1" applyBorder="1" applyAlignment="1">
      <alignment horizontal="center"/>
    </xf>
    <xf numFmtId="2" fontId="46" fillId="0" borderId="16" xfId="628" applyNumberFormat="1" applyFont="1" applyFill="1" applyBorder="1" applyAlignment="1">
      <alignment horizontal="center"/>
    </xf>
    <xf numFmtId="43" fontId="46" fillId="0" borderId="16" xfId="628" applyNumberFormat="1" applyFont="1" applyFill="1" applyBorder="1" applyAlignment="1">
      <alignment horizontal="center"/>
    </xf>
    <xf numFmtId="0" fontId="44" fillId="0" borderId="0" xfId="628" applyFont="1" applyFill="1" applyAlignment="1">
      <alignment horizontal="center"/>
    </xf>
    <xf numFmtId="43" fontId="44" fillId="0" borderId="16" xfId="628" applyNumberFormat="1" applyFont="1" applyFill="1" applyBorder="1" applyAlignment="1">
      <alignment horizontal="center"/>
    </xf>
    <xf numFmtId="2" fontId="44" fillId="0" borderId="16" xfId="628" applyNumberFormat="1" applyFont="1" applyFill="1" applyBorder="1" applyAlignment="1">
      <alignment horizontal="center"/>
    </xf>
    <xf numFmtId="0" fontId="44" fillId="0" borderId="16" xfId="628" applyFont="1" applyFill="1" applyBorder="1" applyAlignment="1">
      <alignment horizontal="center"/>
    </xf>
    <xf numFmtId="167" fontId="48" fillId="0" borderId="16" xfId="628" applyNumberFormat="1" applyFont="1" applyFill="1" applyBorder="1" applyAlignment="1">
      <alignment horizontal="center" vertical="center" wrapText="1"/>
    </xf>
    <xf numFmtId="43" fontId="44" fillId="0" borderId="16" xfId="628" applyNumberFormat="1" applyFont="1" applyFill="1" applyBorder="1" applyAlignment="1">
      <alignment horizontal="center" vertical="center" wrapText="1"/>
    </xf>
    <xf numFmtId="2" fontId="44" fillId="0" borderId="16" xfId="628" applyNumberFormat="1" applyFont="1" applyFill="1" applyBorder="1" applyAlignment="1">
      <alignment horizontal="center" vertical="center" wrapText="1"/>
    </xf>
    <xf numFmtId="43" fontId="46" fillId="0" borderId="16" xfId="628" applyNumberFormat="1" applyFont="1" applyFill="1" applyBorder="1" applyAlignment="1">
      <alignment horizontal="center" vertical="center" wrapText="1"/>
    </xf>
    <xf numFmtId="0" fontId="44" fillId="0" borderId="16" xfId="628" applyFont="1" applyFill="1" applyBorder="1" applyAlignment="1">
      <alignment horizontal="center" vertical="center" wrapText="1"/>
    </xf>
    <xf numFmtId="0" fontId="46" fillId="0" borderId="16" xfId="628" applyFont="1" applyFill="1" applyBorder="1" applyAlignment="1">
      <alignment horizontal="center" vertical="center"/>
    </xf>
    <xf numFmtId="0" fontId="55" fillId="0" borderId="16" xfId="903" applyFont="1" applyFill="1" applyBorder="1" applyAlignment="1">
      <alignment horizontal="center" vertical="center" wrapText="1"/>
    </xf>
    <xf numFmtId="167" fontId="46" fillId="0" borderId="16" xfId="628" applyNumberFormat="1" applyFont="1" applyFill="1" applyBorder="1" applyAlignment="1">
      <alignment horizontal="center" vertical="center"/>
    </xf>
    <xf numFmtId="0" fontId="46" fillId="0" borderId="0" xfId="628" applyFont="1" applyFill="1" applyAlignment="1">
      <alignment vertical="center"/>
    </xf>
    <xf numFmtId="0" fontId="46" fillId="0" borderId="16" xfId="641" applyFont="1" applyFill="1" applyBorder="1" applyAlignment="1">
      <alignment horizontal="center" vertical="center" wrapText="1"/>
    </xf>
    <xf numFmtId="14" fontId="46" fillId="0" borderId="16" xfId="641" applyNumberFormat="1" applyFont="1" applyFill="1" applyBorder="1" applyAlignment="1">
      <alignment horizontal="center" vertical="center" wrapText="1"/>
    </xf>
    <xf numFmtId="167" fontId="46" fillId="0" borderId="16" xfId="641" applyNumberFormat="1" applyFont="1" applyFill="1" applyBorder="1" applyAlignment="1">
      <alignment horizontal="center" vertical="center" wrapText="1"/>
    </xf>
    <xf numFmtId="2" fontId="46" fillId="0" borderId="16" xfId="641" applyNumberFormat="1" applyFont="1" applyFill="1" applyBorder="1" applyAlignment="1">
      <alignment horizontal="center" vertical="center" wrapText="1"/>
    </xf>
    <xf numFmtId="0" fontId="46" fillId="0" borderId="0" xfId="641" applyFont="1" applyFill="1" applyAlignment="1">
      <alignment vertical="center" wrapText="1"/>
    </xf>
    <xf numFmtId="0" fontId="44" fillId="0" borderId="0" xfId="706" applyFont="1" applyFill="1" applyAlignment="1">
      <alignment horizontal="center" vertical="center"/>
    </xf>
    <xf numFmtId="0" fontId="44" fillId="0" borderId="0" xfId="666" applyFont="1" applyFill="1" applyAlignment="1">
      <alignment vertical="center"/>
    </xf>
    <xf numFmtId="168" fontId="44" fillId="0" borderId="0" xfId="872" applyNumberFormat="1" applyFont="1" applyFill="1" applyAlignment="1">
      <alignment horizontal="center" vertical="center"/>
    </xf>
    <xf numFmtId="0" fontId="43" fillId="0" borderId="0" xfId="906" applyFont="1" applyFill="1" applyAlignment="1">
      <alignment horizontal="left"/>
    </xf>
    <xf numFmtId="0" fontId="45" fillId="0" borderId="0" xfId="906" applyFont="1" applyFill="1" applyAlignment="1">
      <alignment horizontal="left"/>
    </xf>
    <xf numFmtId="0" fontId="44" fillId="0" borderId="0" xfId="777" applyFont="1" applyFill="1" applyAlignment="1">
      <alignment horizontal="center"/>
    </xf>
    <xf numFmtId="0" fontId="43" fillId="0" borderId="12" xfId="902" applyFont="1" applyFill="1" applyBorder="1" applyAlignment="1">
      <alignment horizontal="center"/>
    </xf>
    <xf numFmtId="0" fontId="43" fillId="0" borderId="13" xfId="902" applyFont="1" applyFill="1" applyBorder="1" applyAlignment="1">
      <alignment horizontal="center"/>
    </xf>
    <xf numFmtId="0" fontId="43" fillId="0" borderId="18" xfId="902" applyFont="1" applyFill="1" applyBorder="1" applyAlignment="1">
      <alignment horizontal="center"/>
    </xf>
    <xf numFmtId="0" fontId="70" fillId="0" borderId="17" xfId="0" applyFont="1" applyFill="1" applyBorder="1" applyAlignment="1">
      <alignment horizontal="center"/>
    </xf>
    <xf numFmtId="14" fontId="43" fillId="0" borderId="0" xfId="0" applyNumberFormat="1" applyFont="1" applyFill="1" applyAlignment="1">
      <alignment horizontal="center"/>
    </xf>
    <xf numFmtId="0" fontId="53" fillId="0" borderId="17" xfId="0" applyFont="1" applyFill="1" applyBorder="1" applyAlignment="1">
      <alignment horizontal="center" wrapText="1"/>
    </xf>
    <xf numFmtId="0" fontId="43" fillId="0" borderId="0" xfId="0" applyFont="1" applyFill="1" applyAlignment="1">
      <alignment horizontal="center"/>
    </xf>
    <xf numFmtId="167" fontId="43" fillId="0" borderId="17" xfId="0" applyNumberFormat="1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 vertical="center"/>
    </xf>
    <xf numFmtId="14" fontId="43" fillId="0" borderId="16" xfId="0" applyNumberFormat="1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2" fontId="43" fillId="0" borderId="16" xfId="0" applyNumberFormat="1" applyFont="1" applyFill="1" applyBorder="1" applyAlignment="1">
      <alignment horizontal="center" vertical="center"/>
    </xf>
    <xf numFmtId="2" fontId="53" fillId="0" borderId="16" xfId="0" applyNumberFormat="1" applyFont="1" applyFill="1" applyBorder="1" applyAlignment="1">
      <alignment horizontal="center" vertical="center"/>
    </xf>
    <xf numFmtId="2" fontId="53" fillId="0" borderId="16" xfId="904" applyNumberFormat="1" applyFont="1" applyFill="1" applyBorder="1" applyAlignment="1">
      <alignment horizontal="center"/>
    </xf>
    <xf numFmtId="2" fontId="43" fillId="0" borderId="16" xfId="0" applyNumberFormat="1" applyFont="1" applyFill="1" applyBorder="1" applyAlignment="1">
      <alignment horizontal="center" vertical="center" wrapText="1"/>
    </xf>
    <xf numFmtId="168" fontId="43" fillId="0" borderId="16" xfId="0" applyNumberFormat="1" applyFont="1" applyFill="1" applyBorder="1" applyAlignment="1">
      <alignment horizontal="center" vertical="center"/>
    </xf>
    <xf numFmtId="0" fontId="53" fillId="0" borderId="16" xfId="872" applyFont="1" applyFill="1" applyBorder="1" applyAlignment="1">
      <alignment horizontal="center" vertical="center"/>
    </xf>
    <xf numFmtId="168" fontId="53" fillId="0" borderId="16" xfId="872" applyNumberFormat="1" applyFont="1" applyFill="1" applyBorder="1" applyAlignment="1">
      <alignment horizontal="center" vertical="center"/>
    </xf>
    <xf numFmtId="2" fontId="53" fillId="0" borderId="16" xfId="872" applyNumberFormat="1" applyFont="1" applyFill="1" applyBorder="1" applyAlignment="1">
      <alignment horizontal="center" vertical="center"/>
    </xf>
    <xf numFmtId="0" fontId="43" fillId="0" borderId="16" xfId="872" applyFont="1" applyFill="1" applyBorder="1" applyAlignment="1">
      <alignment horizontal="center" vertical="center"/>
    </xf>
    <xf numFmtId="9" fontId="53" fillId="0" borderId="16" xfId="872" applyNumberFormat="1" applyFont="1" applyFill="1" applyBorder="1" applyAlignment="1">
      <alignment horizontal="center" vertical="center"/>
    </xf>
    <xf numFmtId="167" fontId="53" fillId="0" borderId="16" xfId="872" applyNumberFormat="1" applyFont="1" applyFill="1" applyBorder="1" applyAlignment="1">
      <alignment horizontal="center" vertical="center"/>
    </xf>
    <xf numFmtId="2" fontId="43" fillId="0" borderId="16" xfId="872" applyNumberFormat="1" applyFont="1" applyFill="1" applyBorder="1" applyAlignment="1">
      <alignment horizontal="center" vertical="center"/>
    </xf>
    <xf numFmtId="0" fontId="53" fillId="0" borderId="16" xfId="625" applyFont="1" applyFill="1" applyBorder="1" applyAlignment="1">
      <alignment horizontal="center" vertical="center"/>
    </xf>
    <xf numFmtId="9" fontId="53" fillId="0" borderId="16" xfId="819" applyFont="1" applyFill="1" applyBorder="1" applyAlignment="1">
      <alignment horizontal="center" vertical="center"/>
    </xf>
    <xf numFmtId="167" fontId="53" fillId="0" borderId="16" xfId="625" applyNumberFormat="1" applyFont="1" applyFill="1" applyBorder="1" applyAlignment="1">
      <alignment horizontal="center" vertical="center"/>
    </xf>
    <xf numFmtId="168" fontId="53" fillId="0" borderId="16" xfId="625" applyNumberFormat="1" applyFont="1" applyFill="1" applyBorder="1" applyAlignment="1">
      <alignment horizontal="center" vertical="center"/>
    </xf>
    <xf numFmtId="2" fontId="43" fillId="0" borderId="16" xfId="625" applyNumberFormat="1" applyFont="1" applyFill="1" applyBorder="1" applyAlignment="1">
      <alignment horizontal="center" vertical="center"/>
    </xf>
    <xf numFmtId="2" fontId="53" fillId="0" borderId="16" xfId="625" applyNumberFormat="1" applyFont="1" applyFill="1" applyBorder="1" applyAlignment="1">
      <alignment horizontal="center" vertical="center"/>
    </xf>
    <xf numFmtId="0" fontId="55" fillId="0" borderId="0" xfId="674" applyFont="1" applyFill="1" applyBorder="1" applyAlignment="1">
      <alignment horizontal="center"/>
    </xf>
    <xf numFmtId="167" fontId="55" fillId="0" borderId="0" xfId="674" applyNumberFormat="1" applyFont="1" applyFill="1" applyBorder="1" applyAlignment="1">
      <alignment horizontal="center"/>
    </xf>
    <xf numFmtId="168" fontId="53" fillId="0" borderId="0" xfId="674" applyNumberFormat="1" applyFont="1" applyFill="1" applyBorder="1" applyAlignment="1">
      <alignment horizontal="center"/>
    </xf>
    <xf numFmtId="168" fontId="53" fillId="0" borderId="0" xfId="904" applyNumberFormat="1" applyFont="1" applyFill="1" applyBorder="1" applyAlignment="1">
      <alignment horizontal="center"/>
    </xf>
    <xf numFmtId="168" fontId="53" fillId="0" borderId="16" xfId="0" applyNumberFormat="1" applyFont="1" applyFill="1" applyBorder="1" applyAlignment="1">
      <alignment horizontal="center" vertical="center"/>
    </xf>
    <xf numFmtId="0" fontId="43" fillId="0" borderId="13" xfId="788" applyFont="1" applyFill="1" applyBorder="1" applyAlignment="1">
      <alignment horizontal="center" vertical="center"/>
    </xf>
    <xf numFmtId="0" fontId="43" fillId="0" borderId="18" xfId="788" applyFont="1" applyFill="1" applyBorder="1" applyAlignment="1">
      <alignment horizontal="center" vertical="center"/>
    </xf>
    <xf numFmtId="2" fontId="44" fillId="0" borderId="13" xfId="866" applyNumberFormat="1" applyFont="1" applyFill="1" applyBorder="1" applyAlignment="1">
      <alignment horizontal="center" wrapText="1"/>
    </xf>
    <xf numFmtId="167" fontId="55" fillId="0" borderId="16" xfId="0" applyNumberFormat="1" applyFont="1" applyFill="1" applyBorder="1" applyAlignment="1">
      <alignment horizontal="center" vertical="center" wrapText="1"/>
    </xf>
    <xf numFmtId="175" fontId="46" fillId="0" borderId="0" xfId="0" applyNumberFormat="1" applyFont="1" applyFill="1" applyAlignment="1">
      <alignment vertical="center" wrapText="1"/>
    </xf>
    <xf numFmtId="167" fontId="55" fillId="0" borderId="16" xfId="731" applyNumberFormat="1" applyFont="1" applyFill="1" applyBorder="1" applyAlignment="1">
      <alignment horizontal="center" vertical="center" wrapText="1"/>
    </xf>
    <xf numFmtId="2" fontId="55" fillId="0" borderId="16" xfId="731" applyNumberFormat="1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169" fontId="55" fillId="0" borderId="16" xfId="0" applyNumberFormat="1" applyFont="1" applyFill="1" applyBorder="1" applyAlignment="1">
      <alignment horizontal="center" vertical="center" wrapText="1"/>
    </xf>
    <xf numFmtId="0" fontId="53" fillId="0" borderId="16" xfId="628" applyFont="1" applyFill="1" applyBorder="1" applyAlignment="1">
      <alignment horizontal="center" vertical="center" wrapText="1"/>
    </xf>
    <xf numFmtId="167" fontId="55" fillId="0" borderId="16" xfId="628" applyNumberFormat="1" applyFont="1" applyFill="1" applyBorder="1" applyAlignment="1">
      <alignment horizontal="center" vertical="center" wrapText="1"/>
    </xf>
    <xf numFmtId="2" fontId="55" fillId="0" borderId="16" xfId="628" applyNumberFormat="1" applyFont="1" applyFill="1" applyBorder="1" applyAlignment="1">
      <alignment horizontal="center" vertical="center" wrapText="1"/>
    </xf>
    <xf numFmtId="0" fontId="55" fillId="0" borderId="16" xfId="873" applyFont="1" applyFill="1" applyBorder="1" applyAlignment="1">
      <alignment horizontal="center"/>
    </xf>
    <xf numFmtId="167" fontId="55" fillId="0" borderId="16" xfId="873" applyNumberFormat="1" applyFont="1" applyFill="1" applyBorder="1" applyAlignment="1">
      <alignment horizontal="center"/>
    </xf>
    <xf numFmtId="2" fontId="55" fillId="0" borderId="16" xfId="873" applyNumberFormat="1" applyFont="1" applyFill="1" applyBorder="1" applyAlignment="1">
      <alignment horizontal="center"/>
    </xf>
    <xf numFmtId="167" fontId="55" fillId="0" borderId="16" xfId="0" applyNumberFormat="1" applyFont="1" applyFill="1" applyBorder="1" applyAlignment="1">
      <alignment horizontal="center"/>
    </xf>
    <xf numFmtId="2" fontId="55" fillId="0" borderId="16" xfId="0" applyNumberFormat="1" applyFont="1" applyFill="1" applyBorder="1" applyAlignment="1">
      <alignment horizontal="center"/>
    </xf>
    <xf numFmtId="14" fontId="46" fillId="0" borderId="16" xfId="0" applyNumberFormat="1" applyFont="1" applyFill="1" applyBorder="1" applyAlignment="1">
      <alignment horizontal="center" vertical="center" wrapText="1"/>
    </xf>
    <xf numFmtId="0" fontId="55" fillId="0" borderId="16" xfId="628" applyFont="1" applyFill="1" applyBorder="1" applyAlignment="1">
      <alignment horizontal="center"/>
    </xf>
    <xf numFmtId="167" fontId="80" fillId="0" borderId="16" xfId="628" applyNumberFormat="1" applyFont="1" applyFill="1" applyBorder="1" applyAlignment="1">
      <alignment horizontal="center"/>
    </xf>
    <xf numFmtId="2" fontId="55" fillId="0" borderId="16" xfId="628" applyNumberFormat="1" applyFont="1" applyFill="1" applyBorder="1" applyAlignment="1">
      <alignment horizontal="center"/>
    </xf>
    <xf numFmtId="167" fontId="65" fillId="0" borderId="16" xfId="628" applyNumberFormat="1" applyFont="1" applyFill="1" applyBorder="1" applyAlignment="1">
      <alignment horizontal="center" vertical="center" wrapText="1"/>
    </xf>
    <xf numFmtId="167" fontId="55" fillId="0" borderId="16" xfId="873" applyNumberFormat="1" applyFont="1" applyFill="1" applyBorder="1" applyAlignment="1">
      <alignment horizontal="center" vertical="center" wrapText="1"/>
    </xf>
    <xf numFmtId="168" fontId="55" fillId="0" borderId="16" xfId="873" applyNumberFormat="1" applyFont="1" applyFill="1" applyBorder="1" applyAlignment="1">
      <alignment horizontal="center" vertical="center" wrapText="1"/>
    </xf>
    <xf numFmtId="43" fontId="46" fillId="0" borderId="16" xfId="873" applyNumberFormat="1" applyFont="1" applyFill="1" applyBorder="1" applyAlignment="1">
      <alignment horizontal="center"/>
    </xf>
    <xf numFmtId="1" fontId="46" fillId="0" borderId="16" xfId="873" applyNumberFormat="1" applyFont="1" applyFill="1" applyBorder="1" applyAlignment="1">
      <alignment horizontal="center" vertical="center" wrapText="1"/>
    </xf>
    <xf numFmtId="2" fontId="55" fillId="0" borderId="16" xfId="873" applyNumberFormat="1" applyFont="1" applyFill="1" applyBorder="1" applyAlignment="1">
      <alignment horizontal="center" vertical="center" wrapText="1"/>
    </xf>
    <xf numFmtId="1" fontId="46" fillId="0" borderId="16" xfId="873" applyNumberFormat="1" applyFont="1" applyFill="1" applyBorder="1" applyAlignment="1">
      <alignment horizontal="center" vertical="center"/>
    </xf>
    <xf numFmtId="0" fontId="46" fillId="0" borderId="16" xfId="873" applyFont="1" applyFill="1" applyBorder="1" applyAlignment="1">
      <alignment horizontal="center" vertical="center"/>
    </xf>
    <xf numFmtId="0" fontId="55" fillId="0" borderId="16" xfId="873" applyFont="1" applyFill="1" applyBorder="1" applyAlignment="1">
      <alignment horizontal="center" vertical="center"/>
    </xf>
    <xf numFmtId="167" fontId="55" fillId="0" borderId="16" xfId="873" applyNumberFormat="1" applyFont="1" applyFill="1" applyBorder="1" applyAlignment="1">
      <alignment horizontal="center" vertical="center"/>
    </xf>
    <xf numFmtId="2" fontId="55" fillId="0" borderId="16" xfId="873" applyNumberFormat="1" applyFont="1" applyFill="1" applyBorder="1" applyAlignment="1">
      <alignment horizontal="center" vertical="center"/>
    </xf>
    <xf numFmtId="2" fontId="46" fillId="0" borderId="16" xfId="873" applyNumberFormat="1" applyFont="1" applyFill="1" applyBorder="1" applyAlignment="1">
      <alignment horizontal="center" vertical="center"/>
    </xf>
    <xf numFmtId="43" fontId="46" fillId="0" borderId="16" xfId="873" applyNumberFormat="1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wrapText="1"/>
    </xf>
    <xf numFmtId="0" fontId="44" fillId="0" borderId="0" xfId="0" applyFont="1" applyFill="1" applyAlignment="1">
      <alignment horizontal="center"/>
    </xf>
    <xf numFmtId="0" fontId="55" fillId="0" borderId="16" xfId="0" applyFont="1" applyFill="1" applyBorder="1" applyAlignment="1">
      <alignment horizontal="center" vertical="center"/>
    </xf>
    <xf numFmtId="167" fontId="46" fillId="0" borderId="16" xfId="0" applyNumberFormat="1" applyFont="1" applyFill="1" applyBorder="1" applyAlignment="1">
      <alignment horizontal="center" vertical="center"/>
    </xf>
    <xf numFmtId="2" fontId="46" fillId="0" borderId="16" xfId="0" applyNumberFormat="1" applyFont="1" applyFill="1" applyBorder="1" applyAlignment="1">
      <alignment horizontal="center" vertical="center"/>
    </xf>
    <xf numFmtId="43" fontId="46" fillId="0" borderId="16" xfId="0" applyNumberFormat="1" applyFont="1" applyFill="1" applyBorder="1" applyAlignment="1">
      <alignment horizontal="center" vertical="center"/>
    </xf>
    <xf numFmtId="43" fontId="44" fillId="0" borderId="16" xfId="866" applyNumberFormat="1" applyFont="1" applyFill="1" applyBorder="1" applyAlignment="1">
      <alignment horizontal="center" wrapText="1"/>
    </xf>
    <xf numFmtId="0" fontId="53" fillId="0" borderId="0" xfId="0" applyFont="1" applyFill="1" applyAlignment="1">
      <alignment horizontal="center" vertical="center" wrapText="1"/>
    </xf>
    <xf numFmtId="0" fontId="46" fillId="0" borderId="16" xfId="903" applyFont="1" applyFill="1" applyBorder="1" applyAlignment="1">
      <alignment horizontal="center" vertical="center" wrapText="1"/>
    </xf>
    <xf numFmtId="43" fontId="43" fillId="0" borderId="0" xfId="873" applyNumberFormat="1" applyFont="1" applyFill="1"/>
    <xf numFmtId="0" fontId="64" fillId="0" borderId="16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/>
    <xf numFmtId="0" fontId="43" fillId="0" borderId="16" xfId="787" applyFont="1" applyFill="1" applyBorder="1" applyAlignment="1">
      <alignment horizontal="center"/>
    </xf>
    <xf numFmtId="43" fontId="43" fillId="0" borderId="16" xfId="0" applyNumberFormat="1" applyFont="1" applyFill="1" applyBorder="1" applyAlignment="1">
      <alignment horizontal="center"/>
    </xf>
    <xf numFmtId="43" fontId="43" fillId="0" borderId="16" xfId="787" applyNumberFormat="1" applyFont="1" applyFill="1" applyBorder="1" applyAlignment="1">
      <alignment horizontal="center"/>
    </xf>
    <xf numFmtId="2" fontId="43" fillId="0" borderId="16" xfId="787" applyNumberFormat="1" applyFont="1" applyFill="1" applyBorder="1" applyAlignment="1">
      <alignment horizontal="center"/>
    </xf>
    <xf numFmtId="0" fontId="66" fillId="0" borderId="16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14" fontId="48" fillId="0" borderId="16" xfId="0" applyNumberFormat="1" applyFont="1" applyFill="1" applyBorder="1" applyAlignment="1">
      <alignment horizontal="center" vertical="center" wrapText="1"/>
    </xf>
    <xf numFmtId="14" fontId="66" fillId="0" borderId="16" xfId="0" applyNumberFormat="1" applyFont="1" applyFill="1" applyBorder="1" applyAlignment="1">
      <alignment horizontal="center" vertical="center" wrapText="1"/>
    </xf>
    <xf numFmtId="175" fontId="46" fillId="0" borderId="0" xfId="0" applyNumberFormat="1" applyFont="1" applyFill="1" applyAlignment="1">
      <alignment horizontal="center" vertical="center" wrapText="1"/>
    </xf>
    <xf numFmtId="0" fontId="53" fillId="0" borderId="0" xfId="0" applyFont="1" applyFill="1" applyBorder="1"/>
    <xf numFmtId="0" fontId="43" fillId="0" borderId="0" xfId="0" applyFont="1" applyFill="1"/>
    <xf numFmtId="168" fontId="46" fillId="0" borderId="16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 wrapText="1"/>
    </xf>
    <xf numFmtId="2" fontId="53" fillId="0" borderId="16" xfId="0" applyNumberFormat="1" applyFont="1" applyFill="1" applyBorder="1" applyAlignment="1">
      <alignment horizontal="center" vertical="center" wrapText="1"/>
    </xf>
    <xf numFmtId="168" fontId="55" fillId="0" borderId="16" xfId="0" applyNumberFormat="1" applyFont="1" applyFill="1" applyBorder="1" applyAlignment="1">
      <alignment horizontal="center" vertical="center" wrapText="1"/>
    </xf>
    <xf numFmtId="43" fontId="43" fillId="0" borderId="0" xfId="0" applyNumberFormat="1" applyFont="1" applyFill="1" applyAlignment="1">
      <alignment vertical="center" wrapText="1"/>
    </xf>
    <xf numFmtId="43" fontId="46" fillId="0" borderId="16" xfId="0" applyNumberFormat="1" applyFont="1" applyFill="1" applyBorder="1" applyAlignment="1">
      <alignment horizontal="center"/>
    </xf>
    <xf numFmtId="168" fontId="46" fillId="0" borderId="16" xfId="0" applyNumberFormat="1" applyFont="1" applyFill="1" applyBorder="1" applyAlignment="1">
      <alignment horizontal="center"/>
    </xf>
    <xf numFmtId="43" fontId="46" fillId="0" borderId="16" xfId="787" applyNumberFormat="1" applyFont="1" applyFill="1" applyBorder="1" applyAlignment="1">
      <alignment horizontal="center"/>
    </xf>
    <xf numFmtId="0" fontId="46" fillId="0" borderId="16" xfId="787" applyFont="1" applyFill="1" applyBorder="1" applyAlignment="1">
      <alignment horizontal="center"/>
    </xf>
    <xf numFmtId="2" fontId="43" fillId="0" borderId="0" xfId="0" applyNumberFormat="1" applyFont="1" applyFill="1" applyAlignment="1">
      <alignment horizontal="center"/>
    </xf>
    <xf numFmtId="2" fontId="46" fillId="0" borderId="16" xfId="787" applyNumberFormat="1" applyFont="1" applyFill="1" applyBorder="1" applyAlignment="1">
      <alignment horizontal="center"/>
    </xf>
    <xf numFmtId="2" fontId="46" fillId="0" borderId="0" xfId="0" applyNumberFormat="1" applyFont="1" applyFill="1"/>
    <xf numFmtId="169" fontId="46" fillId="0" borderId="16" xfId="0" applyNumberFormat="1" applyFont="1" applyFill="1" applyBorder="1" applyAlignment="1">
      <alignment horizontal="center"/>
    </xf>
    <xf numFmtId="2" fontId="43" fillId="0" borderId="0" xfId="873" applyNumberFormat="1" applyFont="1" applyFill="1"/>
    <xf numFmtId="14" fontId="48" fillId="0" borderId="16" xfId="0" applyNumberFormat="1" applyFont="1" applyFill="1" applyBorder="1" applyAlignment="1">
      <alignment horizontal="center" vertical="center"/>
    </xf>
    <xf numFmtId="0" fontId="78" fillId="0" borderId="16" xfId="0" applyFont="1" applyFill="1" applyBorder="1" applyAlignment="1">
      <alignment horizontal="center" vertical="center" wrapText="1"/>
    </xf>
    <xf numFmtId="0" fontId="77" fillId="0" borderId="0" xfId="0" applyFont="1" applyFill="1" applyAlignment="1">
      <alignment horizontal="center" vertical="center"/>
    </xf>
    <xf numFmtId="2" fontId="46" fillId="0" borderId="16" xfId="873" applyNumberFormat="1" applyFont="1" applyFill="1" applyBorder="1" applyAlignment="1">
      <alignment horizontal="center" vertical="center" wrapText="1"/>
    </xf>
    <xf numFmtId="0" fontId="44" fillId="0" borderId="0" xfId="873" applyFont="1" applyFill="1" applyAlignment="1">
      <alignment horizontal="center" vertical="center" wrapText="1"/>
    </xf>
    <xf numFmtId="167" fontId="46" fillId="0" borderId="16" xfId="873" applyNumberFormat="1" applyFont="1" applyFill="1" applyBorder="1" applyAlignment="1">
      <alignment horizontal="center" vertical="center"/>
    </xf>
    <xf numFmtId="43" fontId="46" fillId="0" borderId="16" xfId="905" applyNumberFormat="1" applyFont="1" applyFill="1" applyBorder="1" applyAlignment="1">
      <alignment horizontal="center" vertical="center"/>
    </xf>
    <xf numFmtId="2" fontId="46" fillId="0" borderId="16" xfId="905" applyNumberFormat="1" applyFont="1" applyFill="1" applyBorder="1" applyAlignment="1">
      <alignment horizontal="center" vertical="center"/>
    </xf>
    <xf numFmtId="43" fontId="46" fillId="0" borderId="16" xfId="788" applyNumberFormat="1" applyFont="1" applyFill="1" applyBorder="1" applyAlignment="1">
      <alignment horizontal="center" vertical="center"/>
    </xf>
    <xf numFmtId="0" fontId="46" fillId="0" borderId="16" xfId="788" applyFont="1" applyFill="1" applyBorder="1" applyAlignment="1">
      <alignment horizontal="center" vertical="center"/>
    </xf>
    <xf numFmtId="0" fontId="44" fillId="0" borderId="0" xfId="873" applyFont="1" applyFill="1" applyAlignment="1">
      <alignment horizontal="center" vertical="center"/>
    </xf>
    <xf numFmtId="0" fontId="72" fillId="0" borderId="16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center"/>
    </xf>
    <xf numFmtId="0" fontId="43" fillId="0" borderId="16" xfId="873" applyFont="1" applyFill="1" applyBorder="1" applyAlignment="1">
      <alignment horizontal="center" vertical="center" wrapText="1"/>
    </xf>
    <xf numFmtId="0" fontId="46" fillId="0" borderId="16" xfId="787" applyFont="1" applyFill="1" applyBorder="1" applyAlignment="1">
      <alignment horizontal="center" vertical="center"/>
    </xf>
    <xf numFmtId="168" fontId="46" fillId="0" borderId="16" xfId="0" applyNumberFormat="1" applyFont="1" applyFill="1" applyBorder="1" applyAlignment="1">
      <alignment horizontal="center" vertical="center"/>
    </xf>
    <xf numFmtId="43" fontId="46" fillId="0" borderId="16" xfId="787" applyNumberFormat="1" applyFont="1" applyFill="1" applyBorder="1" applyAlignment="1">
      <alignment horizontal="center" vertical="center"/>
    </xf>
    <xf numFmtId="2" fontId="46" fillId="0" borderId="16" xfId="787" applyNumberFormat="1" applyFont="1" applyFill="1" applyBorder="1" applyAlignment="1">
      <alignment horizontal="center" vertical="center"/>
    </xf>
    <xf numFmtId="0" fontId="44" fillId="0" borderId="0" xfId="872" applyFont="1" applyFill="1" applyAlignment="1">
      <alignment vertical="center"/>
    </xf>
    <xf numFmtId="2" fontId="44" fillId="0" borderId="0" xfId="872" applyNumberFormat="1" applyFont="1" applyFill="1" applyAlignment="1">
      <alignment horizontal="center" vertical="center"/>
    </xf>
    <xf numFmtId="0" fontId="46" fillId="0" borderId="0" xfId="872" applyFont="1" applyFill="1" applyAlignment="1">
      <alignment horizontal="center" vertical="center"/>
    </xf>
    <xf numFmtId="169" fontId="46" fillId="0" borderId="0" xfId="872" applyNumberFormat="1" applyFont="1" applyFill="1" applyAlignment="1">
      <alignment horizontal="center" vertical="center"/>
    </xf>
    <xf numFmtId="167" fontId="46" fillId="0" borderId="0" xfId="872" applyNumberFormat="1" applyFont="1" applyFill="1" applyAlignment="1">
      <alignment horizontal="center" vertical="center"/>
    </xf>
    <xf numFmtId="2" fontId="46" fillId="0" borderId="0" xfId="872" applyNumberFormat="1" applyFont="1" applyFill="1" applyAlignment="1">
      <alignment horizontal="center" vertical="center"/>
    </xf>
    <xf numFmtId="168" fontId="44" fillId="0" borderId="0" xfId="706" applyNumberFormat="1" applyFont="1" applyFill="1" applyAlignment="1">
      <alignment vertical="center"/>
    </xf>
  </cellXfs>
  <cellStyles count="910">
    <cellStyle name="20% - Accent1" xfId="1" xr:uid="{00000000-0005-0000-0000-000000000000}"/>
    <cellStyle name="20% - Accent1 2" xfId="2" xr:uid="{00000000-0005-0000-0000-000001000000}"/>
    <cellStyle name="20% - Accent1 2 2" xfId="3" xr:uid="{00000000-0005-0000-0000-000002000000}"/>
    <cellStyle name="20% - Accent1 2 2 2" xfId="4" xr:uid="{00000000-0005-0000-0000-000003000000}"/>
    <cellStyle name="20% - Accent1 2 3" xfId="5" xr:uid="{00000000-0005-0000-0000-000004000000}"/>
    <cellStyle name="20% - Accent1 2 3 2" xfId="6" xr:uid="{00000000-0005-0000-0000-000005000000}"/>
    <cellStyle name="20% - Accent1 2 4" xfId="7" xr:uid="{00000000-0005-0000-0000-000006000000}"/>
    <cellStyle name="20% - Accent1 2 4 2" xfId="8" xr:uid="{00000000-0005-0000-0000-000007000000}"/>
    <cellStyle name="20% - Accent1 2 5" xfId="9" xr:uid="{00000000-0005-0000-0000-000008000000}"/>
    <cellStyle name="20% - Accent1 2 5 2" xfId="10" xr:uid="{00000000-0005-0000-0000-000009000000}"/>
    <cellStyle name="20% - Accent1 2 6" xfId="11" xr:uid="{00000000-0005-0000-0000-00000A000000}"/>
    <cellStyle name="20% - Accent1 3" xfId="12" xr:uid="{00000000-0005-0000-0000-00000B000000}"/>
    <cellStyle name="20% - Accent1 3 2" xfId="13" xr:uid="{00000000-0005-0000-0000-00000C000000}"/>
    <cellStyle name="20% - Accent1 4" xfId="14" xr:uid="{00000000-0005-0000-0000-00000D000000}"/>
    <cellStyle name="20% - Accent1 4 2" xfId="15" xr:uid="{00000000-0005-0000-0000-00000E000000}"/>
    <cellStyle name="20% - Accent1 4 2 2" xfId="16" xr:uid="{00000000-0005-0000-0000-00000F000000}"/>
    <cellStyle name="20% - Accent1 4 3" xfId="17" xr:uid="{00000000-0005-0000-0000-000010000000}"/>
    <cellStyle name="20% - Accent1 5" xfId="18" xr:uid="{00000000-0005-0000-0000-000011000000}"/>
    <cellStyle name="20% - Accent1 5 2" xfId="19" xr:uid="{00000000-0005-0000-0000-000012000000}"/>
    <cellStyle name="20% - Accent1 6" xfId="20" xr:uid="{00000000-0005-0000-0000-000013000000}"/>
    <cellStyle name="20% - Accent1 6 2" xfId="21" xr:uid="{00000000-0005-0000-0000-000014000000}"/>
    <cellStyle name="20% - Accent1 7" xfId="22" xr:uid="{00000000-0005-0000-0000-000015000000}"/>
    <cellStyle name="20% - Accent1 7 2" xfId="23" xr:uid="{00000000-0005-0000-0000-000016000000}"/>
    <cellStyle name="20% - Accent1_Q.W. ADMINISTRACIULI SENOBA" xfId="24" xr:uid="{00000000-0005-0000-0000-000017000000}"/>
    <cellStyle name="20% - Accent2" xfId="25" xr:uid="{00000000-0005-0000-0000-000018000000}"/>
    <cellStyle name="20% - Accent2 2" xfId="26" xr:uid="{00000000-0005-0000-0000-000019000000}"/>
    <cellStyle name="20% - Accent2 2 2" xfId="27" xr:uid="{00000000-0005-0000-0000-00001A000000}"/>
    <cellStyle name="20% - Accent2 2 2 2" xfId="28" xr:uid="{00000000-0005-0000-0000-00001B000000}"/>
    <cellStyle name="20% - Accent2 2 3" xfId="29" xr:uid="{00000000-0005-0000-0000-00001C000000}"/>
    <cellStyle name="20% - Accent2 2 3 2" xfId="30" xr:uid="{00000000-0005-0000-0000-00001D000000}"/>
    <cellStyle name="20% - Accent2 2 4" xfId="31" xr:uid="{00000000-0005-0000-0000-00001E000000}"/>
    <cellStyle name="20% - Accent2 2 4 2" xfId="32" xr:uid="{00000000-0005-0000-0000-00001F000000}"/>
    <cellStyle name="20% - Accent2 2 5" xfId="33" xr:uid="{00000000-0005-0000-0000-000020000000}"/>
    <cellStyle name="20% - Accent2 2 5 2" xfId="34" xr:uid="{00000000-0005-0000-0000-000021000000}"/>
    <cellStyle name="20% - Accent2 2 6" xfId="35" xr:uid="{00000000-0005-0000-0000-000022000000}"/>
    <cellStyle name="20% - Accent2 3" xfId="36" xr:uid="{00000000-0005-0000-0000-000023000000}"/>
    <cellStyle name="20% - Accent2 3 2" xfId="37" xr:uid="{00000000-0005-0000-0000-000024000000}"/>
    <cellStyle name="20% - Accent2 4" xfId="38" xr:uid="{00000000-0005-0000-0000-000025000000}"/>
    <cellStyle name="20% - Accent2 4 2" xfId="39" xr:uid="{00000000-0005-0000-0000-000026000000}"/>
    <cellStyle name="20% - Accent2 4 2 2" xfId="40" xr:uid="{00000000-0005-0000-0000-000027000000}"/>
    <cellStyle name="20% - Accent2 4 3" xfId="41" xr:uid="{00000000-0005-0000-0000-000028000000}"/>
    <cellStyle name="20% - Accent2 5" xfId="42" xr:uid="{00000000-0005-0000-0000-000029000000}"/>
    <cellStyle name="20% - Accent2 5 2" xfId="43" xr:uid="{00000000-0005-0000-0000-00002A000000}"/>
    <cellStyle name="20% - Accent2 6" xfId="44" xr:uid="{00000000-0005-0000-0000-00002B000000}"/>
    <cellStyle name="20% - Accent2 6 2" xfId="45" xr:uid="{00000000-0005-0000-0000-00002C000000}"/>
    <cellStyle name="20% - Accent2 7" xfId="46" xr:uid="{00000000-0005-0000-0000-00002D000000}"/>
    <cellStyle name="20% - Accent2 7 2" xfId="47" xr:uid="{00000000-0005-0000-0000-00002E000000}"/>
    <cellStyle name="20% - Accent2_Q.W. ADMINISTRACIULI SENOBA" xfId="48" xr:uid="{00000000-0005-0000-0000-00002F000000}"/>
    <cellStyle name="20% - Accent3" xfId="49" xr:uid="{00000000-0005-0000-0000-000030000000}"/>
    <cellStyle name="20% - Accent3 2" xfId="50" xr:uid="{00000000-0005-0000-0000-000031000000}"/>
    <cellStyle name="20% - Accent3 2 2" xfId="51" xr:uid="{00000000-0005-0000-0000-000032000000}"/>
    <cellStyle name="20% - Accent3 2 2 2" xfId="52" xr:uid="{00000000-0005-0000-0000-000033000000}"/>
    <cellStyle name="20% - Accent3 2 3" xfId="53" xr:uid="{00000000-0005-0000-0000-000034000000}"/>
    <cellStyle name="20% - Accent3 2 3 2" xfId="54" xr:uid="{00000000-0005-0000-0000-000035000000}"/>
    <cellStyle name="20% - Accent3 2 4" xfId="55" xr:uid="{00000000-0005-0000-0000-000036000000}"/>
    <cellStyle name="20% - Accent3 2 4 2" xfId="56" xr:uid="{00000000-0005-0000-0000-000037000000}"/>
    <cellStyle name="20% - Accent3 2 5" xfId="57" xr:uid="{00000000-0005-0000-0000-000038000000}"/>
    <cellStyle name="20% - Accent3 2 5 2" xfId="58" xr:uid="{00000000-0005-0000-0000-000039000000}"/>
    <cellStyle name="20% - Accent3 2 6" xfId="59" xr:uid="{00000000-0005-0000-0000-00003A000000}"/>
    <cellStyle name="20% - Accent3 3" xfId="60" xr:uid="{00000000-0005-0000-0000-00003B000000}"/>
    <cellStyle name="20% - Accent3 3 2" xfId="61" xr:uid="{00000000-0005-0000-0000-00003C000000}"/>
    <cellStyle name="20% - Accent3 4" xfId="62" xr:uid="{00000000-0005-0000-0000-00003D000000}"/>
    <cellStyle name="20% - Accent3 4 2" xfId="63" xr:uid="{00000000-0005-0000-0000-00003E000000}"/>
    <cellStyle name="20% - Accent3 4 2 2" xfId="64" xr:uid="{00000000-0005-0000-0000-00003F000000}"/>
    <cellStyle name="20% - Accent3 4 3" xfId="65" xr:uid="{00000000-0005-0000-0000-000040000000}"/>
    <cellStyle name="20% - Accent3 5" xfId="66" xr:uid="{00000000-0005-0000-0000-000041000000}"/>
    <cellStyle name="20% - Accent3 5 2" xfId="67" xr:uid="{00000000-0005-0000-0000-000042000000}"/>
    <cellStyle name="20% - Accent3 6" xfId="68" xr:uid="{00000000-0005-0000-0000-000043000000}"/>
    <cellStyle name="20% - Accent3 6 2" xfId="69" xr:uid="{00000000-0005-0000-0000-000044000000}"/>
    <cellStyle name="20% - Accent3 7" xfId="70" xr:uid="{00000000-0005-0000-0000-000045000000}"/>
    <cellStyle name="20% - Accent3 7 2" xfId="71" xr:uid="{00000000-0005-0000-0000-000046000000}"/>
    <cellStyle name="20% - Accent3_Q.W. ADMINISTRACIULI SENOBA" xfId="72" xr:uid="{00000000-0005-0000-0000-000047000000}"/>
    <cellStyle name="20% - Accent4" xfId="73" xr:uid="{00000000-0005-0000-0000-000048000000}"/>
    <cellStyle name="20% - Accent4 2" xfId="74" xr:uid="{00000000-0005-0000-0000-000049000000}"/>
    <cellStyle name="20% - Accent4 2 2" xfId="75" xr:uid="{00000000-0005-0000-0000-00004A000000}"/>
    <cellStyle name="20% - Accent4 2 2 2" xfId="76" xr:uid="{00000000-0005-0000-0000-00004B000000}"/>
    <cellStyle name="20% - Accent4 2 3" xfId="77" xr:uid="{00000000-0005-0000-0000-00004C000000}"/>
    <cellStyle name="20% - Accent4 2 3 2" xfId="78" xr:uid="{00000000-0005-0000-0000-00004D000000}"/>
    <cellStyle name="20% - Accent4 2 4" xfId="79" xr:uid="{00000000-0005-0000-0000-00004E000000}"/>
    <cellStyle name="20% - Accent4 2 4 2" xfId="80" xr:uid="{00000000-0005-0000-0000-00004F000000}"/>
    <cellStyle name="20% - Accent4 2 5" xfId="81" xr:uid="{00000000-0005-0000-0000-000050000000}"/>
    <cellStyle name="20% - Accent4 2 5 2" xfId="82" xr:uid="{00000000-0005-0000-0000-000051000000}"/>
    <cellStyle name="20% - Accent4 2 6" xfId="83" xr:uid="{00000000-0005-0000-0000-000052000000}"/>
    <cellStyle name="20% - Accent4 3" xfId="84" xr:uid="{00000000-0005-0000-0000-000053000000}"/>
    <cellStyle name="20% - Accent4 3 2" xfId="85" xr:uid="{00000000-0005-0000-0000-000054000000}"/>
    <cellStyle name="20% - Accent4 4" xfId="86" xr:uid="{00000000-0005-0000-0000-000055000000}"/>
    <cellStyle name="20% - Accent4 4 2" xfId="87" xr:uid="{00000000-0005-0000-0000-000056000000}"/>
    <cellStyle name="20% - Accent4 4 2 2" xfId="88" xr:uid="{00000000-0005-0000-0000-000057000000}"/>
    <cellStyle name="20% - Accent4 4 3" xfId="89" xr:uid="{00000000-0005-0000-0000-000058000000}"/>
    <cellStyle name="20% - Accent4 5" xfId="90" xr:uid="{00000000-0005-0000-0000-000059000000}"/>
    <cellStyle name="20% - Accent4 5 2" xfId="91" xr:uid="{00000000-0005-0000-0000-00005A000000}"/>
    <cellStyle name="20% - Accent4 6" xfId="92" xr:uid="{00000000-0005-0000-0000-00005B000000}"/>
    <cellStyle name="20% - Accent4 6 2" xfId="93" xr:uid="{00000000-0005-0000-0000-00005C000000}"/>
    <cellStyle name="20% - Accent4 7" xfId="94" xr:uid="{00000000-0005-0000-0000-00005D000000}"/>
    <cellStyle name="20% - Accent4 7 2" xfId="95" xr:uid="{00000000-0005-0000-0000-00005E000000}"/>
    <cellStyle name="20% - Accent4_Q.W. ADMINISTRACIULI SENOBA" xfId="96" xr:uid="{00000000-0005-0000-0000-00005F000000}"/>
    <cellStyle name="20% - Accent5" xfId="97" xr:uid="{00000000-0005-0000-0000-000060000000}"/>
    <cellStyle name="20% - Accent5 2" xfId="98" xr:uid="{00000000-0005-0000-0000-000061000000}"/>
    <cellStyle name="20% - Accent5 2 2" xfId="99" xr:uid="{00000000-0005-0000-0000-000062000000}"/>
    <cellStyle name="20% - Accent5 2 2 2" xfId="100" xr:uid="{00000000-0005-0000-0000-000063000000}"/>
    <cellStyle name="20% - Accent5 2 3" xfId="101" xr:uid="{00000000-0005-0000-0000-000064000000}"/>
    <cellStyle name="20% - Accent5 2 3 2" xfId="102" xr:uid="{00000000-0005-0000-0000-000065000000}"/>
    <cellStyle name="20% - Accent5 2 4" xfId="103" xr:uid="{00000000-0005-0000-0000-000066000000}"/>
    <cellStyle name="20% - Accent5 2 4 2" xfId="104" xr:uid="{00000000-0005-0000-0000-000067000000}"/>
    <cellStyle name="20% - Accent5 2 5" xfId="105" xr:uid="{00000000-0005-0000-0000-000068000000}"/>
    <cellStyle name="20% - Accent5 2 5 2" xfId="106" xr:uid="{00000000-0005-0000-0000-000069000000}"/>
    <cellStyle name="20% - Accent5 2 6" xfId="107" xr:uid="{00000000-0005-0000-0000-00006A000000}"/>
    <cellStyle name="20% - Accent5 3" xfId="108" xr:uid="{00000000-0005-0000-0000-00006B000000}"/>
    <cellStyle name="20% - Accent5 3 2" xfId="109" xr:uid="{00000000-0005-0000-0000-00006C000000}"/>
    <cellStyle name="20% - Accent5 4" xfId="110" xr:uid="{00000000-0005-0000-0000-00006D000000}"/>
    <cellStyle name="20% - Accent5 4 2" xfId="111" xr:uid="{00000000-0005-0000-0000-00006E000000}"/>
    <cellStyle name="20% - Accent5 4 2 2" xfId="112" xr:uid="{00000000-0005-0000-0000-00006F000000}"/>
    <cellStyle name="20% - Accent5 4 3" xfId="113" xr:uid="{00000000-0005-0000-0000-000070000000}"/>
    <cellStyle name="20% - Accent5 5" xfId="114" xr:uid="{00000000-0005-0000-0000-000071000000}"/>
    <cellStyle name="20% - Accent5 5 2" xfId="115" xr:uid="{00000000-0005-0000-0000-000072000000}"/>
    <cellStyle name="20% - Accent5 6" xfId="116" xr:uid="{00000000-0005-0000-0000-000073000000}"/>
    <cellStyle name="20% - Accent5 6 2" xfId="117" xr:uid="{00000000-0005-0000-0000-000074000000}"/>
    <cellStyle name="20% - Accent5 7" xfId="118" xr:uid="{00000000-0005-0000-0000-000075000000}"/>
    <cellStyle name="20% - Accent5 7 2" xfId="119" xr:uid="{00000000-0005-0000-0000-000076000000}"/>
    <cellStyle name="20% - Accent5_Q.W. ADMINISTRACIULI SENOBA" xfId="120" xr:uid="{00000000-0005-0000-0000-000077000000}"/>
    <cellStyle name="20% - Accent6" xfId="121" xr:uid="{00000000-0005-0000-0000-000078000000}"/>
    <cellStyle name="20% - Accent6 2" xfId="122" xr:uid="{00000000-0005-0000-0000-000079000000}"/>
    <cellStyle name="20% - Accent6 2 2" xfId="123" xr:uid="{00000000-0005-0000-0000-00007A000000}"/>
    <cellStyle name="20% - Accent6 2 2 2" xfId="124" xr:uid="{00000000-0005-0000-0000-00007B000000}"/>
    <cellStyle name="20% - Accent6 2 3" xfId="125" xr:uid="{00000000-0005-0000-0000-00007C000000}"/>
    <cellStyle name="20% - Accent6 2 3 2" xfId="126" xr:uid="{00000000-0005-0000-0000-00007D000000}"/>
    <cellStyle name="20% - Accent6 2 4" xfId="127" xr:uid="{00000000-0005-0000-0000-00007E000000}"/>
    <cellStyle name="20% - Accent6 2 4 2" xfId="128" xr:uid="{00000000-0005-0000-0000-00007F000000}"/>
    <cellStyle name="20% - Accent6 2 5" xfId="129" xr:uid="{00000000-0005-0000-0000-000080000000}"/>
    <cellStyle name="20% - Accent6 2 5 2" xfId="130" xr:uid="{00000000-0005-0000-0000-000081000000}"/>
    <cellStyle name="20% - Accent6 2 6" xfId="131" xr:uid="{00000000-0005-0000-0000-000082000000}"/>
    <cellStyle name="20% - Accent6 3" xfId="132" xr:uid="{00000000-0005-0000-0000-000083000000}"/>
    <cellStyle name="20% - Accent6 3 2" xfId="133" xr:uid="{00000000-0005-0000-0000-000084000000}"/>
    <cellStyle name="20% - Accent6 4" xfId="134" xr:uid="{00000000-0005-0000-0000-000085000000}"/>
    <cellStyle name="20% - Accent6 4 2" xfId="135" xr:uid="{00000000-0005-0000-0000-000086000000}"/>
    <cellStyle name="20% - Accent6 4 2 2" xfId="136" xr:uid="{00000000-0005-0000-0000-000087000000}"/>
    <cellStyle name="20% - Accent6 4 3" xfId="137" xr:uid="{00000000-0005-0000-0000-000088000000}"/>
    <cellStyle name="20% - Accent6 5" xfId="138" xr:uid="{00000000-0005-0000-0000-000089000000}"/>
    <cellStyle name="20% - Accent6 5 2" xfId="139" xr:uid="{00000000-0005-0000-0000-00008A000000}"/>
    <cellStyle name="20% - Accent6 6" xfId="140" xr:uid="{00000000-0005-0000-0000-00008B000000}"/>
    <cellStyle name="20% - Accent6 6 2" xfId="141" xr:uid="{00000000-0005-0000-0000-00008C000000}"/>
    <cellStyle name="20% - Accent6 7" xfId="142" xr:uid="{00000000-0005-0000-0000-00008D000000}"/>
    <cellStyle name="20% - Accent6 7 2" xfId="143" xr:uid="{00000000-0005-0000-0000-00008E000000}"/>
    <cellStyle name="20% - Accent6_Q.W. ADMINISTRACIULI SENOBA" xfId="144" xr:uid="{00000000-0005-0000-0000-00008F000000}"/>
    <cellStyle name="40% - Accent1" xfId="145" xr:uid="{00000000-0005-0000-0000-000090000000}"/>
    <cellStyle name="40% - Accent1 2" xfId="146" xr:uid="{00000000-0005-0000-0000-000091000000}"/>
    <cellStyle name="40% - Accent1 2 2" xfId="147" xr:uid="{00000000-0005-0000-0000-000092000000}"/>
    <cellStyle name="40% - Accent1 2 2 2" xfId="148" xr:uid="{00000000-0005-0000-0000-000093000000}"/>
    <cellStyle name="40% - Accent1 2 3" xfId="149" xr:uid="{00000000-0005-0000-0000-000094000000}"/>
    <cellStyle name="40% - Accent1 2 3 2" xfId="150" xr:uid="{00000000-0005-0000-0000-000095000000}"/>
    <cellStyle name="40% - Accent1 2 4" xfId="151" xr:uid="{00000000-0005-0000-0000-000096000000}"/>
    <cellStyle name="40% - Accent1 2 4 2" xfId="152" xr:uid="{00000000-0005-0000-0000-000097000000}"/>
    <cellStyle name="40% - Accent1 2 5" xfId="153" xr:uid="{00000000-0005-0000-0000-000098000000}"/>
    <cellStyle name="40% - Accent1 2 5 2" xfId="154" xr:uid="{00000000-0005-0000-0000-000099000000}"/>
    <cellStyle name="40% - Accent1 2 6" xfId="155" xr:uid="{00000000-0005-0000-0000-00009A000000}"/>
    <cellStyle name="40% - Accent1 3" xfId="156" xr:uid="{00000000-0005-0000-0000-00009B000000}"/>
    <cellStyle name="40% - Accent1 3 2" xfId="157" xr:uid="{00000000-0005-0000-0000-00009C000000}"/>
    <cellStyle name="40% - Accent1 4" xfId="158" xr:uid="{00000000-0005-0000-0000-00009D000000}"/>
    <cellStyle name="40% - Accent1 4 2" xfId="159" xr:uid="{00000000-0005-0000-0000-00009E000000}"/>
    <cellStyle name="40% - Accent1 4 2 2" xfId="160" xr:uid="{00000000-0005-0000-0000-00009F000000}"/>
    <cellStyle name="40% - Accent1 4 3" xfId="161" xr:uid="{00000000-0005-0000-0000-0000A0000000}"/>
    <cellStyle name="40% - Accent1 5" xfId="162" xr:uid="{00000000-0005-0000-0000-0000A1000000}"/>
    <cellStyle name="40% - Accent1 5 2" xfId="163" xr:uid="{00000000-0005-0000-0000-0000A2000000}"/>
    <cellStyle name="40% - Accent1 6" xfId="164" xr:uid="{00000000-0005-0000-0000-0000A3000000}"/>
    <cellStyle name="40% - Accent1 6 2" xfId="165" xr:uid="{00000000-0005-0000-0000-0000A4000000}"/>
    <cellStyle name="40% - Accent1 7" xfId="166" xr:uid="{00000000-0005-0000-0000-0000A5000000}"/>
    <cellStyle name="40% - Accent1 7 2" xfId="167" xr:uid="{00000000-0005-0000-0000-0000A6000000}"/>
    <cellStyle name="40% - Accent1_Q.W. ADMINISTRACIULI SENOBA" xfId="168" xr:uid="{00000000-0005-0000-0000-0000A7000000}"/>
    <cellStyle name="40% - Accent2" xfId="169" xr:uid="{00000000-0005-0000-0000-0000A8000000}"/>
    <cellStyle name="40% - Accent2 2" xfId="170" xr:uid="{00000000-0005-0000-0000-0000A9000000}"/>
    <cellStyle name="40% - Accent2 2 2" xfId="171" xr:uid="{00000000-0005-0000-0000-0000AA000000}"/>
    <cellStyle name="40% - Accent2 2 2 2" xfId="172" xr:uid="{00000000-0005-0000-0000-0000AB000000}"/>
    <cellStyle name="40% - Accent2 2 3" xfId="173" xr:uid="{00000000-0005-0000-0000-0000AC000000}"/>
    <cellStyle name="40% - Accent2 2 3 2" xfId="174" xr:uid="{00000000-0005-0000-0000-0000AD000000}"/>
    <cellStyle name="40% - Accent2 2 4" xfId="175" xr:uid="{00000000-0005-0000-0000-0000AE000000}"/>
    <cellStyle name="40% - Accent2 2 4 2" xfId="176" xr:uid="{00000000-0005-0000-0000-0000AF000000}"/>
    <cellStyle name="40% - Accent2 2 5" xfId="177" xr:uid="{00000000-0005-0000-0000-0000B0000000}"/>
    <cellStyle name="40% - Accent2 2 5 2" xfId="178" xr:uid="{00000000-0005-0000-0000-0000B1000000}"/>
    <cellStyle name="40% - Accent2 2 6" xfId="179" xr:uid="{00000000-0005-0000-0000-0000B2000000}"/>
    <cellStyle name="40% - Accent2 3" xfId="180" xr:uid="{00000000-0005-0000-0000-0000B3000000}"/>
    <cellStyle name="40% - Accent2 3 2" xfId="181" xr:uid="{00000000-0005-0000-0000-0000B4000000}"/>
    <cellStyle name="40% - Accent2 4" xfId="182" xr:uid="{00000000-0005-0000-0000-0000B5000000}"/>
    <cellStyle name="40% - Accent2 4 2" xfId="183" xr:uid="{00000000-0005-0000-0000-0000B6000000}"/>
    <cellStyle name="40% - Accent2 4 2 2" xfId="184" xr:uid="{00000000-0005-0000-0000-0000B7000000}"/>
    <cellStyle name="40% - Accent2 4 3" xfId="185" xr:uid="{00000000-0005-0000-0000-0000B8000000}"/>
    <cellStyle name="40% - Accent2 5" xfId="186" xr:uid="{00000000-0005-0000-0000-0000B9000000}"/>
    <cellStyle name="40% - Accent2 5 2" xfId="187" xr:uid="{00000000-0005-0000-0000-0000BA000000}"/>
    <cellStyle name="40% - Accent2 6" xfId="188" xr:uid="{00000000-0005-0000-0000-0000BB000000}"/>
    <cellStyle name="40% - Accent2 6 2" xfId="189" xr:uid="{00000000-0005-0000-0000-0000BC000000}"/>
    <cellStyle name="40% - Accent2 7" xfId="190" xr:uid="{00000000-0005-0000-0000-0000BD000000}"/>
    <cellStyle name="40% - Accent2 7 2" xfId="191" xr:uid="{00000000-0005-0000-0000-0000BE000000}"/>
    <cellStyle name="40% - Accent2_Q.W. ADMINISTRACIULI SENOBA" xfId="192" xr:uid="{00000000-0005-0000-0000-0000BF000000}"/>
    <cellStyle name="40% - Accent3" xfId="193" xr:uid="{00000000-0005-0000-0000-0000C0000000}"/>
    <cellStyle name="40% - Accent3 2" xfId="194" xr:uid="{00000000-0005-0000-0000-0000C1000000}"/>
    <cellStyle name="40% - Accent3 2 2" xfId="195" xr:uid="{00000000-0005-0000-0000-0000C2000000}"/>
    <cellStyle name="40% - Accent3 2 2 2" xfId="196" xr:uid="{00000000-0005-0000-0000-0000C3000000}"/>
    <cellStyle name="40% - Accent3 2 3" xfId="197" xr:uid="{00000000-0005-0000-0000-0000C4000000}"/>
    <cellStyle name="40% - Accent3 2 3 2" xfId="198" xr:uid="{00000000-0005-0000-0000-0000C5000000}"/>
    <cellStyle name="40% - Accent3 2 4" xfId="199" xr:uid="{00000000-0005-0000-0000-0000C6000000}"/>
    <cellStyle name="40% - Accent3 2 4 2" xfId="200" xr:uid="{00000000-0005-0000-0000-0000C7000000}"/>
    <cellStyle name="40% - Accent3 2 5" xfId="201" xr:uid="{00000000-0005-0000-0000-0000C8000000}"/>
    <cellStyle name="40% - Accent3 2 5 2" xfId="202" xr:uid="{00000000-0005-0000-0000-0000C9000000}"/>
    <cellStyle name="40% - Accent3 2 6" xfId="203" xr:uid="{00000000-0005-0000-0000-0000CA000000}"/>
    <cellStyle name="40% - Accent3 3" xfId="204" xr:uid="{00000000-0005-0000-0000-0000CB000000}"/>
    <cellStyle name="40% - Accent3 3 2" xfId="205" xr:uid="{00000000-0005-0000-0000-0000CC000000}"/>
    <cellStyle name="40% - Accent3 4" xfId="206" xr:uid="{00000000-0005-0000-0000-0000CD000000}"/>
    <cellStyle name="40% - Accent3 4 2" xfId="207" xr:uid="{00000000-0005-0000-0000-0000CE000000}"/>
    <cellStyle name="40% - Accent3 4 2 2" xfId="208" xr:uid="{00000000-0005-0000-0000-0000CF000000}"/>
    <cellStyle name="40% - Accent3 4 3" xfId="209" xr:uid="{00000000-0005-0000-0000-0000D0000000}"/>
    <cellStyle name="40% - Accent3 5" xfId="210" xr:uid="{00000000-0005-0000-0000-0000D1000000}"/>
    <cellStyle name="40% - Accent3 5 2" xfId="211" xr:uid="{00000000-0005-0000-0000-0000D2000000}"/>
    <cellStyle name="40% - Accent3 6" xfId="212" xr:uid="{00000000-0005-0000-0000-0000D3000000}"/>
    <cellStyle name="40% - Accent3 6 2" xfId="213" xr:uid="{00000000-0005-0000-0000-0000D4000000}"/>
    <cellStyle name="40% - Accent3 7" xfId="214" xr:uid="{00000000-0005-0000-0000-0000D5000000}"/>
    <cellStyle name="40% - Accent3 7 2" xfId="215" xr:uid="{00000000-0005-0000-0000-0000D6000000}"/>
    <cellStyle name="40% - Accent3_Q.W. ADMINISTRACIULI SENOBA" xfId="216" xr:uid="{00000000-0005-0000-0000-0000D7000000}"/>
    <cellStyle name="40% - Accent4" xfId="217" xr:uid="{00000000-0005-0000-0000-0000D8000000}"/>
    <cellStyle name="40% - Accent4 2" xfId="218" xr:uid="{00000000-0005-0000-0000-0000D9000000}"/>
    <cellStyle name="40% - Accent4 2 2" xfId="219" xr:uid="{00000000-0005-0000-0000-0000DA000000}"/>
    <cellStyle name="40% - Accent4 2 2 2" xfId="220" xr:uid="{00000000-0005-0000-0000-0000DB000000}"/>
    <cellStyle name="40% - Accent4 2 3" xfId="221" xr:uid="{00000000-0005-0000-0000-0000DC000000}"/>
    <cellStyle name="40% - Accent4 2 3 2" xfId="222" xr:uid="{00000000-0005-0000-0000-0000DD000000}"/>
    <cellStyle name="40% - Accent4 2 4" xfId="223" xr:uid="{00000000-0005-0000-0000-0000DE000000}"/>
    <cellStyle name="40% - Accent4 2 4 2" xfId="224" xr:uid="{00000000-0005-0000-0000-0000DF000000}"/>
    <cellStyle name="40% - Accent4 2 5" xfId="225" xr:uid="{00000000-0005-0000-0000-0000E0000000}"/>
    <cellStyle name="40% - Accent4 2 5 2" xfId="226" xr:uid="{00000000-0005-0000-0000-0000E1000000}"/>
    <cellStyle name="40% - Accent4 2 6" xfId="227" xr:uid="{00000000-0005-0000-0000-0000E2000000}"/>
    <cellStyle name="40% - Accent4 3" xfId="228" xr:uid="{00000000-0005-0000-0000-0000E3000000}"/>
    <cellStyle name="40% - Accent4 3 2" xfId="229" xr:uid="{00000000-0005-0000-0000-0000E4000000}"/>
    <cellStyle name="40% - Accent4 4" xfId="230" xr:uid="{00000000-0005-0000-0000-0000E5000000}"/>
    <cellStyle name="40% - Accent4 4 2" xfId="231" xr:uid="{00000000-0005-0000-0000-0000E6000000}"/>
    <cellStyle name="40% - Accent4 4 2 2" xfId="232" xr:uid="{00000000-0005-0000-0000-0000E7000000}"/>
    <cellStyle name="40% - Accent4 4 3" xfId="233" xr:uid="{00000000-0005-0000-0000-0000E8000000}"/>
    <cellStyle name="40% - Accent4 5" xfId="234" xr:uid="{00000000-0005-0000-0000-0000E9000000}"/>
    <cellStyle name="40% - Accent4 5 2" xfId="235" xr:uid="{00000000-0005-0000-0000-0000EA000000}"/>
    <cellStyle name="40% - Accent4 6" xfId="236" xr:uid="{00000000-0005-0000-0000-0000EB000000}"/>
    <cellStyle name="40% - Accent4 6 2" xfId="237" xr:uid="{00000000-0005-0000-0000-0000EC000000}"/>
    <cellStyle name="40% - Accent4 7" xfId="238" xr:uid="{00000000-0005-0000-0000-0000ED000000}"/>
    <cellStyle name="40% - Accent4 7 2" xfId="239" xr:uid="{00000000-0005-0000-0000-0000EE000000}"/>
    <cellStyle name="40% - Accent4_Q.W. ADMINISTRACIULI SENOBA" xfId="240" xr:uid="{00000000-0005-0000-0000-0000EF000000}"/>
    <cellStyle name="40% - Accent5" xfId="241" xr:uid="{00000000-0005-0000-0000-0000F0000000}"/>
    <cellStyle name="40% - Accent5 2" xfId="242" xr:uid="{00000000-0005-0000-0000-0000F1000000}"/>
    <cellStyle name="40% - Accent5 2 2" xfId="243" xr:uid="{00000000-0005-0000-0000-0000F2000000}"/>
    <cellStyle name="40% - Accent5 2 2 2" xfId="244" xr:uid="{00000000-0005-0000-0000-0000F3000000}"/>
    <cellStyle name="40% - Accent5 2 3" xfId="245" xr:uid="{00000000-0005-0000-0000-0000F4000000}"/>
    <cellStyle name="40% - Accent5 2 3 2" xfId="246" xr:uid="{00000000-0005-0000-0000-0000F5000000}"/>
    <cellStyle name="40% - Accent5 2 4" xfId="247" xr:uid="{00000000-0005-0000-0000-0000F6000000}"/>
    <cellStyle name="40% - Accent5 2 4 2" xfId="248" xr:uid="{00000000-0005-0000-0000-0000F7000000}"/>
    <cellStyle name="40% - Accent5 2 5" xfId="249" xr:uid="{00000000-0005-0000-0000-0000F8000000}"/>
    <cellStyle name="40% - Accent5 2 5 2" xfId="250" xr:uid="{00000000-0005-0000-0000-0000F9000000}"/>
    <cellStyle name="40% - Accent5 2 6" xfId="251" xr:uid="{00000000-0005-0000-0000-0000FA000000}"/>
    <cellStyle name="40% - Accent5 3" xfId="252" xr:uid="{00000000-0005-0000-0000-0000FB000000}"/>
    <cellStyle name="40% - Accent5 3 2" xfId="253" xr:uid="{00000000-0005-0000-0000-0000FC000000}"/>
    <cellStyle name="40% - Accent5 4" xfId="254" xr:uid="{00000000-0005-0000-0000-0000FD000000}"/>
    <cellStyle name="40% - Accent5 4 2" xfId="255" xr:uid="{00000000-0005-0000-0000-0000FE000000}"/>
    <cellStyle name="40% - Accent5 4 2 2" xfId="256" xr:uid="{00000000-0005-0000-0000-0000FF000000}"/>
    <cellStyle name="40% - Accent5 4 3" xfId="257" xr:uid="{00000000-0005-0000-0000-000000010000}"/>
    <cellStyle name="40% - Accent5 5" xfId="258" xr:uid="{00000000-0005-0000-0000-000001010000}"/>
    <cellStyle name="40% - Accent5 5 2" xfId="259" xr:uid="{00000000-0005-0000-0000-000002010000}"/>
    <cellStyle name="40% - Accent5 6" xfId="260" xr:uid="{00000000-0005-0000-0000-000003010000}"/>
    <cellStyle name="40% - Accent5 6 2" xfId="261" xr:uid="{00000000-0005-0000-0000-000004010000}"/>
    <cellStyle name="40% - Accent5 7" xfId="262" xr:uid="{00000000-0005-0000-0000-000005010000}"/>
    <cellStyle name="40% - Accent5 7 2" xfId="263" xr:uid="{00000000-0005-0000-0000-000006010000}"/>
    <cellStyle name="40% - Accent5_Q.W. ADMINISTRACIULI SENOBA" xfId="264" xr:uid="{00000000-0005-0000-0000-000007010000}"/>
    <cellStyle name="40% - Accent6" xfId="265" xr:uid="{00000000-0005-0000-0000-000008010000}"/>
    <cellStyle name="40% - Accent6 2" xfId="266" xr:uid="{00000000-0005-0000-0000-000009010000}"/>
    <cellStyle name="40% - Accent6 2 2" xfId="267" xr:uid="{00000000-0005-0000-0000-00000A010000}"/>
    <cellStyle name="40% - Accent6 2 2 2" xfId="268" xr:uid="{00000000-0005-0000-0000-00000B010000}"/>
    <cellStyle name="40% - Accent6 2 3" xfId="269" xr:uid="{00000000-0005-0000-0000-00000C010000}"/>
    <cellStyle name="40% - Accent6 2 3 2" xfId="270" xr:uid="{00000000-0005-0000-0000-00000D010000}"/>
    <cellStyle name="40% - Accent6 2 4" xfId="271" xr:uid="{00000000-0005-0000-0000-00000E010000}"/>
    <cellStyle name="40% - Accent6 2 4 2" xfId="272" xr:uid="{00000000-0005-0000-0000-00000F010000}"/>
    <cellStyle name="40% - Accent6 2 5" xfId="273" xr:uid="{00000000-0005-0000-0000-000010010000}"/>
    <cellStyle name="40% - Accent6 2 5 2" xfId="274" xr:uid="{00000000-0005-0000-0000-000011010000}"/>
    <cellStyle name="40% - Accent6 2 6" xfId="275" xr:uid="{00000000-0005-0000-0000-000012010000}"/>
    <cellStyle name="40% - Accent6 3" xfId="276" xr:uid="{00000000-0005-0000-0000-000013010000}"/>
    <cellStyle name="40% - Accent6 3 2" xfId="277" xr:uid="{00000000-0005-0000-0000-000014010000}"/>
    <cellStyle name="40% - Accent6 4" xfId="278" xr:uid="{00000000-0005-0000-0000-000015010000}"/>
    <cellStyle name="40% - Accent6 4 2" xfId="279" xr:uid="{00000000-0005-0000-0000-000016010000}"/>
    <cellStyle name="40% - Accent6 4 2 2" xfId="280" xr:uid="{00000000-0005-0000-0000-000017010000}"/>
    <cellStyle name="40% - Accent6 4 3" xfId="281" xr:uid="{00000000-0005-0000-0000-000018010000}"/>
    <cellStyle name="40% - Accent6 5" xfId="282" xr:uid="{00000000-0005-0000-0000-000019010000}"/>
    <cellStyle name="40% - Accent6 5 2" xfId="283" xr:uid="{00000000-0005-0000-0000-00001A010000}"/>
    <cellStyle name="40% - Accent6 6" xfId="284" xr:uid="{00000000-0005-0000-0000-00001B010000}"/>
    <cellStyle name="40% - Accent6 6 2" xfId="285" xr:uid="{00000000-0005-0000-0000-00001C010000}"/>
    <cellStyle name="40% - Accent6 7" xfId="286" xr:uid="{00000000-0005-0000-0000-00001D010000}"/>
    <cellStyle name="40% - Accent6 7 2" xfId="287" xr:uid="{00000000-0005-0000-0000-00001E010000}"/>
    <cellStyle name="40% - Accent6_Q.W. ADMINISTRACIULI SENOBA" xfId="288" xr:uid="{00000000-0005-0000-0000-00001F010000}"/>
    <cellStyle name="60% - Accent1" xfId="289" xr:uid="{00000000-0005-0000-0000-000020010000}"/>
    <cellStyle name="60% - Accent1 2" xfId="290" xr:uid="{00000000-0005-0000-0000-000021010000}"/>
    <cellStyle name="60% - Accent1 2 2" xfId="291" xr:uid="{00000000-0005-0000-0000-000022010000}"/>
    <cellStyle name="60% - Accent1 2 3" xfId="292" xr:uid="{00000000-0005-0000-0000-000023010000}"/>
    <cellStyle name="60% - Accent1 2 4" xfId="293" xr:uid="{00000000-0005-0000-0000-000024010000}"/>
    <cellStyle name="60% - Accent1 2 5" xfId="294" xr:uid="{00000000-0005-0000-0000-000025010000}"/>
    <cellStyle name="60% - Accent1 3" xfId="295" xr:uid="{00000000-0005-0000-0000-000026010000}"/>
    <cellStyle name="60% - Accent1 4" xfId="296" xr:uid="{00000000-0005-0000-0000-000027010000}"/>
    <cellStyle name="60% - Accent1 4 2" xfId="297" xr:uid="{00000000-0005-0000-0000-000028010000}"/>
    <cellStyle name="60% - Accent1 5" xfId="298" xr:uid="{00000000-0005-0000-0000-000029010000}"/>
    <cellStyle name="60% - Accent1 6" xfId="299" xr:uid="{00000000-0005-0000-0000-00002A010000}"/>
    <cellStyle name="60% - Accent1 7" xfId="300" xr:uid="{00000000-0005-0000-0000-00002B010000}"/>
    <cellStyle name="60% - Accent2" xfId="301" xr:uid="{00000000-0005-0000-0000-00002C010000}"/>
    <cellStyle name="60% - Accent2 2" xfId="302" xr:uid="{00000000-0005-0000-0000-00002D010000}"/>
    <cellStyle name="60% - Accent2 2 2" xfId="303" xr:uid="{00000000-0005-0000-0000-00002E010000}"/>
    <cellStyle name="60% - Accent2 2 3" xfId="304" xr:uid="{00000000-0005-0000-0000-00002F010000}"/>
    <cellStyle name="60% - Accent2 2 4" xfId="305" xr:uid="{00000000-0005-0000-0000-000030010000}"/>
    <cellStyle name="60% - Accent2 2 5" xfId="306" xr:uid="{00000000-0005-0000-0000-000031010000}"/>
    <cellStyle name="60% - Accent2 3" xfId="307" xr:uid="{00000000-0005-0000-0000-000032010000}"/>
    <cellStyle name="60% - Accent2 4" xfId="308" xr:uid="{00000000-0005-0000-0000-000033010000}"/>
    <cellStyle name="60% - Accent2 4 2" xfId="309" xr:uid="{00000000-0005-0000-0000-000034010000}"/>
    <cellStyle name="60% - Accent2 5" xfId="310" xr:uid="{00000000-0005-0000-0000-000035010000}"/>
    <cellStyle name="60% - Accent2 6" xfId="311" xr:uid="{00000000-0005-0000-0000-000036010000}"/>
    <cellStyle name="60% - Accent2 7" xfId="312" xr:uid="{00000000-0005-0000-0000-000037010000}"/>
    <cellStyle name="60% - Accent3" xfId="313" xr:uid="{00000000-0005-0000-0000-000038010000}"/>
    <cellStyle name="60% - Accent3 2" xfId="314" xr:uid="{00000000-0005-0000-0000-000039010000}"/>
    <cellStyle name="60% - Accent3 2 2" xfId="315" xr:uid="{00000000-0005-0000-0000-00003A010000}"/>
    <cellStyle name="60% - Accent3 2 3" xfId="316" xr:uid="{00000000-0005-0000-0000-00003B010000}"/>
    <cellStyle name="60% - Accent3 2 4" xfId="317" xr:uid="{00000000-0005-0000-0000-00003C010000}"/>
    <cellStyle name="60% - Accent3 2 5" xfId="318" xr:uid="{00000000-0005-0000-0000-00003D010000}"/>
    <cellStyle name="60% - Accent3 3" xfId="319" xr:uid="{00000000-0005-0000-0000-00003E010000}"/>
    <cellStyle name="60% - Accent3 4" xfId="320" xr:uid="{00000000-0005-0000-0000-00003F010000}"/>
    <cellStyle name="60% - Accent3 4 2" xfId="321" xr:uid="{00000000-0005-0000-0000-000040010000}"/>
    <cellStyle name="60% - Accent3 5" xfId="322" xr:uid="{00000000-0005-0000-0000-000041010000}"/>
    <cellStyle name="60% - Accent3 6" xfId="323" xr:uid="{00000000-0005-0000-0000-000042010000}"/>
    <cellStyle name="60% - Accent3 7" xfId="324" xr:uid="{00000000-0005-0000-0000-000043010000}"/>
    <cellStyle name="60% - Accent4" xfId="325" xr:uid="{00000000-0005-0000-0000-000044010000}"/>
    <cellStyle name="60% - Accent4 2" xfId="326" xr:uid="{00000000-0005-0000-0000-000045010000}"/>
    <cellStyle name="60% - Accent4 2 2" xfId="327" xr:uid="{00000000-0005-0000-0000-000046010000}"/>
    <cellStyle name="60% - Accent4 2 3" xfId="328" xr:uid="{00000000-0005-0000-0000-000047010000}"/>
    <cellStyle name="60% - Accent4 2 4" xfId="329" xr:uid="{00000000-0005-0000-0000-000048010000}"/>
    <cellStyle name="60% - Accent4 2 5" xfId="330" xr:uid="{00000000-0005-0000-0000-000049010000}"/>
    <cellStyle name="60% - Accent4 3" xfId="331" xr:uid="{00000000-0005-0000-0000-00004A010000}"/>
    <cellStyle name="60% - Accent4 4" xfId="332" xr:uid="{00000000-0005-0000-0000-00004B010000}"/>
    <cellStyle name="60% - Accent4 4 2" xfId="333" xr:uid="{00000000-0005-0000-0000-00004C010000}"/>
    <cellStyle name="60% - Accent4 5" xfId="334" xr:uid="{00000000-0005-0000-0000-00004D010000}"/>
    <cellStyle name="60% - Accent4 6" xfId="335" xr:uid="{00000000-0005-0000-0000-00004E010000}"/>
    <cellStyle name="60% - Accent4 7" xfId="336" xr:uid="{00000000-0005-0000-0000-00004F010000}"/>
    <cellStyle name="60% - Accent5" xfId="337" xr:uid="{00000000-0005-0000-0000-000050010000}"/>
    <cellStyle name="60% - Accent5 2" xfId="338" xr:uid="{00000000-0005-0000-0000-000051010000}"/>
    <cellStyle name="60% - Accent5 2 2" xfId="339" xr:uid="{00000000-0005-0000-0000-000052010000}"/>
    <cellStyle name="60% - Accent5 2 3" xfId="340" xr:uid="{00000000-0005-0000-0000-000053010000}"/>
    <cellStyle name="60% - Accent5 2 4" xfId="341" xr:uid="{00000000-0005-0000-0000-000054010000}"/>
    <cellStyle name="60% - Accent5 2 5" xfId="342" xr:uid="{00000000-0005-0000-0000-000055010000}"/>
    <cellStyle name="60% - Accent5 3" xfId="343" xr:uid="{00000000-0005-0000-0000-000056010000}"/>
    <cellStyle name="60% - Accent5 4" xfId="344" xr:uid="{00000000-0005-0000-0000-000057010000}"/>
    <cellStyle name="60% - Accent5 4 2" xfId="345" xr:uid="{00000000-0005-0000-0000-000058010000}"/>
    <cellStyle name="60% - Accent5 5" xfId="346" xr:uid="{00000000-0005-0000-0000-000059010000}"/>
    <cellStyle name="60% - Accent5 6" xfId="347" xr:uid="{00000000-0005-0000-0000-00005A010000}"/>
    <cellStyle name="60% - Accent5 7" xfId="348" xr:uid="{00000000-0005-0000-0000-00005B010000}"/>
    <cellStyle name="60% - Accent6" xfId="349" xr:uid="{00000000-0005-0000-0000-00005C010000}"/>
    <cellStyle name="60% - Accent6 2" xfId="350" xr:uid="{00000000-0005-0000-0000-00005D010000}"/>
    <cellStyle name="60% - Accent6 2 2" xfId="351" xr:uid="{00000000-0005-0000-0000-00005E010000}"/>
    <cellStyle name="60% - Accent6 2 3" xfId="352" xr:uid="{00000000-0005-0000-0000-00005F010000}"/>
    <cellStyle name="60% - Accent6 2 4" xfId="353" xr:uid="{00000000-0005-0000-0000-000060010000}"/>
    <cellStyle name="60% - Accent6 2 5" xfId="354" xr:uid="{00000000-0005-0000-0000-000061010000}"/>
    <cellStyle name="60% - Accent6 3" xfId="355" xr:uid="{00000000-0005-0000-0000-000062010000}"/>
    <cellStyle name="60% - Accent6 4" xfId="356" xr:uid="{00000000-0005-0000-0000-000063010000}"/>
    <cellStyle name="60% - Accent6 4 2" xfId="357" xr:uid="{00000000-0005-0000-0000-000064010000}"/>
    <cellStyle name="60% - Accent6 5" xfId="358" xr:uid="{00000000-0005-0000-0000-000065010000}"/>
    <cellStyle name="60% - Accent6 6" xfId="359" xr:uid="{00000000-0005-0000-0000-000066010000}"/>
    <cellStyle name="60% - Accent6 7" xfId="360" xr:uid="{00000000-0005-0000-0000-000067010000}"/>
    <cellStyle name="Accent1" xfId="361" xr:uid="{00000000-0005-0000-0000-000068010000}"/>
    <cellStyle name="Accent1 2" xfId="362" xr:uid="{00000000-0005-0000-0000-000069010000}"/>
    <cellStyle name="Accent1 2 2" xfId="363" xr:uid="{00000000-0005-0000-0000-00006A010000}"/>
    <cellStyle name="Accent1 2 3" xfId="364" xr:uid="{00000000-0005-0000-0000-00006B010000}"/>
    <cellStyle name="Accent1 2 4" xfId="365" xr:uid="{00000000-0005-0000-0000-00006C010000}"/>
    <cellStyle name="Accent1 2 5" xfId="366" xr:uid="{00000000-0005-0000-0000-00006D010000}"/>
    <cellStyle name="Accent1 3" xfId="367" xr:uid="{00000000-0005-0000-0000-00006E010000}"/>
    <cellStyle name="Accent1 4" xfId="368" xr:uid="{00000000-0005-0000-0000-00006F010000}"/>
    <cellStyle name="Accent1 4 2" xfId="369" xr:uid="{00000000-0005-0000-0000-000070010000}"/>
    <cellStyle name="Accent1 5" xfId="370" xr:uid="{00000000-0005-0000-0000-000071010000}"/>
    <cellStyle name="Accent1 6" xfId="371" xr:uid="{00000000-0005-0000-0000-000072010000}"/>
    <cellStyle name="Accent1 7" xfId="372" xr:uid="{00000000-0005-0000-0000-000073010000}"/>
    <cellStyle name="Accent2" xfId="373" xr:uid="{00000000-0005-0000-0000-000074010000}"/>
    <cellStyle name="Accent2 2" xfId="374" xr:uid="{00000000-0005-0000-0000-000075010000}"/>
    <cellStyle name="Accent2 2 2" xfId="375" xr:uid="{00000000-0005-0000-0000-000076010000}"/>
    <cellStyle name="Accent2 2 3" xfId="376" xr:uid="{00000000-0005-0000-0000-000077010000}"/>
    <cellStyle name="Accent2 2 4" xfId="377" xr:uid="{00000000-0005-0000-0000-000078010000}"/>
    <cellStyle name="Accent2 2 5" xfId="378" xr:uid="{00000000-0005-0000-0000-000079010000}"/>
    <cellStyle name="Accent2 3" xfId="379" xr:uid="{00000000-0005-0000-0000-00007A010000}"/>
    <cellStyle name="Accent2 4" xfId="380" xr:uid="{00000000-0005-0000-0000-00007B010000}"/>
    <cellStyle name="Accent2 4 2" xfId="381" xr:uid="{00000000-0005-0000-0000-00007C010000}"/>
    <cellStyle name="Accent2 5" xfId="382" xr:uid="{00000000-0005-0000-0000-00007D010000}"/>
    <cellStyle name="Accent2 6" xfId="383" xr:uid="{00000000-0005-0000-0000-00007E010000}"/>
    <cellStyle name="Accent2 7" xfId="384" xr:uid="{00000000-0005-0000-0000-00007F010000}"/>
    <cellStyle name="Accent3" xfId="385" xr:uid="{00000000-0005-0000-0000-000080010000}"/>
    <cellStyle name="Accent3 2" xfId="386" xr:uid="{00000000-0005-0000-0000-000081010000}"/>
    <cellStyle name="Accent3 2 2" xfId="387" xr:uid="{00000000-0005-0000-0000-000082010000}"/>
    <cellStyle name="Accent3 2 3" xfId="388" xr:uid="{00000000-0005-0000-0000-000083010000}"/>
    <cellStyle name="Accent3 2 4" xfId="389" xr:uid="{00000000-0005-0000-0000-000084010000}"/>
    <cellStyle name="Accent3 2 5" xfId="390" xr:uid="{00000000-0005-0000-0000-000085010000}"/>
    <cellStyle name="Accent3 3" xfId="391" xr:uid="{00000000-0005-0000-0000-000086010000}"/>
    <cellStyle name="Accent3 4" xfId="392" xr:uid="{00000000-0005-0000-0000-000087010000}"/>
    <cellStyle name="Accent3 4 2" xfId="393" xr:uid="{00000000-0005-0000-0000-000088010000}"/>
    <cellStyle name="Accent3 5" xfId="394" xr:uid="{00000000-0005-0000-0000-000089010000}"/>
    <cellStyle name="Accent3 6" xfId="395" xr:uid="{00000000-0005-0000-0000-00008A010000}"/>
    <cellStyle name="Accent3 7" xfId="396" xr:uid="{00000000-0005-0000-0000-00008B010000}"/>
    <cellStyle name="Accent4" xfId="397" xr:uid="{00000000-0005-0000-0000-00008C010000}"/>
    <cellStyle name="Accent4 2" xfId="398" xr:uid="{00000000-0005-0000-0000-00008D010000}"/>
    <cellStyle name="Accent4 2 2" xfId="399" xr:uid="{00000000-0005-0000-0000-00008E010000}"/>
    <cellStyle name="Accent4 2 3" xfId="400" xr:uid="{00000000-0005-0000-0000-00008F010000}"/>
    <cellStyle name="Accent4 2 4" xfId="401" xr:uid="{00000000-0005-0000-0000-000090010000}"/>
    <cellStyle name="Accent4 2 5" xfId="402" xr:uid="{00000000-0005-0000-0000-000091010000}"/>
    <cellStyle name="Accent4 3" xfId="403" xr:uid="{00000000-0005-0000-0000-000092010000}"/>
    <cellStyle name="Accent4 4" xfId="404" xr:uid="{00000000-0005-0000-0000-000093010000}"/>
    <cellStyle name="Accent4 4 2" xfId="405" xr:uid="{00000000-0005-0000-0000-000094010000}"/>
    <cellStyle name="Accent4 5" xfId="406" xr:uid="{00000000-0005-0000-0000-000095010000}"/>
    <cellStyle name="Accent4 6" xfId="407" xr:uid="{00000000-0005-0000-0000-000096010000}"/>
    <cellStyle name="Accent4 7" xfId="408" xr:uid="{00000000-0005-0000-0000-000097010000}"/>
    <cellStyle name="Accent5" xfId="409" xr:uid="{00000000-0005-0000-0000-000098010000}"/>
    <cellStyle name="Accent5 2" xfId="410" xr:uid="{00000000-0005-0000-0000-000099010000}"/>
    <cellStyle name="Accent5 2 2" xfId="411" xr:uid="{00000000-0005-0000-0000-00009A010000}"/>
    <cellStyle name="Accent5 2 3" xfId="412" xr:uid="{00000000-0005-0000-0000-00009B010000}"/>
    <cellStyle name="Accent5 2 4" xfId="413" xr:uid="{00000000-0005-0000-0000-00009C010000}"/>
    <cellStyle name="Accent5 2 5" xfId="414" xr:uid="{00000000-0005-0000-0000-00009D010000}"/>
    <cellStyle name="Accent5 3" xfId="415" xr:uid="{00000000-0005-0000-0000-00009E010000}"/>
    <cellStyle name="Accent5 4" xfId="416" xr:uid="{00000000-0005-0000-0000-00009F010000}"/>
    <cellStyle name="Accent5 4 2" xfId="417" xr:uid="{00000000-0005-0000-0000-0000A0010000}"/>
    <cellStyle name="Accent5 5" xfId="418" xr:uid="{00000000-0005-0000-0000-0000A1010000}"/>
    <cellStyle name="Accent5 6" xfId="419" xr:uid="{00000000-0005-0000-0000-0000A2010000}"/>
    <cellStyle name="Accent5 7" xfId="420" xr:uid="{00000000-0005-0000-0000-0000A3010000}"/>
    <cellStyle name="Accent6" xfId="421" xr:uid="{00000000-0005-0000-0000-0000A4010000}"/>
    <cellStyle name="Accent6 2" xfId="422" xr:uid="{00000000-0005-0000-0000-0000A5010000}"/>
    <cellStyle name="Accent6 2 2" xfId="423" xr:uid="{00000000-0005-0000-0000-0000A6010000}"/>
    <cellStyle name="Accent6 2 3" xfId="424" xr:uid="{00000000-0005-0000-0000-0000A7010000}"/>
    <cellStyle name="Accent6 2 4" xfId="425" xr:uid="{00000000-0005-0000-0000-0000A8010000}"/>
    <cellStyle name="Accent6 2 5" xfId="426" xr:uid="{00000000-0005-0000-0000-0000A9010000}"/>
    <cellStyle name="Accent6 3" xfId="427" xr:uid="{00000000-0005-0000-0000-0000AA010000}"/>
    <cellStyle name="Accent6 4" xfId="428" xr:uid="{00000000-0005-0000-0000-0000AB010000}"/>
    <cellStyle name="Accent6 4 2" xfId="429" xr:uid="{00000000-0005-0000-0000-0000AC010000}"/>
    <cellStyle name="Accent6 5" xfId="430" xr:uid="{00000000-0005-0000-0000-0000AD010000}"/>
    <cellStyle name="Accent6 6" xfId="431" xr:uid="{00000000-0005-0000-0000-0000AE010000}"/>
    <cellStyle name="Accent6 7" xfId="432" xr:uid="{00000000-0005-0000-0000-0000AF010000}"/>
    <cellStyle name="Bad" xfId="433" xr:uid="{00000000-0005-0000-0000-0000B0010000}"/>
    <cellStyle name="Bad 2" xfId="434" xr:uid="{00000000-0005-0000-0000-0000B1010000}"/>
    <cellStyle name="Bad 2 2" xfId="435" xr:uid="{00000000-0005-0000-0000-0000B2010000}"/>
    <cellStyle name="Bad 2 3" xfId="436" xr:uid="{00000000-0005-0000-0000-0000B3010000}"/>
    <cellStyle name="Bad 2 4" xfId="437" xr:uid="{00000000-0005-0000-0000-0000B4010000}"/>
    <cellStyle name="Bad 2 5" xfId="438" xr:uid="{00000000-0005-0000-0000-0000B5010000}"/>
    <cellStyle name="Bad 3" xfId="439" xr:uid="{00000000-0005-0000-0000-0000B6010000}"/>
    <cellStyle name="Bad 4" xfId="440" xr:uid="{00000000-0005-0000-0000-0000B7010000}"/>
    <cellStyle name="Bad 4 2" xfId="441" xr:uid="{00000000-0005-0000-0000-0000B8010000}"/>
    <cellStyle name="Bad 5" xfId="442" xr:uid="{00000000-0005-0000-0000-0000B9010000}"/>
    <cellStyle name="Bad 6" xfId="443" xr:uid="{00000000-0005-0000-0000-0000BA010000}"/>
    <cellStyle name="Bad 7" xfId="444" xr:uid="{00000000-0005-0000-0000-0000BB010000}"/>
    <cellStyle name="Calculation" xfId="445" xr:uid="{00000000-0005-0000-0000-0000BC010000}"/>
    <cellStyle name="Calculation 2" xfId="446" xr:uid="{00000000-0005-0000-0000-0000BD010000}"/>
    <cellStyle name="Calculation 2 2" xfId="447" xr:uid="{00000000-0005-0000-0000-0000BE010000}"/>
    <cellStyle name="Calculation 2 3" xfId="448" xr:uid="{00000000-0005-0000-0000-0000BF010000}"/>
    <cellStyle name="Calculation 2 4" xfId="449" xr:uid="{00000000-0005-0000-0000-0000C0010000}"/>
    <cellStyle name="Calculation 2 5" xfId="450" xr:uid="{00000000-0005-0000-0000-0000C1010000}"/>
    <cellStyle name="Calculation 2_anakia II etapi.xls sm. defeqturi" xfId="451" xr:uid="{00000000-0005-0000-0000-0000C2010000}"/>
    <cellStyle name="Calculation 3" xfId="452" xr:uid="{00000000-0005-0000-0000-0000C3010000}"/>
    <cellStyle name="Calculation 4" xfId="453" xr:uid="{00000000-0005-0000-0000-0000C4010000}"/>
    <cellStyle name="Calculation 4 2" xfId="454" xr:uid="{00000000-0005-0000-0000-0000C5010000}"/>
    <cellStyle name="Calculation 4_anakia II etapi.xls sm. defeqturi" xfId="455" xr:uid="{00000000-0005-0000-0000-0000C6010000}"/>
    <cellStyle name="Calculation 5" xfId="456" xr:uid="{00000000-0005-0000-0000-0000C7010000}"/>
    <cellStyle name="Calculation 6" xfId="457" xr:uid="{00000000-0005-0000-0000-0000C8010000}"/>
    <cellStyle name="Calculation 7" xfId="458" xr:uid="{00000000-0005-0000-0000-0000C9010000}"/>
    <cellStyle name="Check Cell" xfId="459" xr:uid="{00000000-0005-0000-0000-0000CA010000}"/>
    <cellStyle name="Check Cell 2" xfId="460" xr:uid="{00000000-0005-0000-0000-0000CB010000}"/>
    <cellStyle name="Check Cell 2 2" xfId="461" xr:uid="{00000000-0005-0000-0000-0000CC010000}"/>
    <cellStyle name="Check Cell 2 3" xfId="462" xr:uid="{00000000-0005-0000-0000-0000CD010000}"/>
    <cellStyle name="Check Cell 2 4" xfId="463" xr:uid="{00000000-0005-0000-0000-0000CE010000}"/>
    <cellStyle name="Check Cell 2 5" xfId="464" xr:uid="{00000000-0005-0000-0000-0000CF010000}"/>
    <cellStyle name="Check Cell 2_anakia II etapi.xls sm. defeqturi" xfId="465" xr:uid="{00000000-0005-0000-0000-0000D0010000}"/>
    <cellStyle name="Check Cell 3" xfId="466" xr:uid="{00000000-0005-0000-0000-0000D1010000}"/>
    <cellStyle name="Check Cell 4" xfId="467" xr:uid="{00000000-0005-0000-0000-0000D2010000}"/>
    <cellStyle name="Check Cell 4 2" xfId="468" xr:uid="{00000000-0005-0000-0000-0000D3010000}"/>
    <cellStyle name="Check Cell 4_anakia II etapi.xls sm. defeqturi" xfId="469" xr:uid="{00000000-0005-0000-0000-0000D4010000}"/>
    <cellStyle name="Check Cell 5" xfId="470" xr:uid="{00000000-0005-0000-0000-0000D5010000}"/>
    <cellStyle name="Check Cell 6" xfId="471" xr:uid="{00000000-0005-0000-0000-0000D6010000}"/>
    <cellStyle name="Check Cell 7" xfId="472" xr:uid="{00000000-0005-0000-0000-0000D7010000}"/>
    <cellStyle name="Comma 10" xfId="473" xr:uid="{00000000-0005-0000-0000-0000D8010000}"/>
    <cellStyle name="Comma 10 2" xfId="474" xr:uid="{00000000-0005-0000-0000-0000D9010000}"/>
    <cellStyle name="Comma 11" xfId="475" xr:uid="{00000000-0005-0000-0000-0000DA010000}"/>
    <cellStyle name="Comma 12" xfId="476" xr:uid="{00000000-0005-0000-0000-0000DB010000}"/>
    <cellStyle name="Comma 12 2" xfId="477" xr:uid="{00000000-0005-0000-0000-0000DC010000}"/>
    <cellStyle name="Comma 12 3" xfId="478" xr:uid="{00000000-0005-0000-0000-0000DD010000}"/>
    <cellStyle name="Comma 12 4" xfId="479" xr:uid="{00000000-0005-0000-0000-0000DE010000}"/>
    <cellStyle name="Comma 12 5" xfId="480" xr:uid="{00000000-0005-0000-0000-0000DF010000}"/>
    <cellStyle name="Comma 12 6" xfId="481" xr:uid="{00000000-0005-0000-0000-0000E0010000}"/>
    <cellStyle name="Comma 12 7" xfId="482" xr:uid="{00000000-0005-0000-0000-0000E1010000}"/>
    <cellStyle name="Comma 12 8" xfId="483" xr:uid="{00000000-0005-0000-0000-0000E2010000}"/>
    <cellStyle name="Comma 13" xfId="484" xr:uid="{00000000-0005-0000-0000-0000E3010000}"/>
    <cellStyle name="Comma 14" xfId="485" xr:uid="{00000000-0005-0000-0000-0000E4010000}"/>
    <cellStyle name="Comma 15" xfId="486" xr:uid="{00000000-0005-0000-0000-0000E5010000}"/>
    <cellStyle name="Comma 15 2" xfId="487" xr:uid="{00000000-0005-0000-0000-0000E6010000}"/>
    <cellStyle name="Comma 16" xfId="488" xr:uid="{00000000-0005-0000-0000-0000E7010000}"/>
    <cellStyle name="Comma 17" xfId="489" xr:uid="{00000000-0005-0000-0000-0000E8010000}"/>
    <cellStyle name="Comma 17 2" xfId="490" xr:uid="{00000000-0005-0000-0000-0000E9010000}"/>
    <cellStyle name="Comma 18" xfId="491" xr:uid="{00000000-0005-0000-0000-0000EA010000}"/>
    <cellStyle name="Comma 19" xfId="492" xr:uid="{00000000-0005-0000-0000-0000EB010000}"/>
    <cellStyle name="Comma 2" xfId="493" xr:uid="{00000000-0005-0000-0000-0000EC010000}"/>
    <cellStyle name="Comma 2 2" xfId="494" xr:uid="{00000000-0005-0000-0000-0000ED010000}"/>
    <cellStyle name="Comma 2 2 2" xfId="495" xr:uid="{00000000-0005-0000-0000-0000EE010000}"/>
    <cellStyle name="Comma 2 2 3" xfId="496" xr:uid="{00000000-0005-0000-0000-0000EF010000}"/>
    <cellStyle name="Comma 2 3" xfId="497" xr:uid="{00000000-0005-0000-0000-0000F0010000}"/>
    <cellStyle name="Comma 20" xfId="498" xr:uid="{00000000-0005-0000-0000-0000F1010000}"/>
    <cellStyle name="Comma 3" xfId="499" xr:uid="{00000000-0005-0000-0000-0000F2010000}"/>
    <cellStyle name="Comma 4" xfId="500" xr:uid="{00000000-0005-0000-0000-0000F3010000}"/>
    <cellStyle name="Comma 5" xfId="501" xr:uid="{00000000-0005-0000-0000-0000F4010000}"/>
    <cellStyle name="Comma 6" xfId="502" xr:uid="{00000000-0005-0000-0000-0000F5010000}"/>
    <cellStyle name="Comma 7" xfId="503" xr:uid="{00000000-0005-0000-0000-0000F6010000}"/>
    <cellStyle name="Comma 8" xfId="504" xr:uid="{00000000-0005-0000-0000-0000F7010000}"/>
    <cellStyle name="Comma 9" xfId="505" xr:uid="{00000000-0005-0000-0000-0000F8010000}"/>
    <cellStyle name="Explanatory Text" xfId="506" xr:uid="{00000000-0005-0000-0000-0000F9010000}"/>
    <cellStyle name="Explanatory Text 2" xfId="507" xr:uid="{00000000-0005-0000-0000-0000FA010000}"/>
    <cellStyle name="Explanatory Text 2 2" xfId="508" xr:uid="{00000000-0005-0000-0000-0000FB010000}"/>
    <cellStyle name="Explanatory Text 2 3" xfId="509" xr:uid="{00000000-0005-0000-0000-0000FC010000}"/>
    <cellStyle name="Explanatory Text 2 4" xfId="510" xr:uid="{00000000-0005-0000-0000-0000FD010000}"/>
    <cellStyle name="Explanatory Text 2 5" xfId="511" xr:uid="{00000000-0005-0000-0000-0000FE010000}"/>
    <cellStyle name="Explanatory Text 3" xfId="512" xr:uid="{00000000-0005-0000-0000-0000FF010000}"/>
    <cellStyle name="Explanatory Text 4" xfId="513" xr:uid="{00000000-0005-0000-0000-000000020000}"/>
    <cellStyle name="Explanatory Text 4 2" xfId="514" xr:uid="{00000000-0005-0000-0000-000001020000}"/>
    <cellStyle name="Explanatory Text 5" xfId="515" xr:uid="{00000000-0005-0000-0000-000002020000}"/>
    <cellStyle name="Explanatory Text 6" xfId="516" xr:uid="{00000000-0005-0000-0000-000003020000}"/>
    <cellStyle name="Explanatory Text 7" xfId="517" xr:uid="{00000000-0005-0000-0000-000004020000}"/>
    <cellStyle name="Good" xfId="518" xr:uid="{00000000-0005-0000-0000-000005020000}"/>
    <cellStyle name="Good 2" xfId="519" xr:uid="{00000000-0005-0000-0000-000006020000}"/>
    <cellStyle name="Good 2 2" xfId="520" xr:uid="{00000000-0005-0000-0000-000007020000}"/>
    <cellStyle name="Good 2 3" xfId="521" xr:uid="{00000000-0005-0000-0000-000008020000}"/>
    <cellStyle name="Good 2 4" xfId="522" xr:uid="{00000000-0005-0000-0000-000009020000}"/>
    <cellStyle name="Good 2 5" xfId="523" xr:uid="{00000000-0005-0000-0000-00000A020000}"/>
    <cellStyle name="Good 3" xfId="524" xr:uid="{00000000-0005-0000-0000-00000B020000}"/>
    <cellStyle name="Good 4" xfId="525" xr:uid="{00000000-0005-0000-0000-00000C020000}"/>
    <cellStyle name="Good 4 2" xfId="526" xr:uid="{00000000-0005-0000-0000-00000D020000}"/>
    <cellStyle name="Good 5" xfId="527" xr:uid="{00000000-0005-0000-0000-00000E020000}"/>
    <cellStyle name="Good 6" xfId="528" xr:uid="{00000000-0005-0000-0000-00000F020000}"/>
    <cellStyle name="Good 7" xfId="529" xr:uid="{00000000-0005-0000-0000-000010020000}"/>
    <cellStyle name="Heading 1" xfId="530" xr:uid="{00000000-0005-0000-0000-000011020000}"/>
    <cellStyle name="Heading 1 2" xfId="531" xr:uid="{00000000-0005-0000-0000-000012020000}"/>
    <cellStyle name="Heading 1 2 2" xfId="532" xr:uid="{00000000-0005-0000-0000-000013020000}"/>
    <cellStyle name="Heading 1 2 3" xfId="533" xr:uid="{00000000-0005-0000-0000-000014020000}"/>
    <cellStyle name="Heading 1 2 4" xfId="534" xr:uid="{00000000-0005-0000-0000-000015020000}"/>
    <cellStyle name="Heading 1 2 5" xfId="535" xr:uid="{00000000-0005-0000-0000-000016020000}"/>
    <cellStyle name="Heading 1 2_anakia II etapi.xls sm. defeqturi" xfId="536" xr:uid="{00000000-0005-0000-0000-000017020000}"/>
    <cellStyle name="Heading 1 3" xfId="537" xr:uid="{00000000-0005-0000-0000-000018020000}"/>
    <cellStyle name="Heading 1 4" xfId="538" xr:uid="{00000000-0005-0000-0000-000019020000}"/>
    <cellStyle name="Heading 1 4 2" xfId="539" xr:uid="{00000000-0005-0000-0000-00001A020000}"/>
    <cellStyle name="Heading 1 4_anakia II etapi.xls sm. defeqturi" xfId="540" xr:uid="{00000000-0005-0000-0000-00001B020000}"/>
    <cellStyle name="Heading 1 5" xfId="541" xr:uid="{00000000-0005-0000-0000-00001C020000}"/>
    <cellStyle name="Heading 1 6" xfId="542" xr:uid="{00000000-0005-0000-0000-00001D020000}"/>
    <cellStyle name="Heading 1 7" xfId="543" xr:uid="{00000000-0005-0000-0000-00001E020000}"/>
    <cellStyle name="Heading 2" xfId="544" xr:uid="{00000000-0005-0000-0000-00001F020000}"/>
    <cellStyle name="Heading 2 2" xfId="545" xr:uid="{00000000-0005-0000-0000-000020020000}"/>
    <cellStyle name="Heading 2 2 2" xfId="546" xr:uid="{00000000-0005-0000-0000-000021020000}"/>
    <cellStyle name="Heading 2 2 3" xfId="547" xr:uid="{00000000-0005-0000-0000-000022020000}"/>
    <cellStyle name="Heading 2 2 4" xfId="548" xr:uid="{00000000-0005-0000-0000-000023020000}"/>
    <cellStyle name="Heading 2 2 5" xfId="549" xr:uid="{00000000-0005-0000-0000-000024020000}"/>
    <cellStyle name="Heading 2 2_anakia II etapi.xls sm. defeqturi" xfId="550" xr:uid="{00000000-0005-0000-0000-000025020000}"/>
    <cellStyle name="Heading 2 3" xfId="551" xr:uid="{00000000-0005-0000-0000-000026020000}"/>
    <cellStyle name="Heading 2 4" xfId="552" xr:uid="{00000000-0005-0000-0000-000027020000}"/>
    <cellStyle name="Heading 2 4 2" xfId="553" xr:uid="{00000000-0005-0000-0000-000028020000}"/>
    <cellStyle name="Heading 2 4_anakia II etapi.xls sm. defeqturi" xfId="554" xr:uid="{00000000-0005-0000-0000-000029020000}"/>
    <cellStyle name="Heading 2 5" xfId="555" xr:uid="{00000000-0005-0000-0000-00002A020000}"/>
    <cellStyle name="Heading 2 6" xfId="556" xr:uid="{00000000-0005-0000-0000-00002B020000}"/>
    <cellStyle name="Heading 2 7" xfId="557" xr:uid="{00000000-0005-0000-0000-00002C020000}"/>
    <cellStyle name="Heading 3" xfId="558" xr:uid="{00000000-0005-0000-0000-00002D020000}"/>
    <cellStyle name="Heading 3 2" xfId="559" xr:uid="{00000000-0005-0000-0000-00002E020000}"/>
    <cellStyle name="Heading 3 2 2" xfId="560" xr:uid="{00000000-0005-0000-0000-00002F020000}"/>
    <cellStyle name="Heading 3 2 3" xfId="561" xr:uid="{00000000-0005-0000-0000-000030020000}"/>
    <cellStyle name="Heading 3 2 4" xfId="562" xr:uid="{00000000-0005-0000-0000-000031020000}"/>
    <cellStyle name="Heading 3 2 5" xfId="563" xr:uid="{00000000-0005-0000-0000-000032020000}"/>
    <cellStyle name="Heading 3 2_anakia II etapi.xls sm. defeqturi" xfId="564" xr:uid="{00000000-0005-0000-0000-000033020000}"/>
    <cellStyle name="Heading 3 3" xfId="565" xr:uid="{00000000-0005-0000-0000-000034020000}"/>
    <cellStyle name="Heading 3 4" xfId="566" xr:uid="{00000000-0005-0000-0000-000035020000}"/>
    <cellStyle name="Heading 3 4 2" xfId="567" xr:uid="{00000000-0005-0000-0000-000036020000}"/>
    <cellStyle name="Heading 3 4_anakia II etapi.xls sm. defeqturi" xfId="568" xr:uid="{00000000-0005-0000-0000-000037020000}"/>
    <cellStyle name="Heading 3 5" xfId="569" xr:uid="{00000000-0005-0000-0000-000038020000}"/>
    <cellStyle name="Heading 3 6" xfId="570" xr:uid="{00000000-0005-0000-0000-000039020000}"/>
    <cellStyle name="Heading 3 7" xfId="571" xr:uid="{00000000-0005-0000-0000-00003A020000}"/>
    <cellStyle name="Heading 4" xfId="572" xr:uid="{00000000-0005-0000-0000-00003B020000}"/>
    <cellStyle name="Heading 4 2" xfId="573" xr:uid="{00000000-0005-0000-0000-00003C020000}"/>
    <cellStyle name="Heading 4 2 2" xfId="574" xr:uid="{00000000-0005-0000-0000-00003D020000}"/>
    <cellStyle name="Heading 4 2 3" xfId="575" xr:uid="{00000000-0005-0000-0000-00003E020000}"/>
    <cellStyle name="Heading 4 2 4" xfId="576" xr:uid="{00000000-0005-0000-0000-00003F020000}"/>
    <cellStyle name="Heading 4 2 5" xfId="577" xr:uid="{00000000-0005-0000-0000-000040020000}"/>
    <cellStyle name="Heading 4 3" xfId="578" xr:uid="{00000000-0005-0000-0000-000041020000}"/>
    <cellStyle name="Heading 4 4" xfId="579" xr:uid="{00000000-0005-0000-0000-000042020000}"/>
    <cellStyle name="Heading 4 4 2" xfId="580" xr:uid="{00000000-0005-0000-0000-000043020000}"/>
    <cellStyle name="Heading 4 5" xfId="581" xr:uid="{00000000-0005-0000-0000-000044020000}"/>
    <cellStyle name="Heading 4 6" xfId="582" xr:uid="{00000000-0005-0000-0000-000045020000}"/>
    <cellStyle name="Heading 4 7" xfId="583" xr:uid="{00000000-0005-0000-0000-000046020000}"/>
    <cellStyle name="Hyperlink 2" xfId="584" xr:uid="{00000000-0005-0000-0000-000047020000}"/>
    <cellStyle name="Input" xfId="585" xr:uid="{00000000-0005-0000-0000-000048020000}"/>
    <cellStyle name="Input 2" xfId="586" xr:uid="{00000000-0005-0000-0000-000049020000}"/>
    <cellStyle name="Input 2 2" xfId="587" xr:uid="{00000000-0005-0000-0000-00004A020000}"/>
    <cellStyle name="Input 2 3" xfId="588" xr:uid="{00000000-0005-0000-0000-00004B020000}"/>
    <cellStyle name="Input 2 4" xfId="589" xr:uid="{00000000-0005-0000-0000-00004C020000}"/>
    <cellStyle name="Input 2 5" xfId="590" xr:uid="{00000000-0005-0000-0000-00004D020000}"/>
    <cellStyle name="Input 2_anakia II etapi.xls sm. defeqturi" xfId="591" xr:uid="{00000000-0005-0000-0000-00004E020000}"/>
    <cellStyle name="Input 3" xfId="592" xr:uid="{00000000-0005-0000-0000-00004F020000}"/>
    <cellStyle name="Input 4" xfId="593" xr:uid="{00000000-0005-0000-0000-000050020000}"/>
    <cellStyle name="Input 4 2" xfId="594" xr:uid="{00000000-0005-0000-0000-000051020000}"/>
    <cellStyle name="Input 4_anakia II etapi.xls sm. defeqturi" xfId="595" xr:uid="{00000000-0005-0000-0000-000052020000}"/>
    <cellStyle name="Input 5" xfId="596" xr:uid="{00000000-0005-0000-0000-000053020000}"/>
    <cellStyle name="Input 6" xfId="597" xr:uid="{00000000-0005-0000-0000-000054020000}"/>
    <cellStyle name="Input 7" xfId="598" xr:uid="{00000000-0005-0000-0000-000055020000}"/>
    <cellStyle name="Linked Cell" xfId="599" xr:uid="{00000000-0005-0000-0000-000056020000}"/>
    <cellStyle name="Linked Cell 2" xfId="600" xr:uid="{00000000-0005-0000-0000-000057020000}"/>
    <cellStyle name="Linked Cell 2 2" xfId="601" xr:uid="{00000000-0005-0000-0000-000058020000}"/>
    <cellStyle name="Linked Cell 2 3" xfId="602" xr:uid="{00000000-0005-0000-0000-000059020000}"/>
    <cellStyle name="Linked Cell 2 4" xfId="603" xr:uid="{00000000-0005-0000-0000-00005A020000}"/>
    <cellStyle name="Linked Cell 2 5" xfId="604" xr:uid="{00000000-0005-0000-0000-00005B020000}"/>
    <cellStyle name="Linked Cell 2_anakia II etapi.xls sm. defeqturi" xfId="605" xr:uid="{00000000-0005-0000-0000-00005C020000}"/>
    <cellStyle name="Linked Cell 3" xfId="606" xr:uid="{00000000-0005-0000-0000-00005D020000}"/>
    <cellStyle name="Linked Cell 4" xfId="607" xr:uid="{00000000-0005-0000-0000-00005E020000}"/>
    <cellStyle name="Linked Cell 4 2" xfId="608" xr:uid="{00000000-0005-0000-0000-00005F020000}"/>
    <cellStyle name="Linked Cell 4_anakia II etapi.xls sm. defeqturi" xfId="609" xr:uid="{00000000-0005-0000-0000-000060020000}"/>
    <cellStyle name="Linked Cell 5" xfId="610" xr:uid="{00000000-0005-0000-0000-000061020000}"/>
    <cellStyle name="Linked Cell 6" xfId="611" xr:uid="{00000000-0005-0000-0000-000062020000}"/>
    <cellStyle name="Linked Cell 7" xfId="612" xr:uid="{00000000-0005-0000-0000-000063020000}"/>
    <cellStyle name="Neutral" xfId="613" xr:uid="{00000000-0005-0000-0000-000064020000}"/>
    <cellStyle name="Neutral 2" xfId="614" xr:uid="{00000000-0005-0000-0000-000065020000}"/>
    <cellStyle name="Neutral 2 2" xfId="615" xr:uid="{00000000-0005-0000-0000-000066020000}"/>
    <cellStyle name="Neutral 2 3" xfId="616" xr:uid="{00000000-0005-0000-0000-000067020000}"/>
    <cellStyle name="Neutral 2 4" xfId="617" xr:uid="{00000000-0005-0000-0000-000068020000}"/>
    <cellStyle name="Neutral 2 5" xfId="618" xr:uid="{00000000-0005-0000-0000-000069020000}"/>
    <cellStyle name="Neutral 3" xfId="619" xr:uid="{00000000-0005-0000-0000-00006A020000}"/>
    <cellStyle name="Neutral 4" xfId="620" xr:uid="{00000000-0005-0000-0000-00006B020000}"/>
    <cellStyle name="Neutral 4 2" xfId="621" xr:uid="{00000000-0005-0000-0000-00006C020000}"/>
    <cellStyle name="Neutral 5" xfId="622" xr:uid="{00000000-0005-0000-0000-00006D020000}"/>
    <cellStyle name="Neutral 6" xfId="623" xr:uid="{00000000-0005-0000-0000-00006E020000}"/>
    <cellStyle name="Neutral 7" xfId="624" xr:uid="{00000000-0005-0000-0000-00006F020000}"/>
    <cellStyle name="Normal" xfId="0" builtinId="0"/>
    <cellStyle name="Normal 10" xfId="625" xr:uid="{00000000-0005-0000-0000-000071020000}"/>
    <cellStyle name="Normal 10 2" xfId="626" xr:uid="{00000000-0005-0000-0000-000072020000}"/>
    <cellStyle name="Normal 11" xfId="627" xr:uid="{00000000-0005-0000-0000-000073020000}"/>
    <cellStyle name="Normal 11 2" xfId="628" xr:uid="{00000000-0005-0000-0000-000074020000}"/>
    <cellStyle name="Normal 11 2 2" xfId="629" xr:uid="{00000000-0005-0000-0000-000075020000}"/>
    <cellStyle name="Normal 11 3" xfId="630" xr:uid="{00000000-0005-0000-0000-000076020000}"/>
    <cellStyle name="Normal 11_GAZI-2010" xfId="631" xr:uid="{00000000-0005-0000-0000-000077020000}"/>
    <cellStyle name="Normal 12" xfId="632" xr:uid="{00000000-0005-0000-0000-000078020000}"/>
    <cellStyle name="Normal 12 2" xfId="633" xr:uid="{00000000-0005-0000-0000-000079020000}"/>
    <cellStyle name="Normal 12_gazis gare qseli" xfId="634" xr:uid="{00000000-0005-0000-0000-00007A020000}"/>
    <cellStyle name="Normal 13" xfId="635" xr:uid="{00000000-0005-0000-0000-00007B020000}"/>
    <cellStyle name="Normal 13 2" xfId="636" xr:uid="{00000000-0005-0000-0000-00007C020000}"/>
    <cellStyle name="Normal 13 2 2" xfId="637" xr:uid="{00000000-0005-0000-0000-00007D020000}"/>
    <cellStyle name="Normal 13 2 3" xfId="898" xr:uid="{00000000-0005-0000-0000-00007E020000}"/>
    <cellStyle name="Normal 13 3" xfId="638" xr:uid="{00000000-0005-0000-0000-00007F020000}"/>
    <cellStyle name="Normal 13 3 2" xfId="639" xr:uid="{00000000-0005-0000-0000-000080020000}"/>
    <cellStyle name="Normal 13 3 3" xfId="640" xr:uid="{00000000-0005-0000-0000-000081020000}"/>
    <cellStyle name="Normal 13 3 3 2" xfId="641" xr:uid="{00000000-0005-0000-0000-000082020000}"/>
    <cellStyle name="Normal 13 3 3 3" xfId="642" xr:uid="{00000000-0005-0000-0000-000083020000}"/>
    <cellStyle name="Normal 13 3 3 6" xfId="899" xr:uid="{00000000-0005-0000-0000-000084020000}"/>
    <cellStyle name="Normal 13 3 4" xfId="643" xr:uid="{00000000-0005-0000-0000-000085020000}"/>
    <cellStyle name="Normal 13 3 5" xfId="644" xr:uid="{00000000-0005-0000-0000-000086020000}"/>
    <cellStyle name="Normal 13 4" xfId="645" xr:uid="{00000000-0005-0000-0000-000087020000}"/>
    <cellStyle name="Normal 13 5" xfId="646" xr:uid="{00000000-0005-0000-0000-000088020000}"/>
    <cellStyle name="Normal 13 5 2" xfId="647" xr:uid="{00000000-0005-0000-0000-000089020000}"/>
    <cellStyle name="Normal 13 5 3" xfId="648" xr:uid="{00000000-0005-0000-0000-00008A020000}"/>
    <cellStyle name="Normal 13 5 3 2" xfId="649" xr:uid="{00000000-0005-0000-0000-00008B020000}"/>
    <cellStyle name="Normal 13 5 3 2 2" xfId="900" xr:uid="{00000000-0005-0000-0000-00008C020000}"/>
    <cellStyle name="Normal 13 5 3 3" xfId="650" xr:uid="{00000000-0005-0000-0000-00008D020000}"/>
    <cellStyle name="Normal 13 5 3 4" xfId="651" xr:uid="{00000000-0005-0000-0000-00008E020000}"/>
    <cellStyle name="Normal 13 5 4" xfId="652" xr:uid="{00000000-0005-0000-0000-00008F020000}"/>
    <cellStyle name="Normal 13 6" xfId="653" xr:uid="{00000000-0005-0000-0000-000090020000}"/>
    <cellStyle name="Normal 13 7" xfId="654" xr:uid="{00000000-0005-0000-0000-000091020000}"/>
    <cellStyle name="Normal 13_# 6-1 27.01.12 - копия (1)" xfId="655" xr:uid="{00000000-0005-0000-0000-000092020000}"/>
    <cellStyle name="Normal 14" xfId="656" xr:uid="{00000000-0005-0000-0000-000093020000}"/>
    <cellStyle name="Normal 14 2" xfId="657" xr:uid="{00000000-0005-0000-0000-000094020000}"/>
    <cellStyle name="Normal 14 3" xfId="658" xr:uid="{00000000-0005-0000-0000-000095020000}"/>
    <cellStyle name="Normal 14 3 2" xfId="659" xr:uid="{00000000-0005-0000-0000-000096020000}"/>
    <cellStyle name="Normal 14 4" xfId="660" xr:uid="{00000000-0005-0000-0000-000097020000}"/>
    <cellStyle name="Normal 14 5" xfId="661" xr:uid="{00000000-0005-0000-0000-000098020000}"/>
    <cellStyle name="Normal 14 6" xfId="662" xr:uid="{00000000-0005-0000-0000-000099020000}"/>
    <cellStyle name="Normal 14_anakia II etapi.xls sm. defeqturi" xfId="663" xr:uid="{00000000-0005-0000-0000-00009A020000}"/>
    <cellStyle name="Normal 15" xfId="664" xr:uid="{00000000-0005-0000-0000-00009B020000}"/>
    <cellStyle name="Normal 16" xfId="665" xr:uid="{00000000-0005-0000-0000-00009C020000}"/>
    <cellStyle name="Normal 16 2" xfId="666" xr:uid="{00000000-0005-0000-0000-00009D020000}"/>
    <cellStyle name="Normal 16 3" xfId="667" xr:uid="{00000000-0005-0000-0000-00009E020000}"/>
    <cellStyle name="Normal 16 4" xfId="668" xr:uid="{00000000-0005-0000-0000-00009F020000}"/>
    <cellStyle name="Normal 16_# 6-1 27.01.12 - копия (1)" xfId="669" xr:uid="{00000000-0005-0000-0000-0000A0020000}"/>
    <cellStyle name="Normal 17" xfId="670" xr:uid="{00000000-0005-0000-0000-0000A1020000}"/>
    <cellStyle name="Normal 18" xfId="671" xr:uid="{00000000-0005-0000-0000-0000A2020000}"/>
    <cellStyle name="Normal 19" xfId="672" xr:uid="{00000000-0005-0000-0000-0000A3020000}"/>
    <cellStyle name="Normal 2" xfId="673" xr:uid="{00000000-0005-0000-0000-0000A4020000}"/>
    <cellStyle name="Normal 2 10" xfId="674" xr:uid="{00000000-0005-0000-0000-0000A5020000}"/>
    <cellStyle name="Normal 2 11" xfId="675" xr:uid="{00000000-0005-0000-0000-0000A6020000}"/>
    <cellStyle name="Normal 2 2" xfId="676" xr:uid="{00000000-0005-0000-0000-0000A7020000}"/>
    <cellStyle name="Normal 2 2 2" xfId="677" xr:uid="{00000000-0005-0000-0000-0000A8020000}"/>
    <cellStyle name="Normal 2 2 3" xfId="678" xr:uid="{00000000-0005-0000-0000-0000A9020000}"/>
    <cellStyle name="Normal 2 2 4" xfId="679" xr:uid="{00000000-0005-0000-0000-0000AA020000}"/>
    <cellStyle name="Normal 2 2 5" xfId="680" xr:uid="{00000000-0005-0000-0000-0000AB020000}"/>
    <cellStyle name="Normal 2 2 6" xfId="681" xr:uid="{00000000-0005-0000-0000-0000AC020000}"/>
    <cellStyle name="Normal 2 2 7" xfId="682" xr:uid="{00000000-0005-0000-0000-0000AD020000}"/>
    <cellStyle name="Normal 2 2_2D4CD000" xfId="683" xr:uid="{00000000-0005-0000-0000-0000AE020000}"/>
    <cellStyle name="Normal 2 3" xfId="684" xr:uid="{00000000-0005-0000-0000-0000AF020000}"/>
    <cellStyle name="Normal 2 4" xfId="685" xr:uid="{00000000-0005-0000-0000-0000B0020000}"/>
    <cellStyle name="Normal 2 5" xfId="686" xr:uid="{00000000-0005-0000-0000-0000B1020000}"/>
    <cellStyle name="Normal 2 6" xfId="687" xr:uid="{00000000-0005-0000-0000-0000B2020000}"/>
    <cellStyle name="Normal 2 7" xfId="688" xr:uid="{00000000-0005-0000-0000-0000B3020000}"/>
    <cellStyle name="Normal 2 7 2" xfId="689" xr:uid="{00000000-0005-0000-0000-0000B4020000}"/>
    <cellStyle name="Normal 2 7 3" xfId="690" xr:uid="{00000000-0005-0000-0000-0000B5020000}"/>
    <cellStyle name="Normal 2 7_anakia II etapi.xls sm. defeqturi" xfId="691" xr:uid="{00000000-0005-0000-0000-0000B6020000}"/>
    <cellStyle name="Normal 2 8" xfId="692" xr:uid="{00000000-0005-0000-0000-0000B7020000}"/>
    <cellStyle name="Normal 2 9" xfId="693" xr:uid="{00000000-0005-0000-0000-0000B8020000}"/>
    <cellStyle name="Normal 2_anakia II etapi.xls sm. defeqturi" xfId="694" xr:uid="{00000000-0005-0000-0000-0000B9020000}"/>
    <cellStyle name="Normal 20" xfId="695" xr:uid="{00000000-0005-0000-0000-0000BA020000}"/>
    <cellStyle name="Normal 21" xfId="696" xr:uid="{00000000-0005-0000-0000-0000BB020000}"/>
    <cellStyle name="Normal 22" xfId="697" xr:uid="{00000000-0005-0000-0000-0000BC020000}"/>
    <cellStyle name="Normal 23" xfId="698" xr:uid="{00000000-0005-0000-0000-0000BD020000}"/>
    <cellStyle name="Normal 24" xfId="699" xr:uid="{00000000-0005-0000-0000-0000BE020000}"/>
    <cellStyle name="Normal 25" xfId="700" xr:uid="{00000000-0005-0000-0000-0000BF020000}"/>
    <cellStyle name="Normal 26" xfId="701" xr:uid="{00000000-0005-0000-0000-0000C0020000}"/>
    <cellStyle name="Normal 27" xfId="702" xr:uid="{00000000-0005-0000-0000-0000C1020000}"/>
    <cellStyle name="Normal 28" xfId="703" xr:uid="{00000000-0005-0000-0000-0000C2020000}"/>
    <cellStyle name="Normal 29" xfId="704" xr:uid="{00000000-0005-0000-0000-0000C3020000}"/>
    <cellStyle name="Normal 29 2" xfId="705" xr:uid="{00000000-0005-0000-0000-0000C4020000}"/>
    <cellStyle name="Normal 3" xfId="706" xr:uid="{00000000-0005-0000-0000-0000C5020000}"/>
    <cellStyle name="Normal 3 2" xfId="707" xr:uid="{00000000-0005-0000-0000-0000C6020000}"/>
    <cellStyle name="Normal 3 2 2" xfId="708" xr:uid="{00000000-0005-0000-0000-0000C7020000}"/>
    <cellStyle name="Normal 3 2_anakia II etapi.xls sm. defeqturi" xfId="709" xr:uid="{00000000-0005-0000-0000-0000C8020000}"/>
    <cellStyle name="Normal 3 3" xfId="710" xr:uid="{00000000-0005-0000-0000-0000C9020000}"/>
    <cellStyle name="Normal 30" xfId="711" xr:uid="{00000000-0005-0000-0000-0000CA020000}"/>
    <cellStyle name="Normal 30 2" xfId="712" xr:uid="{00000000-0005-0000-0000-0000CB020000}"/>
    <cellStyle name="Normal 31" xfId="713" xr:uid="{00000000-0005-0000-0000-0000CC020000}"/>
    <cellStyle name="Normal 32" xfId="714" xr:uid="{00000000-0005-0000-0000-0000CD020000}"/>
    <cellStyle name="Normal 32 2" xfId="715" xr:uid="{00000000-0005-0000-0000-0000CE020000}"/>
    <cellStyle name="Normal 32 2 2" xfId="716" xr:uid="{00000000-0005-0000-0000-0000CF020000}"/>
    <cellStyle name="Normal 32 3" xfId="717" xr:uid="{00000000-0005-0000-0000-0000D0020000}"/>
    <cellStyle name="Normal 32 3 2" xfId="718" xr:uid="{00000000-0005-0000-0000-0000D1020000}"/>
    <cellStyle name="Normal 32 3 2 2" xfId="719" xr:uid="{00000000-0005-0000-0000-0000D2020000}"/>
    <cellStyle name="Normal 32 4" xfId="720" xr:uid="{00000000-0005-0000-0000-0000D3020000}"/>
    <cellStyle name="Normal 32_# 6-1 27.01.12 - копия (1)" xfId="721" xr:uid="{00000000-0005-0000-0000-0000D4020000}"/>
    <cellStyle name="Normal 33" xfId="722" xr:uid="{00000000-0005-0000-0000-0000D5020000}"/>
    <cellStyle name="Normal 33 2" xfId="723" xr:uid="{00000000-0005-0000-0000-0000D6020000}"/>
    <cellStyle name="Normal 34" xfId="724" xr:uid="{00000000-0005-0000-0000-0000D7020000}"/>
    <cellStyle name="Normal 35" xfId="725" xr:uid="{00000000-0005-0000-0000-0000D8020000}"/>
    <cellStyle name="Normal 35 2" xfId="726" xr:uid="{00000000-0005-0000-0000-0000D9020000}"/>
    <cellStyle name="Normal 35 3" xfId="727" xr:uid="{00000000-0005-0000-0000-0000DA020000}"/>
    <cellStyle name="Normal 36" xfId="728" xr:uid="{00000000-0005-0000-0000-0000DB020000}"/>
    <cellStyle name="Normal 36 2" xfId="729" xr:uid="{00000000-0005-0000-0000-0000DC020000}"/>
    <cellStyle name="Normal 36 2 2" xfId="730" xr:uid="{00000000-0005-0000-0000-0000DD020000}"/>
    <cellStyle name="Normal 36 2 2 3" xfId="897" xr:uid="{00000000-0005-0000-0000-0000DE020000}"/>
    <cellStyle name="Normal 36 2 2 4" xfId="901" xr:uid="{00000000-0005-0000-0000-0000DF020000}"/>
    <cellStyle name="Normal 36 2 3" xfId="731" xr:uid="{00000000-0005-0000-0000-0000E0020000}"/>
    <cellStyle name="Normal 36 2 4" xfId="732" xr:uid="{00000000-0005-0000-0000-0000E1020000}"/>
    <cellStyle name="Normal 36 3" xfId="733" xr:uid="{00000000-0005-0000-0000-0000E2020000}"/>
    <cellStyle name="Normal 36 4" xfId="734" xr:uid="{00000000-0005-0000-0000-0000E3020000}"/>
    <cellStyle name="Normal 37" xfId="735" xr:uid="{00000000-0005-0000-0000-0000E4020000}"/>
    <cellStyle name="Normal 37 2" xfId="736" xr:uid="{00000000-0005-0000-0000-0000E5020000}"/>
    <cellStyle name="Normal 38" xfId="737" xr:uid="{00000000-0005-0000-0000-0000E6020000}"/>
    <cellStyle name="Normal 38 2" xfId="738" xr:uid="{00000000-0005-0000-0000-0000E7020000}"/>
    <cellStyle name="Normal 38 2 2" xfId="739" xr:uid="{00000000-0005-0000-0000-0000E8020000}"/>
    <cellStyle name="Normal 38 3" xfId="740" xr:uid="{00000000-0005-0000-0000-0000E9020000}"/>
    <cellStyle name="Normal 38 3 2" xfId="741" xr:uid="{00000000-0005-0000-0000-0000EA020000}"/>
    <cellStyle name="Normal 38 4" xfId="742" xr:uid="{00000000-0005-0000-0000-0000EB020000}"/>
    <cellStyle name="Normal 39" xfId="743" xr:uid="{00000000-0005-0000-0000-0000EC020000}"/>
    <cellStyle name="Normal 39 2" xfId="744" xr:uid="{00000000-0005-0000-0000-0000ED020000}"/>
    <cellStyle name="Normal 4" xfId="745" xr:uid="{00000000-0005-0000-0000-0000EE020000}"/>
    <cellStyle name="Normal 4 2" xfId="746" xr:uid="{00000000-0005-0000-0000-0000EF020000}"/>
    <cellStyle name="Normal 4 3" xfId="747" xr:uid="{00000000-0005-0000-0000-0000F0020000}"/>
    <cellStyle name="Normal 40" xfId="748" xr:uid="{00000000-0005-0000-0000-0000F1020000}"/>
    <cellStyle name="Normal 40 2" xfId="749" xr:uid="{00000000-0005-0000-0000-0000F2020000}"/>
    <cellStyle name="Normal 40 3" xfId="750" xr:uid="{00000000-0005-0000-0000-0000F3020000}"/>
    <cellStyle name="Normal 41" xfId="751" xr:uid="{00000000-0005-0000-0000-0000F4020000}"/>
    <cellStyle name="Normal 41 2" xfId="752" xr:uid="{00000000-0005-0000-0000-0000F5020000}"/>
    <cellStyle name="Normal 42" xfId="753" xr:uid="{00000000-0005-0000-0000-0000F6020000}"/>
    <cellStyle name="Normal 42 2" xfId="754" xr:uid="{00000000-0005-0000-0000-0000F7020000}"/>
    <cellStyle name="Normal 42 3" xfId="755" xr:uid="{00000000-0005-0000-0000-0000F8020000}"/>
    <cellStyle name="Normal 43" xfId="756" xr:uid="{00000000-0005-0000-0000-0000F9020000}"/>
    <cellStyle name="Normal 44" xfId="757" xr:uid="{00000000-0005-0000-0000-0000FA020000}"/>
    <cellStyle name="Normal 45" xfId="758" xr:uid="{00000000-0005-0000-0000-0000FB020000}"/>
    <cellStyle name="Normal 46" xfId="759" xr:uid="{00000000-0005-0000-0000-0000FC020000}"/>
    <cellStyle name="Normal 47" xfId="760" xr:uid="{00000000-0005-0000-0000-0000FD020000}"/>
    <cellStyle name="Normal 47 2" xfId="761" xr:uid="{00000000-0005-0000-0000-0000FE020000}"/>
    <cellStyle name="Normal 47 3" xfId="762" xr:uid="{00000000-0005-0000-0000-0000FF020000}"/>
    <cellStyle name="Normal 47 3 2" xfId="763" xr:uid="{00000000-0005-0000-0000-000000030000}"/>
    <cellStyle name="Normal 47 4" xfId="764" xr:uid="{00000000-0005-0000-0000-000001030000}"/>
    <cellStyle name="Normal 5" xfId="765" xr:uid="{00000000-0005-0000-0000-000002030000}"/>
    <cellStyle name="Normal 5 2" xfId="766" xr:uid="{00000000-0005-0000-0000-000003030000}"/>
    <cellStyle name="Normal 5 2 2" xfId="767" xr:uid="{00000000-0005-0000-0000-000004030000}"/>
    <cellStyle name="Normal 5 3" xfId="768" xr:uid="{00000000-0005-0000-0000-000005030000}"/>
    <cellStyle name="Normal 5 4" xfId="769" xr:uid="{00000000-0005-0000-0000-000006030000}"/>
    <cellStyle name="Normal 5 4 2" xfId="770" xr:uid="{00000000-0005-0000-0000-000007030000}"/>
    <cellStyle name="Normal 5 4 3" xfId="771" xr:uid="{00000000-0005-0000-0000-000008030000}"/>
    <cellStyle name="Normal 5 5" xfId="772" xr:uid="{00000000-0005-0000-0000-000009030000}"/>
    <cellStyle name="Normal 5_Copy of SAN2010" xfId="773" xr:uid="{00000000-0005-0000-0000-00000A030000}"/>
    <cellStyle name="Normal 6" xfId="774" xr:uid="{00000000-0005-0000-0000-00000B030000}"/>
    <cellStyle name="Normal 7" xfId="775" xr:uid="{00000000-0005-0000-0000-00000C030000}"/>
    <cellStyle name="Normal 75" xfId="776" xr:uid="{00000000-0005-0000-0000-00000D030000}"/>
    <cellStyle name="Normal 8" xfId="777" xr:uid="{00000000-0005-0000-0000-00000E030000}"/>
    <cellStyle name="Normal 8 2" xfId="778" xr:uid="{00000000-0005-0000-0000-00000F030000}"/>
    <cellStyle name="Normal 8_2D4CD000" xfId="779" xr:uid="{00000000-0005-0000-0000-000010030000}"/>
    <cellStyle name="Normal 9" xfId="780" xr:uid="{00000000-0005-0000-0000-000011030000}"/>
    <cellStyle name="Normal 9 2" xfId="781" xr:uid="{00000000-0005-0000-0000-000012030000}"/>
    <cellStyle name="Normal 9 2 2" xfId="782" xr:uid="{00000000-0005-0000-0000-000013030000}"/>
    <cellStyle name="Normal 9 2 3" xfId="783" xr:uid="{00000000-0005-0000-0000-000014030000}"/>
    <cellStyle name="Normal 9 2 4" xfId="784" xr:uid="{00000000-0005-0000-0000-000015030000}"/>
    <cellStyle name="Normal 9 2_anakia II etapi.xls sm. defeqturi" xfId="785" xr:uid="{00000000-0005-0000-0000-000016030000}"/>
    <cellStyle name="Normal 9_2D4CD000" xfId="786" xr:uid="{00000000-0005-0000-0000-000017030000}"/>
    <cellStyle name="Normal_axalqalaqis skola  2" xfId="903" xr:uid="{00000000-0005-0000-0000-000018030000}"/>
    <cellStyle name="Normal_Book1 2" xfId="905" xr:uid="{00000000-0005-0000-0000-000019030000}"/>
    <cellStyle name="Normal_gare wyalsadfenigagarini" xfId="787" xr:uid="{00000000-0005-0000-0000-00001A030000}"/>
    <cellStyle name="Normal_gare wyalsadfenigagarini 2 2" xfId="788" xr:uid="{00000000-0005-0000-0000-00001C030000}"/>
    <cellStyle name="Normal_gare wyalsadfenigagarini 2_SMSH2008-IIkv ." xfId="789" xr:uid="{00000000-0005-0000-0000-00001D030000}"/>
    <cellStyle name="Normal_gare wyalsadfenigagarini_ELEQ-08-IIkv" xfId="904" xr:uid="{00000000-0005-0000-0000-00001E030000}"/>
    <cellStyle name="Normal_gare wyalsadfenigagarini_SAN2008=IIkv" xfId="902" xr:uid="{00000000-0005-0000-0000-00001F030000}"/>
    <cellStyle name="Normal_sida wyalsadeni 2 2" xfId="790" xr:uid="{00000000-0005-0000-0000-000020030000}"/>
    <cellStyle name="Normal_sida wyalsadeni_SAN2008=IIkv" xfId="907" xr:uid="{00000000-0005-0000-0000-000021030000}"/>
    <cellStyle name="Note" xfId="791" xr:uid="{00000000-0005-0000-0000-000022030000}"/>
    <cellStyle name="Note 2" xfId="792" xr:uid="{00000000-0005-0000-0000-000023030000}"/>
    <cellStyle name="Note 2 2" xfId="793" xr:uid="{00000000-0005-0000-0000-000024030000}"/>
    <cellStyle name="Note 2 3" xfId="794" xr:uid="{00000000-0005-0000-0000-000025030000}"/>
    <cellStyle name="Note 2 4" xfId="795" xr:uid="{00000000-0005-0000-0000-000026030000}"/>
    <cellStyle name="Note 2 5" xfId="796" xr:uid="{00000000-0005-0000-0000-000027030000}"/>
    <cellStyle name="Note 2_anakia II etapi.xls sm. defeqturi" xfId="797" xr:uid="{00000000-0005-0000-0000-000028030000}"/>
    <cellStyle name="Note 3" xfId="798" xr:uid="{00000000-0005-0000-0000-000029030000}"/>
    <cellStyle name="Note 4" xfId="799" xr:uid="{00000000-0005-0000-0000-00002A030000}"/>
    <cellStyle name="Note 4 2" xfId="800" xr:uid="{00000000-0005-0000-0000-00002B030000}"/>
    <cellStyle name="Note 4_anakia II etapi.xls sm. defeqturi" xfId="801" xr:uid="{00000000-0005-0000-0000-00002C030000}"/>
    <cellStyle name="Note 5" xfId="802" xr:uid="{00000000-0005-0000-0000-00002D030000}"/>
    <cellStyle name="Note 6" xfId="803" xr:uid="{00000000-0005-0000-0000-00002E030000}"/>
    <cellStyle name="Note 7" xfId="804" xr:uid="{00000000-0005-0000-0000-00002F030000}"/>
    <cellStyle name="Output" xfId="805" xr:uid="{00000000-0005-0000-0000-000030030000}"/>
    <cellStyle name="Output 2" xfId="806" xr:uid="{00000000-0005-0000-0000-000031030000}"/>
    <cellStyle name="Output 2 2" xfId="807" xr:uid="{00000000-0005-0000-0000-000032030000}"/>
    <cellStyle name="Output 2 3" xfId="808" xr:uid="{00000000-0005-0000-0000-000033030000}"/>
    <cellStyle name="Output 2 4" xfId="809" xr:uid="{00000000-0005-0000-0000-000034030000}"/>
    <cellStyle name="Output 2 5" xfId="810" xr:uid="{00000000-0005-0000-0000-000035030000}"/>
    <cellStyle name="Output 2_anakia II etapi.xls sm. defeqturi" xfId="811" xr:uid="{00000000-0005-0000-0000-000036030000}"/>
    <cellStyle name="Output 3" xfId="812" xr:uid="{00000000-0005-0000-0000-000037030000}"/>
    <cellStyle name="Output 4" xfId="813" xr:uid="{00000000-0005-0000-0000-000038030000}"/>
    <cellStyle name="Output 4 2" xfId="814" xr:uid="{00000000-0005-0000-0000-000039030000}"/>
    <cellStyle name="Output 4_anakia II etapi.xls sm. defeqturi" xfId="815" xr:uid="{00000000-0005-0000-0000-00003A030000}"/>
    <cellStyle name="Output 5" xfId="816" xr:uid="{00000000-0005-0000-0000-00003B030000}"/>
    <cellStyle name="Output 6" xfId="817" xr:uid="{00000000-0005-0000-0000-00003C030000}"/>
    <cellStyle name="Output 7" xfId="818" xr:uid="{00000000-0005-0000-0000-00003D030000}"/>
    <cellStyle name="Percent 2" xfId="819" xr:uid="{00000000-0005-0000-0000-00003E030000}"/>
    <cellStyle name="Percent 3" xfId="820" xr:uid="{00000000-0005-0000-0000-00003F030000}"/>
    <cellStyle name="Percent 3 2" xfId="821" xr:uid="{00000000-0005-0000-0000-000040030000}"/>
    <cellStyle name="Percent 4" xfId="822" xr:uid="{00000000-0005-0000-0000-000041030000}"/>
    <cellStyle name="Percent 5" xfId="823" xr:uid="{00000000-0005-0000-0000-000042030000}"/>
    <cellStyle name="Percent 6" xfId="824" xr:uid="{00000000-0005-0000-0000-000043030000}"/>
    <cellStyle name="Style 1" xfId="825" xr:uid="{00000000-0005-0000-0000-000044030000}"/>
    <cellStyle name="Title" xfId="826" xr:uid="{00000000-0005-0000-0000-000045030000}"/>
    <cellStyle name="Title 2" xfId="827" xr:uid="{00000000-0005-0000-0000-000046030000}"/>
    <cellStyle name="Title 2 2" xfId="828" xr:uid="{00000000-0005-0000-0000-000047030000}"/>
    <cellStyle name="Title 2 3" xfId="829" xr:uid="{00000000-0005-0000-0000-000048030000}"/>
    <cellStyle name="Title 2 4" xfId="830" xr:uid="{00000000-0005-0000-0000-000049030000}"/>
    <cellStyle name="Title 2 5" xfId="831" xr:uid="{00000000-0005-0000-0000-00004A030000}"/>
    <cellStyle name="Title 3" xfId="832" xr:uid="{00000000-0005-0000-0000-00004B030000}"/>
    <cellStyle name="Title 4" xfId="833" xr:uid="{00000000-0005-0000-0000-00004C030000}"/>
    <cellStyle name="Title 4 2" xfId="834" xr:uid="{00000000-0005-0000-0000-00004D030000}"/>
    <cellStyle name="Title 5" xfId="835" xr:uid="{00000000-0005-0000-0000-00004E030000}"/>
    <cellStyle name="Title 6" xfId="836" xr:uid="{00000000-0005-0000-0000-00004F030000}"/>
    <cellStyle name="Title 7" xfId="837" xr:uid="{00000000-0005-0000-0000-000050030000}"/>
    <cellStyle name="Total" xfId="838" xr:uid="{00000000-0005-0000-0000-000051030000}"/>
    <cellStyle name="Total 2" xfId="839" xr:uid="{00000000-0005-0000-0000-000052030000}"/>
    <cellStyle name="Total 2 2" xfId="840" xr:uid="{00000000-0005-0000-0000-000053030000}"/>
    <cellStyle name="Total 2 3" xfId="841" xr:uid="{00000000-0005-0000-0000-000054030000}"/>
    <cellStyle name="Total 2 4" xfId="842" xr:uid="{00000000-0005-0000-0000-000055030000}"/>
    <cellStyle name="Total 2 5" xfId="843" xr:uid="{00000000-0005-0000-0000-000056030000}"/>
    <cellStyle name="Total 2_anakia II etapi.xls sm. defeqturi" xfId="844" xr:uid="{00000000-0005-0000-0000-000057030000}"/>
    <cellStyle name="Total 3" xfId="845" xr:uid="{00000000-0005-0000-0000-000058030000}"/>
    <cellStyle name="Total 4" xfId="846" xr:uid="{00000000-0005-0000-0000-000059030000}"/>
    <cellStyle name="Total 4 2" xfId="847" xr:uid="{00000000-0005-0000-0000-00005A030000}"/>
    <cellStyle name="Total 4_anakia II etapi.xls sm. defeqturi" xfId="848" xr:uid="{00000000-0005-0000-0000-00005B030000}"/>
    <cellStyle name="Total 5" xfId="849" xr:uid="{00000000-0005-0000-0000-00005C030000}"/>
    <cellStyle name="Total 6" xfId="850" xr:uid="{00000000-0005-0000-0000-00005D030000}"/>
    <cellStyle name="Total 7" xfId="851" xr:uid="{00000000-0005-0000-0000-00005E030000}"/>
    <cellStyle name="Warning Text" xfId="852" xr:uid="{00000000-0005-0000-0000-00005F030000}"/>
    <cellStyle name="Warning Text 2" xfId="853" xr:uid="{00000000-0005-0000-0000-000060030000}"/>
    <cellStyle name="Warning Text 2 2" xfId="854" xr:uid="{00000000-0005-0000-0000-000061030000}"/>
    <cellStyle name="Warning Text 2 3" xfId="855" xr:uid="{00000000-0005-0000-0000-000062030000}"/>
    <cellStyle name="Warning Text 2 4" xfId="856" xr:uid="{00000000-0005-0000-0000-000063030000}"/>
    <cellStyle name="Warning Text 2 5" xfId="857" xr:uid="{00000000-0005-0000-0000-000064030000}"/>
    <cellStyle name="Warning Text 3" xfId="858" xr:uid="{00000000-0005-0000-0000-000065030000}"/>
    <cellStyle name="Warning Text 4" xfId="859" xr:uid="{00000000-0005-0000-0000-000066030000}"/>
    <cellStyle name="Warning Text 4 2" xfId="860" xr:uid="{00000000-0005-0000-0000-000067030000}"/>
    <cellStyle name="Warning Text 5" xfId="861" xr:uid="{00000000-0005-0000-0000-000068030000}"/>
    <cellStyle name="Warning Text 6" xfId="862" xr:uid="{00000000-0005-0000-0000-000069030000}"/>
    <cellStyle name="Warning Text 7" xfId="863" xr:uid="{00000000-0005-0000-0000-00006A030000}"/>
    <cellStyle name="Обычный 10" xfId="864" xr:uid="{00000000-0005-0000-0000-00006B030000}"/>
    <cellStyle name="Обычный 10 2" xfId="865" xr:uid="{00000000-0005-0000-0000-00006C030000}"/>
    <cellStyle name="Обычный 2" xfId="866" xr:uid="{00000000-0005-0000-0000-00006D030000}"/>
    <cellStyle name="Обычный 2 2" xfId="867" xr:uid="{00000000-0005-0000-0000-00006E030000}"/>
    <cellStyle name="Обычный 2 4" xfId="909" xr:uid="{567D347B-B742-4B97-BCAA-F47C29708936}"/>
    <cellStyle name="Обычный 3" xfId="868" xr:uid="{00000000-0005-0000-0000-00006F030000}"/>
    <cellStyle name="Обычный 3 2" xfId="869" xr:uid="{00000000-0005-0000-0000-000070030000}"/>
    <cellStyle name="Обычный 3 3" xfId="870" xr:uid="{00000000-0005-0000-0000-000071030000}"/>
    <cellStyle name="Обычный 4" xfId="871" xr:uid="{00000000-0005-0000-0000-000072030000}"/>
    <cellStyle name="Обычный 4 2" xfId="872" xr:uid="{00000000-0005-0000-0000-000073030000}"/>
    <cellStyle name="Обычный 4 3" xfId="873" xr:uid="{00000000-0005-0000-0000-000074030000}"/>
    <cellStyle name="Обычный 4 4" xfId="874" xr:uid="{00000000-0005-0000-0000-000075030000}"/>
    <cellStyle name="Обычный 5" xfId="875" xr:uid="{00000000-0005-0000-0000-000076030000}"/>
    <cellStyle name="Обычный 5 2" xfId="876" xr:uid="{00000000-0005-0000-0000-000077030000}"/>
    <cellStyle name="Обычный 5 2 2" xfId="877" xr:uid="{00000000-0005-0000-0000-000078030000}"/>
    <cellStyle name="Обычный 5 3" xfId="878" xr:uid="{00000000-0005-0000-0000-000079030000}"/>
    <cellStyle name="Обычный 5 4" xfId="879" xr:uid="{00000000-0005-0000-0000-00007A030000}"/>
    <cellStyle name="Обычный 5 4 2" xfId="880" xr:uid="{00000000-0005-0000-0000-00007B030000}"/>
    <cellStyle name="Обычный 5 5" xfId="881" xr:uid="{00000000-0005-0000-0000-00007C030000}"/>
    <cellStyle name="Обычный 6" xfId="882" xr:uid="{00000000-0005-0000-0000-00007D030000}"/>
    <cellStyle name="Обычный 6 2" xfId="883" xr:uid="{00000000-0005-0000-0000-00007E030000}"/>
    <cellStyle name="Обычный 7" xfId="884" xr:uid="{00000000-0005-0000-0000-00007F030000}"/>
    <cellStyle name="Обычный 8" xfId="885" xr:uid="{00000000-0005-0000-0000-000080030000}"/>
    <cellStyle name="Обычный 8 2" xfId="886" xr:uid="{00000000-0005-0000-0000-000081030000}"/>
    <cellStyle name="Обычный 9" xfId="887" xr:uid="{00000000-0005-0000-0000-000082030000}"/>
    <cellStyle name="Обычный_ELEQ 3" xfId="908" xr:uid="{00000000-0005-0000-0000-000083030000}"/>
    <cellStyle name="Обычный_SAN2008-I" xfId="906" xr:uid="{00000000-0005-0000-0000-000084030000}"/>
    <cellStyle name="Плохой" xfId="888" xr:uid="{00000000-0005-0000-0000-000085030000}"/>
    <cellStyle name="Процентный 2" xfId="889" xr:uid="{00000000-0005-0000-0000-000086030000}"/>
    <cellStyle name="Процентный 3" xfId="890" xr:uid="{00000000-0005-0000-0000-000087030000}"/>
    <cellStyle name="Процентный 3 2" xfId="891" xr:uid="{00000000-0005-0000-0000-000088030000}"/>
    <cellStyle name="Финансовый 2" xfId="892" xr:uid="{00000000-0005-0000-0000-000089030000}"/>
    <cellStyle name="Финансовый 2 2" xfId="893" xr:uid="{00000000-0005-0000-0000-00008A030000}"/>
    <cellStyle name="Финансовый 3" xfId="894" xr:uid="{00000000-0005-0000-0000-00008B030000}"/>
    <cellStyle name="Финансовый 4" xfId="895" xr:uid="{00000000-0005-0000-0000-00008C030000}"/>
    <cellStyle name="Финансовый 5" xfId="896" xr:uid="{00000000-0005-0000-0000-00008D03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Q512"/>
  <sheetViews>
    <sheetView tabSelected="1" view="pageBreakPreview" zoomScaleNormal="100" zoomScaleSheetLayoutView="100" workbookViewId="0">
      <selection activeCell="B22" sqref="B22"/>
    </sheetView>
  </sheetViews>
  <sheetFormatPr defaultColWidth="9.140625" defaultRowHeight="15" customHeight="1"/>
  <cols>
    <col min="1" max="11" width="9.140625" style="17"/>
    <col min="12" max="12" width="18" style="17" customWidth="1"/>
    <col min="13" max="16" width="9.140625" style="17"/>
    <col min="17" max="17" width="12.7109375" style="17" bestFit="1" customWidth="1"/>
    <col min="18" max="16384" width="9.140625" style="17"/>
  </cols>
  <sheetData>
    <row r="1" spans="1:14" ht="15" customHeight="1">
      <c r="G1" s="18"/>
    </row>
    <row r="2" spans="1:14" ht="15" customHeight="1">
      <c r="L2" s="2"/>
    </row>
    <row r="3" spans="1:14" ht="19.5" customHeight="1">
      <c r="D3" s="19"/>
      <c r="E3" s="20"/>
      <c r="F3" s="20"/>
      <c r="G3" s="20"/>
      <c r="H3" s="20"/>
      <c r="I3" s="20"/>
      <c r="J3" s="20"/>
    </row>
    <row r="4" spans="1:14" ht="18.75" customHeight="1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6" spans="1:14" ht="15" customHeight="1">
      <c r="L6" s="1"/>
    </row>
    <row r="7" spans="1:14" ht="15" customHeight="1">
      <c r="L7" s="1"/>
    </row>
    <row r="10" spans="1:14" ht="17.25" customHeight="1">
      <c r="A10" s="107" t="s">
        <v>73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</row>
    <row r="11" spans="1:14" ht="15" customHeight="1">
      <c r="B11" s="21"/>
    </row>
    <row r="12" spans="1:14" s="2" customFormat="1" ht="68.25" customHeight="1">
      <c r="A12" s="108" t="s">
        <v>212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</row>
    <row r="13" spans="1:14" s="2" customFormat="1" ht="21" customHeight="1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</row>
    <row r="14" spans="1:14" ht="16.5" customHeight="1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</row>
    <row r="16" spans="1:14" ht="18.75" customHeight="1">
      <c r="G16" s="2" t="s">
        <v>47</v>
      </c>
      <c r="L16" s="55"/>
      <c r="M16" s="2" t="s">
        <v>9</v>
      </c>
    </row>
    <row r="19" spans="1:17" s="1" customFormat="1" ht="21.75" customHeight="1">
      <c r="A19" s="18"/>
      <c r="B19" s="16"/>
      <c r="D19" s="16"/>
      <c r="E19" s="16"/>
      <c r="F19" s="16"/>
      <c r="G19" s="16"/>
      <c r="H19" s="16"/>
      <c r="I19" s="16"/>
      <c r="J19" s="16"/>
      <c r="L19" s="16"/>
      <c r="Q19" s="3"/>
    </row>
    <row r="20" spans="1:17" s="1" customFormat="1" ht="21.75" customHeight="1">
      <c r="A20" s="18"/>
    </row>
    <row r="21" spans="1:17" s="1" customFormat="1" ht="21.75" customHeight="1">
      <c r="A21" s="18"/>
    </row>
    <row r="22" spans="1:17" s="1" customFormat="1" ht="21.75" customHeight="1">
      <c r="A22" s="18"/>
    </row>
    <row r="23" spans="1:17" ht="15" customHeight="1">
      <c r="C23" s="1"/>
    </row>
    <row r="25" spans="1:17" ht="15" customHeight="1">
      <c r="C25" s="16"/>
      <c r="D25" s="20"/>
      <c r="E25" s="20"/>
      <c r="F25" s="20"/>
      <c r="G25" s="20"/>
      <c r="H25" s="20"/>
      <c r="I25" s="20"/>
      <c r="J25" s="20"/>
      <c r="K25" s="16"/>
    </row>
    <row r="26" spans="1:17" ht="18.75" customHeight="1">
      <c r="G26" s="2" t="s">
        <v>206</v>
      </c>
    </row>
    <row r="49" spans="1:1" ht="15" customHeight="1">
      <c r="A49" s="17">
        <v>4</v>
      </c>
    </row>
    <row r="55" spans="1:1" ht="15" customHeight="1">
      <c r="A55" s="17">
        <v>5</v>
      </c>
    </row>
    <row r="60" spans="1:1" ht="15" customHeight="1">
      <c r="A60" s="17">
        <v>6</v>
      </c>
    </row>
    <row r="111" spans="9:9" ht="15" customHeight="1">
      <c r="I111" s="22"/>
    </row>
    <row r="124" spans="9:9" ht="15" customHeight="1">
      <c r="I124" s="22"/>
    </row>
    <row r="512" spans="3:3" ht="15" customHeight="1">
      <c r="C512" s="17" t="s">
        <v>50</v>
      </c>
    </row>
  </sheetData>
  <mergeCells count="5">
    <mergeCell ref="A4:N4"/>
    <mergeCell ref="A10:N10"/>
    <mergeCell ref="A12:N12"/>
    <mergeCell ref="A13:N13"/>
    <mergeCell ref="A14:N14"/>
  </mergeCells>
  <pageMargins left="0.25" right="0.25" top="0.75" bottom="0.75" header="0.3" footer="0.3"/>
  <pageSetup paperSize="9" orientation="landscape" r:id="rId1"/>
  <headerFooter alignWithMargins="0">
    <oddFooter>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IV28"/>
  <sheetViews>
    <sheetView topLeftCell="A6" zoomScale="90" zoomScaleNormal="90" zoomScaleSheetLayoutView="90" workbookViewId="0">
      <selection activeCell="N21" sqref="N21"/>
    </sheetView>
  </sheetViews>
  <sheetFormatPr defaultColWidth="9.140625" defaultRowHeight="16.5"/>
  <cols>
    <col min="1" max="1" width="3.7109375" style="5" customWidth="1"/>
    <col min="2" max="2" width="14.5703125" style="6" customWidth="1"/>
    <col min="3" max="3" width="53" style="6" customWidth="1"/>
    <col min="4" max="4" width="19.140625" style="6" customWidth="1"/>
    <col min="5" max="5" width="12.28515625" style="6" customWidth="1"/>
    <col min="6" max="6" width="14.85546875" style="6" customWidth="1"/>
    <col min="7" max="7" width="13.85546875" style="6" customWidth="1"/>
    <col min="8" max="8" width="18.28515625" style="6" customWidth="1"/>
    <col min="9" max="10" width="9.140625" style="6"/>
    <col min="11" max="11" width="11.28515625" style="6" bestFit="1" customWidth="1"/>
    <col min="12" max="16384" width="9.140625" style="6"/>
  </cols>
  <sheetData>
    <row r="1" spans="1:8" ht="21" customHeight="1"/>
    <row r="2" spans="1:8" ht="18" customHeight="1">
      <c r="A2" s="112" t="s">
        <v>51</v>
      </c>
      <c r="B2" s="112"/>
      <c r="C2" s="112"/>
      <c r="D2" s="112"/>
      <c r="E2" s="112"/>
      <c r="F2" s="112"/>
      <c r="G2" s="112"/>
      <c r="H2" s="112"/>
    </row>
    <row r="3" spans="1:8" ht="18.75" customHeight="1">
      <c r="A3" s="113" t="s">
        <v>46</v>
      </c>
      <c r="B3" s="113"/>
      <c r="C3" s="113"/>
      <c r="D3" s="113"/>
      <c r="E3" s="113"/>
      <c r="F3" s="113"/>
      <c r="G3" s="113"/>
      <c r="H3" s="113"/>
    </row>
    <row r="4" spans="1:8" ht="15" customHeight="1">
      <c r="A4" s="114" t="str">
        <f>TV!A12</f>
        <v>ქ. თბილისში მ. წინამძღვრიშვილის #1ში (სკ 01.16..05.029.006) არსებული შენობის მიწისქვეშა წყლების მოცილების პროექტი</v>
      </c>
      <c r="B4" s="114"/>
      <c r="C4" s="114"/>
      <c r="D4" s="114"/>
      <c r="E4" s="114"/>
      <c r="F4" s="114"/>
      <c r="G4" s="114"/>
      <c r="H4" s="114"/>
    </row>
    <row r="5" spans="1:8" ht="54.75" customHeight="1">
      <c r="A5" s="114"/>
      <c r="B5" s="114"/>
      <c r="C5" s="114"/>
      <c r="D5" s="114"/>
      <c r="E5" s="114"/>
      <c r="F5" s="114"/>
      <c r="G5" s="114"/>
      <c r="H5" s="114"/>
    </row>
    <row r="6" spans="1:8" ht="15" customHeight="1">
      <c r="A6" s="115" t="s">
        <v>52</v>
      </c>
      <c r="B6" s="115"/>
      <c r="C6" s="115"/>
      <c r="D6" s="115"/>
      <c r="E6" s="115"/>
      <c r="F6" s="115"/>
      <c r="G6" s="115"/>
      <c r="H6" s="115"/>
    </row>
    <row r="7" spans="1:8" ht="15" customHeight="1"/>
    <row r="8" spans="1:8" ht="15" customHeight="1">
      <c r="B8" s="37"/>
    </row>
    <row r="9" spans="1:8" ht="8.25" customHeight="1" thickBot="1"/>
    <row r="10" spans="1:8">
      <c r="A10" s="39"/>
      <c r="B10" s="116" t="s">
        <v>53</v>
      </c>
      <c r="C10" s="118" t="s">
        <v>54</v>
      </c>
      <c r="D10" s="40" t="s">
        <v>55</v>
      </c>
      <c r="E10" s="41"/>
      <c r="F10" s="41"/>
      <c r="G10" s="41"/>
      <c r="H10" s="120" t="s">
        <v>266</v>
      </c>
    </row>
    <row r="11" spans="1:8" ht="64.5" customHeight="1" thickBot="1">
      <c r="A11" s="42" t="s">
        <v>0</v>
      </c>
      <c r="B11" s="117"/>
      <c r="C11" s="119"/>
      <c r="D11" s="43" t="s">
        <v>56</v>
      </c>
      <c r="E11" s="44" t="s">
        <v>57</v>
      </c>
      <c r="F11" s="43" t="s">
        <v>58</v>
      </c>
      <c r="G11" s="45" t="s">
        <v>59</v>
      </c>
      <c r="H11" s="121"/>
    </row>
    <row r="12" spans="1:8" ht="15" customHeight="1" thickBot="1">
      <c r="A12" s="95">
        <v>1</v>
      </c>
      <c r="B12" s="96">
        <v>2</v>
      </c>
      <c r="C12" s="97">
        <v>3</v>
      </c>
      <c r="D12" s="96">
        <v>4</v>
      </c>
      <c r="E12" s="97">
        <v>5</v>
      </c>
      <c r="F12" s="96">
        <v>6</v>
      </c>
      <c r="G12" s="97">
        <v>7</v>
      </c>
      <c r="H12" s="98">
        <v>8</v>
      </c>
    </row>
    <row r="13" spans="1:8" s="4" customFormat="1" ht="15.75">
      <c r="A13" s="47"/>
      <c r="B13" s="48"/>
      <c r="C13" s="49" t="s">
        <v>60</v>
      </c>
      <c r="D13" s="14"/>
      <c r="E13" s="14"/>
      <c r="F13" s="14"/>
      <c r="G13" s="14"/>
      <c r="H13" s="14"/>
    </row>
    <row r="14" spans="1:8" s="4" customFormat="1" ht="15.75">
      <c r="A14" s="50"/>
      <c r="B14" s="14"/>
      <c r="C14" s="46" t="s">
        <v>61</v>
      </c>
      <c r="D14" s="14"/>
      <c r="E14" s="14"/>
      <c r="F14" s="14"/>
      <c r="G14" s="14"/>
      <c r="H14" s="14"/>
    </row>
    <row r="15" spans="1:8" s="4" customFormat="1" ht="31.5">
      <c r="A15" s="50">
        <v>1</v>
      </c>
      <c r="B15" s="13" t="s">
        <v>87</v>
      </c>
      <c r="C15" s="68" t="s">
        <v>200</v>
      </c>
      <c r="D15" s="91"/>
      <c r="E15" s="91"/>
      <c r="F15" s="91"/>
      <c r="G15" s="91"/>
      <c r="H15" s="93"/>
    </row>
    <row r="16" spans="1:8" s="4" customFormat="1" ht="21" customHeight="1">
      <c r="A16" s="50">
        <v>3</v>
      </c>
      <c r="B16" s="13" t="s">
        <v>89</v>
      </c>
      <c r="C16" s="85" t="s">
        <v>201</v>
      </c>
      <c r="D16" s="91"/>
      <c r="E16" s="91"/>
      <c r="F16" s="91"/>
      <c r="G16" s="91"/>
      <c r="H16" s="93"/>
    </row>
    <row r="17" spans="1:256" s="4" customFormat="1" ht="15.75">
      <c r="A17" s="50"/>
      <c r="B17" s="13"/>
      <c r="C17" s="38" t="s">
        <v>62</v>
      </c>
      <c r="D17" s="91"/>
      <c r="E17" s="91"/>
      <c r="F17" s="91"/>
      <c r="G17" s="91"/>
      <c r="H17" s="93"/>
    </row>
    <row r="18" spans="1:256" s="4" customFormat="1" ht="21.75" customHeight="1">
      <c r="A18" s="51">
        <v>4</v>
      </c>
      <c r="C18" s="12" t="s">
        <v>71</v>
      </c>
      <c r="D18" s="94"/>
      <c r="E18" s="94"/>
      <c r="F18" s="94"/>
      <c r="G18" s="92"/>
      <c r="H18" s="93"/>
    </row>
    <row r="19" spans="1:256" s="4" customFormat="1" ht="21.75" customHeight="1">
      <c r="A19" s="50"/>
      <c r="B19" s="14"/>
      <c r="C19" s="38" t="s">
        <v>1</v>
      </c>
      <c r="D19" s="91"/>
      <c r="E19" s="91"/>
      <c r="F19" s="91"/>
      <c r="G19" s="91"/>
      <c r="H19" s="93"/>
    </row>
    <row r="20" spans="1:256" s="4" customFormat="1" ht="21.75" customHeight="1">
      <c r="A20" s="50">
        <v>5</v>
      </c>
      <c r="B20" s="14"/>
      <c r="C20" s="13" t="s">
        <v>63</v>
      </c>
      <c r="D20" s="94"/>
      <c r="E20" s="94"/>
      <c r="F20" s="94"/>
      <c r="G20" s="92"/>
      <c r="H20" s="103"/>
    </row>
    <row r="21" spans="1:256" s="4" customFormat="1" ht="21.75" customHeight="1">
      <c r="A21" s="13">
        <v>6</v>
      </c>
      <c r="B21" s="14"/>
      <c r="C21" s="38" t="s">
        <v>2</v>
      </c>
      <c r="D21" s="94"/>
      <c r="E21" s="94"/>
      <c r="F21" s="94"/>
      <c r="G21" s="92"/>
      <c r="H21" s="130"/>
      <c r="K21" s="128"/>
    </row>
    <row r="22" spans="1:256">
      <c r="B22" s="16"/>
      <c r="C22" s="5"/>
      <c r="F22" s="16"/>
      <c r="G22" s="16"/>
      <c r="H22" s="15"/>
    </row>
    <row r="23" spans="1:256">
      <c r="B23" s="1"/>
      <c r="C23" s="104" t="s">
        <v>302</v>
      </c>
      <c r="F23" s="1"/>
      <c r="G23" s="1"/>
      <c r="H23" s="15"/>
      <c r="K23" s="129"/>
    </row>
    <row r="24" spans="1:256" ht="47.25">
      <c r="B24" s="1"/>
      <c r="C24" s="105" t="s">
        <v>303</v>
      </c>
      <c r="F24" s="1"/>
      <c r="G24" s="1"/>
    </row>
    <row r="25" spans="1:256">
      <c r="B25" s="1"/>
      <c r="F25" s="1"/>
      <c r="G25" s="1"/>
    </row>
    <row r="26" spans="1:256">
      <c r="B26" s="1"/>
      <c r="F26" s="1"/>
    </row>
    <row r="27" spans="1:256" s="17" customFormat="1" ht="26.25" customHeight="1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 t="s">
        <v>49</v>
      </c>
      <c r="Z27" s="111"/>
      <c r="AA27" s="111"/>
      <c r="AB27" s="111"/>
      <c r="AC27" s="111"/>
      <c r="AD27" s="111"/>
      <c r="AE27" s="111"/>
      <c r="AF27" s="111"/>
      <c r="AG27" s="111" t="s">
        <v>49</v>
      </c>
      <c r="AH27" s="111"/>
      <c r="AI27" s="111"/>
      <c r="AJ27" s="111"/>
      <c r="AK27" s="111"/>
      <c r="AL27" s="111"/>
      <c r="AM27" s="111"/>
      <c r="AN27" s="111"/>
      <c r="AO27" s="111" t="s">
        <v>49</v>
      </c>
      <c r="AP27" s="111"/>
      <c r="AQ27" s="111"/>
      <c r="AR27" s="111"/>
      <c r="AS27" s="111"/>
      <c r="AT27" s="111"/>
      <c r="AU27" s="111"/>
      <c r="AV27" s="111"/>
      <c r="AW27" s="111" t="s">
        <v>49</v>
      </c>
      <c r="AX27" s="111"/>
      <c r="AY27" s="111"/>
      <c r="AZ27" s="111"/>
      <c r="BA27" s="111"/>
      <c r="BB27" s="111"/>
      <c r="BC27" s="111"/>
      <c r="BD27" s="111"/>
      <c r="BE27" s="111" t="s">
        <v>49</v>
      </c>
      <c r="BF27" s="111"/>
      <c r="BG27" s="111"/>
      <c r="BH27" s="111"/>
      <c r="BI27" s="111"/>
      <c r="BJ27" s="111"/>
      <c r="BK27" s="111"/>
      <c r="BL27" s="111"/>
      <c r="BM27" s="111" t="s">
        <v>49</v>
      </c>
      <c r="BN27" s="111"/>
      <c r="BO27" s="111"/>
      <c r="BP27" s="111"/>
      <c r="BQ27" s="111"/>
      <c r="BR27" s="111"/>
      <c r="BS27" s="111"/>
      <c r="BT27" s="111"/>
      <c r="BU27" s="111" t="s">
        <v>49</v>
      </c>
      <c r="BV27" s="111"/>
      <c r="BW27" s="111"/>
      <c r="BX27" s="111"/>
      <c r="BY27" s="111"/>
      <c r="BZ27" s="111"/>
      <c r="CA27" s="111"/>
      <c r="CB27" s="111"/>
      <c r="CC27" s="111" t="s">
        <v>49</v>
      </c>
      <c r="CD27" s="111"/>
      <c r="CE27" s="111"/>
      <c r="CF27" s="111"/>
      <c r="CG27" s="111"/>
      <c r="CH27" s="111"/>
      <c r="CI27" s="111"/>
      <c r="CJ27" s="111"/>
      <c r="CK27" s="111" t="s">
        <v>49</v>
      </c>
      <c r="CL27" s="111"/>
      <c r="CM27" s="111"/>
      <c r="CN27" s="111"/>
      <c r="CO27" s="111"/>
      <c r="CP27" s="111"/>
      <c r="CQ27" s="111"/>
      <c r="CR27" s="111"/>
      <c r="CS27" s="111" t="s">
        <v>49</v>
      </c>
      <c r="CT27" s="111"/>
      <c r="CU27" s="111"/>
      <c r="CV27" s="111"/>
      <c r="CW27" s="111"/>
      <c r="CX27" s="111"/>
      <c r="CY27" s="111"/>
      <c r="CZ27" s="111"/>
      <c r="DA27" s="111" t="s">
        <v>49</v>
      </c>
      <c r="DB27" s="111"/>
      <c r="DC27" s="111"/>
      <c r="DD27" s="111"/>
      <c r="DE27" s="111"/>
      <c r="DF27" s="111"/>
      <c r="DG27" s="111"/>
      <c r="DH27" s="111"/>
      <c r="DI27" s="111" t="s">
        <v>49</v>
      </c>
      <c r="DJ27" s="111"/>
      <c r="DK27" s="111"/>
      <c r="DL27" s="111"/>
      <c r="DM27" s="111"/>
      <c r="DN27" s="111"/>
      <c r="DO27" s="111"/>
      <c r="DP27" s="111"/>
      <c r="DQ27" s="111" t="s">
        <v>49</v>
      </c>
      <c r="DR27" s="111"/>
      <c r="DS27" s="111"/>
      <c r="DT27" s="111"/>
      <c r="DU27" s="111"/>
      <c r="DV27" s="111"/>
      <c r="DW27" s="111"/>
      <c r="DX27" s="111"/>
      <c r="DY27" s="111" t="s">
        <v>49</v>
      </c>
      <c r="DZ27" s="111"/>
      <c r="EA27" s="111"/>
      <c r="EB27" s="111"/>
      <c r="EC27" s="111"/>
      <c r="ED27" s="111"/>
      <c r="EE27" s="111"/>
      <c r="EF27" s="111"/>
      <c r="EG27" s="111" t="s">
        <v>49</v>
      </c>
      <c r="EH27" s="111"/>
      <c r="EI27" s="111"/>
      <c r="EJ27" s="111"/>
      <c r="EK27" s="111"/>
      <c r="EL27" s="111"/>
      <c r="EM27" s="111"/>
      <c r="EN27" s="111"/>
      <c r="EO27" s="111" t="s">
        <v>49</v>
      </c>
      <c r="EP27" s="111"/>
      <c r="EQ27" s="111"/>
      <c r="ER27" s="111"/>
      <c r="ES27" s="111"/>
      <c r="ET27" s="111"/>
      <c r="EU27" s="111"/>
      <c r="EV27" s="111"/>
      <c r="EW27" s="111" t="s">
        <v>49</v>
      </c>
      <c r="EX27" s="111"/>
      <c r="EY27" s="111"/>
      <c r="EZ27" s="111"/>
      <c r="FA27" s="111"/>
      <c r="FB27" s="111"/>
      <c r="FC27" s="111"/>
      <c r="FD27" s="111"/>
      <c r="FE27" s="111" t="s">
        <v>49</v>
      </c>
      <c r="FF27" s="111"/>
      <c r="FG27" s="111"/>
      <c r="FH27" s="111"/>
      <c r="FI27" s="111"/>
      <c r="FJ27" s="111"/>
      <c r="FK27" s="111"/>
      <c r="FL27" s="111"/>
      <c r="FM27" s="111" t="s">
        <v>49</v>
      </c>
      <c r="FN27" s="111"/>
      <c r="FO27" s="111"/>
      <c r="FP27" s="111"/>
      <c r="FQ27" s="111"/>
      <c r="FR27" s="111"/>
      <c r="FS27" s="111"/>
      <c r="FT27" s="111"/>
      <c r="FU27" s="111" t="s">
        <v>49</v>
      </c>
      <c r="FV27" s="111"/>
      <c r="FW27" s="111"/>
      <c r="FX27" s="111"/>
      <c r="FY27" s="111"/>
      <c r="FZ27" s="111"/>
      <c r="GA27" s="111"/>
      <c r="GB27" s="111"/>
      <c r="GC27" s="111" t="s">
        <v>49</v>
      </c>
      <c r="GD27" s="111"/>
      <c r="GE27" s="111"/>
      <c r="GF27" s="111"/>
      <c r="GG27" s="111"/>
      <c r="GH27" s="111"/>
      <c r="GI27" s="111"/>
      <c r="GJ27" s="111"/>
      <c r="GK27" s="111" t="s">
        <v>49</v>
      </c>
      <c r="GL27" s="111"/>
      <c r="GM27" s="111"/>
      <c r="GN27" s="111"/>
      <c r="GO27" s="111"/>
      <c r="GP27" s="111"/>
      <c r="GQ27" s="111"/>
      <c r="GR27" s="111"/>
      <c r="GS27" s="111" t="s">
        <v>49</v>
      </c>
      <c r="GT27" s="111"/>
      <c r="GU27" s="111"/>
      <c r="GV27" s="111"/>
      <c r="GW27" s="111"/>
      <c r="GX27" s="111"/>
      <c r="GY27" s="111"/>
      <c r="GZ27" s="111"/>
      <c r="HA27" s="111" t="s">
        <v>49</v>
      </c>
      <c r="HB27" s="111"/>
      <c r="HC27" s="111"/>
      <c r="HD27" s="111"/>
      <c r="HE27" s="111"/>
      <c r="HF27" s="111"/>
      <c r="HG27" s="111"/>
      <c r="HH27" s="111"/>
      <c r="HI27" s="111" t="s">
        <v>49</v>
      </c>
      <c r="HJ27" s="111"/>
      <c r="HK27" s="111"/>
      <c r="HL27" s="111"/>
      <c r="HM27" s="111"/>
      <c r="HN27" s="111"/>
      <c r="HO27" s="111"/>
      <c r="HP27" s="111"/>
      <c r="HQ27" s="111" t="s">
        <v>49</v>
      </c>
      <c r="HR27" s="111"/>
      <c r="HS27" s="111"/>
      <c r="HT27" s="111"/>
      <c r="HU27" s="111"/>
      <c r="HV27" s="111"/>
      <c r="HW27" s="111"/>
      <c r="HX27" s="111"/>
      <c r="HY27" s="111" t="s">
        <v>49</v>
      </c>
      <c r="HZ27" s="111"/>
      <c r="IA27" s="111"/>
      <c r="IB27" s="111"/>
      <c r="IC27" s="111"/>
      <c r="ID27" s="111"/>
      <c r="IE27" s="111"/>
      <c r="IF27" s="111"/>
      <c r="IG27" s="111" t="s">
        <v>49</v>
      </c>
      <c r="IH27" s="111"/>
      <c r="II27" s="111"/>
      <c r="IJ27" s="111"/>
      <c r="IK27" s="111"/>
      <c r="IL27" s="111"/>
      <c r="IM27" s="111"/>
      <c r="IN27" s="111"/>
      <c r="IO27" s="111" t="s">
        <v>49</v>
      </c>
      <c r="IP27" s="111"/>
      <c r="IQ27" s="111"/>
      <c r="IR27" s="111"/>
      <c r="IS27" s="111"/>
      <c r="IT27" s="111"/>
      <c r="IU27" s="111"/>
      <c r="IV27" s="111"/>
    </row>
    <row r="28" spans="1:256" ht="21">
      <c r="A28" s="111"/>
      <c r="B28" s="111"/>
      <c r="C28" s="111"/>
      <c r="D28" s="111"/>
      <c r="E28" s="111"/>
      <c r="F28" s="111"/>
      <c r="G28" s="111"/>
      <c r="H28" s="111"/>
    </row>
  </sheetData>
  <mergeCells count="40">
    <mergeCell ref="I27:P27"/>
    <mergeCell ref="Q27:X27"/>
    <mergeCell ref="Y27:AF27"/>
    <mergeCell ref="AG27:AN27"/>
    <mergeCell ref="AO27:AV27"/>
    <mergeCell ref="AW27:BD27"/>
    <mergeCell ref="BE27:BL27"/>
    <mergeCell ref="BM27:BT27"/>
    <mergeCell ref="BU27:CB27"/>
    <mergeCell ref="CC27:CJ27"/>
    <mergeCell ref="A28:H28"/>
    <mergeCell ref="A2:H2"/>
    <mergeCell ref="A3:H3"/>
    <mergeCell ref="A4:H5"/>
    <mergeCell ref="A6:H6"/>
    <mergeCell ref="B10:B11"/>
    <mergeCell ref="C10:C11"/>
    <mergeCell ref="H10:H11"/>
    <mergeCell ref="A27:H27"/>
    <mergeCell ref="CK27:CR27"/>
    <mergeCell ref="CS27:CZ27"/>
    <mergeCell ref="DA27:DH27"/>
    <mergeCell ref="DI27:DP27"/>
    <mergeCell ref="DQ27:DX27"/>
    <mergeCell ref="IO27:IV27"/>
    <mergeCell ref="DY27:EF27"/>
    <mergeCell ref="EG27:EN27"/>
    <mergeCell ref="EO27:EV27"/>
    <mergeCell ref="EW27:FD27"/>
    <mergeCell ref="FE27:FL27"/>
    <mergeCell ref="HI27:HP27"/>
    <mergeCell ref="HQ27:HX27"/>
    <mergeCell ref="HY27:IF27"/>
    <mergeCell ref="IG27:IN27"/>
    <mergeCell ref="HA27:HH27"/>
    <mergeCell ref="FM27:FT27"/>
    <mergeCell ref="FU27:GB27"/>
    <mergeCell ref="GC27:GJ27"/>
    <mergeCell ref="GK27:GR27"/>
    <mergeCell ref="GS27:GZ27"/>
  </mergeCells>
  <pageMargins left="0" right="0" top="0" bottom="0" header="0" footer="0"/>
  <pageSetup paperSize="9" scale="96" orientation="landscape" r:id="rId1"/>
  <headerFooter alignWithMargins="0">
    <oddFooter>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L19"/>
  <sheetViews>
    <sheetView view="pageBreakPreview" topLeftCell="A5" zoomScaleNormal="100" zoomScaleSheetLayoutView="100" workbookViewId="0">
      <selection activeCell="J14" sqref="J14:J16"/>
    </sheetView>
  </sheetViews>
  <sheetFormatPr defaultColWidth="9.140625" defaultRowHeight="16.5"/>
  <cols>
    <col min="1" max="1" width="5.42578125" style="6" customWidth="1"/>
    <col min="2" max="2" width="14.85546875" style="6" customWidth="1"/>
    <col min="3" max="3" width="42.7109375" style="6" customWidth="1"/>
    <col min="4" max="4" width="10.85546875" style="6" customWidth="1"/>
    <col min="5" max="5" width="11.28515625" style="6" customWidth="1"/>
    <col min="6" max="6" width="9.85546875" style="6" customWidth="1"/>
    <col min="7" max="7" width="16.42578125" style="6" customWidth="1"/>
    <col min="8" max="8" width="12" style="6" customWidth="1"/>
    <col min="9" max="9" width="10.28515625" style="6" customWidth="1"/>
    <col min="10" max="10" width="10.7109375" style="6" customWidth="1"/>
    <col min="11" max="11" width="9.140625" style="6"/>
    <col min="12" max="12" width="8.42578125" style="6" customWidth="1"/>
    <col min="13" max="16384" width="9.140625" style="6"/>
  </cols>
  <sheetData>
    <row r="1" spans="1:12" ht="15" customHeight="1"/>
    <row r="2" spans="1:12" ht="3" customHeight="1"/>
    <row r="3" spans="1:12" ht="6" customHeight="1"/>
    <row r="4" spans="1:12" ht="18" customHeight="1">
      <c r="B4" s="112" t="s">
        <v>88</v>
      </c>
      <c r="C4" s="112"/>
      <c r="D4" s="112"/>
      <c r="E4" s="112"/>
      <c r="F4" s="112"/>
      <c r="G4" s="112"/>
      <c r="H4" s="112"/>
      <c r="I4" s="112"/>
      <c r="J4" s="112"/>
    </row>
    <row r="5" spans="1:12" ht="62.25" customHeight="1">
      <c r="A5" s="122" t="str">
        <f>TV!A12</f>
        <v>ქ. თბილისში მ. წინამძღვრიშვილის #1ში (სკ 01.16..05.029.006) არსებული შენობის მიწისქვეშა წყლების მოცილების პროექტი</v>
      </c>
      <c r="B5" s="122"/>
      <c r="C5" s="122"/>
      <c r="D5" s="122"/>
      <c r="E5" s="122"/>
      <c r="F5" s="122"/>
      <c r="G5" s="122"/>
      <c r="H5" s="122"/>
      <c r="I5" s="122"/>
      <c r="J5" s="122"/>
    </row>
    <row r="6" spans="1:12" ht="7.5" customHeight="1">
      <c r="C6" s="23"/>
    </row>
    <row r="7" spans="1:12" ht="15" customHeight="1">
      <c r="A7" s="115" t="s">
        <v>3</v>
      </c>
      <c r="B7" s="115"/>
      <c r="C7" s="115"/>
      <c r="D7" s="115"/>
      <c r="E7" s="115"/>
      <c r="F7" s="115"/>
      <c r="G7" s="115"/>
      <c r="H7" s="115"/>
      <c r="I7" s="115"/>
      <c r="J7" s="115"/>
    </row>
    <row r="8" spans="1:12" ht="15" customHeight="1"/>
    <row r="9" spans="1:12" ht="15" customHeight="1">
      <c r="B9" s="123"/>
      <c r="C9" s="123"/>
      <c r="D9" s="123"/>
      <c r="E9" s="6" t="s">
        <v>55</v>
      </c>
      <c r="H9" s="106"/>
      <c r="I9" s="6" t="s">
        <v>267</v>
      </c>
    </row>
    <row r="10" spans="1:12" ht="15" customHeight="1">
      <c r="A10" s="99"/>
      <c r="B10" s="99"/>
      <c r="C10" s="99"/>
      <c r="E10" s="100"/>
      <c r="F10" s="99"/>
      <c r="G10" s="99"/>
      <c r="H10" s="101"/>
      <c r="I10" s="99"/>
      <c r="J10" s="99"/>
    </row>
    <row r="11" spans="1:12">
      <c r="A11" s="24"/>
      <c r="B11" s="24"/>
      <c r="C11" s="24"/>
      <c r="D11" s="7"/>
      <c r="E11" s="8"/>
      <c r="F11" s="8"/>
      <c r="G11" s="8"/>
      <c r="H11" s="25"/>
      <c r="I11" s="36"/>
      <c r="J11" s="36"/>
      <c r="K11" s="26"/>
      <c r="L11" s="26"/>
    </row>
    <row r="12" spans="1:12" ht="67.5" customHeight="1">
      <c r="A12" s="27" t="s">
        <v>0</v>
      </c>
      <c r="B12" s="28" t="s">
        <v>64</v>
      </c>
      <c r="C12" s="29" t="s">
        <v>65</v>
      </c>
      <c r="D12" s="30" t="s">
        <v>56</v>
      </c>
      <c r="E12" s="31" t="s">
        <v>57</v>
      </c>
      <c r="F12" s="30" t="s">
        <v>66</v>
      </c>
      <c r="G12" s="32" t="s">
        <v>67</v>
      </c>
      <c r="H12" s="33" t="s">
        <v>2</v>
      </c>
      <c r="I12" s="31" t="s">
        <v>68</v>
      </c>
      <c r="J12" s="31" t="s">
        <v>69</v>
      </c>
      <c r="K12" s="26"/>
      <c r="L12" s="26"/>
    </row>
    <row r="13" spans="1:12" ht="15" customHeight="1">
      <c r="A13" s="10">
        <v>1</v>
      </c>
      <c r="B13" s="11">
        <v>2</v>
      </c>
      <c r="C13" s="10">
        <v>3</v>
      </c>
      <c r="D13" s="11">
        <v>4</v>
      </c>
      <c r="E13" s="10">
        <v>5</v>
      </c>
      <c r="F13" s="11">
        <v>6</v>
      </c>
      <c r="G13" s="10">
        <v>7</v>
      </c>
      <c r="H13" s="9">
        <v>8</v>
      </c>
      <c r="I13" s="10">
        <v>9</v>
      </c>
      <c r="J13" s="10">
        <v>10</v>
      </c>
    </row>
    <row r="14" spans="1:12" s="26" customFormat="1" ht="27">
      <c r="A14" s="34">
        <v>1</v>
      </c>
      <c r="B14" s="56" t="s">
        <v>75</v>
      </c>
      <c r="C14" s="52" t="str">
        <f>'.x.2-1'!C8</f>
        <v>javaxiSvilis quCis wyalsadeni-kanalizaciis qseli</v>
      </c>
      <c r="D14" s="88"/>
      <c r="E14" s="89"/>
      <c r="F14" s="88"/>
      <c r="G14" s="90"/>
      <c r="H14" s="89"/>
      <c r="I14" s="89"/>
      <c r="J14" s="86"/>
    </row>
    <row r="15" spans="1:12" s="26" customFormat="1" ht="27">
      <c r="A15" s="58">
        <v>2</v>
      </c>
      <c r="B15" s="67" t="s">
        <v>76</v>
      </c>
      <c r="C15" s="57" t="str">
        <f>'.x.2-2'!C8</f>
        <v>javaxiSvilis quCis wyalsadeni-kanalizacia (tumbo)</v>
      </c>
      <c r="D15" s="59"/>
      <c r="E15" s="60"/>
      <c r="F15" s="59"/>
      <c r="G15" s="61"/>
      <c r="H15" s="60"/>
      <c r="I15" s="60"/>
      <c r="J15" s="127"/>
    </row>
    <row r="16" spans="1:12" s="26" customFormat="1" ht="13.5">
      <c r="A16" s="35"/>
      <c r="B16" s="36"/>
      <c r="C16" s="35" t="s">
        <v>1</v>
      </c>
      <c r="D16" s="53"/>
      <c r="E16" s="53"/>
      <c r="F16" s="53"/>
      <c r="G16" s="54"/>
      <c r="H16" s="53"/>
      <c r="I16" s="53"/>
      <c r="J16" s="87"/>
    </row>
    <row r="19" spans="1:2">
      <c r="A19" s="5"/>
      <c r="B19" s="6" t="s">
        <v>48</v>
      </c>
    </row>
  </sheetData>
  <mergeCells count="4">
    <mergeCell ref="B4:J4"/>
    <mergeCell ref="A5:J5"/>
    <mergeCell ref="A7:J7"/>
    <mergeCell ref="B9:D9"/>
  </mergeCells>
  <pageMargins left="0.25" right="0.25" top="0.75" bottom="0.75" header="0.3" footer="0.3"/>
  <pageSetup paperSize="9" scale="99" orientation="landscape" r:id="rId1"/>
  <headerFooter alignWithMargins="0">
    <oddFooter>&amp;C&amp;R&amp;P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IS172"/>
  <sheetViews>
    <sheetView topLeftCell="A148" zoomScaleNormal="100" zoomScaleSheetLayoutView="90" workbookViewId="0">
      <selection activeCell="K17" sqref="K17"/>
    </sheetView>
  </sheetViews>
  <sheetFormatPr defaultColWidth="9.140625" defaultRowHeight="16.5"/>
  <cols>
    <col min="1" max="1" width="5.42578125" style="138" customWidth="1"/>
    <col min="2" max="2" width="10.7109375" style="138" customWidth="1"/>
    <col min="3" max="3" width="42.42578125" style="138" customWidth="1"/>
    <col min="4" max="4" width="7.7109375" style="138" customWidth="1"/>
    <col min="5" max="5" width="11.7109375" style="138" customWidth="1"/>
    <col min="6" max="6" width="11.42578125" style="138" customWidth="1"/>
    <col min="7" max="8" width="9.28515625" style="138" customWidth="1"/>
    <col min="9" max="9" width="13" style="138" customWidth="1"/>
    <col min="10" max="10" width="11.5703125" style="138" customWidth="1"/>
    <col min="11" max="11" width="9.42578125" style="138" customWidth="1"/>
    <col min="12" max="12" width="13.7109375" style="138" customWidth="1"/>
    <col min="13" max="13" width="12.42578125" style="138" customWidth="1"/>
    <col min="14" max="14" width="9.42578125" style="138" customWidth="1"/>
    <col min="15" max="15" width="12.85546875" style="138" customWidth="1"/>
    <col min="16" max="16" width="14.7109375" style="138" customWidth="1"/>
    <col min="17" max="17" width="13.28515625" style="138" customWidth="1"/>
    <col min="18" max="18" width="11.42578125" style="138" customWidth="1"/>
    <col min="19" max="16384" width="9.140625" style="138"/>
  </cols>
  <sheetData>
    <row r="1" spans="1:16" ht="15" customHeight="1">
      <c r="A1" s="242" t="str">
        <f>TV!A12</f>
        <v>ქ. თბილისში მ. წინამძღვრიშვილის #1ში (სკ 01.16..05.029.006) არსებული შენობის მიწისქვეშა წყლების მოცილების პროექტი</v>
      </c>
      <c r="B1" s="242"/>
      <c r="C1" s="242"/>
      <c r="D1" s="242"/>
      <c r="E1" s="242"/>
    </row>
    <row r="2" spans="1:16" ht="42" customHeight="1">
      <c r="A2" s="242"/>
      <c r="B2" s="242"/>
      <c r="C2" s="242"/>
      <c r="D2" s="242"/>
      <c r="E2" s="242"/>
    </row>
    <row r="3" spans="1:16" ht="15" customHeight="1">
      <c r="A3" s="138" t="s">
        <v>4</v>
      </c>
    </row>
    <row r="4" spans="1:16" ht="15" customHeight="1">
      <c r="C4" s="140" t="s">
        <v>3</v>
      </c>
    </row>
    <row r="5" spans="1:16" ht="15" customHeight="1"/>
    <row r="6" spans="1:16" ht="15" customHeight="1"/>
    <row r="7" spans="1:16" ht="18" customHeight="1">
      <c r="C7" s="137" t="s">
        <v>124</v>
      </c>
    </row>
    <row r="8" spans="1:16" ht="15" customHeight="1">
      <c r="C8" s="138" t="s">
        <v>200</v>
      </c>
    </row>
    <row r="9" spans="1:16" ht="10.5" customHeight="1">
      <c r="C9" s="138" t="s">
        <v>5</v>
      </c>
    </row>
    <row r="10" spans="1:16" ht="15" customHeight="1">
      <c r="C10" s="140" t="s">
        <v>6</v>
      </c>
    </row>
    <row r="11" spans="1:16" ht="15" customHeight="1">
      <c r="C11" s="243"/>
    </row>
    <row r="12" spans="1:16" ht="15" customHeight="1"/>
    <row r="13" spans="1:16" ht="15" customHeight="1">
      <c r="A13" s="244" t="s">
        <v>7</v>
      </c>
      <c r="B13" s="245"/>
      <c r="C13" s="245"/>
      <c r="D13" s="246"/>
      <c r="E13" s="245"/>
      <c r="F13" s="246"/>
      <c r="G13" s="246"/>
      <c r="H13" s="246"/>
      <c r="I13" s="246"/>
      <c r="J13" s="246"/>
      <c r="K13" s="246"/>
      <c r="L13" s="246"/>
      <c r="M13" s="247" t="s">
        <v>8</v>
      </c>
      <c r="N13" s="247"/>
      <c r="O13" s="248"/>
      <c r="P13" s="249" t="s">
        <v>9</v>
      </c>
    </row>
    <row r="14" spans="1:16" ht="15" customHeight="1">
      <c r="A14" s="148"/>
      <c r="B14" s="250"/>
      <c r="C14" s="245"/>
      <c r="D14" s="246"/>
      <c r="E14" s="245"/>
      <c r="F14" s="246"/>
      <c r="G14" s="246"/>
      <c r="H14" s="246"/>
      <c r="I14" s="246"/>
      <c r="J14" s="246"/>
      <c r="K14" s="246"/>
      <c r="L14" s="246"/>
      <c r="M14" s="247"/>
      <c r="N14" s="247"/>
      <c r="O14" s="248"/>
      <c r="P14" s="249" t="s">
        <v>9</v>
      </c>
    </row>
    <row r="15" spans="1:16">
      <c r="A15" s="251"/>
      <c r="B15" s="252"/>
      <c r="C15" s="253"/>
      <c r="D15" s="254"/>
      <c r="E15" s="253" t="s">
        <v>10</v>
      </c>
      <c r="F15" s="255"/>
      <c r="G15" s="256" t="s">
        <v>11</v>
      </c>
      <c r="H15" s="256"/>
      <c r="I15" s="257"/>
      <c r="J15" s="251" t="s">
        <v>12</v>
      </c>
      <c r="K15" s="258"/>
      <c r="L15" s="257"/>
      <c r="M15" s="258" t="s">
        <v>13</v>
      </c>
      <c r="N15" s="258"/>
      <c r="O15" s="258"/>
      <c r="P15" s="252"/>
    </row>
    <row r="16" spans="1:16" ht="16.5" customHeight="1">
      <c r="A16" s="259"/>
      <c r="B16" s="260"/>
      <c r="C16" s="261" t="s">
        <v>14</v>
      </c>
      <c r="D16" s="262"/>
      <c r="E16" s="263" t="s">
        <v>15</v>
      </c>
      <c r="F16" s="264"/>
      <c r="G16" s="265"/>
      <c r="H16" s="266"/>
      <c r="I16" s="264"/>
      <c r="J16" s="265"/>
      <c r="K16" s="266"/>
      <c r="L16" s="264"/>
      <c r="M16" s="265" t="s">
        <v>16</v>
      </c>
      <c r="N16" s="266"/>
      <c r="O16" s="266"/>
      <c r="P16" s="260" t="s">
        <v>1</v>
      </c>
    </row>
    <row r="17" spans="1:18">
      <c r="A17" s="267" t="s">
        <v>0</v>
      </c>
      <c r="B17" s="268" t="s">
        <v>17</v>
      </c>
      <c r="C17" s="138" t="s">
        <v>18</v>
      </c>
      <c r="D17" s="260" t="s">
        <v>19</v>
      </c>
      <c r="E17" s="268" t="s">
        <v>20</v>
      </c>
      <c r="F17" s="245" t="s">
        <v>2</v>
      </c>
      <c r="G17" s="158" t="s">
        <v>301</v>
      </c>
      <c r="H17" s="158" t="s">
        <v>21</v>
      </c>
      <c r="I17" s="245" t="s">
        <v>2</v>
      </c>
      <c r="J17" s="158" t="s">
        <v>301</v>
      </c>
      <c r="K17" s="158" t="s">
        <v>21</v>
      </c>
      <c r="L17" s="245" t="s">
        <v>2</v>
      </c>
      <c r="M17" s="158" t="s">
        <v>301</v>
      </c>
      <c r="N17" s="158" t="s">
        <v>21</v>
      </c>
      <c r="O17" s="245" t="s">
        <v>2</v>
      </c>
      <c r="P17" s="260"/>
    </row>
    <row r="18" spans="1:18">
      <c r="A18" s="265"/>
      <c r="B18" s="269"/>
      <c r="C18" s="270"/>
      <c r="D18" s="262"/>
      <c r="E18" s="269"/>
      <c r="F18" s="270"/>
      <c r="G18" s="160" t="s">
        <v>22</v>
      </c>
      <c r="H18" s="160" t="s">
        <v>22</v>
      </c>
      <c r="I18" s="270"/>
      <c r="J18" s="160" t="s">
        <v>22</v>
      </c>
      <c r="K18" s="160" t="s">
        <v>22</v>
      </c>
      <c r="L18" s="270"/>
      <c r="M18" s="160" t="s">
        <v>22</v>
      </c>
      <c r="N18" s="160" t="s">
        <v>22</v>
      </c>
      <c r="O18" s="270"/>
      <c r="P18" s="269"/>
    </row>
    <row r="19" spans="1:18">
      <c r="A19" s="271" t="s">
        <v>23</v>
      </c>
      <c r="B19" s="272" t="s">
        <v>24</v>
      </c>
      <c r="C19" s="390" t="s">
        <v>25</v>
      </c>
      <c r="D19" s="271" t="s">
        <v>26</v>
      </c>
      <c r="E19" s="272" t="s">
        <v>27</v>
      </c>
      <c r="F19" s="391" t="s">
        <v>28</v>
      </c>
      <c r="G19" s="390" t="s">
        <v>29</v>
      </c>
      <c r="H19" s="390"/>
      <c r="I19" s="271" t="s">
        <v>30</v>
      </c>
      <c r="J19" s="272" t="s">
        <v>31</v>
      </c>
      <c r="K19" s="390"/>
      <c r="L19" s="390" t="s">
        <v>32</v>
      </c>
      <c r="M19" s="272" t="s">
        <v>33</v>
      </c>
      <c r="N19" s="271"/>
      <c r="O19" s="271" t="s">
        <v>34</v>
      </c>
      <c r="P19" s="272" t="s">
        <v>35</v>
      </c>
    </row>
    <row r="20" spans="1:18" s="134" customFormat="1">
      <c r="A20" s="273"/>
      <c r="B20" s="274"/>
      <c r="C20" s="275" t="s">
        <v>126</v>
      </c>
      <c r="D20" s="274"/>
      <c r="E20" s="276"/>
      <c r="F20" s="392"/>
      <c r="G20" s="276"/>
      <c r="H20" s="276"/>
      <c r="I20" s="276"/>
      <c r="J20" s="273"/>
      <c r="K20" s="274"/>
      <c r="L20" s="274"/>
      <c r="M20" s="276"/>
      <c r="N20" s="392"/>
      <c r="O20" s="274"/>
      <c r="P20" s="276"/>
    </row>
    <row r="21" spans="1:18" s="301" customFormat="1" ht="78.75">
      <c r="A21" s="277">
        <v>1</v>
      </c>
      <c r="B21" s="277" t="s">
        <v>130</v>
      </c>
      <c r="C21" s="278" t="s">
        <v>131</v>
      </c>
      <c r="D21" s="278" t="s">
        <v>268</v>
      </c>
      <c r="E21" s="393"/>
      <c r="F21" s="393">
        <v>0.156</v>
      </c>
      <c r="G21" s="175">
        <v>870</v>
      </c>
      <c r="H21" s="175"/>
      <c r="I21" s="281"/>
      <c r="J21" s="281">
        <v>9.8000000000000007</v>
      </c>
      <c r="K21" s="175"/>
      <c r="L21" s="281"/>
      <c r="M21" s="281">
        <v>16742</v>
      </c>
      <c r="N21" s="175"/>
      <c r="O21" s="281"/>
      <c r="P21" s="281"/>
      <c r="Q21" s="394"/>
      <c r="R21" s="284"/>
    </row>
    <row r="22" spans="1:18" s="301" customFormat="1" ht="31.5">
      <c r="A22" s="302">
        <v>2</v>
      </c>
      <c r="B22" s="303" t="s">
        <v>78</v>
      </c>
      <c r="C22" s="278" t="s">
        <v>132</v>
      </c>
      <c r="D22" s="278" t="s">
        <v>36</v>
      </c>
      <c r="E22" s="175"/>
      <c r="F22" s="175">
        <v>18</v>
      </c>
      <c r="G22" s="175">
        <v>25</v>
      </c>
      <c r="H22" s="175"/>
      <c r="I22" s="281"/>
      <c r="J22" s="281"/>
      <c r="K22" s="175"/>
      <c r="L22" s="281"/>
      <c r="M22" s="281"/>
      <c r="N22" s="175"/>
      <c r="O22" s="281"/>
      <c r="P22" s="281"/>
      <c r="R22" s="284"/>
    </row>
    <row r="23" spans="1:18" s="301" customFormat="1" ht="31.5">
      <c r="A23" s="277">
        <v>3</v>
      </c>
      <c r="B23" s="277" t="s">
        <v>133</v>
      </c>
      <c r="C23" s="278" t="s">
        <v>134</v>
      </c>
      <c r="D23" s="278" t="s">
        <v>36</v>
      </c>
      <c r="E23" s="393"/>
      <c r="F23" s="393">
        <v>18</v>
      </c>
      <c r="G23" s="175">
        <v>5.74</v>
      </c>
      <c r="H23" s="175"/>
      <c r="I23" s="281"/>
      <c r="J23" s="281"/>
      <c r="K23" s="175"/>
      <c r="L23" s="281"/>
      <c r="M23" s="281"/>
      <c r="N23" s="175"/>
      <c r="O23" s="281"/>
      <c r="P23" s="281"/>
      <c r="R23" s="284"/>
    </row>
    <row r="24" spans="1:18" s="301" customFormat="1" ht="30" customHeight="1">
      <c r="A24" s="277">
        <v>4</v>
      </c>
      <c r="B24" s="279" t="s">
        <v>135</v>
      </c>
      <c r="C24" s="278" t="s">
        <v>136</v>
      </c>
      <c r="D24" s="278" t="s">
        <v>37</v>
      </c>
      <c r="E24" s="393"/>
      <c r="F24" s="393">
        <f>175*1.75</f>
        <v>306.25</v>
      </c>
      <c r="G24" s="277"/>
      <c r="H24" s="277"/>
      <c r="I24" s="281"/>
      <c r="J24" s="305"/>
      <c r="K24" s="277"/>
      <c r="L24" s="281"/>
      <c r="M24" s="305">
        <v>20</v>
      </c>
      <c r="N24" s="304"/>
      <c r="O24" s="281"/>
      <c r="P24" s="281"/>
      <c r="R24" s="284"/>
    </row>
    <row r="25" spans="1:18" s="312" customFormat="1" ht="52.5" customHeight="1">
      <c r="A25" s="306">
        <v>5</v>
      </c>
      <c r="B25" s="307" t="s">
        <v>92</v>
      </c>
      <c r="C25" s="308" t="s">
        <v>138</v>
      </c>
      <c r="D25" s="308" t="s">
        <v>36</v>
      </c>
      <c r="E25" s="395"/>
      <c r="F25" s="396">
        <v>57</v>
      </c>
      <c r="G25" s="175">
        <v>15</v>
      </c>
      <c r="H25" s="175"/>
      <c r="I25" s="281"/>
      <c r="J25" s="281">
        <v>45</v>
      </c>
      <c r="K25" s="175"/>
      <c r="L25" s="281"/>
      <c r="M25" s="281">
        <v>5</v>
      </c>
      <c r="N25" s="175"/>
      <c r="O25" s="281"/>
      <c r="P25" s="281"/>
      <c r="R25" s="284"/>
    </row>
    <row r="26" spans="1:18" s="301" customFormat="1" ht="31.5">
      <c r="A26" s="277">
        <v>6</v>
      </c>
      <c r="B26" s="277" t="s">
        <v>101</v>
      </c>
      <c r="C26" s="278" t="s">
        <v>137</v>
      </c>
      <c r="D26" s="397" t="s">
        <v>102</v>
      </c>
      <c r="E26" s="393"/>
      <c r="F26" s="398">
        <v>0.56999999999999995</v>
      </c>
      <c r="G26" s="175">
        <v>88.44</v>
      </c>
      <c r="H26" s="175"/>
      <c r="I26" s="281"/>
      <c r="J26" s="281"/>
      <c r="K26" s="175"/>
      <c r="L26" s="281"/>
      <c r="M26" s="281">
        <v>424.84</v>
      </c>
      <c r="N26" s="175"/>
      <c r="O26" s="281"/>
      <c r="P26" s="281"/>
      <c r="R26" s="284"/>
    </row>
    <row r="27" spans="1:18" s="320" customFormat="1" ht="31.5">
      <c r="A27" s="314">
        <v>7</v>
      </c>
      <c r="B27" s="315" t="s">
        <v>117</v>
      </c>
      <c r="C27" s="316" t="s">
        <v>191</v>
      </c>
      <c r="D27" s="399" t="s">
        <v>91</v>
      </c>
      <c r="E27" s="400"/>
      <c r="F27" s="401">
        <v>113</v>
      </c>
      <c r="G27" s="175"/>
      <c r="H27" s="175"/>
      <c r="I27" s="281"/>
      <c r="J27" s="281">
        <v>30</v>
      </c>
      <c r="K27" s="175"/>
      <c r="L27" s="281"/>
      <c r="M27" s="281">
        <v>5</v>
      </c>
      <c r="N27" s="175"/>
      <c r="O27" s="281"/>
      <c r="P27" s="281"/>
      <c r="R27" s="284"/>
    </row>
    <row r="28" spans="1:18" s="301" customFormat="1" ht="31.5">
      <c r="A28" s="277">
        <v>8</v>
      </c>
      <c r="B28" s="277" t="s">
        <v>101</v>
      </c>
      <c r="C28" s="278" t="s">
        <v>121</v>
      </c>
      <c r="D28" s="397" t="s">
        <v>102</v>
      </c>
      <c r="E28" s="393"/>
      <c r="F28" s="398">
        <v>1.1299999999999999</v>
      </c>
      <c r="G28" s="175">
        <v>88.44</v>
      </c>
      <c r="H28" s="175"/>
      <c r="I28" s="281"/>
      <c r="J28" s="281"/>
      <c r="K28" s="175"/>
      <c r="L28" s="281"/>
      <c r="M28" s="281">
        <v>424.84</v>
      </c>
      <c r="N28" s="175"/>
      <c r="O28" s="281"/>
      <c r="P28" s="281"/>
      <c r="R28" s="284"/>
    </row>
    <row r="29" spans="1:18" s="323" customFormat="1" ht="31.5">
      <c r="A29" s="220">
        <v>9</v>
      </c>
      <c r="B29" s="321" t="s">
        <v>96</v>
      </c>
      <c r="C29" s="322" t="s">
        <v>269</v>
      </c>
      <c r="D29" s="402" t="s">
        <v>44</v>
      </c>
      <c r="E29" s="403"/>
      <c r="F29" s="404">
        <v>140</v>
      </c>
      <c r="G29" s="175">
        <v>5</v>
      </c>
      <c r="H29" s="175"/>
      <c r="I29" s="281"/>
      <c r="J29" s="281">
        <v>50</v>
      </c>
      <c r="K29" s="175"/>
      <c r="L29" s="281"/>
      <c r="M29" s="281">
        <v>1</v>
      </c>
      <c r="N29" s="175"/>
      <c r="O29" s="281"/>
      <c r="P29" s="281"/>
      <c r="R29" s="284"/>
    </row>
    <row r="30" spans="1:18" s="323" customFormat="1" ht="31.5">
      <c r="A30" s="220">
        <v>10</v>
      </c>
      <c r="B30" s="321" t="s">
        <v>103</v>
      </c>
      <c r="C30" s="322" t="s">
        <v>270</v>
      </c>
      <c r="D30" s="402" t="s">
        <v>44</v>
      </c>
      <c r="E30" s="403"/>
      <c r="F30" s="404">
        <v>13</v>
      </c>
      <c r="G30" s="175">
        <v>3</v>
      </c>
      <c r="H30" s="175"/>
      <c r="I30" s="281"/>
      <c r="J30" s="281">
        <v>25</v>
      </c>
      <c r="K30" s="175"/>
      <c r="L30" s="281"/>
      <c r="M30" s="281">
        <v>1</v>
      </c>
      <c r="N30" s="175"/>
      <c r="O30" s="281"/>
      <c r="P30" s="281"/>
      <c r="R30" s="284"/>
    </row>
    <row r="31" spans="1:18" s="323" customFormat="1" ht="31.5">
      <c r="A31" s="220">
        <v>11</v>
      </c>
      <c r="B31" s="321" t="s">
        <v>104</v>
      </c>
      <c r="C31" s="322" t="s">
        <v>271</v>
      </c>
      <c r="D31" s="402" t="s">
        <v>44</v>
      </c>
      <c r="E31" s="403"/>
      <c r="F31" s="404">
        <v>35</v>
      </c>
      <c r="G31" s="175">
        <v>2</v>
      </c>
      <c r="H31" s="175"/>
      <c r="I31" s="281"/>
      <c r="J31" s="281">
        <v>15</v>
      </c>
      <c r="K31" s="175"/>
      <c r="L31" s="281"/>
      <c r="M31" s="281">
        <v>1</v>
      </c>
      <c r="N31" s="175"/>
      <c r="O31" s="281"/>
      <c r="P31" s="281"/>
      <c r="R31" s="284"/>
    </row>
    <row r="32" spans="1:18" s="212" customFormat="1" ht="31.5">
      <c r="A32" s="208">
        <v>12</v>
      </c>
      <c r="B32" s="209" t="s">
        <v>94</v>
      </c>
      <c r="C32" s="285" t="s">
        <v>145</v>
      </c>
      <c r="D32" s="210" t="s">
        <v>44</v>
      </c>
      <c r="E32" s="405"/>
      <c r="F32" s="406">
        <v>140</v>
      </c>
      <c r="G32" s="175">
        <v>0.5</v>
      </c>
      <c r="H32" s="175"/>
      <c r="I32" s="281"/>
      <c r="J32" s="281">
        <v>1</v>
      </c>
      <c r="K32" s="175"/>
      <c r="L32" s="281"/>
      <c r="M32" s="281"/>
      <c r="N32" s="175"/>
      <c r="O32" s="281"/>
      <c r="P32" s="281"/>
      <c r="R32" s="284"/>
    </row>
    <row r="33" spans="1:18" s="212" customFormat="1" ht="31.5">
      <c r="A33" s="208">
        <v>13</v>
      </c>
      <c r="B33" s="209" t="s">
        <v>94</v>
      </c>
      <c r="C33" s="285" t="s">
        <v>144</v>
      </c>
      <c r="D33" s="210" t="s">
        <v>44</v>
      </c>
      <c r="E33" s="405"/>
      <c r="F33" s="406">
        <v>13</v>
      </c>
      <c r="G33" s="175">
        <v>0.5</v>
      </c>
      <c r="H33" s="175"/>
      <c r="I33" s="281"/>
      <c r="J33" s="281">
        <v>1</v>
      </c>
      <c r="K33" s="175"/>
      <c r="L33" s="281"/>
      <c r="M33" s="281"/>
      <c r="N33" s="175"/>
      <c r="O33" s="281"/>
      <c r="P33" s="281"/>
      <c r="R33" s="284"/>
    </row>
    <row r="34" spans="1:18" s="212" customFormat="1" ht="31.5">
      <c r="A34" s="208">
        <v>14</v>
      </c>
      <c r="B34" s="209" t="s">
        <v>94</v>
      </c>
      <c r="C34" s="285" t="s">
        <v>143</v>
      </c>
      <c r="D34" s="210" t="s">
        <v>44</v>
      </c>
      <c r="E34" s="405"/>
      <c r="F34" s="406">
        <v>35</v>
      </c>
      <c r="G34" s="175">
        <v>0.5</v>
      </c>
      <c r="H34" s="175"/>
      <c r="I34" s="281"/>
      <c r="J34" s="281">
        <v>1</v>
      </c>
      <c r="K34" s="175"/>
      <c r="L34" s="281"/>
      <c r="M34" s="281"/>
      <c r="N34" s="175"/>
      <c r="O34" s="281"/>
      <c r="P34" s="281"/>
      <c r="R34" s="284"/>
    </row>
    <row r="35" spans="1:18" s="283" customFormat="1" ht="31.5">
      <c r="A35" s="277">
        <v>15</v>
      </c>
      <c r="B35" s="407" t="s">
        <v>139</v>
      </c>
      <c r="C35" s="278" t="s">
        <v>146</v>
      </c>
      <c r="D35" s="278" t="s">
        <v>118</v>
      </c>
      <c r="E35" s="393"/>
      <c r="F35" s="393">
        <f>35/1000</f>
        <v>3.5000000000000003E-2</v>
      </c>
      <c r="G35" s="175">
        <v>500</v>
      </c>
      <c r="H35" s="175"/>
      <c r="I35" s="281"/>
      <c r="J35" s="281">
        <v>500</v>
      </c>
      <c r="K35" s="175"/>
      <c r="L35" s="281"/>
      <c r="M35" s="281"/>
      <c r="N35" s="175"/>
      <c r="O35" s="281"/>
      <c r="P35" s="281"/>
      <c r="R35" s="284"/>
    </row>
    <row r="36" spans="1:18" s="212" customFormat="1" ht="15.75">
      <c r="A36" s="208">
        <v>16</v>
      </c>
      <c r="B36" s="209" t="s">
        <v>99</v>
      </c>
      <c r="C36" s="210" t="s">
        <v>140</v>
      </c>
      <c r="D36" s="210" t="s">
        <v>118</v>
      </c>
      <c r="E36" s="405"/>
      <c r="F36" s="405">
        <f>13/1000</f>
        <v>1.2999999999999999E-2</v>
      </c>
      <c r="G36" s="175">
        <v>500</v>
      </c>
      <c r="H36" s="175"/>
      <c r="I36" s="281"/>
      <c r="J36" s="281">
        <v>500</v>
      </c>
      <c r="K36" s="175"/>
      <c r="L36" s="281"/>
      <c r="M36" s="281"/>
      <c r="N36" s="175"/>
      <c r="O36" s="281"/>
      <c r="P36" s="281"/>
      <c r="R36" s="284"/>
    </row>
    <row r="37" spans="1:18" s="212" customFormat="1" ht="15.75">
      <c r="A37" s="208">
        <v>17</v>
      </c>
      <c r="B37" s="209" t="s">
        <v>141</v>
      </c>
      <c r="C37" s="210" t="s">
        <v>142</v>
      </c>
      <c r="D37" s="210" t="s">
        <v>118</v>
      </c>
      <c r="E37" s="405"/>
      <c r="F37" s="405">
        <f>140/1000</f>
        <v>0.14000000000000001</v>
      </c>
      <c r="G37" s="175">
        <v>500</v>
      </c>
      <c r="H37" s="175"/>
      <c r="I37" s="281"/>
      <c r="J37" s="281">
        <v>1000</v>
      </c>
      <c r="K37" s="175"/>
      <c r="L37" s="281"/>
      <c r="M37" s="281"/>
      <c r="N37" s="175"/>
      <c r="O37" s="281"/>
      <c r="P37" s="281"/>
      <c r="R37" s="284"/>
    </row>
    <row r="38" spans="1:18" s="327" customFormat="1" ht="47.25">
      <c r="A38" s="314">
        <v>18</v>
      </c>
      <c r="B38" s="325" t="s">
        <v>97</v>
      </c>
      <c r="C38" s="326" t="s">
        <v>272</v>
      </c>
      <c r="D38" s="316" t="s">
        <v>82</v>
      </c>
      <c r="E38" s="400"/>
      <c r="F38" s="400">
        <v>1</v>
      </c>
      <c r="G38" s="175">
        <v>200</v>
      </c>
      <c r="H38" s="175"/>
      <c r="I38" s="281"/>
      <c r="J38" s="281">
        <v>30</v>
      </c>
      <c r="K38" s="175"/>
      <c r="L38" s="281"/>
      <c r="M38" s="281">
        <v>25</v>
      </c>
      <c r="N38" s="175"/>
      <c r="O38" s="281"/>
      <c r="P38" s="281"/>
      <c r="R38" s="284"/>
    </row>
    <row r="39" spans="1:18" s="332" customFormat="1">
      <c r="A39" s="328"/>
      <c r="B39" s="328"/>
      <c r="C39" s="328" t="s">
        <v>105</v>
      </c>
      <c r="D39" s="408" t="s">
        <v>42</v>
      </c>
      <c r="E39" s="409" t="s">
        <v>39</v>
      </c>
      <c r="F39" s="410">
        <v>1</v>
      </c>
      <c r="G39" s="330"/>
      <c r="H39" s="330"/>
      <c r="I39" s="281"/>
      <c r="J39" s="331">
        <v>350</v>
      </c>
      <c r="K39" s="330"/>
      <c r="L39" s="281"/>
      <c r="M39" s="331"/>
      <c r="N39" s="330"/>
      <c r="O39" s="281"/>
      <c r="P39" s="281"/>
      <c r="R39" s="284"/>
    </row>
    <row r="40" spans="1:18" s="332" customFormat="1">
      <c r="A40" s="328"/>
      <c r="B40" s="328"/>
      <c r="C40" s="328" t="s">
        <v>106</v>
      </c>
      <c r="D40" s="408" t="s">
        <v>42</v>
      </c>
      <c r="E40" s="409" t="s">
        <v>39</v>
      </c>
      <c r="F40" s="410">
        <v>1</v>
      </c>
      <c r="G40" s="330"/>
      <c r="H40" s="330"/>
      <c r="I40" s="281"/>
      <c r="J40" s="331">
        <v>250</v>
      </c>
      <c r="K40" s="330"/>
      <c r="L40" s="281"/>
      <c r="M40" s="331"/>
      <c r="N40" s="330"/>
      <c r="O40" s="281"/>
      <c r="P40" s="281"/>
      <c r="R40" s="284"/>
    </row>
    <row r="41" spans="1:18" s="327" customFormat="1">
      <c r="A41" s="328"/>
      <c r="B41" s="328"/>
      <c r="C41" s="328" t="s">
        <v>222</v>
      </c>
      <c r="D41" s="408" t="s">
        <v>42</v>
      </c>
      <c r="E41" s="409" t="s">
        <v>39</v>
      </c>
      <c r="F41" s="410">
        <v>1</v>
      </c>
      <c r="G41" s="334"/>
      <c r="H41" s="334"/>
      <c r="I41" s="281"/>
      <c r="J41" s="331">
        <v>300</v>
      </c>
      <c r="K41" s="330"/>
      <c r="L41" s="281"/>
      <c r="M41" s="333"/>
      <c r="N41" s="335"/>
      <c r="O41" s="281"/>
      <c r="P41" s="281"/>
      <c r="R41" s="284"/>
    </row>
    <row r="42" spans="1:18" s="327" customFormat="1">
      <c r="A42" s="314"/>
      <c r="B42" s="314"/>
      <c r="C42" s="314" t="s">
        <v>223</v>
      </c>
      <c r="D42" s="316" t="s">
        <v>42</v>
      </c>
      <c r="E42" s="411" t="s">
        <v>39</v>
      </c>
      <c r="F42" s="401">
        <v>1</v>
      </c>
      <c r="G42" s="338"/>
      <c r="H42" s="338"/>
      <c r="I42" s="281"/>
      <c r="J42" s="339">
        <v>500</v>
      </c>
      <c r="K42" s="319"/>
      <c r="L42" s="281"/>
      <c r="M42" s="337"/>
      <c r="N42" s="340"/>
      <c r="O42" s="281"/>
      <c r="P42" s="281"/>
      <c r="R42" s="284"/>
    </row>
    <row r="43" spans="1:18" s="327" customFormat="1">
      <c r="A43" s="314"/>
      <c r="B43" s="314"/>
      <c r="C43" s="314" t="s">
        <v>220</v>
      </c>
      <c r="D43" s="316" t="s">
        <v>42</v>
      </c>
      <c r="E43" s="411" t="s">
        <v>39</v>
      </c>
      <c r="F43" s="401">
        <v>1</v>
      </c>
      <c r="G43" s="338"/>
      <c r="H43" s="338"/>
      <c r="I43" s="281"/>
      <c r="J43" s="339">
        <v>500</v>
      </c>
      <c r="K43" s="319"/>
      <c r="L43" s="281"/>
      <c r="M43" s="337"/>
      <c r="N43" s="340"/>
      <c r="O43" s="281"/>
      <c r="P43" s="281"/>
      <c r="R43" s="284"/>
    </row>
    <row r="44" spans="1:18" s="327" customFormat="1" ht="47.25">
      <c r="A44" s="314">
        <v>19</v>
      </c>
      <c r="B44" s="325" t="s">
        <v>97</v>
      </c>
      <c r="C44" s="326" t="s">
        <v>273</v>
      </c>
      <c r="D44" s="316" t="s">
        <v>82</v>
      </c>
      <c r="E44" s="400"/>
      <c r="F44" s="400">
        <v>1</v>
      </c>
      <c r="G44" s="175">
        <v>200</v>
      </c>
      <c r="H44" s="175"/>
      <c r="I44" s="281"/>
      <c r="J44" s="281">
        <v>30</v>
      </c>
      <c r="K44" s="175"/>
      <c r="L44" s="281"/>
      <c r="M44" s="281">
        <v>25</v>
      </c>
      <c r="N44" s="175"/>
      <c r="O44" s="281"/>
      <c r="P44" s="281"/>
      <c r="R44" s="284"/>
    </row>
    <row r="45" spans="1:18" s="332" customFormat="1">
      <c r="A45" s="328"/>
      <c r="B45" s="328"/>
      <c r="C45" s="328" t="s">
        <v>105</v>
      </c>
      <c r="D45" s="408" t="s">
        <v>42</v>
      </c>
      <c r="E45" s="409" t="s">
        <v>39</v>
      </c>
      <c r="F45" s="410">
        <v>1</v>
      </c>
      <c r="G45" s="330"/>
      <c r="H45" s="330"/>
      <c r="I45" s="281"/>
      <c r="J45" s="331">
        <v>350</v>
      </c>
      <c r="K45" s="330"/>
      <c r="L45" s="281"/>
      <c r="M45" s="331"/>
      <c r="N45" s="330"/>
      <c r="O45" s="281"/>
      <c r="P45" s="281"/>
      <c r="R45" s="284"/>
    </row>
    <row r="46" spans="1:18" s="332" customFormat="1">
      <c r="A46" s="328"/>
      <c r="B46" s="328"/>
      <c r="C46" s="328" t="s">
        <v>106</v>
      </c>
      <c r="D46" s="408" t="s">
        <v>42</v>
      </c>
      <c r="E46" s="409" t="s">
        <v>39</v>
      </c>
      <c r="F46" s="410">
        <v>1</v>
      </c>
      <c r="G46" s="330"/>
      <c r="H46" s="330"/>
      <c r="I46" s="281"/>
      <c r="J46" s="331">
        <v>250</v>
      </c>
      <c r="K46" s="330"/>
      <c r="L46" s="281"/>
      <c r="M46" s="331"/>
      <c r="N46" s="330"/>
      <c r="O46" s="281"/>
      <c r="P46" s="281"/>
      <c r="R46" s="284"/>
    </row>
    <row r="47" spans="1:18" s="327" customFormat="1">
      <c r="A47" s="328"/>
      <c r="B47" s="328"/>
      <c r="C47" s="328" t="s">
        <v>222</v>
      </c>
      <c r="D47" s="408" t="s">
        <v>42</v>
      </c>
      <c r="E47" s="409" t="s">
        <v>39</v>
      </c>
      <c r="F47" s="410">
        <v>1</v>
      </c>
      <c r="G47" s="334"/>
      <c r="H47" s="334"/>
      <c r="I47" s="281"/>
      <c r="J47" s="331">
        <v>300</v>
      </c>
      <c r="K47" s="330"/>
      <c r="L47" s="281"/>
      <c r="M47" s="333"/>
      <c r="N47" s="335"/>
      <c r="O47" s="281"/>
      <c r="P47" s="281"/>
      <c r="R47" s="284"/>
    </row>
    <row r="48" spans="1:18" s="327" customFormat="1">
      <c r="A48" s="314"/>
      <c r="B48" s="314"/>
      <c r="C48" s="314" t="s">
        <v>223</v>
      </c>
      <c r="D48" s="316" t="s">
        <v>42</v>
      </c>
      <c r="E48" s="411" t="s">
        <v>39</v>
      </c>
      <c r="F48" s="401">
        <v>1</v>
      </c>
      <c r="G48" s="338"/>
      <c r="H48" s="338"/>
      <c r="I48" s="281"/>
      <c r="J48" s="339">
        <v>500</v>
      </c>
      <c r="K48" s="319"/>
      <c r="L48" s="281"/>
      <c r="M48" s="337"/>
      <c r="N48" s="340"/>
      <c r="O48" s="281"/>
      <c r="P48" s="281"/>
      <c r="R48" s="284"/>
    </row>
    <row r="49" spans="1:18" s="327" customFormat="1">
      <c r="A49" s="314"/>
      <c r="B49" s="314"/>
      <c r="C49" s="314" t="s">
        <v>220</v>
      </c>
      <c r="D49" s="316" t="s">
        <v>42</v>
      </c>
      <c r="E49" s="411" t="s">
        <v>39</v>
      </c>
      <c r="F49" s="401">
        <v>1</v>
      </c>
      <c r="G49" s="338"/>
      <c r="H49" s="338"/>
      <c r="I49" s="281"/>
      <c r="J49" s="339">
        <v>500</v>
      </c>
      <c r="K49" s="319"/>
      <c r="L49" s="281"/>
      <c r="M49" s="337"/>
      <c r="N49" s="340"/>
      <c r="O49" s="281"/>
      <c r="P49" s="281"/>
      <c r="R49" s="284"/>
    </row>
    <row r="50" spans="1:18" s="219" customFormat="1" ht="31.5">
      <c r="A50" s="213">
        <v>20</v>
      </c>
      <c r="B50" s="214" t="s">
        <v>98</v>
      </c>
      <c r="C50" s="215" t="s">
        <v>214</v>
      </c>
      <c r="D50" s="215" t="s">
        <v>42</v>
      </c>
      <c r="E50" s="412"/>
      <c r="F50" s="413">
        <f>SUM(F51:F60)</f>
        <v>67</v>
      </c>
      <c r="G50" s="175">
        <v>8</v>
      </c>
      <c r="H50" s="175"/>
      <c r="I50" s="281"/>
      <c r="J50" s="281">
        <v>1</v>
      </c>
      <c r="K50" s="175"/>
      <c r="L50" s="281"/>
      <c r="M50" s="281">
        <v>1</v>
      </c>
      <c r="N50" s="175"/>
      <c r="O50" s="281"/>
      <c r="P50" s="281"/>
      <c r="R50" s="284"/>
    </row>
    <row r="51" spans="1:18" s="225" customFormat="1" ht="15.75">
      <c r="A51" s="220"/>
      <c r="B51" s="220"/>
      <c r="C51" s="277" t="s">
        <v>254</v>
      </c>
      <c r="D51" s="402" t="s">
        <v>42</v>
      </c>
      <c r="E51" s="403" t="s">
        <v>83</v>
      </c>
      <c r="F51" s="403">
        <v>2</v>
      </c>
      <c r="G51" s="223"/>
      <c r="H51" s="223"/>
      <c r="I51" s="281"/>
      <c r="J51" s="414">
        <v>120</v>
      </c>
      <c r="K51" s="224"/>
      <c r="L51" s="281"/>
      <c r="M51" s="414"/>
      <c r="N51" s="223"/>
      <c r="O51" s="281"/>
      <c r="P51" s="281"/>
      <c r="R51" s="284"/>
    </row>
    <row r="52" spans="1:18" s="225" customFormat="1" ht="15.75">
      <c r="A52" s="220"/>
      <c r="B52" s="220"/>
      <c r="C52" s="277" t="s">
        <v>255</v>
      </c>
      <c r="D52" s="402" t="s">
        <v>42</v>
      </c>
      <c r="E52" s="403" t="s">
        <v>83</v>
      </c>
      <c r="F52" s="403">
        <v>1</v>
      </c>
      <c r="G52" s="223"/>
      <c r="H52" s="223"/>
      <c r="I52" s="281"/>
      <c r="J52" s="414">
        <v>100</v>
      </c>
      <c r="K52" s="224"/>
      <c r="L52" s="281"/>
      <c r="M52" s="414"/>
      <c r="N52" s="223"/>
      <c r="O52" s="281"/>
      <c r="P52" s="281"/>
      <c r="R52" s="284"/>
    </row>
    <row r="53" spans="1:18" s="225" customFormat="1" ht="15.75">
      <c r="A53" s="220"/>
      <c r="B53" s="220"/>
      <c r="C53" s="277" t="s">
        <v>256</v>
      </c>
      <c r="D53" s="402" t="s">
        <v>42</v>
      </c>
      <c r="E53" s="403" t="s">
        <v>83</v>
      </c>
      <c r="F53" s="403">
        <v>4</v>
      </c>
      <c r="G53" s="223"/>
      <c r="H53" s="223"/>
      <c r="I53" s="281"/>
      <c r="J53" s="414">
        <v>90</v>
      </c>
      <c r="K53" s="224"/>
      <c r="L53" s="281"/>
      <c r="M53" s="414"/>
      <c r="N53" s="223"/>
      <c r="O53" s="281"/>
      <c r="P53" s="281"/>
      <c r="R53" s="284"/>
    </row>
    <row r="54" spans="1:18" s="225" customFormat="1" ht="15.75">
      <c r="A54" s="226"/>
      <c r="B54" s="220"/>
      <c r="C54" s="277" t="s">
        <v>257</v>
      </c>
      <c r="D54" s="402" t="s">
        <v>42</v>
      </c>
      <c r="E54" s="403" t="s">
        <v>84</v>
      </c>
      <c r="F54" s="403">
        <v>25</v>
      </c>
      <c r="G54" s="223"/>
      <c r="H54" s="223"/>
      <c r="I54" s="281"/>
      <c r="J54" s="414">
        <v>100</v>
      </c>
      <c r="K54" s="224"/>
      <c r="L54" s="281"/>
      <c r="M54" s="414"/>
      <c r="N54" s="223"/>
      <c r="O54" s="281"/>
      <c r="P54" s="281"/>
      <c r="R54" s="284"/>
    </row>
    <row r="55" spans="1:18" s="225" customFormat="1" ht="15.75">
      <c r="A55" s="220"/>
      <c r="B55" s="220"/>
      <c r="C55" s="277" t="s">
        <v>258</v>
      </c>
      <c r="D55" s="402" t="s">
        <v>42</v>
      </c>
      <c r="E55" s="403" t="s">
        <v>84</v>
      </c>
      <c r="F55" s="403">
        <v>3</v>
      </c>
      <c r="G55" s="223"/>
      <c r="H55" s="223"/>
      <c r="I55" s="281"/>
      <c r="J55" s="414">
        <v>60</v>
      </c>
      <c r="K55" s="224"/>
      <c r="L55" s="281"/>
      <c r="M55" s="414"/>
      <c r="N55" s="223"/>
      <c r="O55" s="281"/>
      <c r="P55" s="281"/>
      <c r="R55" s="284"/>
    </row>
    <row r="56" spans="1:18" s="225" customFormat="1" ht="15.75">
      <c r="A56" s="220"/>
      <c r="B56" s="220"/>
      <c r="C56" s="277" t="s">
        <v>259</v>
      </c>
      <c r="D56" s="402" t="s">
        <v>42</v>
      </c>
      <c r="E56" s="403" t="s">
        <v>84</v>
      </c>
      <c r="F56" s="403">
        <v>10</v>
      </c>
      <c r="G56" s="223"/>
      <c r="H56" s="223"/>
      <c r="I56" s="281"/>
      <c r="J56" s="414">
        <v>25</v>
      </c>
      <c r="K56" s="224"/>
      <c r="L56" s="281"/>
      <c r="M56" s="414"/>
      <c r="N56" s="223"/>
      <c r="O56" s="281"/>
      <c r="P56" s="281"/>
      <c r="R56" s="284"/>
    </row>
    <row r="57" spans="1:18" s="225" customFormat="1" ht="15.75">
      <c r="A57" s="226"/>
      <c r="B57" s="220"/>
      <c r="C57" s="277" t="s">
        <v>260</v>
      </c>
      <c r="D57" s="402" t="s">
        <v>42</v>
      </c>
      <c r="E57" s="403" t="s">
        <v>83</v>
      </c>
      <c r="F57" s="403">
        <v>2</v>
      </c>
      <c r="G57" s="223"/>
      <c r="H57" s="223"/>
      <c r="I57" s="281"/>
      <c r="J57" s="414">
        <v>85</v>
      </c>
      <c r="K57" s="224"/>
      <c r="L57" s="281"/>
      <c r="M57" s="414"/>
      <c r="N57" s="223"/>
      <c r="O57" s="281"/>
      <c r="P57" s="281"/>
      <c r="R57" s="284"/>
    </row>
    <row r="58" spans="1:18" s="225" customFormat="1" ht="15.75">
      <c r="A58" s="226"/>
      <c r="B58" s="220"/>
      <c r="C58" s="277" t="s">
        <v>261</v>
      </c>
      <c r="D58" s="402" t="s">
        <v>42</v>
      </c>
      <c r="E58" s="403" t="s">
        <v>83</v>
      </c>
      <c r="F58" s="403">
        <v>2</v>
      </c>
      <c r="G58" s="223"/>
      <c r="H58" s="223"/>
      <c r="I58" s="281"/>
      <c r="J58" s="414">
        <v>85</v>
      </c>
      <c r="K58" s="224"/>
      <c r="L58" s="281"/>
      <c r="M58" s="414"/>
      <c r="N58" s="223"/>
      <c r="O58" s="281"/>
      <c r="P58" s="281"/>
      <c r="R58" s="284"/>
    </row>
    <row r="59" spans="1:18" s="225" customFormat="1" ht="15.75">
      <c r="A59" s="220"/>
      <c r="B59" s="220"/>
      <c r="C59" s="277" t="s">
        <v>262</v>
      </c>
      <c r="D59" s="402" t="s">
        <v>42</v>
      </c>
      <c r="E59" s="403" t="s">
        <v>83</v>
      </c>
      <c r="F59" s="403">
        <v>2</v>
      </c>
      <c r="G59" s="223"/>
      <c r="H59" s="223"/>
      <c r="I59" s="281"/>
      <c r="J59" s="414">
        <v>60</v>
      </c>
      <c r="K59" s="224"/>
      <c r="L59" s="281"/>
      <c r="M59" s="414"/>
      <c r="N59" s="223"/>
      <c r="O59" s="281"/>
      <c r="P59" s="281"/>
      <c r="R59" s="284"/>
    </row>
    <row r="60" spans="1:18" s="225" customFormat="1" ht="15.75">
      <c r="A60" s="220"/>
      <c r="B60" s="220"/>
      <c r="C60" s="277" t="s">
        <v>263</v>
      </c>
      <c r="D60" s="402" t="s">
        <v>42</v>
      </c>
      <c r="E60" s="403" t="s">
        <v>83</v>
      </c>
      <c r="F60" s="403">
        <v>16</v>
      </c>
      <c r="G60" s="223"/>
      <c r="H60" s="223"/>
      <c r="I60" s="281"/>
      <c r="J60" s="414">
        <v>20</v>
      </c>
      <c r="K60" s="224"/>
      <c r="L60" s="281"/>
      <c r="M60" s="414"/>
      <c r="N60" s="223"/>
      <c r="O60" s="281"/>
      <c r="P60" s="281"/>
      <c r="R60" s="284"/>
    </row>
    <row r="61" spans="1:18" s="219" customFormat="1" ht="15.75">
      <c r="A61" s="213">
        <v>21</v>
      </c>
      <c r="B61" s="214" t="s">
        <v>98</v>
      </c>
      <c r="C61" s="215" t="s">
        <v>215</v>
      </c>
      <c r="D61" s="215" t="s">
        <v>42</v>
      </c>
      <c r="E61" s="412"/>
      <c r="F61" s="413">
        <f>SUM(F62:F63)</f>
        <v>5</v>
      </c>
      <c r="G61" s="175">
        <v>8</v>
      </c>
      <c r="H61" s="175"/>
      <c r="I61" s="281"/>
      <c r="J61" s="281">
        <v>1</v>
      </c>
      <c r="K61" s="175"/>
      <c r="L61" s="281"/>
      <c r="M61" s="281">
        <v>1</v>
      </c>
      <c r="N61" s="175"/>
      <c r="O61" s="281"/>
      <c r="P61" s="281"/>
      <c r="R61" s="284"/>
    </row>
    <row r="62" spans="1:18" s="225" customFormat="1" ht="15.75">
      <c r="A62" s="220"/>
      <c r="B62" s="220"/>
      <c r="C62" s="277" t="s">
        <v>264</v>
      </c>
      <c r="D62" s="402" t="s">
        <v>42</v>
      </c>
      <c r="E62" s="403" t="s">
        <v>84</v>
      </c>
      <c r="F62" s="403">
        <v>4</v>
      </c>
      <c r="G62" s="223"/>
      <c r="H62" s="223"/>
      <c r="I62" s="281"/>
      <c r="J62" s="414">
        <v>25</v>
      </c>
      <c r="K62" s="224"/>
      <c r="L62" s="281"/>
      <c r="M62" s="414"/>
      <c r="N62" s="223"/>
      <c r="O62" s="281"/>
      <c r="P62" s="281"/>
      <c r="R62" s="284"/>
    </row>
    <row r="63" spans="1:18" s="225" customFormat="1" ht="30">
      <c r="A63" s="226"/>
      <c r="B63" s="220"/>
      <c r="C63" s="278" t="s">
        <v>274</v>
      </c>
      <c r="D63" s="402" t="s">
        <v>42</v>
      </c>
      <c r="E63" s="403" t="s">
        <v>83</v>
      </c>
      <c r="F63" s="403">
        <v>1</v>
      </c>
      <c r="G63" s="223"/>
      <c r="H63" s="223"/>
      <c r="I63" s="281"/>
      <c r="J63" s="414">
        <v>60</v>
      </c>
      <c r="K63" s="224"/>
      <c r="L63" s="281"/>
      <c r="M63" s="414"/>
      <c r="N63" s="223"/>
      <c r="O63" s="281"/>
      <c r="P63" s="281"/>
      <c r="R63" s="284"/>
    </row>
    <row r="64" spans="1:18" s="219" customFormat="1" ht="15.75">
      <c r="A64" s="415">
        <v>22</v>
      </c>
      <c r="B64" s="214" t="s">
        <v>81</v>
      </c>
      <c r="C64" s="215" t="s">
        <v>122</v>
      </c>
      <c r="D64" s="215" t="s">
        <v>42</v>
      </c>
      <c r="E64" s="416"/>
      <c r="F64" s="413">
        <f>SUM(F65:F67)</f>
        <v>3</v>
      </c>
      <c r="G64" s="175">
        <v>15</v>
      </c>
      <c r="H64" s="175"/>
      <c r="I64" s="281"/>
      <c r="J64" s="281">
        <v>5</v>
      </c>
      <c r="K64" s="175"/>
      <c r="L64" s="281"/>
      <c r="M64" s="281">
        <v>5</v>
      </c>
      <c r="N64" s="175"/>
      <c r="O64" s="281"/>
      <c r="P64" s="281"/>
      <c r="R64" s="284"/>
    </row>
    <row r="65" spans="1:18" s="225" customFormat="1" ht="47.25">
      <c r="A65" s="417"/>
      <c r="B65" s="418"/>
      <c r="C65" s="213" t="s">
        <v>147</v>
      </c>
      <c r="D65" s="419" t="s">
        <v>42</v>
      </c>
      <c r="E65" s="420" t="s">
        <v>84</v>
      </c>
      <c r="F65" s="421">
        <v>1</v>
      </c>
      <c r="G65" s="422"/>
      <c r="H65" s="422"/>
      <c r="I65" s="281"/>
      <c r="J65" s="423">
        <v>100</v>
      </c>
      <c r="K65" s="422"/>
      <c r="L65" s="281"/>
      <c r="M65" s="423"/>
      <c r="N65" s="422"/>
      <c r="O65" s="281"/>
      <c r="P65" s="281"/>
      <c r="R65" s="284"/>
    </row>
    <row r="66" spans="1:18" s="225" customFormat="1" ht="15.75">
      <c r="A66" s="417"/>
      <c r="B66" s="418"/>
      <c r="C66" s="213" t="s">
        <v>148</v>
      </c>
      <c r="D66" s="419" t="s">
        <v>42</v>
      </c>
      <c r="E66" s="420" t="s">
        <v>84</v>
      </c>
      <c r="F66" s="421">
        <v>1</v>
      </c>
      <c r="G66" s="422"/>
      <c r="H66" s="422"/>
      <c r="I66" s="281"/>
      <c r="J66" s="423">
        <v>200</v>
      </c>
      <c r="K66" s="422"/>
      <c r="L66" s="281"/>
      <c r="M66" s="423"/>
      <c r="N66" s="422"/>
      <c r="O66" s="281"/>
      <c r="P66" s="281"/>
      <c r="R66" s="284"/>
    </row>
    <row r="67" spans="1:18" s="225" customFormat="1" ht="15.75">
      <c r="A67" s="417"/>
      <c r="B67" s="418"/>
      <c r="C67" s="277" t="s">
        <v>265</v>
      </c>
      <c r="D67" s="419" t="s">
        <v>42</v>
      </c>
      <c r="E67" s="420" t="s">
        <v>84</v>
      </c>
      <c r="F67" s="421">
        <v>1</v>
      </c>
      <c r="G67" s="422"/>
      <c r="H67" s="422"/>
      <c r="I67" s="281"/>
      <c r="J67" s="423">
        <v>100</v>
      </c>
      <c r="K67" s="422"/>
      <c r="L67" s="281"/>
      <c r="M67" s="423"/>
      <c r="N67" s="422"/>
      <c r="O67" s="281"/>
      <c r="P67" s="281"/>
      <c r="R67" s="284"/>
    </row>
    <row r="68" spans="1:18" s="323" customFormat="1" ht="31.5">
      <c r="A68" s="220">
        <v>23</v>
      </c>
      <c r="B68" s="321" t="s">
        <v>109</v>
      </c>
      <c r="C68" s="322" t="s">
        <v>216</v>
      </c>
      <c r="D68" s="402" t="s">
        <v>42</v>
      </c>
      <c r="E68" s="403"/>
      <c r="F68" s="403">
        <v>2</v>
      </c>
      <c r="G68" s="175">
        <v>20</v>
      </c>
      <c r="H68" s="175"/>
      <c r="I68" s="281"/>
      <c r="J68" s="281">
        <v>2000</v>
      </c>
      <c r="K68" s="175"/>
      <c r="L68" s="281"/>
      <c r="M68" s="281">
        <v>5</v>
      </c>
      <c r="N68" s="175"/>
      <c r="O68" s="281"/>
      <c r="P68" s="281"/>
      <c r="R68" s="284"/>
    </row>
    <row r="69" spans="1:18" s="425" customFormat="1" ht="31.5">
      <c r="A69" s="208">
        <v>24</v>
      </c>
      <c r="B69" s="209" t="s">
        <v>149</v>
      </c>
      <c r="C69" s="285" t="s">
        <v>275</v>
      </c>
      <c r="D69" s="424" t="s">
        <v>150</v>
      </c>
      <c r="E69" s="286"/>
      <c r="F69" s="286">
        <v>1</v>
      </c>
      <c r="G69" s="175">
        <v>20</v>
      </c>
      <c r="H69" s="175"/>
      <c r="I69" s="281"/>
      <c r="J69" s="281">
        <v>30</v>
      </c>
      <c r="K69" s="175"/>
      <c r="L69" s="281"/>
      <c r="M69" s="281">
        <v>5</v>
      </c>
      <c r="N69" s="175"/>
      <c r="O69" s="281"/>
      <c r="P69" s="281"/>
      <c r="R69" s="284"/>
    </row>
    <row r="70" spans="1:18" s="425" customFormat="1" ht="47.25">
      <c r="A70" s="208">
        <v>25</v>
      </c>
      <c r="B70" s="209" t="s">
        <v>151</v>
      </c>
      <c r="C70" s="424" t="s">
        <v>152</v>
      </c>
      <c r="D70" s="208" t="s">
        <v>150</v>
      </c>
      <c r="E70" s="286"/>
      <c r="F70" s="286">
        <v>4</v>
      </c>
      <c r="G70" s="175">
        <v>15</v>
      </c>
      <c r="H70" s="175"/>
      <c r="I70" s="281"/>
      <c r="J70" s="281">
        <v>10</v>
      </c>
      <c r="K70" s="175"/>
      <c r="L70" s="281"/>
      <c r="M70" s="281">
        <v>5</v>
      </c>
      <c r="N70" s="175"/>
      <c r="O70" s="281"/>
      <c r="P70" s="281"/>
      <c r="R70" s="284"/>
    </row>
    <row r="71" spans="1:18" s="323" customFormat="1" ht="31.5">
      <c r="A71" s="220">
        <v>26</v>
      </c>
      <c r="B71" s="321" t="s">
        <v>45</v>
      </c>
      <c r="C71" s="322" t="s">
        <v>153</v>
      </c>
      <c r="D71" s="220" t="s">
        <v>42</v>
      </c>
      <c r="E71" s="222"/>
      <c r="F71" s="222">
        <v>7</v>
      </c>
      <c r="G71" s="175">
        <v>200</v>
      </c>
      <c r="H71" s="175"/>
      <c r="I71" s="281"/>
      <c r="J71" s="281">
        <v>800</v>
      </c>
      <c r="K71" s="175"/>
      <c r="L71" s="281"/>
      <c r="M71" s="281"/>
      <c r="N71" s="175"/>
      <c r="O71" s="281"/>
      <c r="P71" s="281"/>
      <c r="R71" s="284"/>
    </row>
    <row r="72" spans="1:18" s="425" customFormat="1" ht="22.5" customHeight="1">
      <c r="A72" s="302">
        <v>27</v>
      </c>
      <c r="B72" s="302"/>
      <c r="C72" s="426" t="s">
        <v>154</v>
      </c>
      <c r="D72" s="302" t="s">
        <v>44</v>
      </c>
      <c r="E72" s="427" t="s">
        <v>84</v>
      </c>
      <c r="F72" s="427">
        <v>188</v>
      </c>
      <c r="G72" s="428"/>
      <c r="H72" s="428"/>
      <c r="I72" s="281"/>
      <c r="J72" s="429">
        <v>3</v>
      </c>
      <c r="K72" s="428"/>
      <c r="L72" s="281"/>
      <c r="M72" s="429"/>
      <c r="N72" s="428"/>
      <c r="O72" s="281"/>
      <c r="P72" s="281"/>
      <c r="R72" s="284"/>
    </row>
    <row r="73" spans="1:18" s="134" customFormat="1">
      <c r="A73" s="273"/>
      <c r="B73" s="273"/>
      <c r="C73" s="275" t="s">
        <v>155</v>
      </c>
      <c r="D73" s="273"/>
      <c r="E73" s="276"/>
      <c r="F73" s="276"/>
      <c r="G73" s="276"/>
      <c r="H73" s="276"/>
      <c r="I73" s="281"/>
      <c r="J73" s="430"/>
      <c r="K73" s="273"/>
      <c r="L73" s="281"/>
      <c r="M73" s="430"/>
      <c r="N73" s="276"/>
      <c r="O73" s="281"/>
      <c r="P73" s="281"/>
      <c r="R73" s="284"/>
    </row>
    <row r="74" spans="1:18" s="431" customFormat="1" ht="47.25">
      <c r="A74" s="277">
        <v>1</v>
      </c>
      <c r="B74" s="407" t="s">
        <v>217</v>
      </c>
      <c r="C74" s="278" t="s">
        <v>276</v>
      </c>
      <c r="D74" s="277" t="s">
        <v>44</v>
      </c>
      <c r="E74" s="280"/>
      <c r="F74" s="304">
        <v>68</v>
      </c>
      <c r="G74" s="175">
        <v>20</v>
      </c>
      <c r="H74" s="175"/>
      <c r="I74" s="281"/>
      <c r="J74" s="281">
        <v>480</v>
      </c>
      <c r="K74" s="175"/>
      <c r="L74" s="281"/>
      <c r="M74" s="281">
        <v>20</v>
      </c>
      <c r="N74" s="175"/>
      <c r="O74" s="281"/>
      <c r="P74" s="281"/>
      <c r="R74" s="284"/>
    </row>
    <row r="75" spans="1:18" s="327" customFormat="1" ht="63">
      <c r="A75" s="314">
        <v>2</v>
      </c>
      <c r="B75" s="325" t="s">
        <v>97</v>
      </c>
      <c r="C75" s="326" t="s">
        <v>277</v>
      </c>
      <c r="D75" s="314" t="s">
        <v>82</v>
      </c>
      <c r="E75" s="318"/>
      <c r="F75" s="318">
        <v>5</v>
      </c>
      <c r="G75" s="175">
        <v>200</v>
      </c>
      <c r="H75" s="175"/>
      <c r="I75" s="281"/>
      <c r="J75" s="281">
        <v>30</v>
      </c>
      <c r="K75" s="175"/>
      <c r="L75" s="281"/>
      <c r="M75" s="281">
        <v>25</v>
      </c>
      <c r="N75" s="175"/>
      <c r="O75" s="281"/>
      <c r="P75" s="281"/>
      <c r="R75" s="284"/>
    </row>
    <row r="76" spans="1:18" s="332" customFormat="1">
      <c r="A76" s="328"/>
      <c r="B76" s="328"/>
      <c r="C76" s="328" t="s">
        <v>107</v>
      </c>
      <c r="D76" s="328" t="s">
        <v>42</v>
      </c>
      <c r="E76" s="329" t="s">
        <v>39</v>
      </c>
      <c r="F76" s="330">
        <v>15</v>
      </c>
      <c r="G76" s="330"/>
      <c r="H76" s="330"/>
      <c r="I76" s="281"/>
      <c r="J76" s="331">
        <v>250</v>
      </c>
      <c r="K76" s="330"/>
      <c r="L76" s="281"/>
      <c r="M76" s="331"/>
      <c r="N76" s="330"/>
      <c r="O76" s="281"/>
      <c r="P76" s="281"/>
      <c r="R76" s="284"/>
    </row>
    <row r="77" spans="1:18" s="332" customFormat="1">
      <c r="A77" s="328"/>
      <c r="B77" s="328"/>
      <c r="C77" s="328" t="s">
        <v>108</v>
      </c>
      <c r="D77" s="328" t="s">
        <v>42</v>
      </c>
      <c r="E77" s="329" t="s">
        <v>39</v>
      </c>
      <c r="F77" s="330">
        <v>5</v>
      </c>
      <c r="G77" s="330"/>
      <c r="H77" s="330"/>
      <c r="I77" s="281"/>
      <c r="J77" s="331">
        <v>200</v>
      </c>
      <c r="K77" s="330"/>
      <c r="L77" s="281"/>
      <c r="M77" s="331"/>
      <c r="N77" s="330"/>
      <c r="O77" s="281"/>
      <c r="P77" s="281"/>
      <c r="R77" s="284"/>
    </row>
    <row r="78" spans="1:18" s="327" customFormat="1">
      <c r="A78" s="328"/>
      <c r="B78" s="328"/>
      <c r="C78" s="328" t="s">
        <v>218</v>
      </c>
      <c r="D78" s="328" t="s">
        <v>42</v>
      </c>
      <c r="E78" s="329" t="s">
        <v>39</v>
      </c>
      <c r="F78" s="330">
        <v>5</v>
      </c>
      <c r="G78" s="334"/>
      <c r="H78" s="334"/>
      <c r="I78" s="281"/>
      <c r="J78" s="331">
        <v>200</v>
      </c>
      <c r="K78" s="330"/>
      <c r="L78" s="281"/>
      <c r="M78" s="333"/>
      <c r="N78" s="335"/>
      <c r="O78" s="281"/>
      <c r="P78" s="281"/>
      <c r="R78" s="284"/>
    </row>
    <row r="79" spans="1:18" s="327" customFormat="1">
      <c r="A79" s="314"/>
      <c r="B79" s="314"/>
      <c r="C79" s="314" t="s">
        <v>219</v>
      </c>
      <c r="D79" s="314" t="s">
        <v>42</v>
      </c>
      <c r="E79" s="336" t="s">
        <v>39</v>
      </c>
      <c r="F79" s="319">
        <v>5</v>
      </c>
      <c r="G79" s="338"/>
      <c r="H79" s="338"/>
      <c r="I79" s="281"/>
      <c r="J79" s="339">
        <v>350</v>
      </c>
      <c r="K79" s="319"/>
      <c r="L79" s="281"/>
      <c r="M79" s="337"/>
      <c r="N79" s="340"/>
      <c r="O79" s="281"/>
      <c r="P79" s="281"/>
      <c r="R79" s="284"/>
    </row>
    <row r="80" spans="1:18" s="327" customFormat="1">
      <c r="A80" s="314"/>
      <c r="B80" s="314"/>
      <c r="C80" s="314" t="s">
        <v>220</v>
      </c>
      <c r="D80" s="314" t="s">
        <v>42</v>
      </c>
      <c r="E80" s="336" t="s">
        <v>39</v>
      </c>
      <c r="F80" s="319">
        <v>5</v>
      </c>
      <c r="G80" s="338"/>
      <c r="H80" s="338"/>
      <c r="I80" s="281"/>
      <c r="J80" s="339">
        <v>500</v>
      </c>
      <c r="K80" s="319"/>
      <c r="L80" s="281"/>
      <c r="M80" s="337"/>
      <c r="N80" s="340"/>
      <c r="O80" s="281"/>
      <c r="P80" s="281"/>
      <c r="R80" s="284"/>
    </row>
    <row r="81" spans="1:18" s="327" customFormat="1" ht="31.5">
      <c r="A81" s="314"/>
      <c r="B81" s="314"/>
      <c r="C81" s="314" t="s">
        <v>158</v>
      </c>
      <c r="D81" s="314" t="s">
        <v>42</v>
      </c>
      <c r="E81" s="336" t="s">
        <v>39</v>
      </c>
      <c r="F81" s="319">
        <v>62</v>
      </c>
      <c r="G81" s="338"/>
      <c r="H81" s="338"/>
      <c r="I81" s="281"/>
      <c r="J81" s="339">
        <v>25</v>
      </c>
      <c r="K81" s="319"/>
      <c r="L81" s="281"/>
      <c r="M81" s="337"/>
      <c r="N81" s="340"/>
      <c r="O81" s="281"/>
      <c r="P81" s="281"/>
      <c r="R81" s="284"/>
    </row>
    <row r="82" spans="1:18" s="344" customFormat="1" ht="31.5">
      <c r="A82" s="341">
        <v>3</v>
      </c>
      <c r="B82" s="341" t="s">
        <v>79</v>
      </c>
      <c r="C82" s="432" t="s">
        <v>156</v>
      </c>
      <c r="D82" s="341" t="s">
        <v>36</v>
      </c>
      <c r="E82" s="343"/>
      <c r="F82" s="343">
        <v>0.8</v>
      </c>
      <c r="G82" s="175">
        <v>5</v>
      </c>
      <c r="H82" s="175"/>
      <c r="I82" s="281"/>
      <c r="J82" s="281">
        <v>30</v>
      </c>
      <c r="K82" s="175"/>
      <c r="L82" s="281"/>
      <c r="M82" s="281">
        <v>5</v>
      </c>
      <c r="N82" s="175"/>
      <c r="O82" s="281"/>
      <c r="P82" s="281"/>
      <c r="R82" s="284"/>
    </row>
    <row r="83" spans="1:18" s="349" customFormat="1" ht="31.5">
      <c r="A83" s="345">
        <v>4</v>
      </c>
      <c r="B83" s="346" t="s">
        <v>93</v>
      </c>
      <c r="C83" s="345" t="s">
        <v>157</v>
      </c>
      <c r="D83" s="345" t="s">
        <v>70</v>
      </c>
      <c r="E83" s="347"/>
      <c r="F83" s="348">
        <v>71</v>
      </c>
      <c r="G83" s="175">
        <v>3</v>
      </c>
      <c r="H83" s="175"/>
      <c r="I83" s="281"/>
      <c r="J83" s="281">
        <v>10</v>
      </c>
      <c r="K83" s="175"/>
      <c r="L83" s="281"/>
      <c r="M83" s="281">
        <v>1</v>
      </c>
      <c r="N83" s="175"/>
      <c r="O83" s="281"/>
      <c r="P83" s="281"/>
      <c r="R83" s="284"/>
    </row>
    <row r="84" spans="1:18" s="324" customFormat="1" ht="47.25">
      <c r="A84" s="208">
        <v>5</v>
      </c>
      <c r="B84" s="208" t="s">
        <v>80</v>
      </c>
      <c r="C84" s="424" t="s">
        <v>159</v>
      </c>
      <c r="D84" s="208" t="s">
        <v>36</v>
      </c>
      <c r="E84" s="286"/>
      <c r="F84" s="286">
        <v>0.8</v>
      </c>
      <c r="G84" s="175">
        <v>30</v>
      </c>
      <c r="H84" s="175"/>
      <c r="I84" s="281"/>
      <c r="J84" s="281">
        <v>160</v>
      </c>
      <c r="K84" s="175"/>
      <c r="L84" s="281"/>
      <c r="M84" s="281">
        <v>10</v>
      </c>
      <c r="N84" s="175"/>
      <c r="O84" s="281"/>
      <c r="P84" s="281"/>
      <c r="R84" s="284"/>
    </row>
    <row r="85" spans="1:18" s="324" customFormat="1" ht="78.75">
      <c r="A85" s="208">
        <v>6</v>
      </c>
      <c r="B85" s="208" t="s">
        <v>160</v>
      </c>
      <c r="C85" s="424" t="s">
        <v>162</v>
      </c>
      <c r="D85" s="208" t="s">
        <v>161</v>
      </c>
      <c r="E85" s="286"/>
      <c r="F85" s="286">
        <v>0.6</v>
      </c>
      <c r="G85" s="175">
        <v>150</v>
      </c>
      <c r="H85" s="175"/>
      <c r="I85" s="281"/>
      <c r="J85" s="281"/>
      <c r="K85" s="175"/>
      <c r="L85" s="281"/>
      <c r="M85" s="281">
        <v>100</v>
      </c>
      <c r="N85" s="175"/>
      <c r="O85" s="281"/>
      <c r="P85" s="281"/>
      <c r="R85" s="284"/>
    </row>
    <row r="86" spans="1:18" s="301" customFormat="1" ht="47.25">
      <c r="A86" s="277">
        <v>7</v>
      </c>
      <c r="B86" s="277" t="s">
        <v>164</v>
      </c>
      <c r="C86" s="277" t="s">
        <v>163</v>
      </c>
      <c r="D86" s="277" t="s">
        <v>38</v>
      </c>
      <c r="E86" s="277"/>
      <c r="F86" s="304">
        <v>7.2</v>
      </c>
      <c r="G86" s="175">
        <v>30</v>
      </c>
      <c r="H86" s="175"/>
      <c r="I86" s="281"/>
      <c r="J86" s="281">
        <v>5</v>
      </c>
      <c r="K86" s="175"/>
      <c r="L86" s="281"/>
      <c r="M86" s="281">
        <v>1</v>
      </c>
      <c r="N86" s="175"/>
      <c r="O86" s="281"/>
      <c r="P86" s="281"/>
      <c r="R86" s="284"/>
    </row>
    <row r="87" spans="1:18" s="212" customFormat="1" ht="31.5">
      <c r="A87" s="208">
        <v>8</v>
      </c>
      <c r="B87" s="209" t="s">
        <v>165</v>
      </c>
      <c r="C87" s="424" t="s">
        <v>166</v>
      </c>
      <c r="D87" s="208" t="s">
        <v>150</v>
      </c>
      <c r="E87" s="286"/>
      <c r="F87" s="286">
        <v>2</v>
      </c>
      <c r="G87" s="175">
        <v>50</v>
      </c>
      <c r="H87" s="175"/>
      <c r="I87" s="281"/>
      <c r="J87" s="281">
        <v>450</v>
      </c>
      <c r="K87" s="175"/>
      <c r="L87" s="281"/>
      <c r="M87" s="281">
        <v>15</v>
      </c>
      <c r="N87" s="175"/>
      <c r="O87" s="281"/>
      <c r="P87" s="281"/>
      <c r="R87" s="284"/>
    </row>
    <row r="88" spans="1:18" s="134" customFormat="1">
      <c r="A88" s="273"/>
      <c r="B88" s="273"/>
      <c r="C88" s="275" t="s">
        <v>167</v>
      </c>
      <c r="D88" s="273"/>
      <c r="E88" s="276"/>
      <c r="F88" s="276"/>
      <c r="G88" s="276"/>
      <c r="H88" s="276"/>
      <c r="I88" s="281"/>
      <c r="J88" s="430"/>
      <c r="K88" s="273"/>
      <c r="L88" s="281"/>
      <c r="M88" s="430"/>
      <c r="N88" s="276"/>
      <c r="O88" s="281"/>
      <c r="P88" s="281"/>
      <c r="Q88" s="433"/>
      <c r="R88" s="284"/>
    </row>
    <row r="89" spans="1:18" s="431" customFormat="1" ht="47.25">
      <c r="A89" s="277">
        <v>1</v>
      </c>
      <c r="B89" s="407" t="s">
        <v>217</v>
      </c>
      <c r="C89" s="278" t="s">
        <v>279</v>
      </c>
      <c r="D89" s="277" t="s">
        <v>44</v>
      </c>
      <c r="E89" s="280"/>
      <c r="F89" s="304">
        <v>22</v>
      </c>
      <c r="G89" s="175">
        <v>30</v>
      </c>
      <c r="H89" s="175"/>
      <c r="I89" s="281"/>
      <c r="J89" s="281">
        <v>1050</v>
      </c>
      <c r="K89" s="175"/>
      <c r="L89" s="281"/>
      <c r="M89" s="281">
        <v>20</v>
      </c>
      <c r="N89" s="175"/>
      <c r="O89" s="281"/>
      <c r="P89" s="281"/>
      <c r="R89" s="284"/>
    </row>
    <row r="90" spans="1:18" s="431" customFormat="1" ht="47.25">
      <c r="A90" s="434">
        <v>2</v>
      </c>
      <c r="B90" s="407" t="s">
        <v>221</v>
      </c>
      <c r="C90" s="278" t="s">
        <v>168</v>
      </c>
      <c r="D90" s="277" t="s">
        <v>36</v>
      </c>
      <c r="E90" s="280"/>
      <c r="F90" s="304">
        <v>4</v>
      </c>
      <c r="G90" s="175">
        <v>200</v>
      </c>
      <c r="H90" s="175"/>
      <c r="I90" s="281"/>
      <c r="J90" s="281">
        <v>300</v>
      </c>
      <c r="K90" s="175"/>
      <c r="L90" s="281"/>
      <c r="M90" s="281"/>
      <c r="N90" s="175"/>
      <c r="O90" s="281"/>
      <c r="P90" s="281"/>
      <c r="Q90" s="435"/>
      <c r="R90" s="284"/>
    </row>
    <row r="91" spans="1:18" s="436" customFormat="1" ht="31.5">
      <c r="A91" s="172">
        <v>3</v>
      </c>
      <c r="B91" s="208" t="s">
        <v>80</v>
      </c>
      <c r="C91" s="278" t="s">
        <v>280</v>
      </c>
      <c r="D91" s="208" t="s">
        <v>36</v>
      </c>
      <c r="E91" s="286"/>
      <c r="F91" s="286">
        <v>5.76</v>
      </c>
      <c r="G91" s="175">
        <v>30</v>
      </c>
      <c r="H91" s="175"/>
      <c r="I91" s="281"/>
      <c r="J91" s="281">
        <v>160</v>
      </c>
      <c r="K91" s="175"/>
      <c r="L91" s="281"/>
      <c r="M91" s="281">
        <v>10</v>
      </c>
      <c r="N91" s="175"/>
      <c r="O91" s="281"/>
      <c r="P91" s="281"/>
      <c r="R91" s="284"/>
    </row>
    <row r="92" spans="1:18" s="425" customFormat="1" ht="63">
      <c r="A92" s="208">
        <v>4</v>
      </c>
      <c r="B92" s="208" t="s">
        <v>95</v>
      </c>
      <c r="C92" s="285" t="s">
        <v>281</v>
      </c>
      <c r="D92" s="208" t="s">
        <v>36</v>
      </c>
      <c r="E92" s="286"/>
      <c r="F92" s="286">
        <v>55.62</v>
      </c>
      <c r="G92" s="175">
        <v>100</v>
      </c>
      <c r="H92" s="175"/>
      <c r="I92" s="281"/>
      <c r="J92" s="281">
        <v>350</v>
      </c>
      <c r="K92" s="175"/>
      <c r="L92" s="281"/>
      <c r="M92" s="281">
        <v>10</v>
      </c>
      <c r="N92" s="175"/>
      <c r="O92" s="281"/>
      <c r="P92" s="281"/>
      <c r="R92" s="284"/>
    </row>
    <row r="93" spans="1:18" s="362" customFormat="1" ht="15.75">
      <c r="A93" s="172"/>
      <c r="B93" s="172"/>
      <c r="C93" s="172" t="s">
        <v>225</v>
      </c>
      <c r="D93" s="172" t="s">
        <v>37</v>
      </c>
      <c r="E93" s="173" t="s">
        <v>39</v>
      </c>
      <c r="F93" s="173">
        <v>7.5999999999999998E-2</v>
      </c>
      <c r="G93" s="437"/>
      <c r="H93" s="437"/>
      <c r="I93" s="281"/>
      <c r="J93" s="438">
        <v>2800</v>
      </c>
      <c r="K93" s="174"/>
      <c r="L93" s="281"/>
      <c r="M93" s="439"/>
      <c r="N93" s="440"/>
      <c r="O93" s="281"/>
      <c r="P93" s="281"/>
      <c r="R93" s="284"/>
    </row>
    <row r="94" spans="1:18" s="362" customFormat="1" ht="15.75">
      <c r="A94" s="172"/>
      <c r="B94" s="172"/>
      <c r="C94" s="172" t="s">
        <v>224</v>
      </c>
      <c r="D94" s="172" t="s">
        <v>37</v>
      </c>
      <c r="E94" s="173" t="s">
        <v>39</v>
      </c>
      <c r="F94" s="173">
        <v>3.7480000000000002</v>
      </c>
      <c r="G94" s="437"/>
      <c r="H94" s="437"/>
      <c r="I94" s="281"/>
      <c r="J94" s="438">
        <v>2800</v>
      </c>
      <c r="K94" s="174"/>
      <c r="L94" s="281"/>
      <c r="M94" s="439"/>
      <c r="N94" s="440"/>
      <c r="O94" s="281"/>
      <c r="P94" s="281"/>
      <c r="R94" s="284"/>
    </row>
    <row r="95" spans="1:18" s="349" customFormat="1" ht="47.25">
      <c r="A95" s="345">
        <v>5</v>
      </c>
      <c r="B95" s="346" t="s">
        <v>93</v>
      </c>
      <c r="C95" s="326" t="s">
        <v>278</v>
      </c>
      <c r="D95" s="345" t="s">
        <v>70</v>
      </c>
      <c r="E95" s="347"/>
      <c r="F95" s="348">
        <v>141</v>
      </c>
      <c r="G95" s="175">
        <v>3</v>
      </c>
      <c r="H95" s="175"/>
      <c r="I95" s="281"/>
      <c r="J95" s="281">
        <v>10</v>
      </c>
      <c r="K95" s="175"/>
      <c r="L95" s="281"/>
      <c r="M95" s="281">
        <v>1</v>
      </c>
      <c r="N95" s="175"/>
      <c r="O95" s="281"/>
      <c r="P95" s="281"/>
      <c r="R95" s="284"/>
    </row>
    <row r="96" spans="1:18" s="134" customFormat="1">
      <c r="A96" s="273"/>
      <c r="B96" s="273"/>
      <c r="C96" s="275" t="s">
        <v>174</v>
      </c>
      <c r="D96" s="273"/>
      <c r="E96" s="276"/>
      <c r="F96" s="276"/>
      <c r="G96" s="276"/>
      <c r="H96" s="276"/>
      <c r="I96" s="281"/>
      <c r="J96" s="430"/>
      <c r="K96" s="273"/>
      <c r="L96" s="281"/>
      <c r="M96" s="430"/>
      <c r="N96" s="276"/>
      <c r="O96" s="281"/>
      <c r="P96" s="281"/>
      <c r="R96" s="284"/>
    </row>
    <row r="97" spans="1:18" s="431" customFormat="1" ht="47.25">
      <c r="A97" s="277">
        <v>1</v>
      </c>
      <c r="B97" s="407" t="s">
        <v>217</v>
      </c>
      <c r="C97" s="278" t="s">
        <v>282</v>
      </c>
      <c r="D97" s="277" t="s">
        <v>44</v>
      </c>
      <c r="E97" s="280"/>
      <c r="F97" s="304">
        <v>145</v>
      </c>
      <c r="G97" s="175">
        <v>20</v>
      </c>
      <c r="H97" s="175"/>
      <c r="I97" s="281"/>
      <c r="J97" s="281">
        <v>200</v>
      </c>
      <c r="K97" s="175"/>
      <c r="L97" s="281"/>
      <c r="M97" s="281">
        <v>10</v>
      </c>
      <c r="N97" s="175"/>
      <c r="O97" s="281"/>
      <c r="P97" s="281"/>
      <c r="R97" s="284"/>
    </row>
    <row r="98" spans="1:18" s="324" customFormat="1" ht="31.5">
      <c r="A98" s="208">
        <v>2</v>
      </c>
      <c r="B98" s="208" t="s">
        <v>79</v>
      </c>
      <c r="C98" s="285" t="s">
        <v>175</v>
      </c>
      <c r="D98" s="208" t="s">
        <v>36</v>
      </c>
      <c r="E98" s="286"/>
      <c r="F98" s="286">
        <v>360</v>
      </c>
      <c r="G98" s="175">
        <v>10</v>
      </c>
      <c r="H98" s="175"/>
      <c r="I98" s="281"/>
      <c r="J98" s="281">
        <v>30</v>
      </c>
      <c r="K98" s="175"/>
      <c r="L98" s="281"/>
      <c r="M98" s="281">
        <v>5</v>
      </c>
      <c r="N98" s="175"/>
      <c r="O98" s="281"/>
      <c r="P98" s="281"/>
      <c r="R98" s="284"/>
    </row>
    <row r="99" spans="1:18" s="283" customFormat="1" ht="47.25">
      <c r="A99" s="277">
        <v>3</v>
      </c>
      <c r="B99" s="277" t="s">
        <v>72</v>
      </c>
      <c r="C99" s="278" t="s">
        <v>283</v>
      </c>
      <c r="D99" s="277" t="s">
        <v>38</v>
      </c>
      <c r="E99" s="280"/>
      <c r="F99" s="280">
        <v>1080</v>
      </c>
      <c r="G99" s="175">
        <v>5</v>
      </c>
      <c r="H99" s="175"/>
      <c r="I99" s="281"/>
      <c r="J99" s="281">
        <v>5</v>
      </c>
      <c r="K99" s="175"/>
      <c r="L99" s="281"/>
      <c r="M99" s="281">
        <v>1</v>
      </c>
      <c r="N99" s="175"/>
      <c r="O99" s="281"/>
      <c r="P99" s="281"/>
      <c r="R99" s="284"/>
    </row>
    <row r="100" spans="1:18" s="283" customFormat="1" ht="31.5">
      <c r="A100" s="277">
        <v>4</v>
      </c>
      <c r="B100" s="277" t="s">
        <v>72</v>
      </c>
      <c r="C100" s="278" t="s">
        <v>284</v>
      </c>
      <c r="D100" s="277" t="s">
        <v>38</v>
      </c>
      <c r="E100" s="280"/>
      <c r="F100" s="280">
        <v>725</v>
      </c>
      <c r="G100" s="175">
        <v>5</v>
      </c>
      <c r="H100" s="175"/>
      <c r="I100" s="281"/>
      <c r="J100" s="281">
        <v>5</v>
      </c>
      <c r="K100" s="175"/>
      <c r="L100" s="281"/>
      <c r="M100" s="281">
        <v>1</v>
      </c>
      <c r="N100" s="175"/>
      <c r="O100" s="281"/>
      <c r="P100" s="281"/>
      <c r="R100" s="284"/>
    </row>
    <row r="101" spans="1:18" s="283" customFormat="1" ht="31.5">
      <c r="A101" s="277">
        <v>5</v>
      </c>
      <c r="B101" s="277" t="s">
        <v>176</v>
      </c>
      <c r="C101" s="278" t="s">
        <v>285</v>
      </c>
      <c r="D101" s="277" t="s">
        <v>38</v>
      </c>
      <c r="E101" s="280"/>
      <c r="F101" s="280">
        <v>725</v>
      </c>
      <c r="G101" s="175">
        <v>5</v>
      </c>
      <c r="H101" s="175"/>
      <c r="I101" s="281"/>
      <c r="J101" s="281">
        <v>20</v>
      </c>
      <c r="K101" s="175"/>
      <c r="L101" s="281"/>
      <c r="M101" s="281">
        <v>1</v>
      </c>
      <c r="N101" s="175"/>
      <c r="O101" s="281"/>
      <c r="P101" s="281"/>
      <c r="R101" s="284"/>
    </row>
    <row r="102" spans="1:18" s="327" customFormat="1" ht="63">
      <c r="A102" s="314">
        <v>6</v>
      </c>
      <c r="B102" s="325" t="s">
        <v>97</v>
      </c>
      <c r="C102" s="326" t="s">
        <v>277</v>
      </c>
      <c r="D102" s="314" t="s">
        <v>82</v>
      </c>
      <c r="E102" s="318"/>
      <c r="F102" s="318">
        <v>2</v>
      </c>
      <c r="G102" s="175">
        <v>200</v>
      </c>
      <c r="H102" s="175"/>
      <c r="I102" s="281"/>
      <c r="J102" s="281">
        <v>30</v>
      </c>
      <c r="K102" s="175"/>
      <c r="L102" s="281"/>
      <c r="M102" s="281">
        <v>25</v>
      </c>
      <c r="N102" s="175"/>
      <c r="O102" s="281"/>
      <c r="P102" s="281"/>
      <c r="R102" s="284"/>
    </row>
    <row r="103" spans="1:18" s="332" customFormat="1">
      <c r="A103" s="328"/>
      <c r="B103" s="328"/>
      <c r="C103" s="328" t="s">
        <v>107</v>
      </c>
      <c r="D103" s="328" t="s">
        <v>42</v>
      </c>
      <c r="E103" s="329" t="s">
        <v>39</v>
      </c>
      <c r="F103" s="330">
        <v>8</v>
      </c>
      <c r="G103" s="330"/>
      <c r="H103" s="330"/>
      <c r="I103" s="281"/>
      <c r="J103" s="331">
        <v>250</v>
      </c>
      <c r="K103" s="330"/>
      <c r="L103" s="281"/>
      <c r="M103" s="331"/>
      <c r="N103" s="330"/>
      <c r="O103" s="281"/>
      <c r="P103" s="281"/>
      <c r="R103" s="284"/>
    </row>
    <row r="104" spans="1:18" s="332" customFormat="1">
      <c r="A104" s="328"/>
      <c r="B104" s="328"/>
      <c r="C104" s="328" t="s">
        <v>108</v>
      </c>
      <c r="D104" s="328" t="s">
        <v>42</v>
      </c>
      <c r="E104" s="329" t="s">
        <v>39</v>
      </c>
      <c r="F104" s="330">
        <v>1</v>
      </c>
      <c r="G104" s="330"/>
      <c r="H104" s="330"/>
      <c r="I104" s="281"/>
      <c r="J104" s="331">
        <v>200</v>
      </c>
      <c r="K104" s="330"/>
      <c r="L104" s="281"/>
      <c r="M104" s="331"/>
      <c r="N104" s="330"/>
      <c r="O104" s="281"/>
      <c r="P104" s="281"/>
      <c r="R104" s="284"/>
    </row>
    <row r="105" spans="1:18" s="327" customFormat="1">
      <c r="A105" s="328"/>
      <c r="B105" s="328"/>
      <c r="C105" s="328" t="s">
        <v>218</v>
      </c>
      <c r="D105" s="328" t="s">
        <v>42</v>
      </c>
      <c r="E105" s="329" t="s">
        <v>39</v>
      </c>
      <c r="F105" s="330">
        <v>2</v>
      </c>
      <c r="G105" s="334"/>
      <c r="H105" s="334"/>
      <c r="I105" s="281"/>
      <c r="J105" s="331">
        <v>200</v>
      </c>
      <c r="K105" s="330"/>
      <c r="L105" s="281"/>
      <c r="M105" s="333"/>
      <c r="N105" s="335"/>
      <c r="O105" s="281"/>
      <c r="P105" s="281"/>
      <c r="R105" s="284"/>
    </row>
    <row r="106" spans="1:18" s="327" customFormat="1">
      <c r="A106" s="314"/>
      <c r="B106" s="314"/>
      <c r="C106" s="314" t="s">
        <v>219</v>
      </c>
      <c r="D106" s="314" t="s">
        <v>42</v>
      </c>
      <c r="E106" s="336" t="s">
        <v>39</v>
      </c>
      <c r="F106" s="319">
        <v>2</v>
      </c>
      <c r="G106" s="338"/>
      <c r="H106" s="338"/>
      <c r="I106" s="281"/>
      <c r="J106" s="339">
        <v>350</v>
      </c>
      <c r="K106" s="319"/>
      <c r="L106" s="281"/>
      <c r="M106" s="337"/>
      <c r="N106" s="340"/>
      <c r="O106" s="281"/>
      <c r="P106" s="281"/>
      <c r="R106" s="284"/>
    </row>
    <row r="107" spans="1:18" s="327" customFormat="1">
      <c r="A107" s="314"/>
      <c r="B107" s="314"/>
      <c r="C107" s="314" t="s">
        <v>220</v>
      </c>
      <c r="D107" s="314" t="s">
        <v>42</v>
      </c>
      <c r="E107" s="336" t="s">
        <v>39</v>
      </c>
      <c r="F107" s="319">
        <v>2</v>
      </c>
      <c r="G107" s="338"/>
      <c r="H107" s="338"/>
      <c r="I107" s="281"/>
      <c r="J107" s="339">
        <v>500</v>
      </c>
      <c r="K107" s="319"/>
      <c r="L107" s="281"/>
      <c r="M107" s="337"/>
      <c r="N107" s="340"/>
      <c r="O107" s="281"/>
      <c r="P107" s="281"/>
      <c r="R107" s="284"/>
    </row>
    <row r="108" spans="1:18" s="327" customFormat="1" ht="31.5">
      <c r="A108" s="314"/>
      <c r="B108" s="314"/>
      <c r="C108" s="314" t="s">
        <v>177</v>
      </c>
      <c r="D108" s="314" t="s">
        <v>42</v>
      </c>
      <c r="E108" s="336" t="s">
        <v>39</v>
      </c>
      <c r="F108" s="319">
        <v>35</v>
      </c>
      <c r="G108" s="338"/>
      <c r="H108" s="338"/>
      <c r="I108" s="281"/>
      <c r="J108" s="339">
        <v>25</v>
      </c>
      <c r="K108" s="319"/>
      <c r="L108" s="281"/>
      <c r="M108" s="337"/>
      <c r="N108" s="340"/>
      <c r="O108" s="281"/>
      <c r="P108" s="281"/>
      <c r="R108" s="284"/>
    </row>
    <row r="109" spans="1:18" s="344" customFormat="1" ht="31.5">
      <c r="A109" s="341">
        <v>7</v>
      </c>
      <c r="B109" s="341" t="s">
        <v>79</v>
      </c>
      <c r="C109" s="342" t="s">
        <v>156</v>
      </c>
      <c r="D109" s="341" t="s">
        <v>36</v>
      </c>
      <c r="E109" s="343"/>
      <c r="F109" s="343">
        <v>0.3</v>
      </c>
      <c r="G109" s="175">
        <v>5</v>
      </c>
      <c r="H109" s="175"/>
      <c r="I109" s="281"/>
      <c r="J109" s="281">
        <v>30</v>
      </c>
      <c r="K109" s="175"/>
      <c r="L109" s="281"/>
      <c r="M109" s="281">
        <v>5</v>
      </c>
      <c r="N109" s="175"/>
      <c r="O109" s="281"/>
      <c r="P109" s="281"/>
      <c r="R109" s="284"/>
    </row>
    <row r="110" spans="1:18" s="349" customFormat="1" ht="31.5">
      <c r="A110" s="345">
        <v>8</v>
      </c>
      <c r="B110" s="346" t="s">
        <v>93</v>
      </c>
      <c r="C110" s="326" t="s">
        <v>157</v>
      </c>
      <c r="D110" s="345" t="s">
        <v>70</v>
      </c>
      <c r="E110" s="347"/>
      <c r="F110" s="348">
        <v>35</v>
      </c>
      <c r="G110" s="175">
        <v>3</v>
      </c>
      <c r="H110" s="175"/>
      <c r="I110" s="281"/>
      <c r="J110" s="281">
        <v>10</v>
      </c>
      <c r="K110" s="175"/>
      <c r="L110" s="281"/>
      <c r="M110" s="281">
        <v>1</v>
      </c>
      <c r="N110" s="175"/>
      <c r="O110" s="281"/>
      <c r="P110" s="281"/>
      <c r="R110" s="284"/>
    </row>
    <row r="111" spans="1:18" s="283" customFormat="1" ht="31.5">
      <c r="A111" s="277">
        <v>9</v>
      </c>
      <c r="B111" s="277" t="s">
        <v>72</v>
      </c>
      <c r="C111" s="278" t="s">
        <v>178</v>
      </c>
      <c r="D111" s="277" t="s">
        <v>38</v>
      </c>
      <c r="E111" s="280"/>
      <c r="F111" s="280">
        <v>725</v>
      </c>
      <c r="G111" s="175">
        <v>5</v>
      </c>
      <c r="H111" s="175"/>
      <c r="I111" s="281"/>
      <c r="J111" s="281">
        <v>5</v>
      </c>
      <c r="K111" s="175"/>
      <c r="L111" s="281"/>
      <c r="M111" s="281">
        <v>1</v>
      </c>
      <c r="N111" s="175"/>
      <c r="O111" s="281"/>
      <c r="P111" s="281"/>
      <c r="R111" s="284"/>
    </row>
    <row r="112" spans="1:18" s="134" customFormat="1">
      <c r="A112" s="273"/>
      <c r="B112" s="273"/>
      <c r="C112" s="275" t="s">
        <v>179</v>
      </c>
      <c r="D112" s="273"/>
      <c r="E112" s="276"/>
      <c r="F112" s="276"/>
      <c r="G112" s="276"/>
      <c r="H112" s="276"/>
      <c r="I112" s="281"/>
      <c r="J112" s="430"/>
      <c r="K112" s="273"/>
      <c r="L112" s="281"/>
      <c r="M112" s="430"/>
      <c r="N112" s="276"/>
      <c r="O112" s="281"/>
      <c r="P112" s="281"/>
      <c r="Q112" s="433"/>
      <c r="R112" s="284"/>
    </row>
    <row r="113" spans="1:18" s="442" customFormat="1" ht="31.5">
      <c r="A113" s="277">
        <v>1</v>
      </c>
      <c r="B113" s="441" t="s">
        <v>180</v>
      </c>
      <c r="C113" s="278" t="s">
        <v>181</v>
      </c>
      <c r="D113" s="277" t="s">
        <v>44</v>
      </c>
      <c r="E113" s="280"/>
      <c r="F113" s="280">
        <v>165</v>
      </c>
      <c r="G113" s="175">
        <v>5</v>
      </c>
      <c r="H113" s="175"/>
      <c r="I113" s="281"/>
      <c r="J113" s="281"/>
      <c r="K113" s="175"/>
      <c r="L113" s="281"/>
      <c r="M113" s="281">
        <v>1</v>
      </c>
      <c r="N113" s="175"/>
      <c r="O113" s="281"/>
      <c r="P113" s="281"/>
      <c r="R113" s="284"/>
    </row>
    <row r="114" spans="1:18" s="442" customFormat="1" ht="31.5">
      <c r="A114" s="277">
        <v>2</v>
      </c>
      <c r="B114" s="441" t="s">
        <v>180</v>
      </c>
      <c r="C114" s="278" t="s">
        <v>182</v>
      </c>
      <c r="D114" s="277" t="s">
        <v>44</v>
      </c>
      <c r="E114" s="280"/>
      <c r="F114" s="280">
        <v>15</v>
      </c>
      <c r="G114" s="175">
        <v>5</v>
      </c>
      <c r="H114" s="175"/>
      <c r="I114" s="281"/>
      <c r="J114" s="281"/>
      <c r="K114" s="175"/>
      <c r="L114" s="281"/>
      <c r="M114" s="281">
        <v>1</v>
      </c>
      <c r="N114" s="175"/>
      <c r="O114" s="281"/>
      <c r="P114" s="281"/>
      <c r="R114" s="284"/>
    </row>
    <row r="115" spans="1:18" s="442" customFormat="1" ht="38.25">
      <c r="A115" s="277">
        <v>3</v>
      </c>
      <c r="B115" s="443" t="s">
        <v>183</v>
      </c>
      <c r="C115" s="278" t="s">
        <v>184</v>
      </c>
      <c r="D115" s="277" t="s">
        <v>36</v>
      </c>
      <c r="E115" s="280"/>
      <c r="F115" s="280">
        <v>1.5</v>
      </c>
      <c r="G115" s="175">
        <v>50</v>
      </c>
      <c r="H115" s="175"/>
      <c r="I115" s="281"/>
      <c r="J115" s="281"/>
      <c r="K115" s="175"/>
      <c r="L115" s="281"/>
      <c r="M115" s="281">
        <v>20</v>
      </c>
      <c r="N115" s="175"/>
      <c r="O115" s="281"/>
      <c r="P115" s="281"/>
      <c r="R115" s="284"/>
    </row>
    <row r="116" spans="1:18" s="442" customFormat="1" ht="31.5">
      <c r="A116" s="277">
        <v>4</v>
      </c>
      <c r="B116" s="444" t="s">
        <v>170</v>
      </c>
      <c r="C116" s="278" t="s">
        <v>185</v>
      </c>
      <c r="D116" s="277" t="s">
        <v>36</v>
      </c>
      <c r="E116" s="280"/>
      <c r="F116" s="280">
        <f>1.5*5</f>
        <v>7.5</v>
      </c>
      <c r="G116" s="175">
        <v>50</v>
      </c>
      <c r="H116" s="175"/>
      <c r="I116" s="281"/>
      <c r="J116" s="281"/>
      <c r="K116" s="175"/>
      <c r="L116" s="281"/>
      <c r="M116" s="281">
        <v>20</v>
      </c>
      <c r="N116" s="175"/>
      <c r="O116" s="281"/>
      <c r="P116" s="281"/>
      <c r="R116" s="284"/>
    </row>
    <row r="117" spans="1:18" s="425" customFormat="1" ht="31.5">
      <c r="A117" s="208">
        <v>5</v>
      </c>
      <c r="B117" s="208" t="s">
        <v>186</v>
      </c>
      <c r="C117" s="285" t="s">
        <v>187</v>
      </c>
      <c r="D117" s="208" t="s">
        <v>44</v>
      </c>
      <c r="E117" s="286"/>
      <c r="F117" s="286">
        <v>68</v>
      </c>
      <c r="G117" s="175">
        <v>10</v>
      </c>
      <c r="H117" s="175"/>
      <c r="I117" s="281"/>
      <c r="J117" s="281"/>
      <c r="K117" s="175"/>
      <c r="L117" s="281"/>
      <c r="M117" s="281"/>
      <c r="N117" s="175"/>
      <c r="O117" s="281"/>
      <c r="P117" s="281"/>
      <c r="R117" s="284"/>
    </row>
    <row r="118" spans="1:18" s="323" customFormat="1">
      <c r="A118" s="220">
        <v>6</v>
      </c>
      <c r="B118" s="321" t="s">
        <v>109</v>
      </c>
      <c r="C118" s="322" t="s">
        <v>188</v>
      </c>
      <c r="D118" s="220" t="s">
        <v>42</v>
      </c>
      <c r="E118" s="222"/>
      <c r="F118" s="222">
        <v>1</v>
      </c>
      <c r="G118" s="175">
        <v>20</v>
      </c>
      <c r="H118" s="175"/>
      <c r="I118" s="281"/>
      <c r="J118" s="281">
        <v>3</v>
      </c>
      <c r="K118" s="175"/>
      <c r="L118" s="281"/>
      <c r="M118" s="281">
        <v>2</v>
      </c>
      <c r="N118" s="175"/>
      <c r="O118" s="281"/>
      <c r="P118" s="281"/>
      <c r="R118" s="284"/>
    </row>
    <row r="119" spans="1:18" s="323" customFormat="1" ht="31.5">
      <c r="A119" s="220">
        <v>7</v>
      </c>
      <c r="B119" s="321" t="s">
        <v>45</v>
      </c>
      <c r="C119" s="322" t="s">
        <v>189</v>
      </c>
      <c r="D119" s="220" t="s">
        <v>42</v>
      </c>
      <c r="E119" s="222"/>
      <c r="F119" s="222">
        <v>7</v>
      </c>
      <c r="G119" s="175">
        <v>200</v>
      </c>
      <c r="H119" s="175"/>
      <c r="I119" s="281"/>
      <c r="J119" s="281"/>
      <c r="K119" s="175"/>
      <c r="L119" s="281"/>
      <c r="M119" s="281"/>
      <c r="N119" s="175"/>
      <c r="O119" s="281"/>
      <c r="P119" s="281"/>
      <c r="R119" s="284"/>
    </row>
    <row r="120" spans="1:18" s="283" customFormat="1" ht="31.5">
      <c r="A120" s="277">
        <v>8</v>
      </c>
      <c r="B120" s="171" t="s">
        <v>127</v>
      </c>
      <c r="C120" s="278" t="s">
        <v>213</v>
      </c>
      <c r="D120" s="279" t="s">
        <v>128</v>
      </c>
      <c r="E120" s="280"/>
      <c r="F120" s="280">
        <f>3.8+8.53</f>
        <v>12.329999999999998</v>
      </c>
      <c r="G120" s="175">
        <v>80</v>
      </c>
      <c r="H120" s="175"/>
      <c r="I120" s="281"/>
      <c r="J120" s="281">
        <v>45</v>
      </c>
      <c r="K120" s="175"/>
      <c r="L120" s="281"/>
      <c r="M120" s="281">
        <v>800</v>
      </c>
      <c r="N120" s="175"/>
      <c r="O120" s="281"/>
      <c r="P120" s="281"/>
      <c r="Q120" s="445"/>
      <c r="R120" s="284"/>
    </row>
    <row r="121" spans="1:18" s="442" customFormat="1" ht="47.25">
      <c r="A121" s="277">
        <v>9</v>
      </c>
      <c r="B121" s="444" t="s">
        <v>170</v>
      </c>
      <c r="C121" s="278" t="s">
        <v>169</v>
      </c>
      <c r="D121" s="277" t="s">
        <v>36</v>
      </c>
      <c r="E121" s="280"/>
      <c r="F121" s="280">
        <v>56</v>
      </c>
      <c r="G121" s="175">
        <v>100</v>
      </c>
      <c r="H121" s="175"/>
      <c r="I121" s="281"/>
      <c r="J121" s="281"/>
      <c r="K121" s="175"/>
      <c r="L121" s="281"/>
      <c r="M121" s="281">
        <v>30</v>
      </c>
      <c r="N121" s="175"/>
      <c r="O121" s="281"/>
      <c r="P121" s="281"/>
      <c r="R121" s="284"/>
    </row>
    <row r="122" spans="1:18" s="446" customFormat="1" ht="15.75">
      <c r="A122" s="208">
        <v>10</v>
      </c>
      <c r="B122" s="209" t="s">
        <v>228</v>
      </c>
      <c r="C122" s="210" t="s">
        <v>230</v>
      </c>
      <c r="D122" s="208" t="s">
        <v>229</v>
      </c>
      <c r="E122" s="286"/>
      <c r="F122" s="286">
        <v>160</v>
      </c>
      <c r="G122" s="175">
        <v>10</v>
      </c>
      <c r="H122" s="175"/>
      <c r="I122" s="281"/>
      <c r="J122" s="281"/>
      <c r="K122" s="175"/>
      <c r="L122" s="281"/>
      <c r="M122" s="281"/>
      <c r="N122" s="175"/>
      <c r="O122" s="281"/>
      <c r="P122" s="281"/>
      <c r="R122" s="284"/>
    </row>
    <row r="123" spans="1:18" s="447" customFormat="1" ht="31.5">
      <c r="A123" s="208">
        <v>12</v>
      </c>
      <c r="B123" s="209" t="s">
        <v>231</v>
      </c>
      <c r="C123" s="285" t="s">
        <v>250</v>
      </c>
      <c r="D123" s="208" t="s">
        <v>38</v>
      </c>
      <c r="E123" s="286"/>
      <c r="F123" s="286">
        <v>80</v>
      </c>
      <c r="G123" s="175">
        <v>5</v>
      </c>
      <c r="H123" s="175"/>
      <c r="I123" s="281"/>
      <c r="J123" s="281"/>
      <c r="K123" s="175"/>
      <c r="L123" s="281"/>
      <c r="M123" s="281"/>
      <c r="N123" s="175"/>
      <c r="O123" s="281"/>
      <c r="P123" s="281"/>
      <c r="R123" s="284"/>
    </row>
    <row r="124" spans="1:18" s="449" customFormat="1" ht="26.25" customHeight="1">
      <c r="A124" s="277">
        <v>11</v>
      </c>
      <c r="B124" s="277" t="s">
        <v>232</v>
      </c>
      <c r="C124" s="278" t="s">
        <v>233</v>
      </c>
      <c r="D124" s="277" t="s">
        <v>42</v>
      </c>
      <c r="E124" s="277"/>
      <c r="F124" s="448">
        <v>3</v>
      </c>
      <c r="G124" s="175">
        <v>30</v>
      </c>
      <c r="H124" s="175"/>
      <c r="I124" s="281"/>
      <c r="J124" s="281">
        <v>5</v>
      </c>
      <c r="K124" s="175"/>
      <c r="L124" s="281"/>
      <c r="M124" s="281">
        <v>50</v>
      </c>
      <c r="N124" s="175"/>
      <c r="O124" s="281"/>
      <c r="P124" s="281"/>
      <c r="R124" s="284"/>
    </row>
    <row r="125" spans="1:18" s="449" customFormat="1" ht="26.25" customHeight="1">
      <c r="A125" s="277">
        <v>12</v>
      </c>
      <c r="B125" s="277"/>
      <c r="C125" s="397" t="s">
        <v>304</v>
      </c>
      <c r="D125" s="397" t="s">
        <v>37</v>
      </c>
      <c r="E125" s="279"/>
      <c r="F125" s="450">
        <v>115.67</v>
      </c>
      <c r="G125" s="175">
        <v>5.74</v>
      </c>
      <c r="H125" s="175"/>
      <c r="I125" s="281"/>
      <c r="J125" s="281"/>
      <c r="K125" s="175"/>
      <c r="L125" s="281"/>
      <c r="M125" s="281"/>
      <c r="N125" s="175"/>
      <c r="O125" s="281"/>
      <c r="P125" s="281"/>
      <c r="R125" s="284"/>
    </row>
    <row r="126" spans="1:18" s="449" customFormat="1" ht="26.25" customHeight="1">
      <c r="A126" s="277">
        <v>13</v>
      </c>
      <c r="B126" s="277"/>
      <c r="C126" s="397" t="s">
        <v>305</v>
      </c>
      <c r="D126" s="397" t="s">
        <v>37</v>
      </c>
      <c r="E126" s="279"/>
      <c r="F126" s="450">
        <f>F127-F125</f>
        <v>453.97200000000004</v>
      </c>
      <c r="G126" s="175"/>
      <c r="H126" s="175"/>
      <c r="I126" s="281"/>
      <c r="J126" s="281"/>
      <c r="K126" s="175"/>
      <c r="L126" s="281"/>
      <c r="M126" s="281">
        <v>3.9929999999999999</v>
      </c>
      <c r="N126" s="451"/>
      <c r="O126" s="281"/>
      <c r="P126" s="281"/>
      <c r="Q126" s="452"/>
      <c r="R126" s="284"/>
    </row>
    <row r="127" spans="1:18" s="301" customFormat="1" ht="42" customHeight="1">
      <c r="A127" s="277">
        <v>14</v>
      </c>
      <c r="B127" s="279" t="s">
        <v>135</v>
      </c>
      <c r="C127" s="278" t="s">
        <v>234</v>
      </c>
      <c r="D127" s="277" t="s">
        <v>37</v>
      </c>
      <c r="E127" s="280"/>
      <c r="F127" s="280">
        <f>(F115+F116+1233*0.15+F121+F122*0.05*0.15+F123*0.012)*2.2+15</f>
        <v>569.64200000000005</v>
      </c>
      <c r="G127" s="175"/>
      <c r="H127" s="175"/>
      <c r="I127" s="281"/>
      <c r="J127" s="281"/>
      <c r="K127" s="175"/>
      <c r="L127" s="281"/>
      <c r="M127" s="281">
        <v>20</v>
      </c>
      <c r="N127" s="175"/>
      <c r="O127" s="281"/>
      <c r="P127" s="281"/>
      <c r="R127" s="284"/>
    </row>
    <row r="128" spans="1:18" s="134" customFormat="1">
      <c r="A128" s="273"/>
      <c r="B128" s="274"/>
      <c r="C128" s="275" t="s">
        <v>207</v>
      </c>
      <c r="D128" s="274"/>
      <c r="E128" s="276"/>
      <c r="F128" s="392"/>
      <c r="G128" s="276"/>
      <c r="H128" s="276"/>
      <c r="I128" s="281"/>
      <c r="J128" s="430"/>
      <c r="K128" s="273"/>
      <c r="L128" s="281"/>
      <c r="M128" s="430"/>
      <c r="N128" s="276"/>
      <c r="O128" s="281"/>
      <c r="P128" s="281"/>
      <c r="R128" s="284"/>
    </row>
    <row r="129" spans="1:18" s="449" customFormat="1" ht="47.25">
      <c r="A129" s="277">
        <v>1</v>
      </c>
      <c r="B129" s="277" t="s">
        <v>208</v>
      </c>
      <c r="C129" s="278" t="s">
        <v>209</v>
      </c>
      <c r="D129" s="277" t="s">
        <v>44</v>
      </c>
      <c r="E129" s="280"/>
      <c r="F129" s="280">
        <f>143*8</f>
        <v>1144</v>
      </c>
      <c r="G129" s="175">
        <v>25</v>
      </c>
      <c r="H129" s="175"/>
      <c r="I129" s="281"/>
      <c r="J129" s="281">
        <v>5</v>
      </c>
      <c r="K129" s="175"/>
      <c r="L129" s="281"/>
      <c r="M129" s="281">
        <v>60</v>
      </c>
      <c r="N129" s="175"/>
      <c r="O129" s="281"/>
      <c r="P129" s="281"/>
      <c r="R129" s="284"/>
    </row>
    <row r="130" spans="1:18" s="431" customFormat="1" ht="31.5">
      <c r="A130" s="277">
        <v>2</v>
      </c>
      <c r="B130" s="277" t="s">
        <v>210</v>
      </c>
      <c r="C130" s="278" t="s">
        <v>286</v>
      </c>
      <c r="D130" s="277" t="s">
        <v>42</v>
      </c>
      <c r="E130" s="280"/>
      <c r="F130" s="304">
        <v>143</v>
      </c>
      <c r="G130" s="175">
        <v>35</v>
      </c>
      <c r="H130" s="175"/>
      <c r="I130" s="281"/>
      <c r="J130" s="281">
        <v>5</v>
      </c>
      <c r="K130" s="175"/>
      <c r="L130" s="281"/>
      <c r="M130" s="281">
        <v>200</v>
      </c>
      <c r="N130" s="175"/>
      <c r="O130" s="281"/>
      <c r="P130" s="281"/>
      <c r="R130" s="284"/>
    </row>
    <row r="131" spans="1:18" s="362" customFormat="1" ht="15.75">
      <c r="A131" s="208"/>
      <c r="B131" s="208"/>
      <c r="C131" s="208" t="s">
        <v>211</v>
      </c>
      <c r="D131" s="208" t="s">
        <v>37</v>
      </c>
      <c r="E131" s="286" t="s">
        <v>39</v>
      </c>
      <c r="F131" s="286">
        <v>20.478000000000002</v>
      </c>
      <c r="G131" s="211"/>
      <c r="H131" s="211"/>
      <c r="I131" s="281"/>
      <c r="J131" s="453">
        <v>4500</v>
      </c>
      <c r="K131" s="454"/>
      <c r="L131" s="281"/>
      <c r="M131" s="455"/>
      <c r="N131" s="456"/>
      <c r="O131" s="281"/>
      <c r="P131" s="281"/>
      <c r="Q131" s="457"/>
      <c r="R131" s="284"/>
    </row>
    <row r="132" spans="1:18" s="324" customFormat="1" ht="31.5">
      <c r="A132" s="208">
        <v>3</v>
      </c>
      <c r="B132" s="208" t="s">
        <v>171</v>
      </c>
      <c r="C132" s="285" t="s">
        <v>173</v>
      </c>
      <c r="D132" s="208" t="s">
        <v>38</v>
      </c>
      <c r="E132" s="286"/>
      <c r="F132" s="286">
        <v>360</v>
      </c>
      <c r="G132" s="175">
        <v>4</v>
      </c>
      <c r="H132" s="175"/>
      <c r="I132" s="281"/>
      <c r="J132" s="281"/>
      <c r="K132" s="175"/>
      <c r="L132" s="281"/>
      <c r="M132" s="281">
        <v>1</v>
      </c>
      <c r="N132" s="175"/>
      <c r="O132" s="281"/>
      <c r="P132" s="281"/>
      <c r="R132" s="284"/>
    </row>
    <row r="133" spans="1:18" s="324" customFormat="1" ht="15.75">
      <c r="A133" s="208"/>
      <c r="B133" s="208"/>
      <c r="C133" s="208" t="s">
        <v>172</v>
      </c>
      <c r="D133" s="208" t="s">
        <v>226</v>
      </c>
      <c r="E133" s="286" t="s">
        <v>39</v>
      </c>
      <c r="F133" s="286">
        <v>42.39</v>
      </c>
      <c r="G133" s="211"/>
      <c r="H133" s="211"/>
      <c r="I133" s="281"/>
      <c r="J133" s="453">
        <v>900</v>
      </c>
      <c r="K133" s="211"/>
      <c r="L133" s="281"/>
      <c r="M133" s="455"/>
      <c r="N133" s="458"/>
      <c r="O133" s="281"/>
      <c r="P133" s="281"/>
      <c r="Q133" s="459"/>
      <c r="R133" s="284"/>
    </row>
    <row r="134" spans="1:18" s="324" customFormat="1" ht="15.75">
      <c r="A134" s="208"/>
      <c r="B134" s="208"/>
      <c r="C134" s="208" t="s">
        <v>116</v>
      </c>
      <c r="D134" s="208" t="s">
        <v>37</v>
      </c>
      <c r="E134" s="460" t="s">
        <v>39</v>
      </c>
      <c r="F134" s="286">
        <f>11.972+2.995+0.692+0.155</f>
        <v>15.813999999999998</v>
      </c>
      <c r="G134" s="211"/>
      <c r="H134" s="211"/>
      <c r="I134" s="281"/>
      <c r="J134" s="453">
        <v>4000</v>
      </c>
      <c r="K134" s="454"/>
      <c r="L134" s="281"/>
      <c r="M134" s="455"/>
      <c r="N134" s="458"/>
      <c r="O134" s="281"/>
      <c r="P134" s="281"/>
      <c r="Q134" s="459"/>
      <c r="R134" s="284"/>
    </row>
    <row r="135" spans="1:18" s="134" customFormat="1">
      <c r="A135" s="273"/>
      <c r="B135" s="274"/>
      <c r="C135" s="275" t="s">
        <v>190</v>
      </c>
      <c r="D135" s="274"/>
      <c r="E135" s="276"/>
      <c r="F135" s="392"/>
      <c r="G135" s="276"/>
      <c r="H135" s="276"/>
      <c r="I135" s="281"/>
      <c r="J135" s="430"/>
      <c r="K135" s="273"/>
      <c r="L135" s="281"/>
      <c r="M135" s="430"/>
      <c r="N135" s="276"/>
      <c r="O135" s="281"/>
      <c r="P135" s="281"/>
      <c r="Q135" s="461"/>
      <c r="R135" s="284"/>
    </row>
    <row r="136" spans="1:18" s="301" customFormat="1" ht="78.75">
      <c r="A136" s="277">
        <v>1</v>
      </c>
      <c r="B136" s="277" t="s">
        <v>130</v>
      </c>
      <c r="C136" s="278" t="s">
        <v>131</v>
      </c>
      <c r="D136" s="277" t="s">
        <v>77</v>
      </c>
      <c r="E136" s="280"/>
      <c r="F136" s="280">
        <v>1.9039999999999999</v>
      </c>
      <c r="G136" s="175">
        <v>870</v>
      </c>
      <c r="H136" s="175"/>
      <c r="I136" s="281"/>
      <c r="J136" s="281">
        <v>9.8000000000000007</v>
      </c>
      <c r="K136" s="175"/>
      <c r="L136" s="281"/>
      <c r="M136" s="281">
        <v>16742</v>
      </c>
      <c r="N136" s="175"/>
      <c r="O136" s="281"/>
      <c r="P136" s="281"/>
      <c r="R136" s="284"/>
    </row>
    <row r="137" spans="1:18" s="301" customFormat="1" ht="31.5">
      <c r="A137" s="302">
        <v>2</v>
      </c>
      <c r="B137" s="303" t="s">
        <v>78</v>
      </c>
      <c r="C137" s="278" t="s">
        <v>132</v>
      </c>
      <c r="D137" s="277" t="s">
        <v>36</v>
      </c>
      <c r="E137" s="304"/>
      <c r="F137" s="304">
        <v>816</v>
      </c>
      <c r="G137" s="175">
        <v>25</v>
      </c>
      <c r="H137" s="175"/>
      <c r="I137" s="281"/>
      <c r="J137" s="281"/>
      <c r="K137" s="175"/>
      <c r="L137" s="281"/>
      <c r="M137" s="281"/>
      <c r="N137" s="175"/>
      <c r="O137" s="281"/>
      <c r="P137" s="281"/>
      <c r="R137" s="284"/>
    </row>
    <row r="138" spans="1:18" s="301" customFormat="1" ht="31.5">
      <c r="A138" s="277">
        <v>3</v>
      </c>
      <c r="B138" s="277" t="s">
        <v>133</v>
      </c>
      <c r="C138" s="278" t="s">
        <v>134</v>
      </c>
      <c r="D138" s="277" t="s">
        <v>36</v>
      </c>
      <c r="E138" s="280"/>
      <c r="F138" s="280">
        <v>816</v>
      </c>
      <c r="G138" s="175">
        <v>5.74</v>
      </c>
      <c r="H138" s="175"/>
      <c r="I138" s="281"/>
      <c r="J138" s="281"/>
      <c r="K138" s="175"/>
      <c r="L138" s="281"/>
      <c r="M138" s="281"/>
      <c r="N138" s="175"/>
      <c r="O138" s="281"/>
      <c r="P138" s="281"/>
      <c r="R138" s="284"/>
    </row>
    <row r="139" spans="1:18" s="301" customFormat="1" ht="30" customHeight="1">
      <c r="A139" s="277">
        <v>4</v>
      </c>
      <c r="B139" s="279" t="s">
        <v>135</v>
      </c>
      <c r="C139" s="278" t="s">
        <v>136</v>
      </c>
      <c r="D139" s="277" t="s">
        <v>37</v>
      </c>
      <c r="E139" s="280"/>
      <c r="F139" s="280">
        <f>2720*1.75</f>
        <v>4760</v>
      </c>
      <c r="G139" s="277"/>
      <c r="H139" s="277"/>
      <c r="I139" s="281"/>
      <c r="J139" s="305"/>
      <c r="K139" s="277"/>
      <c r="L139" s="281"/>
      <c r="M139" s="305">
        <v>20</v>
      </c>
      <c r="N139" s="304"/>
      <c r="O139" s="281"/>
      <c r="P139" s="281"/>
      <c r="R139" s="284"/>
    </row>
    <row r="140" spans="1:18" s="320" customFormat="1" ht="31.5">
      <c r="A140" s="314">
        <v>5</v>
      </c>
      <c r="B140" s="315" t="s">
        <v>117</v>
      </c>
      <c r="C140" s="316" t="s">
        <v>191</v>
      </c>
      <c r="D140" s="317" t="s">
        <v>91</v>
      </c>
      <c r="E140" s="318"/>
      <c r="F140" s="319">
        <v>2030</v>
      </c>
      <c r="G140" s="175"/>
      <c r="H140" s="175"/>
      <c r="I140" s="281"/>
      <c r="J140" s="281">
        <v>30</v>
      </c>
      <c r="K140" s="175"/>
      <c r="L140" s="281"/>
      <c r="M140" s="281">
        <v>5</v>
      </c>
      <c r="N140" s="175"/>
      <c r="O140" s="281"/>
      <c r="P140" s="281"/>
      <c r="R140" s="284"/>
    </row>
    <row r="141" spans="1:18" s="301" customFormat="1" ht="31.5">
      <c r="A141" s="277">
        <v>6</v>
      </c>
      <c r="B141" s="277" t="s">
        <v>101</v>
      </c>
      <c r="C141" s="278" t="s">
        <v>121</v>
      </c>
      <c r="D141" s="279" t="s">
        <v>102</v>
      </c>
      <c r="E141" s="280"/>
      <c r="F141" s="313">
        <v>20.3</v>
      </c>
      <c r="G141" s="175">
        <v>88.44</v>
      </c>
      <c r="H141" s="175"/>
      <c r="I141" s="281"/>
      <c r="J141" s="281"/>
      <c r="K141" s="175"/>
      <c r="L141" s="281"/>
      <c r="M141" s="281">
        <v>424.84</v>
      </c>
      <c r="N141" s="175"/>
      <c r="O141" s="281"/>
      <c r="P141" s="281"/>
      <c r="R141" s="284"/>
    </row>
    <row r="142" spans="1:18" s="464" customFormat="1" ht="31.5">
      <c r="A142" s="302">
        <v>7</v>
      </c>
      <c r="B142" s="462" t="s">
        <v>235</v>
      </c>
      <c r="C142" s="278" t="s">
        <v>236</v>
      </c>
      <c r="D142" s="463" t="s">
        <v>44</v>
      </c>
      <c r="E142" s="427"/>
      <c r="F142" s="428">
        <v>150</v>
      </c>
      <c r="G142" s="175">
        <v>5</v>
      </c>
      <c r="H142" s="175"/>
      <c r="I142" s="281"/>
      <c r="J142" s="281"/>
      <c r="K142" s="175"/>
      <c r="L142" s="281"/>
      <c r="M142" s="281"/>
      <c r="N142" s="175"/>
      <c r="O142" s="281"/>
      <c r="P142" s="281"/>
      <c r="R142" s="284"/>
    </row>
    <row r="143" spans="1:18" s="466" customFormat="1" ht="31.5">
      <c r="A143" s="213">
        <v>8</v>
      </c>
      <c r="B143" s="213" t="s">
        <v>192</v>
      </c>
      <c r="C143" s="215" t="s">
        <v>193</v>
      </c>
      <c r="D143" s="213" t="s">
        <v>85</v>
      </c>
      <c r="E143" s="216"/>
      <c r="F143" s="465">
        <v>150</v>
      </c>
      <c r="G143" s="175">
        <v>5</v>
      </c>
      <c r="H143" s="175"/>
      <c r="I143" s="281"/>
      <c r="J143" s="281">
        <v>30</v>
      </c>
      <c r="K143" s="175"/>
      <c r="L143" s="281"/>
      <c r="M143" s="281">
        <v>5</v>
      </c>
      <c r="N143" s="175"/>
      <c r="O143" s="281"/>
      <c r="P143" s="281"/>
      <c r="R143" s="284"/>
    </row>
    <row r="144" spans="1:18" s="472" customFormat="1" ht="36" customHeight="1">
      <c r="A144" s="418">
        <v>9</v>
      </c>
      <c r="B144" s="418"/>
      <c r="C144" s="213" t="s">
        <v>194</v>
      </c>
      <c r="D144" s="418" t="s">
        <v>85</v>
      </c>
      <c r="E144" s="467"/>
      <c r="F144" s="422">
        <v>150</v>
      </c>
      <c r="G144" s="418"/>
      <c r="H144" s="418"/>
      <c r="I144" s="281"/>
      <c r="J144" s="468">
        <v>25</v>
      </c>
      <c r="K144" s="469"/>
      <c r="L144" s="281"/>
      <c r="M144" s="470"/>
      <c r="N144" s="471"/>
      <c r="O144" s="281"/>
      <c r="P144" s="281"/>
      <c r="R144" s="284"/>
    </row>
    <row r="145" spans="1:253" s="472" customFormat="1" ht="33" customHeight="1">
      <c r="A145" s="418">
        <v>10</v>
      </c>
      <c r="B145" s="418"/>
      <c r="C145" s="213" t="s">
        <v>195</v>
      </c>
      <c r="D145" s="418" t="s">
        <v>42</v>
      </c>
      <c r="E145" s="467"/>
      <c r="F145" s="422">
        <v>90</v>
      </c>
      <c r="G145" s="418"/>
      <c r="H145" s="418"/>
      <c r="I145" s="281"/>
      <c r="J145" s="468">
        <v>15</v>
      </c>
      <c r="K145" s="469"/>
      <c r="L145" s="281"/>
      <c r="M145" s="470"/>
      <c r="N145" s="471"/>
      <c r="O145" s="281"/>
      <c r="P145" s="281"/>
      <c r="R145" s="284"/>
    </row>
    <row r="146" spans="1:253" s="287" customFormat="1" ht="31.5">
      <c r="A146" s="208">
        <v>11</v>
      </c>
      <c r="B146" s="208" t="s">
        <v>244</v>
      </c>
      <c r="C146" s="278" t="s">
        <v>287</v>
      </c>
      <c r="D146" s="208" t="s">
        <v>36</v>
      </c>
      <c r="E146" s="286"/>
      <c r="F146" s="286">
        <f>1233*0.2</f>
        <v>246.60000000000002</v>
      </c>
      <c r="G146" s="175">
        <v>5</v>
      </c>
      <c r="H146" s="175"/>
      <c r="I146" s="281"/>
      <c r="J146" s="281">
        <v>35</v>
      </c>
      <c r="K146" s="175"/>
      <c r="L146" s="281"/>
      <c r="M146" s="281">
        <v>5</v>
      </c>
      <c r="N146" s="175"/>
      <c r="O146" s="281"/>
      <c r="P146" s="281"/>
      <c r="R146" s="284"/>
    </row>
    <row r="147" spans="1:253" s="292" customFormat="1" ht="15.75">
      <c r="A147" s="288">
        <v>12</v>
      </c>
      <c r="B147" s="288" t="s">
        <v>237</v>
      </c>
      <c r="C147" s="289" t="s">
        <v>238</v>
      </c>
      <c r="D147" s="288" t="s">
        <v>37</v>
      </c>
      <c r="E147" s="290"/>
      <c r="F147" s="291">
        <f>1233*0.6/1000</f>
        <v>0.7397999999999999</v>
      </c>
      <c r="G147" s="175"/>
      <c r="H147" s="175"/>
      <c r="I147" s="281"/>
      <c r="J147" s="281">
        <v>1800</v>
      </c>
      <c r="K147" s="175"/>
      <c r="L147" s="281"/>
      <c r="M147" s="281">
        <v>50</v>
      </c>
      <c r="N147" s="175"/>
      <c r="O147" s="281"/>
      <c r="P147" s="281"/>
      <c r="R147" s="284"/>
    </row>
    <row r="148" spans="1:253" s="297" customFormat="1" ht="31.5">
      <c r="A148" s="293">
        <v>13</v>
      </c>
      <c r="B148" s="294" t="s">
        <v>239</v>
      </c>
      <c r="C148" s="295" t="s">
        <v>240</v>
      </c>
      <c r="D148" s="293" t="s">
        <v>43</v>
      </c>
      <c r="E148" s="296"/>
      <c r="F148" s="296">
        <v>12.33</v>
      </c>
      <c r="G148" s="175">
        <v>50</v>
      </c>
      <c r="H148" s="175"/>
      <c r="I148" s="281"/>
      <c r="J148" s="281">
        <v>2000</v>
      </c>
      <c r="K148" s="175"/>
      <c r="L148" s="281"/>
      <c r="M148" s="281">
        <v>150</v>
      </c>
      <c r="N148" s="175"/>
      <c r="O148" s="281"/>
      <c r="P148" s="281"/>
      <c r="R148" s="284"/>
    </row>
    <row r="149" spans="1:253" s="235" customFormat="1" ht="15.75">
      <c r="A149" s="298">
        <v>14</v>
      </c>
      <c r="B149" s="298" t="s">
        <v>237</v>
      </c>
      <c r="C149" s="227" t="s">
        <v>241</v>
      </c>
      <c r="D149" s="298" t="s">
        <v>37</v>
      </c>
      <c r="E149" s="299"/>
      <c r="F149" s="300">
        <f>1233*0.3/1000</f>
        <v>0.36989999999999995</v>
      </c>
      <c r="G149" s="175"/>
      <c r="H149" s="175"/>
      <c r="I149" s="281"/>
      <c r="J149" s="281">
        <v>900</v>
      </c>
      <c r="K149" s="175"/>
      <c r="L149" s="281"/>
      <c r="M149" s="281">
        <v>50</v>
      </c>
      <c r="N149" s="175"/>
      <c r="O149" s="281"/>
      <c r="P149" s="281"/>
      <c r="R149" s="284"/>
    </row>
    <row r="150" spans="1:253" s="297" customFormat="1" ht="36" customHeight="1">
      <c r="A150" s="293">
        <v>15</v>
      </c>
      <c r="B150" s="294" t="s">
        <v>242</v>
      </c>
      <c r="C150" s="295" t="s">
        <v>243</v>
      </c>
      <c r="D150" s="293" t="s">
        <v>43</v>
      </c>
      <c r="E150" s="296"/>
      <c r="F150" s="296">
        <v>12.33</v>
      </c>
      <c r="G150" s="175">
        <v>50</v>
      </c>
      <c r="H150" s="175"/>
      <c r="I150" s="281"/>
      <c r="J150" s="281">
        <v>1800</v>
      </c>
      <c r="K150" s="175"/>
      <c r="L150" s="281"/>
      <c r="M150" s="281">
        <v>50</v>
      </c>
      <c r="N150" s="175"/>
      <c r="O150" s="281"/>
      <c r="P150" s="281"/>
      <c r="R150" s="284"/>
    </row>
    <row r="151" spans="1:253" s="431" customFormat="1" ht="31.5">
      <c r="A151" s="277">
        <v>16</v>
      </c>
      <c r="B151" s="277" t="s">
        <v>245</v>
      </c>
      <c r="C151" s="278" t="s">
        <v>288</v>
      </c>
      <c r="D151" s="277" t="s">
        <v>85</v>
      </c>
      <c r="E151" s="304"/>
      <c r="F151" s="304">
        <v>160</v>
      </c>
      <c r="G151" s="175">
        <v>10</v>
      </c>
      <c r="H151" s="175"/>
      <c r="I151" s="281"/>
      <c r="J151" s="281">
        <v>30</v>
      </c>
      <c r="K151" s="175"/>
      <c r="L151" s="281"/>
      <c r="M151" s="281">
        <v>5</v>
      </c>
      <c r="N151" s="175"/>
      <c r="O151" s="281"/>
      <c r="P151" s="281"/>
      <c r="R151" s="284"/>
    </row>
    <row r="152" spans="1:253" s="474" customFormat="1" ht="31.5">
      <c r="A152" s="473">
        <v>17</v>
      </c>
      <c r="B152" s="209" t="s">
        <v>246</v>
      </c>
      <c r="C152" s="285" t="s">
        <v>289</v>
      </c>
      <c r="D152" s="208" t="s">
        <v>38</v>
      </c>
      <c r="E152" s="286"/>
      <c r="F152" s="211">
        <v>80</v>
      </c>
      <c r="G152" s="175">
        <v>5</v>
      </c>
      <c r="H152" s="175"/>
      <c r="I152" s="281"/>
      <c r="J152" s="281">
        <v>25</v>
      </c>
      <c r="K152" s="175"/>
      <c r="L152" s="281"/>
      <c r="M152" s="281">
        <v>5</v>
      </c>
      <c r="N152" s="175"/>
      <c r="O152" s="281"/>
      <c r="P152" s="281"/>
      <c r="R152" s="284"/>
    </row>
    <row r="153" spans="1:253" s="475" customFormat="1" ht="31.5">
      <c r="A153" s="208">
        <v>18</v>
      </c>
      <c r="B153" s="208" t="s">
        <v>247</v>
      </c>
      <c r="C153" s="285" t="s">
        <v>248</v>
      </c>
      <c r="D153" s="208" t="s">
        <v>42</v>
      </c>
      <c r="E153" s="286"/>
      <c r="F153" s="286">
        <v>3</v>
      </c>
      <c r="G153" s="175">
        <v>100</v>
      </c>
      <c r="H153" s="175"/>
      <c r="I153" s="281"/>
      <c r="J153" s="281">
        <v>5</v>
      </c>
      <c r="K153" s="175"/>
      <c r="L153" s="281"/>
      <c r="M153" s="281">
        <v>200</v>
      </c>
      <c r="N153" s="175"/>
      <c r="O153" s="281"/>
      <c r="P153" s="281"/>
      <c r="R153" s="284"/>
    </row>
    <row r="154" spans="1:253" s="425" customFormat="1" ht="63">
      <c r="A154" s="208">
        <v>19</v>
      </c>
      <c r="B154" s="172" t="s">
        <v>196</v>
      </c>
      <c r="C154" s="278" t="s">
        <v>227</v>
      </c>
      <c r="D154" s="208" t="s">
        <v>37</v>
      </c>
      <c r="E154" s="208"/>
      <c r="F154" s="286">
        <f>F155+F156</f>
        <v>1.5095999999999998</v>
      </c>
      <c r="G154" s="175">
        <v>500</v>
      </c>
      <c r="H154" s="175"/>
      <c r="I154" s="281"/>
      <c r="J154" s="281">
        <v>200</v>
      </c>
      <c r="K154" s="175"/>
      <c r="L154" s="281"/>
      <c r="M154" s="281">
        <v>100</v>
      </c>
      <c r="N154" s="175"/>
      <c r="O154" s="281"/>
      <c r="P154" s="281"/>
      <c r="R154" s="284"/>
    </row>
    <row r="155" spans="1:253" s="425" customFormat="1" ht="27">
      <c r="A155" s="302"/>
      <c r="B155" s="302"/>
      <c r="C155" s="476" t="s">
        <v>197</v>
      </c>
      <c r="D155" s="302" t="s">
        <v>37</v>
      </c>
      <c r="E155" s="428" t="s">
        <v>39</v>
      </c>
      <c r="F155" s="427">
        <f>6*9.46*10/1000</f>
        <v>0.56759999999999999</v>
      </c>
      <c r="G155" s="477"/>
      <c r="H155" s="477"/>
      <c r="I155" s="281"/>
      <c r="J155" s="429">
        <v>4000</v>
      </c>
      <c r="K155" s="478"/>
      <c r="L155" s="281"/>
      <c r="M155" s="479"/>
      <c r="N155" s="480"/>
      <c r="O155" s="281"/>
      <c r="P155" s="281"/>
      <c r="R155" s="284"/>
    </row>
    <row r="156" spans="1:253" s="425" customFormat="1" ht="27">
      <c r="A156" s="302"/>
      <c r="B156" s="302"/>
      <c r="C156" s="476" t="s">
        <v>198</v>
      </c>
      <c r="D156" s="302" t="s">
        <v>37</v>
      </c>
      <c r="E156" s="428" t="s">
        <v>39</v>
      </c>
      <c r="F156" s="427">
        <f>60*31.4/2/1000</f>
        <v>0.94199999999999995</v>
      </c>
      <c r="G156" s="477"/>
      <c r="H156" s="477"/>
      <c r="I156" s="281"/>
      <c r="J156" s="429">
        <v>4000</v>
      </c>
      <c r="K156" s="478"/>
      <c r="L156" s="281"/>
      <c r="M156" s="479"/>
      <c r="N156" s="480"/>
      <c r="O156" s="281"/>
      <c r="P156" s="281"/>
      <c r="R156" s="284"/>
    </row>
    <row r="157" spans="1:253" s="425" customFormat="1" ht="63">
      <c r="A157" s="208">
        <v>20</v>
      </c>
      <c r="B157" s="172" t="s">
        <v>45</v>
      </c>
      <c r="C157" s="278" t="s">
        <v>249</v>
      </c>
      <c r="D157" s="208" t="s">
        <v>37</v>
      </c>
      <c r="E157" s="208"/>
      <c r="F157" s="286">
        <v>1.5</v>
      </c>
      <c r="G157" s="211">
        <v>200</v>
      </c>
      <c r="H157" s="211"/>
      <c r="I157" s="281"/>
      <c r="J157" s="455"/>
      <c r="K157" s="458"/>
      <c r="L157" s="281"/>
      <c r="M157" s="458">
        <v>100</v>
      </c>
      <c r="N157" s="458"/>
      <c r="O157" s="281"/>
      <c r="P157" s="281"/>
      <c r="R157" s="284"/>
    </row>
    <row r="158" spans="1:253" s="168" customFormat="1">
      <c r="A158" s="184"/>
      <c r="B158" s="184"/>
      <c r="C158" s="180" t="s">
        <v>1</v>
      </c>
      <c r="D158" s="180"/>
      <c r="E158" s="180"/>
      <c r="F158" s="180"/>
      <c r="G158" s="180"/>
      <c r="H158" s="180"/>
      <c r="I158" s="188"/>
      <c r="J158" s="188"/>
      <c r="K158" s="188"/>
      <c r="L158" s="188"/>
      <c r="M158" s="188"/>
      <c r="N158" s="188"/>
      <c r="O158" s="188"/>
      <c r="P158" s="188"/>
    </row>
    <row r="159" spans="1:253" s="168" customFormat="1">
      <c r="A159" s="184"/>
      <c r="B159" s="184"/>
      <c r="C159" s="180" t="s">
        <v>74</v>
      </c>
      <c r="D159" s="185"/>
      <c r="E159" s="186"/>
      <c r="F159" s="186"/>
      <c r="G159" s="187"/>
      <c r="H159" s="187"/>
      <c r="I159" s="188"/>
      <c r="J159" s="188"/>
      <c r="K159" s="188"/>
      <c r="L159" s="188"/>
      <c r="M159" s="188"/>
      <c r="N159" s="188"/>
      <c r="O159" s="188"/>
      <c r="P159" s="188"/>
      <c r="Q159" s="189"/>
      <c r="R159" s="189"/>
      <c r="S159" s="189"/>
      <c r="T159" s="189"/>
      <c r="U159" s="189"/>
      <c r="V159" s="189"/>
      <c r="W159" s="189"/>
      <c r="X159" s="189"/>
      <c r="Y159" s="189"/>
      <c r="Z159" s="189"/>
      <c r="AA159" s="189"/>
      <c r="AB159" s="189"/>
      <c r="AC159" s="189"/>
      <c r="AD159" s="189"/>
      <c r="AE159" s="189"/>
      <c r="AF159" s="189"/>
      <c r="AG159" s="189"/>
      <c r="AH159" s="189"/>
      <c r="AI159" s="189"/>
      <c r="AJ159" s="189"/>
      <c r="AK159" s="189"/>
      <c r="AL159" s="189"/>
      <c r="AM159" s="189"/>
      <c r="AN159" s="189"/>
      <c r="AO159" s="189"/>
      <c r="AP159" s="189"/>
      <c r="AQ159" s="189"/>
      <c r="AR159" s="189"/>
      <c r="AS159" s="189"/>
      <c r="AT159" s="189"/>
      <c r="AU159" s="189"/>
      <c r="AV159" s="189"/>
      <c r="AW159" s="189"/>
      <c r="AX159" s="189"/>
      <c r="AY159" s="189"/>
      <c r="AZ159" s="189"/>
      <c r="BA159" s="189"/>
      <c r="BB159" s="189"/>
      <c r="BC159" s="189"/>
      <c r="BD159" s="189"/>
      <c r="BE159" s="189"/>
      <c r="BF159" s="189"/>
      <c r="BG159" s="189"/>
      <c r="BH159" s="189"/>
      <c r="BI159" s="189"/>
      <c r="BJ159" s="189"/>
      <c r="BK159" s="189"/>
      <c r="BL159" s="189"/>
      <c r="BM159" s="189"/>
      <c r="BN159" s="189"/>
      <c r="BO159" s="189"/>
      <c r="BP159" s="189"/>
      <c r="BQ159" s="189"/>
      <c r="BR159" s="189"/>
      <c r="BS159" s="189"/>
      <c r="BT159" s="189"/>
      <c r="BU159" s="189"/>
      <c r="BV159" s="189"/>
      <c r="BW159" s="189"/>
      <c r="BX159" s="189"/>
      <c r="BY159" s="189"/>
      <c r="BZ159" s="189"/>
      <c r="CA159" s="189"/>
      <c r="CB159" s="189"/>
      <c r="CC159" s="189"/>
      <c r="CD159" s="189"/>
      <c r="CE159" s="189"/>
      <c r="CF159" s="189"/>
      <c r="CG159" s="189"/>
      <c r="CH159" s="189"/>
      <c r="CI159" s="189"/>
      <c r="CJ159" s="189"/>
      <c r="CK159" s="189"/>
      <c r="CL159" s="189"/>
      <c r="CM159" s="189"/>
      <c r="CN159" s="189"/>
      <c r="CO159" s="189"/>
      <c r="CP159" s="189"/>
      <c r="CQ159" s="189"/>
      <c r="CR159" s="189"/>
      <c r="CS159" s="189"/>
      <c r="CT159" s="189"/>
      <c r="CU159" s="189"/>
      <c r="CV159" s="189"/>
      <c r="CW159" s="189"/>
      <c r="CX159" s="189"/>
      <c r="CY159" s="189"/>
      <c r="CZ159" s="189"/>
      <c r="DA159" s="189"/>
      <c r="DB159" s="189"/>
      <c r="DC159" s="189"/>
      <c r="DD159" s="189"/>
      <c r="DE159" s="189"/>
      <c r="DF159" s="189"/>
      <c r="DG159" s="189"/>
      <c r="DH159" s="189"/>
      <c r="DI159" s="189"/>
      <c r="DJ159" s="189"/>
      <c r="DK159" s="189"/>
      <c r="DL159" s="189"/>
      <c r="DM159" s="189"/>
      <c r="DN159" s="189"/>
      <c r="DO159" s="189"/>
      <c r="DP159" s="189"/>
      <c r="DQ159" s="189"/>
      <c r="DR159" s="189"/>
      <c r="DS159" s="189"/>
      <c r="DT159" s="189"/>
      <c r="DU159" s="189"/>
      <c r="DV159" s="189"/>
      <c r="DW159" s="189"/>
      <c r="DX159" s="189"/>
      <c r="DY159" s="189"/>
      <c r="DZ159" s="189"/>
      <c r="EA159" s="189"/>
      <c r="EB159" s="189"/>
      <c r="EC159" s="189"/>
      <c r="ED159" s="189"/>
      <c r="EE159" s="189"/>
      <c r="EF159" s="189"/>
      <c r="EG159" s="189"/>
      <c r="EH159" s="189"/>
      <c r="EI159" s="189"/>
      <c r="EJ159" s="189"/>
      <c r="EK159" s="189"/>
      <c r="EL159" s="189"/>
      <c r="EM159" s="189"/>
      <c r="EN159" s="189"/>
      <c r="EO159" s="189"/>
      <c r="EP159" s="189"/>
      <c r="EQ159" s="189"/>
      <c r="ER159" s="189"/>
      <c r="ES159" s="189"/>
      <c r="ET159" s="189"/>
      <c r="EU159" s="189"/>
      <c r="EV159" s="189"/>
      <c r="EW159" s="189"/>
      <c r="EX159" s="189"/>
      <c r="EY159" s="189"/>
      <c r="EZ159" s="189"/>
      <c r="FA159" s="189"/>
      <c r="FB159" s="189"/>
      <c r="FC159" s="189"/>
      <c r="FD159" s="189"/>
      <c r="FE159" s="189"/>
      <c r="FF159" s="189"/>
      <c r="FG159" s="189"/>
      <c r="FH159" s="189"/>
      <c r="FI159" s="189"/>
      <c r="FJ159" s="189"/>
      <c r="FK159" s="189"/>
      <c r="FL159" s="189"/>
      <c r="FM159" s="189"/>
      <c r="FN159" s="189"/>
      <c r="FO159" s="189"/>
      <c r="FP159" s="189"/>
      <c r="FQ159" s="189"/>
      <c r="FR159" s="189"/>
      <c r="FS159" s="189"/>
      <c r="FT159" s="189"/>
      <c r="FU159" s="189"/>
      <c r="FV159" s="189"/>
      <c r="FW159" s="189"/>
      <c r="FX159" s="189"/>
      <c r="FY159" s="189"/>
      <c r="FZ159" s="189"/>
      <c r="GA159" s="189"/>
      <c r="GB159" s="189"/>
      <c r="GC159" s="189"/>
      <c r="GD159" s="189"/>
      <c r="GE159" s="189"/>
      <c r="GF159" s="189"/>
      <c r="GG159" s="189"/>
      <c r="GH159" s="189"/>
      <c r="GI159" s="189"/>
      <c r="GJ159" s="189"/>
      <c r="GK159" s="189"/>
      <c r="GL159" s="189"/>
      <c r="GM159" s="189"/>
      <c r="GN159" s="189"/>
      <c r="GO159" s="189"/>
      <c r="GP159" s="189"/>
      <c r="GQ159" s="189"/>
      <c r="GR159" s="189"/>
      <c r="GS159" s="189"/>
      <c r="GT159" s="189"/>
      <c r="GU159" s="189"/>
      <c r="GV159" s="189"/>
      <c r="GW159" s="189"/>
      <c r="GX159" s="189"/>
      <c r="GY159" s="189"/>
      <c r="GZ159" s="189"/>
      <c r="HA159" s="189"/>
      <c r="HB159" s="189"/>
      <c r="HC159" s="189"/>
      <c r="HD159" s="189"/>
      <c r="HE159" s="189"/>
      <c r="HF159" s="189"/>
      <c r="HG159" s="189"/>
      <c r="HH159" s="189"/>
      <c r="HI159" s="189"/>
      <c r="HJ159" s="189"/>
      <c r="HK159" s="189"/>
      <c r="HL159" s="189"/>
      <c r="HM159" s="189"/>
      <c r="HN159" s="189"/>
      <c r="HO159" s="189"/>
      <c r="HP159" s="189"/>
      <c r="HQ159" s="189"/>
      <c r="HR159" s="189"/>
      <c r="HS159" s="189"/>
      <c r="HT159" s="189"/>
      <c r="HU159" s="189"/>
      <c r="HV159" s="189"/>
      <c r="HW159" s="189"/>
      <c r="HX159" s="189"/>
      <c r="HY159" s="189"/>
      <c r="HZ159" s="189"/>
      <c r="IA159" s="189"/>
      <c r="IB159" s="189"/>
      <c r="IC159" s="189"/>
      <c r="ID159" s="189"/>
      <c r="IE159" s="189"/>
      <c r="IF159" s="189"/>
      <c r="IG159" s="189"/>
      <c r="IH159" s="189"/>
      <c r="II159" s="189"/>
      <c r="IJ159" s="189"/>
      <c r="IK159" s="189"/>
      <c r="IL159" s="189"/>
      <c r="IM159" s="189"/>
      <c r="IN159" s="189"/>
      <c r="IO159" s="189"/>
      <c r="IP159" s="189"/>
      <c r="IQ159" s="189"/>
      <c r="IR159" s="189"/>
      <c r="IS159" s="189"/>
    </row>
    <row r="160" spans="1:253" s="168" customFormat="1">
      <c r="A160" s="184"/>
      <c r="B160" s="184"/>
      <c r="C160" s="180" t="s">
        <v>1</v>
      </c>
      <c r="D160" s="180"/>
      <c r="E160" s="180"/>
      <c r="F160" s="180"/>
      <c r="G160" s="180"/>
      <c r="H160" s="180"/>
      <c r="I160" s="188"/>
      <c r="J160" s="188"/>
      <c r="K160" s="188"/>
      <c r="L160" s="188"/>
      <c r="M160" s="188"/>
      <c r="N160" s="188"/>
      <c r="O160" s="188"/>
      <c r="P160" s="188"/>
    </row>
    <row r="161" spans="1:253" s="168" customFormat="1">
      <c r="A161" s="184"/>
      <c r="B161" s="184"/>
      <c r="C161" s="180" t="s">
        <v>40</v>
      </c>
      <c r="D161" s="185"/>
      <c r="E161" s="186"/>
      <c r="F161" s="186"/>
      <c r="G161" s="187"/>
      <c r="H161" s="187"/>
      <c r="I161" s="188"/>
      <c r="J161" s="188"/>
      <c r="K161" s="188"/>
      <c r="L161" s="188"/>
      <c r="M161" s="188"/>
      <c r="N161" s="188"/>
      <c r="O161" s="188"/>
      <c r="P161" s="188"/>
      <c r="Q161" s="189"/>
      <c r="R161" s="189"/>
      <c r="S161" s="189"/>
      <c r="T161" s="189"/>
      <c r="U161" s="189"/>
      <c r="V161" s="189"/>
      <c r="W161" s="189"/>
      <c r="X161" s="189"/>
      <c r="Y161" s="189"/>
      <c r="Z161" s="189"/>
      <c r="AA161" s="189"/>
      <c r="AB161" s="189"/>
      <c r="AC161" s="189"/>
      <c r="AD161" s="189"/>
      <c r="AE161" s="189"/>
      <c r="AF161" s="189"/>
      <c r="AG161" s="189"/>
      <c r="AH161" s="189"/>
      <c r="AI161" s="189"/>
      <c r="AJ161" s="189"/>
      <c r="AK161" s="189"/>
      <c r="AL161" s="189"/>
      <c r="AM161" s="189"/>
      <c r="AN161" s="189"/>
      <c r="AO161" s="189"/>
      <c r="AP161" s="189"/>
      <c r="AQ161" s="189"/>
      <c r="AR161" s="189"/>
      <c r="AS161" s="189"/>
      <c r="AT161" s="189"/>
      <c r="AU161" s="189"/>
      <c r="AV161" s="189"/>
      <c r="AW161" s="189"/>
      <c r="AX161" s="189"/>
      <c r="AY161" s="189"/>
      <c r="AZ161" s="189"/>
      <c r="BA161" s="189"/>
      <c r="BB161" s="189"/>
      <c r="BC161" s="189"/>
      <c r="BD161" s="189"/>
      <c r="BE161" s="189"/>
      <c r="BF161" s="189"/>
      <c r="BG161" s="189"/>
      <c r="BH161" s="189"/>
      <c r="BI161" s="189"/>
      <c r="BJ161" s="189"/>
      <c r="BK161" s="189"/>
      <c r="BL161" s="189"/>
      <c r="BM161" s="189"/>
      <c r="BN161" s="189"/>
      <c r="BO161" s="189"/>
      <c r="BP161" s="189"/>
      <c r="BQ161" s="189"/>
      <c r="BR161" s="189"/>
      <c r="BS161" s="189"/>
      <c r="BT161" s="189"/>
      <c r="BU161" s="189"/>
      <c r="BV161" s="189"/>
      <c r="BW161" s="189"/>
      <c r="BX161" s="189"/>
      <c r="BY161" s="189"/>
      <c r="BZ161" s="189"/>
      <c r="CA161" s="189"/>
      <c r="CB161" s="189"/>
      <c r="CC161" s="189"/>
      <c r="CD161" s="189"/>
      <c r="CE161" s="189"/>
      <c r="CF161" s="189"/>
      <c r="CG161" s="189"/>
      <c r="CH161" s="189"/>
      <c r="CI161" s="189"/>
      <c r="CJ161" s="189"/>
      <c r="CK161" s="189"/>
      <c r="CL161" s="189"/>
      <c r="CM161" s="189"/>
      <c r="CN161" s="189"/>
      <c r="CO161" s="189"/>
      <c r="CP161" s="189"/>
      <c r="CQ161" s="189"/>
      <c r="CR161" s="189"/>
      <c r="CS161" s="189"/>
      <c r="CT161" s="189"/>
      <c r="CU161" s="189"/>
      <c r="CV161" s="189"/>
      <c r="CW161" s="189"/>
      <c r="CX161" s="189"/>
      <c r="CY161" s="189"/>
      <c r="CZ161" s="189"/>
      <c r="DA161" s="189"/>
      <c r="DB161" s="189"/>
      <c r="DC161" s="189"/>
      <c r="DD161" s="189"/>
      <c r="DE161" s="189"/>
      <c r="DF161" s="189"/>
      <c r="DG161" s="189"/>
      <c r="DH161" s="189"/>
      <c r="DI161" s="189"/>
      <c r="DJ161" s="189"/>
      <c r="DK161" s="189"/>
      <c r="DL161" s="189"/>
      <c r="DM161" s="189"/>
      <c r="DN161" s="189"/>
      <c r="DO161" s="189"/>
      <c r="DP161" s="189"/>
      <c r="DQ161" s="189"/>
      <c r="DR161" s="189"/>
      <c r="DS161" s="189"/>
      <c r="DT161" s="189"/>
      <c r="DU161" s="189"/>
      <c r="DV161" s="189"/>
      <c r="DW161" s="189"/>
      <c r="DX161" s="189"/>
      <c r="DY161" s="189"/>
      <c r="DZ161" s="189"/>
      <c r="EA161" s="189"/>
      <c r="EB161" s="189"/>
      <c r="EC161" s="189"/>
      <c r="ED161" s="189"/>
      <c r="EE161" s="189"/>
      <c r="EF161" s="189"/>
      <c r="EG161" s="189"/>
      <c r="EH161" s="189"/>
      <c r="EI161" s="189"/>
      <c r="EJ161" s="189"/>
      <c r="EK161" s="189"/>
      <c r="EL161" s="189"/>
      <c r="EM161" s="189"/>
      <c r="EN161" s="189"/>
      <c r="EO161" s="189"/>
      <c r="EP161" s="189"/>
      <c r="EQ161" s="189"/>
      <c r="ER161" s="189"/>
      <c r="ES161" s="189"/>
      <c r="ET161" s="189"/>
      <c r="EU161" s="189"/>
      <c r="EV161" s="189"/>
      <c r="EW161" s="189"/>
      <c r="EX161" s="189"/>
      <c r="EY161" s="189"/>
      <c r="EZ161" s="189"/>
      <c r="FA161" s="189"/>
      <c r="FB161" s="189"/>
      <c r="FC161" s="189"/>
      <c r="FD161" s="189"/>
      <c r="FE161" s="189"/>
      <c r="FF161" s="189"/>
      <c r="FG161" s="189"/>
      <c r="FH161" s="189"/>
      <c r="FI161" s="189"/>
      <c r="FJ161" s="189"/>
      <c r="FK161" s="189"/>
      <c r="FL161" s="189"/>
      <c r="FM161" s="189"/>
      <c r="FN161" s="189"/>
      <c r="FO161" s="189"/>
      <c r="FP161" s="189"/>
      <c r="FQ161" s="189"/>
      <c r="FR161" s="189"/>
      <c r="FS161" s="189"/>
      <c r="FT161" s="189"/>
      <c r="FU161" s="189"/>
      <c r="FV161" s="189"/>
      <c r="FW161" s="189"/>
      <c r="FX161" s="189"/>
      <c r="FY161" s="189"/>
      <c r="FZ161" s="189"/>
      <c r="GA161" s="189"/>
      <c r="GB161" s="189"/>
      <c r="GC161" s="189"/>
      <c r="GD161" s="189"/>
      <c r="GE161" s="189"/>
      <c r="GF161" s="189"/>
      <c r="GG161" s="189"/>
      <c r="GH161" s="189"/>
      <c r="GI161" s="189"/>
      <c r="GJ161" s="189"/>
      <c r="GK161" s="189"/>
      <c r="GL161" s="189"/>
      <c r="GM161" s="189"/>
      <c r="GN161" s="189"/>
      <c r="GO161" s="189"/>
      <c r="GP161" s="189"/>
      <c r="GQ161" s="189"/>
      <c r="GR161" s="189"/>
      <c r="GS161" s="189"/>
      <c r="GT161" s="189"/>
      <c r="GU161" s="189"/>
      <c r="GV161" s="189"/>
      <c r="GW161" s="189"/>
      <c r="GX161" s="189"/>
      <c r="GY161" s="189"/>
      <c r="GZ161" s="189"/>
      <c r="HA161" s="189"/>
      <c r="HB161" s="189"/>
      <c r="HC161" s="189"/>
      <c r="HD161" s="189"/>
      <c r="HE161" s="189"/>
      <c r="HF161" s="189"/>
      <c r="HG161" s="189"/>
      <c r="HH161" s="189"/>
      <c r="HI161" s="189"/>
      <c r="HJ161" s="189"/>
      <c r="HK161" s="189"/>
      <c r="HL161" s="189"/>
      <c r="HM161" s="189"/>
      <c r="HN161" s="189"/>
      <c r="HO161" s="189"/>
      <c r="HP161" s="189"/>
      <c r="HQ161" s="189"/>
      <c r="HR161" s="189"/>
      <c r="HS161" s="189"/>
      <c r="HT161" s="189"/>
      <c r="HU161" s="189"/>
      <c r="HV161" s="189"/>
      <c r="HW161" s="189"/>
      <c r="HX161" s="189"/>
      <c r="HY161" s="189"/>
      <c r="HZ161" s="189"/>
      <c r="IA161" s="189"/>
      <c r="IB161" s="189"/>
      <c r="IC161" s="189"/>
      <c r="ID161" s="189"/>
      <c r="IE161" s="189"/>
      <c r="IF161" s="189"/>
      <c r="IG161" s="189"/>
      <c r="IH161" s="189"/>
      <c r="II161" s="189"/>
      <c r="IJ161" s="189"/>
      <c r="IK161" s="189"/>
      <c r="IL161" s="189"/>
      <c r="IM161" s="189"/>
      <c r="IN161" s="189"/>
      <c r="IO161" s="189"/>
      <c r="IP161" s="189"/>
      <c r="IQ161" s="189"/>
      <c r="IR161" s="189"/>
      <c r="IS161" s="189"/>
    </row>
    <row r="162" spans="1:253" s="168" customFormat="1">
      <c r="A162" s="184"/>
      <c r="B162" s="184"/>
      <c r="C162" s="180" t="s">
        <v>1</v>
      </c>
      <c r="D162" s="180"/>
      <c r="E162" s="180"/>
      <c r="F162" s="180"/>
      <c r="G162" s="180"/>
      <c r="H162" s="180"/>
      <c r="I162" s="188"/>
      <c r="J162" s="188"/>
      <c r="K162" s="188"/>
      <c r="L162" s="188"/>
      <c r="M162" s="188"/>
      <c r="N162" s="188"/>
      <c r="O162" s="188"/>
      <c r="P162" s="188"/>
    </row>
    <row r="163" spans="1:253" s="168" customFormat="1">
      <c r="A163" s="184"/>
      <c r="B163" s="184"/>
      <c r="C163" s="180" t="s">
        <v>41</v>
      </c>
      <c r="D163" s="185"/>
      <c r="E163" s="186"/>
      <c r="F163" s="186"/>
      <c r="G163" s="187"/>
      <c r="H163" s="187"/>
      <c r="I163" s="188"/>
      <c r="J163" s="188"/>
      <c r="K163" s="188"/>
      <c r="L163" s="188"/>
      <c r="M163" s="188"/>
      <c r="N163" s="188"/>
      <c r="O163" s="188"/>
      <c r="P163" s="188"/>
      <c r="Q163" s="189"/>
      <c r="R163" s="189"/>
      <c r="S163" s="189"/>
      <c r="T163" s="189"/>
      <c r="U163" s="189"/>
      <c r="V163" s="189"/>
      <c r="W163" s="189"/>
      <c r="X163" s="189"/>
      <c r="Y163" s="189"/>
      <c r="Z163" s="189"/>
      <c r="AA163" s="189"/>
      <c r="AB163" s="189"/>
      <c r="AC163" s="189"/>
      <c r="AD163" s="189"/>
      <c r="AE163" s="189"/>
      <c r="AF163" s="189"/>
      <c r="AG163" s="189"/>
      <c r="AH163" s="189"/>
      <c r="AI163" s="189"/>
      <c r="AJ163" s="189"/>
      <c r="AK163" s="189"/>
      <c r="AL163" s="189"/>
      <c r="AM163" s="189"/>
      <c r="AN163" s="189"/>
      <c r="AO163" s="189"/>
      <c r="AP163" s="189"/>
      <c r="AQ163" s="189"/>
      <c r="AR163" s="189"/>
      <c r="AS163" s="189"/>
      <c r="AT163" s="189"/>
      <c r="AU163" s="189"/>
      <c r="AV163" s="189"/>
      <c r="AW163" s="189"/>
      <c r="AX163" s="189"/>
      <c r="AY163" s="189"/>
      <c r="AZ163" s="189"/>
      <c r="BA163" s="189"/>
      <c r="BB163" s="189"/>
      <c r="BC163" s="189"/>
      <c r="BD163" s="189"/>
      <c r="BE163" s="189"/>
      <c r="BF163" s="189"/>
      <c r="BG163" s="189"/>
      <c r="BH163" s="189"/>
      <c r="BI163" s="189"/>
      <c r="BJ163" s="189"/>
      <c r="BK163" s="189"/>
      <c r="BL163" s="189"/>
      <c r="BM163" s="189"/>
      <c r="BN163" s="189"/>
      <c r="BO163" s="189"/>
      <c r="BP163" s="189"/>
      <c r="BQ163" s="189"/>
      <c r="BR163" s="189"/>
      <c r="BS163" s="189"/>
      <c r="BT163" s="189"/>
      <c r="BU163" s="189"/>
      <c r="BV163" s="189"/>
      <c r="BW163" s="189"/>
      <c r="BX163" s="189"/>
      <c r="BY163" s="189"/>
      <c r="BZ163" s="189"/>
      <c r="CA163" s="189"/>
      <c r="CB163" s="189"/>
      <c r="CC163" s="189"/>
      <c r="CD163" s="189"/>
      <c r="CE163" s="189"/>
      <c r="CF163" s="189"/>
      <c r="CG163" s="189"/>
      <c r="CH163" s="189"/>
      <c r="CI163" s="189"/>
      <c r="CJ163" s="189"/>
      <c r="CK163" s="189"/>
      <c r="CL163" s="189"/>
      <c r="CM163" s="189"/>
      <c r="CN163" s="189"/>
      <c r="CO163" s="189"/>
      <c r="CP163" s="189"/>
      <c r="CQ163" s="189"/>
      <c r="CR163" s="189"/>
      <c r="CS163" s="189"/>
      <c r="CT163" s="189"/>
      <c r="CU163" s="189"/>
      <c r="CV163" s="189"/>
      <c r="CW163" s="189"/>
      <c r="CX163" s="189"/>
      <c r="CY163" s="189"/>
      <c r="CZ163" s="189"/>
      <c r="DA163" s="189"/>
      <c r="DB163" s="189"/>
      <c r="DC163" s="189"/>
      <c r="DD163" s="189"/>
      <c r="DE163" s="189"/>
      <c r="DF163" s="189"/>
      <c r="DG163" s="189"/>
      <c r="DH163" s="189"/>
      <c r="DI163" s="189"/>
      <c r="DJ163" s="189"/>
      <c r="DK163" s="189"/>
      <c r="DL163" s="189"/>
      <c r="DM163" s="189"/>
      <c r="DN163" s="189"/>
      <c r="DO163" s="189"/>
      <c r="DP163" s="189"/>
      <c r="DQ163" s="189"/>
      <c r="DR163" s="189"/>
      <c r="DS163" s="189"/>
      <c r="DT163" s="189"/>
      <c r="DU163" s="189"/>
      <c r="DV163" s="189"/>
      <c r="DW163" s="189"/>
      <c r="DX163" s="189"/>
      <c r="DY163" s="189"/>
      <c r="DZ163" s="189"/>
      <c r="EA163" s="189"/>
      <c r="EB163" s="189"/>
      <c r="EC163" s="189"/>
      <c r="ED163" s="189"/>
      <c r="EE163" s="189"/>
      <c r="EF163" s="189"/>
      <c r="EG163" s="189"/>
      <c r="EH163" s="189"/>
      <c r="EI163" s="189"/>
      <c r="EJ163" s="189"/>
      <c r="EK163" s="189"/>
      <c r="EL163" s="189"/>
      <c r="EM163" s="189"/>
      <c r="EN163" s="189"/>
      <c r="EO163" s="189"/>
      <c r="EP163" s="189"/>
      <c r="EQ163" s="189"/>
      <c r="ER163" s="189"/>
      <c r="ES163" s="189"/>
      <c r="ET163" s="189"/>
      <c r="EU163" s="189"/>
      <c r="EV163" s="189"/>
      <c r="EW163" s="189"/>
      <c r="EX163" s="189"/>
      <c r="EY163" s="189"/>
      <c r="EZ163" s="189"/>
      <c r="FA163" s="189"/>
      <c r="FB163" s="189"/>
      <c r="FC163" s="189"/>
      <c r="FD163" s="189"/>
      <c r="FE163" s="189"/>
      <c r="FF163" s="189"/>
      <c r="FG163" s="189"/>
      <c r="FH163" s="189"/>
      <c r="FI163" s="189"/>
      <c r="FJ163" s="189"/>
      <c r="FK163" s="189"/>
      <c r="FL163" s="189"/>
      <c r="FM163" s="189"/>
      <c r="FN163" s="189"/>
      <c r="FO163" s="189"/>
      <c r="FP163" s="189"/>
      <c r="FQ163" s="189"/>
      <c r="FR163" s="189"/>
      <c r="FS163" s="189"/>
      <c r="FT163" s="189"/>
      <c r="FU163" s="189"/>
      <c r="FV163" s="189"/>
      <c r="FW163" s="189"/>
      <c r="FX163" s="189"/>
      <c r="FY163" s="189"/>
      <c r="FZ163" s="189"/>
      <c r="GA163" s="189"/>
      <c r="GB163" s="189"/>
      <c r="GC163" s="189"/>
      <c r="GD163" s="189"/>
      <c r="GE163" s="189"/>
      <c r="GF163" s="189"/>
      <c r="GG163" s="189"/>
      <c r="GH163" s="189"/>
      <c r="GI163" s="189"/>
      <c r="GJ163" s="189"/>
      <c r="GK163" s="189"/>
      <c r="GL163" s="189"/>
      <c r="GM163" s="189"/>
      <c r="GN163" s="189"/>
      <c r="GO163" s="189"/>
      <c r="GP163" s="189"/>
      <c r="GQ163" s="189"/>
      <c r="GR163" s="189"/>
      <c r="GS163" s="189"/>
      <c r="GT163" s="189"/>
      <c r="GU163" s="189"/>
      <c r="GV163" s="189"/>
      <c r="GW163" s="189"/>
      <c r="GX163" s="189"/>
      <c r="GY163" s="189"/>
      <c r="GZ163" s="189"/>
      <c r="HA163" s="189"/>
      <c r="HB163" s="189"/>
      <c r="HC163" s="189"/>
      <c r="HD163" s="189"/>
      <c r="HE163" s="189"/>
      <c r="HF163" s="189"/>
      <c r="HG163" s="189"/>
      <c r="HH163" s="189"/>
      <c r="HI163" s="189"/>
      <c r="HJ163" s="189"/>
      <c r="HK163" s="189"/>
      <c r="HL163" s="189"/>
      <c r="HM163" s="189"/>
      <c r="HN163" s="189"/>
      <c r="HO163" s="189"/>
      <c r="HP163" s="189"/>
      <c r="HQ163" s="189"/>
      <c r="HR163" s="189"/>
      <c r="HS163" s="189"/>
      <c r="HT163" s="189"/>
      <c r="HU163" s="189"/>
      <c r="HV163" s="189"/>
      <c r="HW163" s="189"/>
      <c r="HX163" s="189"/>
      <c r="HY163" s="189"/>
      <c r="HZ163" s="189"/>
      <c r="IA163" s="189"/>
      <c r="IB163" s="189"/>
      <c r="IC163" s="189"/>
      <c r="ID163" s="189"/>
      <c r="IE163" s="189"/>
      <c r="IF163" s="189"/>
      <c r="IG163" s="189"/>
      <c r="IH163" s="189"/>
      <c r="II163" s="189"/>
      <c r="IJ163" s="189"/>
      <c r="IK163" s="189"/>
      <c r="IL163" s="189"/>
      <c r="IM163" s="189"/>
      <c r="IN163" s="189"/>
      <c r="IO163" s="189"/>
      <c r="IP163" s="189"/>
      <c r="IQ163" s="189"/>
      <c r="IR163" s="189"/>
      <c r="IS163" s="189"/>
    </row>
    <row r="164" spans="1:253" s="168" customFormat="1">
      <c r="A164" s="184"/>
      <c r="B164" s="184"/>
      <c r="C164" s="180" t="s">
        <v>1</v>
      </c>
      <c r="D164" s="180"/>
      <c r="E164" s="180"/>
      <c r="F164" s="180"/>
      <c r="G164" s="180"/>
      <c r="H164" s="180"/>
      <c r="I164" s="188"/>
      <c r="J164" s="188"/>
      <c r="K164" s="188"/>
      <c r="L164" s="188"/>
      <c r="M164" s="188"/>
      <c r="N164" s="188"/>
      <c r="O164" s="188"/>
      <c r="P164" s="188"/>
    </row>
    <row r="165" spans="1:253">
      <c r="B165" s="481"/>
      <c r="C165" s="481"/>
      <c r="F165" s="482"/>
      <c r="G165" s="481"/>
      <c r="H165" s="481"/>
      <c r="I165" s="481"/>
      <c r="L165" s="481"/>
      <c r="M165" s="481"/>
      <c r="N165" s="481"/>
      <c r="O165" s="481"/>
      <c r="P165" s="481"/>
    </row>
    <row r="166" spans="1:253">
      <c r="A166" s="483"/>
      <c r="B166" s="483"/>
      <c r="C166" s="483"/>
      <c r="D166" s="483"/>
      <c r="E166" s="484"/>
      <c r="F166" s="485"/>
      <c r="G166" s="261"/>
      <c r="H166" s="261"/>
      <c r="I166" s="261"/>
      <c r="J166" s="486"/>
      <c r="K166" s="486"/>
      <c r="L166" s="483"/>
      <c r="M166" s="261"/>
      <c r="N166" s="261"/>
      <c r="O166" s="261"/>
      <c r="P166" s="486"/>
    </row>
    <row r="167" spans="1:253">
      <c r="A167" s="483"/>
      <c r="B167" s="483"/>
      <c r="C167" s="483"/>
      <c r="D167" s="483"/>
      <c r="E167" s="484"/>
      <c r="F167" s="485"/>
      <c r="G167" s="261"/>
      <c r="H167" s="261"/>
      <c r="I167" s="261"/>
      <c r="J167" s="486"/>
      <c r="K167" s="486"/>
      <c r="L167" s="483"/>
      <c r="M167" s="261"/>
      <c r="N167" s="261"/>
      <c r="O167" s="261"/>
      <c r="P167" s="486"/>
    </row>
    <row r="168" spans="1:253" s="250" customFormat="1">
      <c r="A168" s="350"/>
      <c r="B168" s="351" t="s">
        <v>48</v>
      </c>
      <c r="F168" s="351"/>
      <c r="I168" s="487"/>
      <c r="J168" s="487"/>
      <c r="K168" s="487"/>
      <c r="L168" s="487"/>
      <c r="M168" s="487"/>
      <c r="N168" s="487"/>
      <c r="O168" s="487"/>
      <c r="P168" s="487"/>
    </row>
    <row r="170" spans="1:253">
      <c r="C170" s="240" t="s">
        <v>302</v>
      </c>
    </row>
    <row r="171" spans="1:253" ht="63">
      <c r="C171" s="241" t="s">
        <v>303</v>
      </c>
    </row>
    <row r="172" spans="1:253">
      <c r="P172" s="352"/>
    </row>
  </sheetData>
  <mergeCells count="1">
    <mergeCell ref="A1:E2"/>
  </mergeCells>
  <pageMargins left="0" right="0" top="0.5" bottom="0.5" header="0.3" footer="0.3"/>
  <pageSetup paperSize="9" scale="73" orientation="landscape" r:id="rId1"/>
  <headerFooter alignWithMargins="0">
    <oddHeader>&amp;R</oddHeader>
    <oddFooter>&amp;C&amp;R&amp;P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IW46"/>
  <sheetViews>
    <sheetView topLeftCell="A13" zoomScaleNormal="100" zoomScaleSheetLayoutView="100" workbookViewId="0">
      <selection activeCell="N25" sqref="N25"/>
    </sheetView>
  </sheetViews>
  <sheetFormatPr defaultColWidth="9.140625" defaultRowHeight="13.5"/>
  <cols>
    <col min="1" max="1" width="4.7109375" style="134" customWidth="1"/>
    <col min="2" max="2" width="9.140625" style="134"/>
    <col min="3" max="3" width="50.7109375" style="134" customWidth="1"/>
    <col min="4" max="4" width="9.28515625" style="134" bestFit="1" customWidth="1"/>
    <col min="5" max="5" width="9.42578125" style="134" bestFit="1" customWidth="1"/>
    <col min="6" max="6" width="10.7109375" style="134" bestFit="1" customWidth="1"/>
    <col min="7" max="7" width="9.42578125" style="134" bestFit="1" customWidth="1"/>
    <col min="8" max="8" width="9.42578125" style="134" customWidth="1"/>
    <col min="9" max="9" width="10.7109375" style="134" bestFit="1" customWidth="1"/>
    <col min="10" max="10" width="11.85546875" style="134" bestFit="1" customWidth="1"/>
    <col min="11" max="11" width="11.85546875" style="134" customWidth="1"/>
    <col min="12" max="12" width="12" style="134" bestFit="1" customWidth="1"/>
    <col min="13" max="13" width="9.42578125" style="134" bestFit="1" customWidth="1"/>
    <col min="14" max="14" width="9.42578125" style="134" customWidth="1"/>
    <col min="15" max="15" width="10.7109375" style="134" bestFit="1" customWidth="1"/>
    <col min="16" max="16" width="12" style="134" bestFit="1" customWidth="1"/>
    <col min="17" max="16384" width="9.140625" style="134"/>
  </cols>
  <sheetData>
    <row r="1" spans="1:16" ht="16.5">
      <c r="A1" s="131" t="str">
        <f>TV!A12</f>
        <v>ქ. თბილისში მ. წინამძღვრიშვილის #1ში (სკ 01.16..05.029.006) არსებული შენობის მიწისქვეშა წყლების მოცილების პროექტი</v>
      </c>
      <c r="B1" s="132"/>
      <c r="C1" s="132"/>
      <c r="D1" s="132"/>
      <c r="E1" s="132"/>
      <c r="F1" s="132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ht="33.75" customHeight="1">
      <c r="A2" s="132"/>
      <c r="B2" s="132"/>
      <c r="C2" s="132"/>
      <c r="D2" s="132"/>
      <c r="E2" s="132"/>
      <c r="F2" s="132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:16" ht="16.5">
      <c r="A3" s="135" t="s">
        <v>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16.5">
      <c r="A4" s="135"/>
      <c r="B4" s="135"/>
      <c r="C4" s="353" t="s">
        <v>3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ht="17.25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</row>
    <row r="6" spans="1:16" ht="17.2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</row>
    <row r="7" spans="1:16" ht="17.25" customHeight="1">
      <c r="A7" s="135"/>
      <c r="B7" s="135"/>
      <c r="C7" s="354" t="s">
        <v>125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</row>
    <row r="8" spans="1:16" ht="17.25" customHeight="1">
      <c r="A8" s="135"/>
      <c r="B8" s="135"/>
      <c r="C8" s="355" t="s">
        <v>199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</row>
    <row r="9" spans="1:16" ht="17.25" customHeight="1">
      <c r="A9" s="135"/>
      <c r="B9" s="135"/>
      <c r="C9" s="135" t="s">
        <v>5</v>
      </c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</row>
    <row r="10" spans="1:16" ht="17.25" customHeight="1">
      <c r="A10" s="135"/>
      <c r="B10" s="135"/>
      <c r="C10" s="353" t="s">
        <v>6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</row>
    <row r="11" spans="1:16" ht="17.25" customHeight="1">
      <c r="A11" s="135"/>
      <c r="B11" s="135"/>
      <c r="C11" s="141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</row>
    <row r="12" spans="1:16" ht="17.25" customHeight="1"/>
    <row r="13" spans="1:16" ht="17.25" customHeight="1"/>
    <row r="14" spans="1:16" ht="17.25" customHeight="1">
      <c r="A14" s="142" t="s">
        <v>100</v>
      </c>
      <c r="B14" s="143"/>
      <c r="C14" s="143"/>
      <c r="D14" s="144"/>
      <c r="E14" s="143"/>
      <c r="F14" s="144"/>
      <c r="G14" s="144"/>
      <c r="H14" s="144"/>
      <c r="I14" s="144"/>
      <c r="J14" s="144"/>
      <c r="K14" s="144"/>
      <c r="L14" s="144"/>
      <c r="M14" s="145" t="s">
        <v>8</v>
      </c>
      <c r="N14" s="145"/>
      <c r="O14" s="146"/>
      <c r="P14" s="147" t="s">
        <v>9</v>
      </c>
    </row>
    <row r="15" spans="1:16" ht="17.25" customHeight="1">
      <c r="A15" s="148"/>
      <c r="B15" s="143"/>
      <c r="C15" s="143"/>
      <c r="D15" s="144"/>
      <c r="E15" s="143"/>
      <c r="F15" s="144"/>
      <c r="G15" s="144"/>
      <c r="H15" s="144"/>
      <c r="I15" s="144"/>
      <c r="J15" s="144"/>
      <c r="K15" s="144"/>
      <c r="L15" s="144"/>
      <c r="M15" s="145"/>
      <c r="N15" s="145"/>
      <c r="O15" s="146"/>
      <c r="P15" s="147" t="s">
        <v>9</v>
      </c>
    </row>
    <row r="16" spans="1:16" ht="17.25" customHeight="1">
      <c r="A16" s="149"/>
      <c r="B16" s="150"/>
      <c r="C16" s="151" t="s">
        <v>14</v>
      </c>
      <c r="D16" s="152"/>
      <c r="E16" s="153" t="s">
        <v>15</v>
      </c>
      <c r="F16" s="154"/>
      <c r="G16" s="356" t="s">
        <v>290</v>
      </c>
      <c r="H16" s="357"/>
      <c r="I16" s="358"/>
      <c r="J16" s="356" t="s">
        <v>291</v>
      </c>
      <c r="K16" s="357"/>
      <c r="L16" s="358"/>
      <c r="M16" s="155" t="s">
        <v>16</v>
      </c>
      <c r="N16" s="156"/>
      <c r="O16" s="156"/>
      <c r="P16" s="150" t="s">
        <v>1</v>
      </c>
    </row>
    <row r="17" spans="1:257" ht="17.25" customHeight="1">
      <c r="A17" s="157" t="s">
        <v>0</v>
      </c>
      <c r="B17" s="158" t="s">
        <v>17</v>
      </c>
      <c r="C17" s="135" t="s">
        <v>18</v>
      </c>
      <c r="D17" s="158" t="s">
        <v>19</v>
      </c>
      <c r="E17" s="158" t="s">
        <v>20</v>
      </c>
      <c r="F17" s="143" t="s">
        <v>2</v>
      </c>
      <c r="G17" s="158" t="s">
        <v>301</v>
      </c>
      <c r="H17" s="158" t="s">
        <v>21</v>
      </c>
      <c r="I17" s="143" t="s">
        <v>2</v>
      </c>
      <c r="J17" s="158" t="s">
        <v>301</v>
      </c>
      <c r="K17" s="158" t="s">
        <v>21</v>
      </c>
      <c r="L17" s="143" t="s">
        <v>2</v>
      </c>
      <c r="M17" s="158" t="s">
        <v>301</v>
      </c>
      <c r="N17" s="158" t="s">
        <v>21</v>
      </c>
      <c r="O17" s="143" t="s">
        <v>2</v>
      </c>
      <c r="P17" s="158"/>
    </row>
    <row r="18" spans="1:257" ht="17.25" customHeight="1">
      <c r="A18" s="159"/>
      <c r="B18" s="160"/>
      <c r="C18" s="161"/>
      <c r="D18" s="162"/>
      <c r="E18" s="160"/>
      <c r="F18" s="161"/>
      <c r="G18" s="160" t="s">
        <v>22</v>
      </c>
      <c r="H18" s="160" t="s">
        <v>22</v>
      </c>
      <c r="I18" s="161"/>
      <c r="J18" s="160" t="s">
        <v>22</v>
      </c>
      <c r="K18" s="160" t="s">
        <v>22</v>
      </c>
      <c r="L18" s="161"/>
      <c r="M18" s="160" t="s">
        <v>22</v>
      </c>
      <c r="N18" s="160" t="s">
        <v>22</v>
      </c>
      <c r="O18" s="161"/>
      <c r="P18" s="160"/>
    </row>
    <row r="19" spans="1:257" ht="17.25" customHeight="1">
      <c r="A19" s="153" t="s">
        <v>23</v>
      </c>
      <c r="B19" s="163" t="s">
        <v>24</v>
      </c>
      <c r="C19" s="164" t="s">
        <v>25</v>
      </c>
      <c r="D19" s="153" t="s">
        <v>26</v>
      </c>
      <c r="E19" s="163" t="s">
        <v>27</v>
      </c>
      <c r="F19" s="165" t="s">
        <v>28</v>
      </c>
      <c r="G19" s="164" t="s">
        <v>29</v>
      </c>
      <c r="H19" s="164"/>
      <c r="I19" s="153" t="s">
        <v>30</v>
      </c>
      <c r="J19" s="163" t="s">
        <v>31</v>
      </c>
      <c r="K19" s="164"/>
      <c r="L19" s="164" t="s">
        <v>32</v>
      </c>
      <c r="M19" s="163" t="s">
        <v>33</v>
      </c>
      <c r="N19" s="153"/>
      <c r="O19" s="153" t="s">
        <v>34</v>
      </c>
      <c r="P19" s="163" t="s">
        <v>35</v>
      </c>
    </row>
    <row r="20" spans="1:257" s="168" customFormat="1" ht="16.5">
      <c r="A20" s="166"/>
      <c r="B20" s="166"/>
      <c r="C20" s="167" t="s">
        <v>111</v>
      </c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</row>
    <row r="21" spans="1:257" s="168" customFormat="1" ht="16.5">
      <c r="A21" s="166"/>
      <c r="B21" s="166"/>
      <c r="C21" s="167" t="s">
        <v>112</v>
      </c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</row>
    <row r="22" spans="1:257" s="178" customFormat="1" ht="27">
      <c r="A22" s="359">
        <v>1</v>
      </c>
      <c r="B22" s="360" t="s">
        <v>123</v>
      </c>
      <c r="C22" s="361" t="s">
        <v>292</v>
      </c>
      <c r="D22" s="362" t="s">
        <v>42</v>
      </c>
      <c r="E22" s="363"/>
      <c r="F22" s="368">
        <v>1</v>
      </c>
      <c r="G22" s="175">
        <v>500</v>
      </c>
      <c r="H22" s="175"/>
      <c r="I22" s="175"/>
      <c r="J22" s="175">
        <v>1500</v>
      </c>
      <c r="K22" s="175"/>
      <c r="L22" s="175"/>
      <c r="M22" s="175">
        <v>20</v>
      </c>
      <c r="N22" s="175"/>
      <c r="O22" s="389"/>
      <c r="P22" s="368"/>
    </row>
    <row r="23" spans="1:257" s="168" customFormat="1" ht="16.5">
      <c r="A23" s="179"/>
      <c r="B23" s="179"/>
      <c r="C23" s="180" t="s">
        <v>1</v>
      </c>
      <c r="D23" s="179"/>
      <c r="E23" s="179"/>
      <c r="F23" s="179"/>
      <c r="G23" s="179"/>
      <c r="H23" s="179"/>
      <c r="I23" s="181"/>
      <c r="J23" s="182"/>
      <c r="K23" s="182"/>
      <c r="L23" s="181"/>
      <c r="M23" s="182"/>
      <c r="N23" s="182"/>
      <c r="O23" s="181"/>
      <c r="P23" s="181"/>
      <c r="Q23" s="183"/>
    </row>
    <row r="24" spans="1:257" s="168" customFormat="1" ht="16.5">
      <c r="A24" s="184"/>
      <c r="B24" s="184"/>
      <c r="C24" s="180" t="s">
        <v>74</v>
      </c>
      <c r="D24" s="185"/>
      <c r="E24" s="186"/>
      <c r="F24" s="186"/>
      <c r="G24" s="187"/>
      <c r="H24" s="187"/>
      <c r="I24" s="188"/>
      <c r="J24" s="188"/>
      <c r="K24" s="188"/>
      <c r="L24" s="188"/>
      <c r="M24" s="188"/>
      <c r="N24" s="188"/>
      <c r="O24" s="188"/>
      <c r="P24" s="188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  <c r="AU24" s="189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89"/>
      <c r="BX24" s="189"/>
      <c r="BY24" s="189"/>
      <c r="BZ24" s="189"/>
      <c r="CA24" s="189"/>
      <c r="CB24" s="189"/>
      <c r="CC24" s="189"/>
      <c r="CD24" s="189"/>
      <c r="CE24" s="189"/>
      <c r="CF24" s="189"/>
      <c r="CG24" s="189"/>
      <c r="CH24" s="189"/>
      <c r="CI24" s="189"/>
      <c r="CJ24" s="189"/>
      <c r="CK24" s="189"/>
      <c r="CL24" s="189"/>
      <c r="CM24" s="189"/>
      <c r="CN24" s="189"/>
      <c r="CO24" s="189"/>
      <c r="CP24" s="189"/>
      <c r="CQ24" s="189"/>
      <c r="CR24" s="189"/>
      <c r="CS24" s="189"/>
      <c r="CT24" s="189"/>
      <c r="CU24" s="189"/>
      <c r="CV24" s="189"/>
      <c r="CW24" s="189"/>
      <c r="CX24" s="189"/>
      <c r="CY24" s="189"/>
      <c r="CZ24" s="189"/>
      <c r="DA24" s="189"/>
      <c r="DB24" s="189"/>
      <c r="DC24" s="189"/>
      <c r="DD24" s="189"/>
      <c r="DE24" s="189"/>
      <c r="DF24" s="189"/>
      <c r="DG24" s="189"/>
      <c r="DH24" s="189"/>
      <c r="DI24" s="189"/>
      <c r="DJ24" s="189"/>
      <c r="DK24" s="189"/>
      <c r="DL24" s="189"/>
      <c r="DM24" s="189"/>
      <c r="DN24" s="189"/>
      <c r="DO24" s="189"/>
      <c r="DP24" s="189"/>
      <c r="DQ24" s="189"/>
      <c r="DR24" s="189"/>
      <c r="DS24" s="189"/>
      <c r="DT24" s="189"/>
      <c r="DU24" s="189"/>
      <c r="DV24" s="189"/>
      <c r="DW24" s="189"/>
      <c r="DX24" s="189"/>
      <c r="DY24" s="189"/>
      <c r="DZ24" s="189"/>
      <c r="EA24" s="189"/>
      <c r="EB24" s="189"/>
      <c r="EC24" s="189"/>
      <c r="ED24" s="189"/>
      <c r="EE24" s="189"/>
      <c r="EF24" s="189"/>
      <c r="EG24" s="189"/>
      <c r="EH24" s="189"/>
      <c r="EI24" s="189"/>
      <c r="EJ24" s="189"/>
      <c r="EK24" s="189"/>
      <c r="EL24" s="189"/>
      <c r="EM24" s="189"/>
      <c r="EN24" s="189"/>
      <c r="EO24" s="189"/>
      <c r="EP24" s="189"/>
      <c r="EQ24" s="189"/>
      <c r="ER24" s="189"/>
      <c r="ES24" s="189"/>
      <c r="ET24" s="189"/>
      <c r="EU24" s="189"/>
      <c r="EV24" s="189"/>
      <c r="EW24" s="189"/>
      <c r="EX24" s="189"/>
      <c r="EY24" s="189"/>
      <c r="EZ24" s="189"/>
      <c r="FA24" s="189"/>
      <c r="FB24" s="189"/>
      <c r="FC24" s="189"/>
      <c r="FD24" s="189"/>
      <c r="FE24" s="189"/>
      <c r="FF24" s="189"/>
      <c r="FG24" s="189"/>
      <c r="FH24" s="189"/>
      <c r="FI24" s="189"/>
      <c r="FJ24" s="189"/>
      <c r="FK24" s="189"/>
      <c r="FL24" s="189"/>
      <c r="FM24" s="189"/>
      <c r="FN24" s="189"/>
      <c r="FO24" s="189"/>
      <c r="FP24" s="189"/>
      <c r="FQ24" s="189"/>
      <c r="FR24" s="189"/>
      <c r="FS24" s="189"/>
      <c r="FT24" s="189"/>
      <c r="FU24" s="189"/>
      <c r="FV24" s="189"/>
      <c r="FW24" s="189"/>
      <c r="FX24" s="189"/>
      <c r="FY24" s="189"/>
      <c r="FZ24" s="189"/>
      <c r="GA24" s="189"/>
      <c r="GB24" s="189"/>
      <c r="GC24" s="189"/>
      <c r="GD24" s="189"/>
      <c r="GE24" s="189"/>
      <c r="GF24" s="189"/>
      <c r="GG24" s="189"/>
      <c r="GH24" s="189"/>
      <c r="GI24" s="189"/>
      <c r="GJ24" s="189"/>
      <c r="GK24" s="189"/>
      <c r="GL24" s="189"/>
      <c r="GM24" s="189"/>
      <c r="GN24" s="189"/>
      <c r="GO24" s="189"/>
      <c r="GP24" s="189"/>
      <c r="GQ24" s="189"/>
      <c r="GR24" s="189"/>
      <c r="GS24" s="189"/>
      <c r="GT24" s="189"/>
      <c r="GU24" s="189"/>
      <c r="GV24" s="189"/>
      <c r="GW24" s="189"/>
      <c r="GX24" s="189"/>
      <c r="GY24" s="189"/>
      <c r="GZ24" s="189"/>
      <c r="HA24" s="189"/>
      <c r="HB24" s="189"/>
      <c r="HC24" s="189"/>
      <c r="HD24" s="189"/>
      <c r="HE24" s="189"/>
      <c r="HF24" s="189"/>
      <c r="HG24" s="189"/>
      <c r="HH24" s="189"/>
      <c r="HI24" s="189"/>
      <c r="HJ24" s="189"/>
      <c r="HK24" s="189"/>
      <c r="HL24" s="189"/>
      <c r="HM24" s="189"/>
      <c r="HN24" s="189"/>
      <c r="HO24" s="189"/>
      <c r="HP24" s="189"/>
      <c r="HQ24" s="189"/>
      <c r="HR24" s="189"/>
      <c r="HS24" s="189"/>
      <c r="HT24" s="189"/>
      <c r="HU24" s="189"/>
      <c r="HV24" s="189"/>
      <c r="HW24" s="189"/>
      <c r="HX24" s="189"/>
      <c r="HY24" s="189"/>
      <c r="HZ24" s="189"/>
      <c r="IA24" s="189"/>
      <c r="IB24" s="189"/>
      <c r="IC24" s="189"/>
      <c r="ID24" s="189"/>
      <c r="IE24" s="189"/>
      <c r="IF24" s="189"/>
      <c r="IG24" s="189"/>
      <c r="IH24" s="189"/>
      <c r="II24" s="189"/>
      <c r="IJ24" s="189"/>
      <c r="IK24" s="189"/>
      <c r="IL24" s="189"/>
      <c r="IM24" s="189"/>
      <c r="IN24" s="189"/>
      <c r="IO24" s="189"/>
      <c r="IP24" s="189"/>
      <c r="IQ24" s="189"/>
      <c r="IR24" s="189"/>
      <c r="IS24" s="189"/>
      <c r="IT24" s="189"/>
      <c r="IU24" s="189"/>
      <c r="IV24" s="189"/>
      <c r="IW24" s="189"/>
    </row>
    <row r="25" spans="1:257" s="168" customFormat="1" ht="16.5">
      <c r="A25" s="184"/>
      <c r="B25" s="184"/>
      <c r="C25" s="180" t="s">
        <v>1</v>
      </c>
      <c r="D25" s="180"/>
      <c r="E25" s="180"/>
      <c r="F25" s="180"/>
      <c r="G25" s="180"/>
      <c r="H25" s="180"/>
      <c r="I25" s="188"/>
      <c r="J25" s="188"/>
      <c r="K25" s="188"/>
      <c r="L25" s="188"/>
      <c r="M25" s="188"/>
      <c r="N25" s="188"/>
      <c r="O25" s="188"/>
      <c r="P25" s="188"/>
    </row>
    <row r="26" spans="1:257" s="196" customFormat="1" ht="31.5">
      <c r="A26" s="190"/>
      <c r="B26" s="190"/>
      <c r="C26" s="191" t="s">
        <v>113</v>
      </c>
      <c r="D26" s="192"/>
      <c r="E26" s="193"/>
      <c r="F26" s="193"/>
      <c r="G26" s="190"/>
      <c r="H26" s="190"/>
      <c r="I26" s="194"/>
      <c r="J26" s="194"/>
      <c r="K26" s="194"/>
      <c r="L26" s="194"/>
      <c r="M26" s="195"/>
      <c r="N26" s="195"/>
      <c r="O26" s="195"/>
      <c r="P26" s="194"/>
    </row>
    <row r="27" spans="1:257" s="201" customFormat="1" ht="15.75">
      <c r="A27" s="197"/>
      <c r="B27" s="197"/>
      <c r="C27" s="197" t="s">
        <v>1</v>
      </c>
      <c r="D27" s="197"/>
      <c r="E27" s="198"/>
      <c r="F27" s="198"/>
      <c r="G27" s="197"/>
      <c r="H27" s="197"/>
      <c r="I27" s="199"/>
      <c r="J27" s="199"/>
      <c r="K27" s="199"/>
      <c r="L27" s="199"/>
      <c r="M27" s="200"/>
      <c r="N27" s="200"/>
      <c r="O27" s="199"/>
      <c r="P27" s="199"/>
    </row>
    <row r="28" spans="1:257" s="207" customFormat="1" ht="15.75">
      <c r="A28" s="202"/>
      <c r="B28" s="202"/>
      <c r="C28" s="202" t="s">
        <v>114</v>
      </c>
      <c r="D28" s="203"/>
      <c r="E28" s="204"/>
      <c r="F28" s="204"/>
      <c r="G28" s="202"/>
      <c r="H28" s="202"/>
      <c r="I28" s="205"/>
      <c r="J28" s="205"/>
      <c r="K28" s="205"/>
      <c r="L28" s="205"/>
      <c r="M28" s="206"/>
      <c r="N28" s="206"/>
      <c r="O28" s="205"/>
      <c r="P28" s="205"/>
    </row>
    <row r="29" spans="1:257" s="201" customFormat="1" ht="15.75">
      <c r="A29" s="197"/>
      <c r="B29" s="197"/>
      <c r="C29" s="197" t="s">
        <v>2</v>
      </c>
      <c r="D29" s="197"/>
      <c r="E29" s="198"/>
      <c r="F29" s="198"/>
      <c r="G29" s="197"/>
      <c r="H29" s="197"/>
      <c r="I29" s="199"/>
      <c r="J29" s="199"/>
      <c r="K29" s="199"/>
      <c r="L29" s="199"/>
      <c r="M29" s="200"/>
      <c r="N29" s="200"/>
      <c r="O29" s="199"/>
      <c r="P29" s="199"/>
    </row>
    <row r="30" spans="1:257" s="201" customFormat="1" ht="15.75">
      <c r="A30" s="364">
        <v>1</v>
      </c>
      <c r="B30" s="365" t="s">
        <v>306</v>
      </c>
      <c r="C30" s="366" t="s">
        <v>307</v>
      </c>
      <c r="D30" s="366" t="s">
        <v>308</v>
      </c>
      <c r="E30" s="367"/>
      <c r="F30" s="368">
        <v>2876</v>
      </c>
      <c r="G30" s="197"/>
      <c r="H30" s="197"/>
      <c r="I30" s="199"/>
      <c r="J30" s="199"/>
      <c r="K30" s="199"/>
      <c r="L30" s="199"/>
      <c r="M30" s="369">
        <v>7.06</v>
      </c>
      <c r="N30" s="370"/>
      <c r="O30" s="367"/>
      <c r="P30" s="371"/>
    </row>
    <row r="31" spans="1:257" s="201" customFormat="1" ht="15.75">
      <c r="A31" s="372"/>
      <c r="B31" s="372"/>
      <c r="C31" s="372" t="s">
        <v>1</v>
      </c>
      <c r="D31" s="372"/>
      <c r="E31" s="372"/>
      <c r="F31" s="372"/>
      <c r="G31" s="197"/>
      <c r="H31" s="197"/>
      <c r="I31" s="199"/>
      <c r="J31" s="199"/>
      <c r="K31" s="199"/>
      <c r="L31" s="199"/>
      <c r="M31" s="200"/>
      <c r="N31" s="373"/>
      <c r="O31" s="374"/>
      <c r="P31" s="374"/>
    </row>
    <row r="32" spans="1:257" s="201" customFormat="1" ht="15.75">
      <c r="A32" s="375"/>
      <c r="B32" s="375"/>
      <c r="C32" s="372" t="s">
        <v>74</v>
      </c>
      <c r="D32" s="376"/>
      <c r="E32" s="377"/>
      <c r="F32" s="377"/>
      <c r="G32" s="197"/>
      <c r="H32" s="197"/>
      <c r="I32" s="199"/>
      <c r="J32" s="199"/>
      <c r="K32" s="199"/>
      <c r="L32" s="199"/>
      <c r="M32" s="200"/>
      <c r="N32" s="373"/>
      <c r="O32" s="373"/>
      <c r="P32" s="378"/>
    </row>
    <row r="33" spans="1:16" s="201" customFormat="1" ht="15.75">
      <c r="A33" s="375"/>
      <c r="B33" s="375"/>
      <c r="C33" s="372" t="s">
        <v>1</v>
      </c>
      <c r="D33" s="372"/>
      <c r="E33" s="372"/>
      <c r="F33" s="372"/>
      <c r="G33" s="197"/>
      <c r="H33" s="197"/>
      <c r="I33" s="199"/>
      <c r="J33" s="199"/>
      <c r="K33" s="199"/>
      <c r="L33" s="199"/>
      <c r="M33" s="200"/>
      <c r="N33" s="373"/>
      <c r="O33" s="373"/>
      <c r="P33" s="374"/>
    </row>
    <row r="34" spans="1:16" s="201" customFormat="1" ht="15.75">
      <c r="A34" s="379"/>
      <c r="B34" s="379"/>
      <c r="C34" s="379" t="s">
        <v>40</v>
      </c>
      <c r="D34" s="380"/>
      <c r="E34" s="381"/>
      <c r="F34" s="381"/>
      <c r="G34" s="197"/>
      <c r="H34" s="197"/>
      <c r="I34" s="199"/>
      <c r="J34" s="199"/>
      <c r="K34" s="199"/>
      <c r="L34" s="199"/>
      <c r="M34" s="200"/>
      <c r="N34" s="382"/>
      <c r="O34" s="382"/>
      <c r="P34" s="383"/>
    </row>
    <row r="35" spans="1:16" s="201" customFormat="1" ht="15.75">
      <c r="A35" s="379"/>
      <c r="B35" s="379"/>
      <c r="C35" s="379" t="s">
        <v>1</v>
      </c>
      <c r="D35" s="379"/>
      <c r="E35" s="379"/>
      <c r="F35" s="379"/>
      <c r="G35" s="197"/>
      <c r="H35" s="197"/>
      <c r="I35" s="199"/>
      <c r="J35" s="199"/>
      <c r="K35" s="199"/>
      <c r="L35" s="199"/>
      <c r="M35" s="200"/>
      <c r="N35" s="382"/>
      <c r="O35" s="382"/>
      <c r="P35" s="384"/>
    </row>
    <row r="36" spans="1:16" s="201" customFormat="1" ht="15.75">
      <c r="A36" s="379"/>
      <c r="B36" s="379"/>
      <c r="C36" s="379" t="s">
        <v>86</v>
      </c>
      <c r="D36" s="380"/>
      <c r="E36" s="381"/>
      <c r="F36" s="381"/>
      <c r="G36" s="197"/>
      <c r="H36" s="197"/>
      <c r="I36" s="199"/>
      <c r="J36" s="199"/>
      <c r="K36" s="199"/>
      <c r="L36" s="199"/>
      <c r="M36" s="200"/>
      <c r="N36" s="382"/>
      <c r="O36" s="382"/>
      <c r="P36" s="383"/>
    </row>
    <row r="37" spans="1:16" s="201" customFormat="1" ht="15.75">
      <c r="A37" s="379"/>
      <c r="B37" s="379"/>
      <c r="C37" s="379" t="s">
        <v>1</v>
      </c>
      <c r="D37" s="379"/>
      <c r="E37" s="379"/>
      <c r="F37" s="379"/>
      <c r="G37" s="197"/>
      <c r="H37" s="197"/>
      <c r="I37" s="199"/>
      <c r="J37" s="199"/>
      <c r="K37" s="199"/>
      <c r="L37" s="199"/>
      <c r="M37" s="200"/>
      <c r="N37" s="382"/>
      <c r="O37" s="382"/>
      <c r="P37" s="384"/>
    </row>
    <row r="38" spans="1:16" s="201" customFormat="1" ht="15.75">
      <c r="A38" s="379"/>
      <c r="B38" s="379"/>
      <c r="C38" s="379" t="s">
        <v>309</v>
      </c>
      <c r="D38" s="379"/>
      <c r="E38" s="379"/>
      <c r="F38" s="379"/>
      <c r="G38" s="197"/>
      <c r="H38" s="197"/>
      <c r="I38" s="199"/>
      <c r="J38" s="199"/>
      <c r="K38" s="199"/>
      <c r="L38" s="199"/>
      <c r="M38" s="200"/>
      <c r="N38" s="382"/>
      <c r="O38" s="382"/>
      <c r="P38" s="384"/>
    </row>
    <row r="39" spans="1:16" s="201" customFormat="1" ht="15.75">
      <c r="A39" s="385"/>
      <c r="B39" s="385"/>
      <c r="C39" s="385"/>
      <c r="D39" s="385"/>
      <c r="E39" s="386"/>
      <c r="F39" s="386"/>
      <c r="G39" s="385"/>
      <c r="H39" s="385"/>
      <c r="I39" s="387"/>
      <c r="J39" s="387"/>
      <c r="K39" s="387"/>
      <c r="L39" s="387"/>
      <c r="M39" s="388"/>
      <c r="N39" s="388"/>
      <c r="O39" s="387"/>
      <c r="P39" s="387"/>
    </row>
    <row r="40" spans="1:16" ht="16.5">
      <c r="A40" s="168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</row>
    <row r="41" spans="1:16" ht="16.5">
      <c r="A41" s="233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</row>
    <row r="42" spans="1:16" ht="16.5">
      <c r="A42" s="233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</row>
    <row r="43" spans="1:16" ht="16.5">
      <c r="A43" s="233"/>
      <c r="B43" s="233"/>
      <c r="C43" s="233" t="s">
        <v>110</v>
      </c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</row>
    <row r="44" spans="1:16" ht="15.75">
      <c r="A44" s="234"/>
      <c r="B44" s="235"/>
      <c r="C44" s="234"/>
      <c r="D44" s="234"/>
      <c r="E44" s="236"/>
      <c r="F44" s="236"/>
      <c r="G44" s="237"/>
      <c r="H44" s="237"/>
      <c r="I44" s="234"/>
      <c r="J44" s="238"/>
      <c r="K44" s="238"/>
      <c r="L44" s="234"/>
      <c r="M44" s="238"/>
      <c r="N44" s="238"/>
      <c r="O44" s="234"/>
      <c r="P44" s="239"/>
    </row>
    <row r="45" spans="1:16" ht="15.75">
      <c r="A45" s="234"/>
      <c r="B45" s="234"/>
      <c r="C45" s="240" t="s">
        <v>302</v>
      </c>
      <c r="D45" s="234"/>
      <c r="E45" s="236"/>
      <c r="F45" s="236"/>
      <c r="G45" s="237"/>
      <c r="H45" s="237"/>
      <c r="I45" s="238"/>
      <c r="J45" s="238"/>
      <c r="K45" s="238"/>
      <c r="L45" s="238"/>
      <c r="M45" s="238"/>
      <c r="N45" s="238"/>
      <c r="O45" s="238"/>
      <c r="P45" s="238"/>
    </row>
    <row r="46" spans="1:16" ht="47.25">
      <c r="A46" s="234"/>
      <c r="B46" s="235"/>
      <c r="C46" s="241" t="s">
        <v>303</v>
      </c>
      <c r="D46" s="234"/>
      <c r="E46" s="236"/>
      <c r="F46" s="236"/>
      <c r="G46" s="237"/>
      <c r="H46" s="237"/>
      <c r="I46" s="234"/>
      <c r="J46" s="238"/>
      <c r="K46" s="238"/>
      <c r="L46" s="234"/>
      <c r="M46" s="238"/>
      <c r="N46" s="238"/>
      <c r="O46" s="234"/>
      <c r="P46" s="239"/>
    </row>
  </sheetData>
  <autoFilter ref="A19:IO29" xr:uid="{00000000-0009-0000-0000-000005000000}"/>
  <mergeCells count="3">
    <mergeCell ref="A1:F2"/>
    <mergeCell ref="G16:I16"/>
    <mergeCell ref="J16:L16"/>
  </mergeCells>
  <pageMargins left="0" right="0" top="0" bottom="0" header="0" footer="0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L19"/>
  <sheetViews>
    <sheetView view="pageBreakPreview" zoomScale="90" zoomScaleNormal="100" zoomScaleSheetLayoutView="90" workbookViewId="0">
      <selection activeCell="I24" sqref="I24"/>
    </sheetView>
  </sheetViews>
  <sheetFormatPr defaultColWidth="9.140625" defaultRowHeight="16.5"/>
  <cols>
    <col min="1" max="1" width="5.42578125" style="69" customWidth="1"/>
    <col min="2" max="2" width="14.85546875" style="69" customWidth="1"/>
    <col min="3" max="3" width="42.7109375" style="69" customWidth="1"/>
    <col min="4" max="4" width="10.85546875" style="69" customWidth="1"/>
    <col min="5" max="5" width="11.28515625" style="69" customWidth="1"/>
    <col min="6" max="6" width="9.85546875" style="69" customWidth="1"/>
    <col min="7" max="7" width="8.5703125" style="69" customWidth="1"/>
    <col min="8" max="8" width="9.85546875" style="69" customWidth="1"/>
    <col min="9" max="9" width="10.28515625" style="69" customWidth="1"/>
    <col min="10" max="10" width="10.7109375" style="69" customWidth="1"/>
    <col min="11" max="11" width="9.140625" style="69"/>
    <col min="12" max="12" width="8.42578125" style="69" customWidth="1"/>
    <col min="13" max="16384" width="9.140625" style="69"/>
  </cols>
  <sheetData>
    <row r="1" spans="1:12" ht="15" customHeight="1"/>
    <row r="2" spans="1:12" ht="3" customHeight="1"/>
    <row r="3" spans="1:12" ht="6" customHeight="1"/>
    <row r="4" spans="1:12" ht="18" customHeight="1">
      <c r="B4" s="124" t="s">
        <v>90</v>
      </c>
      <c r="C4" s="124"/>
      <c r="D4" s="124"/>
      <c r="E4" s="124"/>
      <c r="F4" s="124"/>
      <c r="G4" s="124"/>
      <c r="H4" s="124"/>
      <c r="I4" s="124"/>
      <c r="J4" s="124"/>
    </row>
    <row r="5" spans="1:12" ht="57" customHeight="1">
      <c r="B5" s="122" t="str">
        <f>TV!A12</f>
        <v>ქ. თბილისში მ. წინამძღვრიშვილის #1ში (სკ 01.16..05.029.006) არსებული შენობის მიწისქვეშა წყლების მოცილების პროექტი</v>
      </c>
      <c r="C5" s="122"/>
      <c r="D5" s="122"/>
      <c r="E5" s="122"/>
      <c r="F5" s="122"/>
      <c r="G5" s="122"/>
      <c r="H5" s="122"/>
      <c r="I5" s="122"/>
      <c r="J5" s="122"/>
    </row>
    <row r="6" spans="1:12" ht="7.5" customHeight="1">
      <c r="C6" s="70"/>
    </row>
    <row r="7" spans="1:12" ht="15" customHeight="1">
      <c r="A7" s="125" t="s">
        <v>3</v>
      </c>
      <c r="B7" s="125"/>
      <c r="C7" s="125"/>
      <c r="D7" s="125"/>
      <c r="E7" s="125"/>
      <c r="F7" s="125"/>
      <c r="G7" s="125"/>
      <c r="H7" s="125"/>
      <c r="I7" s="125"/>
      <c r="J7" s="125"/>
    </row>
    <row r="8" spans="1:12" ht="15" customHeight="1"/>
    <row r="9" spans="1:12" ht="15" customHeight="1">
      <c r="B9" s="126"/>
      <c r="C9" s="126"/>
      <c r="D9" s="70"/>
      <c r="H9" s="71"/>
    </row>
    <row r="10" spans="1:12" ht="15" customHeight="1">
      <c r="A10" s="72"/>
      <c r="B10" s="72"/>
      <c r="C10" s="72"/>
      <c r="D10" s="73"/>
      <c r="F10" s="72"/>
      <c r="G10" s="72"/>
      <c r="H10" s="74"/>
    </row>
    <row r="11" spans="1:12">
      <c r="A11" s="102"/>
      <c r="B11" s="102"/>
      <c r="C11" s="102"/>
      <c r="D11" s="102"/>
      <c r="E11" s="102"/>
      <c r="F11" s="102"/>
      <c r="G11" s="102"/>
      <c r="H11" s="82"/>
      <c r="I11" s="82"/>
      <c r="J11" s="82"/>
      <c r="K11" s="63"/>
      <c r="L11" s="63"/>
    </row>
    <row r="12" spans="1:12" ht="67.5" customHeight="1">
      <c r="A12" s="27" t="s">
        <v>0</v>
      </c>
      <c r="B12" s="75" t="s">
        <v>64</v>
      </c>
      <c r="C12" s="76" t="s">
        <v>65</v>
      </c>
      <c r="D12" s="77" t="s">
        <v>56</v>
      </c>
      <c r="E12" s="78" t="s">
        <v>57</v>
      </c>
      <c r="F12" s="77" t="s">
        <v>66</v>
      </c>
      <c r="G12" s="79" t="s">
        <v>67</v>
      </c>
      <c r="H12" s="80" t="s">
        <v>2</v>
      </c>
      <c r="I12" s="78" t="s">
        <v>68</v>
      </c>
      <c r="J12" s="78" t="s">
        <v>69</v>
      </c>
      <c r="K12" s="63"/>
      <c r="L12" s="63"/>
    </row>
    <row r="13" spans="1:12">
      <c r="A13" s="65">
        <v>1</v>
      </c>
      <c r="B13" s="66">
        <v>2</v>
      </c>
      <c r="C13" s="65">
        <v>3</v>
      </c>
      <c r="D13" s="66">
        <v>4</v>
      </c>
      <c r="E13" s="65">
        <v>5</v>
      </c>
      <c r="F13" s="66">
        <v>6</v>
      </c>
      <c r="G13" s="65">
        <v>7</v>
      </c>
      <c r="H13" s="27">
        <v>8</v>
      </c>
      <c r="I13" s="65">
        <v>9</v>
      </c>
      <c r="J13" s="65">
        <v>10</v>
      </c>
    </row>
    <row r="14" spans="1:12" s="63" customFormat="1" ht="27" customHeight="1">
      <c r="A14" s="58">
        <v>1</v>
      </c>
      <c r="B14" s="67" t="s">
        <v>75</v>
      </c>
      <c r="C14" s="57" t="str">
        <f>'x.2-1'!C8</f>
        <v>ezos drenaJi</v>
      </c>
      <c r="D14" s="59"/>
      <c r="E14" s="60"/>
      <c r="F14" s="59"/>
      <c r="G14" s="61"/>
      <c r="H14" s="60"/>
      <c r="I14" s="60"/>
      <c r="J14" s="62"/>
    </row>
    <row r="15" spans="1:12" s="63" customFormat="1" ht="13.5">
      <c r="A15" s="58">
        <v>2</v>
      </c>
      <c r="B15" s="67" t="s">
        <v>76</v>
      </c>
      <c r="C15" s="57" t="str">
        <f>'x2-2.'!C7</f>
        <v>ezos drenaJi (tumbo)</v>
      </c>
      <c r="D15" s="59"/>
      <c r="E15" s="60"/>
      <c r="F15" s="59"/>
      <c r="G15" s="61"/>
      <c r="H15" s="60"/>
      <c r="I15" s="60"/>
      <c r="J15" s="62"/>
    </row>
    <row r="16" spans="1:12" s="63" customFormat="1" ht="13.5">
      <c r="A16" s="81"/>
      <c r="B16" s="82"/>
      <c r="C16" s="81" t="s">
        <v>1</v>
      </c>
      <c r="D16" s="83"/>
      <c r="E16" s="83"/>
      <c r="F16" s="83"/>
      <c r="G16" s="84"/>
      <c r="H16" s="83"/>
      <c r="I16" s="83"/>
      <c r="J16" s="82"/>
    </row>
    <row r="19" spans="1:2">
      <c r="A19" s="64"/>
      <c r="B19" s="69" t="s">
        <v>48</v>
      </c>
    </row>
  </sheetData>
  <mergeCells count="4">
    <mergeCell ref="B4:J4"/>
    <mergeCell ref="B5:J5"/>
    <mergeCell ref="A7:J7"/>
    <mergeCell ref="B9:C9"/>
  </mergeCells>
  <pageMargins left="0.25" right="0.25" top="0.75" bottom="0.75" header="0.3" footer="0.3"/>
  <pageSetup paperSize="9" orientation="landscape" r:id="rId1"/>
  <headerFooter alignWithMargins="0">
    <oddFooter>&amp;C&amp;R&amp;P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IU60"/>
  <sheetViews>
    <sheetView topLeftCell="A43" zoomScale="90" zoomScaleNormal="90" zoomScaleSheetLayoutView="90" workbookViewId="0">
      <selection activeCell="B57" sqref="B57"/>
    </sheetView>
  </sheetViews>
  <sheetFormatPr defaultColWidth="9.140625" defaultRowHeight="16.5"/>
  <cols>
    <col min="1" max="1" width="5.42578125" style="138" customWidth="1"/>
    <col min="2" max="2" width="10.7109375" style="138" customWidth="1"/>
    <col min="3" max="3" width="42.42578125" style="138" customWidth="1"/>
    <col min="4" max="4" width="7.7109375" style="138" customWidth="1"/>
    <col min="5" max="5" width="11" style="138" customWidth="1"/>
    <col min="6" max="6" width="11.42578125" style="138" customWidth="1"/>
    <col min="7" max="7" width="10.85546875" style="138" customWidth="1"/>
    <col min="8" max="8" width="9.28515625" style="138" customWidth="1"/>
    <col min="9" max="9" width="10.28515625" style="138" customWidth="1"/>
    <col min="10" max="10" width="12.28515625" style="138" customWidth="1"/>
    <col min="11" max="11" width="9.42578125" style="138" customWidth="1"/>
    <col min="12" max="12" width="11.42578125" style="138" customWidth="1"/>
    <col min="13" max="13" width="12.7109375" style="138" customWidth="1"/>
    <col min="14" max="14" width="9.85546875" style="138" customWidth="1"/>
    <col min="15" max="15" width="11.85546875" style="138" customWidth="1"/>
    <col min="16" max="16" width="12.28515625" style="138" customWidth="1"/>
    <col min="17" max="17" width="10.5703125" style="138" bestFit="1" customWidth="1"/>
    <col min="18" max="16384" width="9.140625" style="138"/>
  </cols>
  <sheetData>
    <row r="1" spans="1:16" ht="15" customHeight="1">
      <c r="A1" s="242" t="str">
        <f>TV!A12</f>
        <v>ქ. თბილისში მ. წინამძღვრიშვილის #1ში (სკ 01.16..05.029.006) არსებული შენობის მიწისქვეშა წყლების მოცილების პროექტი</v>
      </c>
      <c r="B1" s="242"/>
      <c r="C1" s="242"/>
      <c r="D1" s="242"/>
      <c r="E1" s="242"/>
    </row>
    <row r="2" spans="1:16" ht="42.75" customHeight="1">
      <c r="A2" s="242"/>
      <c r="B2" s="242"/>
      <c r="C2" s="242"/>
      <c r="D2" s="242"/>
      <c r="E2" s="242"/>
    </row>
    <row r="3" spans="1:16" ht="15" customHeight="1">
      <c r="A3" s="138" t="s">
        <v>4</v>
      </c>
    </row>
    <row r="4" spans="1:16" ht="15" customHeight="1">
      <c r="C4" s="140" t="s">
        <v>3</v>
      </c>
    </row>
    <row r="5" spans="1:16" ht="15" customHeight="1"/>
    <row r="6" spans="1:16" ht="15" customHeight="1"/>
    <row r="7" spans="1:16" ht="18" customHeight="1">
      <c r="C7" s="137" t="s">
        <v>124</v>
      </c>
    </row>
    <row r="8" spans="1:16" ht="15" customHeight="1">
      <c r="C8" s="138" t="s">
        <v>201</v>
      </c>
    </row>
    <row r="9" spans="1:16" ht="10.5" customHeight="1">
      <c r="C9" s="138" t="s">
        <v>5</v>
      </c>
    </row>
    <row r="10" spans="1:16" ht="15" customHeight="1">
      <c r="C10" s="140" t="s">
        <v>6</v>
      </c>
    </row>
    <row r="11" spans="1:16" ht="15" customHeight="1">
      <c r="C11" s="243"/>
    </row>
    <row r="12" spans="1:16" ht="15" customHeight="1"/>
    <row r="13" spans="1:16" ht="15" customHeight="1">
      <c r="A13" s="244" t="s">
        <v>7</v>
      </c>
      <c r="B13" s="245"/>
      <c r="C13" s="245"/>
      <c r="D13" s="246"/>
      <c r="E13" s="245"/>
      <c r="F13" s="246"/>
      <c r="G13" s="246"/>
      <c r="H13" s="246"/>
      <c r="I13" s="246"/>
      <c r="J13" s="246"/>
      <c r="K13" s="246"/>
      <c r="L13" s="246"/>
      <c r="M13" s="247" t="s">
        <v>8</v>
      </c>
      <c r="N13" s="247"/>
      <c r="O13" s="248"/>
      <c r="P13" s="249" t="s">
        <v>9</v>
      </c>
    </row>
    <row r="14" spans="1:16" ht="15" customHeight="1">
      <c r="A14" s="148"/>
      <c r="B14" s="250"/>
      <c r="C14" s="245"/>
      <c r="D14" s="246"/>
      <c r="E14" s="245"/>
      <c r="F14" s="246"/>
      <c r="G14" s="246"/>
      <c r="H14" s="246"/>
      <c r="I14" s="246"/>
      <c r="J14" s="246"/>
      <c r="K14" s="246"/>
      <c r="L14" s="246"/>
      <c r="M14" s="247"/>
      <c r="N14" s="247"/>
      <c r="O14" s="248"/>
      <c r="P14" s="249"/>
    </row>
    <row r="15" spans="1:16">
      <c r="A15" s="251"/>
      <c r="B15" s="252"/>
      <c r="C15" s="253"/>
      <c r="D15" s="254"/>
      <c r="E15" s="253" t="s">
        <v>10</v>
      </c>
      <c r="F15" s="255"/>
      <c r="G15" s="256" t="s">
        <v>11</v>
      </c>
      <c r="H15" s="256"/>
      <c r="I15" s="257"/>
      <c r="J15" s="251" t="s">
        <v>12</v>
      </c>
      <c r="K15" s="258"/>
      <c r="L15" s="257"/>
      <c r="M15" s="258" t="s">
        <v>13</v>
      </c>
      <c r="N15" s="258"/>
      <c r="O15" s="258"/>
      <c r="P15" s="252"/>
    </row>
    <row r="16" spans="1:16" ht="16.5" customHeight="1">
      <c r="A16" s="259"/>
      <c r="B16" s="260"/>
      <c r="C16" s="261" t="s">
        <v>14</v>
      </c>
      <c r="D16" s="262"/>
      <c r="E16" s="263" t="s">
        <v>15</v>
      </c>
      <c r="F16" s="264"/>
      <c r="G16" s="265"/>
      <c r="H16" s="266"/>
      <c r="I16" s="264"/>
      <c r="J16" s="265"/>
      <c r="K16" s="266"/>
      <c r="L16" s="264"/>
      <c r="M16" s="265" t="s">
        <v>16</v>
      </c>
      <c r="N16" s="266"/>
      <c r="O16" s="266"/>
      <c r="P16" s="260" t="s">
        <v>1</v>
      </c>
    </row>
    <row r="17" spans="1:18">
      <c r="A17" s="267" t="s">
        <v>0</v>
      </c>
      <c r="B17" s="268" t="s">
        <v>17</v>
      </c>
      <c r="C17" s="138" t="s">
        <v>18</v>
      </c>
      <c r="D17" s="260" t="s">
        <v>19</v>
      </c>
      <c r="E17" s="268" t="s">
        <v>20</v>
      </c>
      <c r="F17" s="245" t="s">
        <v>2</v>
      </c>
      <c r="G17" s="158" t="s">
        <v>301</v>
      </c>
      <c r="H17" s="158" t="s">
        <v>21</v>
      </c>
      <c r="I17" s="245" t="s">
        <v>2</v>
      </c>
      <c r="J17" s="158" t="s">
        <v>301</v>
      </c>
      <c r="K17" s="158" t="s">
        <v>21</v>
      </c>
      <c r="L17" s="245" t="s">
        <v>2</v>
      </c>
      <c r="M17" s="158" t="s">
        <v>301</v>
      </c>
      <c r="N17" s="158" t="s">
        <v>21</v>
      </c>
      <c r="O17" s="245" t="s">
        <v>2</v>
      </c>
      <c r="P17" s="260"/>
    </row>
    <row r="18" spans="1:18">
      <c r="A18" s="265"/>
      <c r="B18" s="269"/>
      <c r="C18" s="270"/>
      <c r="D18" s="262"/>
      <c r="E18" s="269"/>
      <c r="F18" s="270"/>
      <c r="G18" s="160" t="s">
        <v>22</v>
      </c>
      <c r="H18" s="160" t="s">
        <v>22</v>
      </c>
      <c r="I18" s="270"/>
      <c r="J18" s="160" t="s">
        <v>22</v>
      </c>
      <c r="K18" s="160" t="s">
        <v>22</v>
      </c>
      <c r="L18" s="270"/>
      <c r="M18" s="160" t="s">
        <v>22</v>
      </c>
      <c r="N18" s="160" t="s">
        <v>22</v>
      </c>
      <c r="O18" s="270"/>
      <c r="P18" s="269"/>
    </row>
    <row r="19" spans="1:18">
      <c r="A19" s="271">
        <v>1</v>
      </c>
      <c r="B19" s="272">
        <v>2</v>
      </c>
      <c r="C19" s="271">
        <v>3</v>
      </c>
      <c r="D19" s="272">
        <v>4</v>
      </c>
      <c r="E19" s="271">
        <v>5</v>
      </c>
      <c r="F19" s="272">
        <v>6</v>
      </c>
      <c r="G19" s="271">
        <v>7</v>
      </c>
      <c r="H19" s="272">
        <v>8</v>
      </c>
      <c r="I19" s="271">
        <v>9</v>
      </c>
      <c r="J19" s="272">
        <v>10</v>
      </c>
      <c r="K19" s="271">
        <v>11</v>
      </c>
      <c r="L19" s="272">
        <v>12</v>
      </c>
      <c r="M19" s="271">
        <v>13</v>
      </c>
      <c r="N19" s="272">
        <v>14</v>
      </c>
      <c r="O19" s="271">
        <v>15</v>
      </c>
      <c r="P19" s="272">
        <v>16</v>
      </c>
    </row>
    <row r="20" spans="1:18" s="134" customFormat="1">
      <c r="A20" s="273"/>
      <c r="B20" s="274"/>
      <c r="C20" s="275" t="s">
        <v>174</v>
      </c>
      <c r="D20" s="274"/>
      <c r="E20" s="276"/>
      <c r="F20" s="276"/>
      <c r="G20" s="276"/>
      <c r="H20" s="276"/>
      <c r="I20" s="276"/>
      <c r="J20" s="273"/>
      <c r="K20" s="273"/>
      <c r="L20" s="273"/>
      <c r="M20" s="276"/>
      <c r="N20" s="276"/>
      <c r="O20" s="273"/>
      <c r="P20" s="276"/>
    </row>
    <row r="21" spans="1:18" s="283" customFormat="1" ht="31.5">
      <c r="A21" s="277">
        <v>1</v>
      </c>
      <c r="B21" s="171" t="s">
        <v>127</v>
      </c>
      <c r="C21" s="278" t="s">
        <v>129</v>
      </c>
      <c r="D21" s="279" t="s">
        <v>128</v>
      </c>
      <c r="E21" s="280"/>
      <c r="F21" s="280">
        <v>0.35</v>
      </c>
      <c r="G21" s="281">
        <v>80</v>
      </c>
      <c r="H21" s="175"/>
      <c r="I21" s="175"/>
      <c r="J21" s="281">
        <v>45</v>
      </c>
      <c r="K21" s="175"/>
      <c r="L21" s="175"/>
      <c r="M21" s="281">
        <v>800</v>
      </c>
      <c r="N21" s="175"/>
      <c r="O21" s="282"/>
      <c r="P21" s="281"/>
      <c r="R21" s="284"/>
    </row>
    <row r="22" spans="1:18" s="287" customFormat="1" ht="31.5">
      <c r="A22" s="208">
        <v>2</v>
      </c>
      <c r="B22" s="208" t="s">
        <v>244</v>
      </c>
      <c r="C22" s="285" t="s">
        <v>293</v>
      </c>
      <c r="D22" s="208" t="s">
        <v>36</v>
      </c>
      <c r="E22" s="286"/>
      <c r="F22" s="286">
        <f>35*0.2</f>
        <v>7</v>
      </c>
      <c r="G22" s="281">
        <v>5</v>
      </c>
      <c r="H22" s="175"/>
      <c r="I22" s="175"/>
      <c r="J22" s="281">
        <v>35</v>
      </c>
      <c r="K22" s="175"/>
      <c r="L22" s="175"/>
      <c r="M22" s="281">
        <v>5</v>
      </c>
      <c r="N22" s="175"/>
      <c r="O22" s="282"/>
      <c r="P22" s="281"/>
      <c r="R22" s="284"/>
    </row>
    <row r="23" spans="1:18" s="292" customFormat="1" ht="15.75">
      <c r="A23" s="288">
        <v>2</v>
      </c>
      <c r="B23" s="288" t="s">
        <v>237</v>
      </c>
      <c r="C23" s="289" t="s">
        <v>238</v>
      </c>
      <c r="D23" s="288" t="s">
        <v>37</v>
      </c>
      <c r="E23" s="290"/>
      <c r="F23" s="291">
        <f>35*0.6/1000</f>
        <v>2.1000000000000001E-2</v>
      </c>
      <c r="G23" s="281"/>
      <c r="H23" s="175"/>
      <c r="I23" s="175"/>
      <c r="J23" s="281">
        <v>1800</v>
      </c>
      <c r="K23" s="175"/>
      <c r="L23" s="175"/>
      <c r="M23" s="281">
        <v>50</v>
      </c>
      <c r="N23" s="175"/>
      <c r="O23" s="282"/>
      <c r="P23" s="281"/>
      <c r="R23" s="284"/>
    </row>
    <row r="24" spans="1:18" s="297" customFormat="1" ht="31.5">
      <c r="A24" s="293">
        <v>3</v>
      </c>
      <c r="B24" s="294" t="s">
        <v>239</v>
      </c>
      <c r="C24" s="295" t="s">
        <v>240</v>
      </c>
      <c r="D24" s="293" t="s">
        <v>43</v>
      </c>
      <c r="E24" s="296"/>
      <c r="F24" s="296">
        <v>0.35</v>
      </c>
      <c r="G24" s="281">
        <v>50</v>
      </c>
      <c r="H24" s="175"/>
      <c r="I24" s="175"/>
      <c r="J24" s="281">
        <v>2000</v>
      </c>
      <c r="K24" s="175"/>
      <c r="L24" s="175"/>
      <c r="M24" s="281">
        <v>150</v>
      </c>
      <c r="N24" s="175"/>
      <c r="O24" s="282"/>
      <c r="P24" s="281"/>
      <c r="R24" s="284"/>
    </row>
    <row r="25" spans="1:18" s="235" customFormat="1" ht="15.75">
      <c r="A25" s="298">
        <v>4</v>
      </c>
      <c r="B25" s="298" t="s">
        <v>237</v>
      </c>
      <c r="C25" s="227" t="s">
        <v>241</v>
      </c>
      <c r="D25" s="298" t="s">
        <v>37</v>
      </c>
      <c r="E25" s="299"/>
      <c r="F25" s="300">
        <f>35*0.3/1000</f>
        <v>1.0500000000000001E-2</v>
      </c>
      <c r="G25" s="281"/>
      <c r="H25" s="175"/>
      <c r="I25" s="175"/>
      <c r="J25" s="281">
        <v>900</v>
      </c>
      <c r="K25" s="175"/>
      <c r="L25" s="175"/>
      <c r="M25" s="281">
        <v>50</v>
      </c>
      <c r="N25" s="175"/>
      <c r="O25" s="282"/>
      <c r="P25" s="281"/>
      <c r="R25" s="284"/>
    </row>
    <row r="26" spans="1:18" s="297" customFormat="1" ht="36" customHeight="1">
      <c r="A26" s="293">
        <v>5</v>
      </c>
      <c r="B26" s="294" t="s">
        <v>242</v>
      </c>
      <c r="C26" s="295" t="s">
        <v>243</v>
      </c>
      <c r="D26" s="293" t="s">
        <v>43</v>
      </c>
      <c r="E26" s="296"/>
      <c r="F26" s="296">
        <v>0.35</v>
      </c>
      <c r="G26" s="281">
        <v>50</v>
      </c>
      <c r="H26" s="175"/>
      <c r="I26" s="175"/>
      <c r="J26" s="281">
        <v>1800</v>
      </c>
      <c r="K26" s="175"/>
      <c r="L26" s="175"/>
      <c r="M26" s="281">
        <v>150</v>
      </c>
      <c r="N26" s="175"/>
      <c r="O26" s="282"/>
      <c r="P26" s="281"/>
      <c r="R26" s="284"/>
    </row>
    <row r="27" spans="1:18" s="301" customFormat="1" ht="78.75">
      <c r="A27" s="277">
        <v>6</v>
      </c>
      <c r="B27" s="277" t="s">
        <v>130</v>
      </c>
      <c r="C27" s="278" t="s">
        <v>131</v>
      </c>
      <c r="D27" s="277" t="s">
        <v>77</v>
      </c>
      <c r="E27" s="280"/>
      <c r="F27" s="280">
        <v>0.2</v>
      </c>
      <c r="G27" s="281">
        <v>870</v>
      </c>
      <c r="H27" s="175"/>
      <c r="I27" s="175"/>
      <c r="J27" s="281">
        <v>98</v>
      </c>
      <c r="K27" s="175"/>
      <c r="L27" s="175"/>
      <c r="M27" s="281">
        <v>16742</v>
      </c>
      <c r="N27" s="175"/>
      <c r="O27" s="282"/>
      <c r="P27" s="281"/>
      <c r="R27" s="284"/>
    </row>
    <row r="28" spans="1:18" s="301" customFormat="1" ht="31.5">
      <c r="A28" s="302">
        <v>7</v>
      </c>
      <c r="B28" s="303" t="s">
        <v>78</v>
      </c>
      <c r="C28" s="278" t="s">
        <v>132</v>
      </c>
      <c r="D28" s="277" t="s">
        <v>36</v>
      </c>
      <c r="E28" s="304"/>
      <c r="F28" s="304">
        <v>25</v>
      </c>
      <c r="G28" s="281">
        <v>25</v>
      </c>
      <c r="H28" s="175"/>
      <c r="I28" s="175"/>
      <c r="J28" s="281"/>
      <c r="K28" s="175"/>
      <c r="L28" s="175"/>
      <c r="M28" s="281"/>
      <c r="N28" s="175"/>
      <c r="O28" s="282"/>
      <c r="P28" s="281"/>
      <c r="R28" s="284"/>
    </row>
    <row r="29" spans="1:18" s="301" customFormat="1" ht="31.5">
      <c r="A29" s="277">
        <v>8</v>
      </c>
      <c r="B29" s="277" t="s">
        <v>133</v>
      </c>
      <c r="C29" s="278" t="s">
        <v>134</v>
      </c>
      <c r="D29" s="277" t="s">
        <v>36</v>
      </c>
      <c r="E29" s="280"/>
      <c r="F29" s="280">
        <v>25</v>
      </c>
      <c r="G29" s="281">
        <v>5.74</v>
      </c>
      <c r="H29" s="175"/>
      <c r="I29" s="175"/>
      <c r="J29" s="281"/>
      <c r="K29" s="175"/>
      <c r="L29" s="175"/>
      <c r="M29" s="281"/>
      <c r="N29" s="175"/>
      <c r="O29" s="282"/>
      <c r="P29" s="281"/>
      <c r="R29" s="284"/>
    </row>
    <row r="30" spans="1:18" s="301" customFormat="1" ht="30" customHeight="1">
      <c r="A30" s="277">
        <v>9</v>
      </c>
      <c r="B30" s="279" t="s">
        <v>135</v>
      </c>
      <c r="C30" s="278" t="s">
        <v>136</v>
      </c>
      <c r="D30" s="277" t="s">
        <v>37</v>
      </c>
      <c r="E30" s="280"/>
      <c r="F30" s="280">
        <f>225*1.75+35*0.15*2.2</f>
        <v>405.3</v>
      </c>
      <c r="G30" s="305"/>
      <c r="H30" s="277"/>
      <c r="I30" s="175"/>
      <c r="J30" s="305"/>
      <c r="K30" s="277"/>
      <c r="L30" s="175"/>
      <c r="M30" s="305">
        <v>20</v>
      </c>
      <c r="N30" s="304"/>
      <c r="O30" s="282"/>
      <c r="P30" s="281"/>
      <c r="R30" s="284"/>
    </row>
    <row r="31" spans="1:18" s="312" customFormat="1" ht="52.5" customHeight="1">
      <c r="A31" s="306">
        <v>10</v>
      </c>
      <c r="B31" s="307" t="s">
        <v>92</v>
      </c>
      <c r="C31" s="308" t="s">
        <v>138</v>
      </c>
      <c r="D31" s="306" t="s">
        <v>36</v>
      </c>
      <c r="E31" s="309"/>
      <c r="F31" s="310">
        <v>6</v>
      </c>
      <c r="G31" s="281">
        <v>15</v>
      </c>
      <c r="H31" s="175"/>
      <c r="I31" s="175"/>
      <c r="J31" s="281">
        <v>45</v>
      </c>
      <c r="K31" s="175"/>
      <c r="L31" s="175"/>
      <c r="M31" s="281">
        <v>5</v>
      </c>
      <c r="N31" s="175"/>
      <c r="O31" s="282"/>
      <c r="P31" s="281"/>
      <c r="Q31" s="311">
        <f>SUM(P21:P31)</f>
        <v>0</v>
      </c>
      <c r="R31" s="284"/>
    </row>
    <row r="32" spans="1:18" s="301" customFormat="1" ht="31.5">
      <c r="A32" s="277">
        <v>11</v>
      </c>
      <c r="B32" s="277" t="s">
        <v>101</v>
      </c>
      <c r="C32" s="278" t="s">
        <v>137</v>
      </c>
      <c r="D32" s="279" t="s">
        <v>102</v>
      </c>
      <c r="E32" s="280"/>
      <c r="F32" s="313">
        <v>0.06</v>
      </c>
      <c r="G32" s="281">
        <v>88.4</v>
      </c>
      <c r="H32" s="175"/>
      <c r="I32" s="175"/>
      <c r="J32" s="281"/>
      <c r="K32" s="175"/>
      <c r="L32" s="175"/>
      <c r="M32" s="281">
        <v>424.84</v>
      </c>
      <c r="N32" s="175"/>
      <c r="O32" s="282"/>
      <c r="P32" s="281"/>
      <c r="R32" s="284"/>
    </row>
    <row r="33" spans="1:18" s="320" customFormat="1" ht="31.5">
      <c r="A33" s="314">
        <v>12</v>
      </c>
      <c r="B33" s="315" t="s">
        <v>117</v>
      </c>
      <c r="C33" s="316" t="s">
        <v>191</v>
      </c>
      <c r="D33" s="317" t="s">
        <v>91</v>
      </c>
      <c r="E33" s="318"/>
      <c r="F33" s="319">
        <v>177</v>
      </c>
      <c r="G33" s="281"/>
      <c r="H33" s="175"/>
      <c r="I33" s="175"/>
      <c r="J33" s="281">
        <v>30</v>
      </c>
      <c r="K33" s="175"/>
      <c r="L33" s="175"/>
      <c r="M33" s="281">
        <v>5</v>
      </c>
      <c r="N33" s="175"/>
      <c r="O33" s="282"/>
      <c r="P33" s="281"/>
      <c r="R33" s="284"/>
    </row>
    <row r="34" spans="1:18" s="301" customFormat="1" ht="31.5">
      <c r="A34" s="277">
        <v>13</v>
      </c>
      <c r="B34" s="277" t="s">
        <v>101</v>
      </c>
      <c r="C34" s="278" t="s">
        <v>121</v>
      </c>
      <c r="D34" s="279" t="s">
        <v>102</v>
      </c>
      <c r="E34" s="280"/>
      <c r="F34" s="313">
        <v>1.77</v>
      </c>
      <c r="G34" s="281">
        <v>88.44</v>
      </c>
      <c r="H34" s="175"/>
      <c r="I34" s="175"/>
      <c r="J34" s="281"/>
      <c r="K34" s="175"/>
      <c r="L34" s="175"/>
      <c r="M34" s="281">
        <v>424.84</v>
      </c>
      <c r="N34" s="175"/>
      <c r="O34" s="282"/>
      <c r="P34" s="281"/>
      <c r="R34" s="284"/>
    </row>
    <row r="35" spans="1:18" s="323" customFormat="1" ht="31.5">
      <c r="A35" s="220">
        <v>14</v>
      </c>
      <c r="B35" s="321" t="s">
        <v>96</v>
      </c>
      <c r="C35" s="322" t="s">
        <v>294</v>
      </c>
      <c r="D35" s="220" t="s">
        <v>44</v>
      </c>
      <c r="E35" s="222"/>
      <c r="F35" s="223">
        <v>42</v>
      </c>
      <c r="G35" s="281">
        <v>5</v>
      </c>
      <c r="H35" s="175"/>
      <c r="I35" s="175"/>
      <c r="J35" s="281">
        <v>35</v>
      </c>
      <c r="K35" s="175"/>
      <c r="L35" s="175"/>
      <c r="M35" s="281">
        <v>5</v>
      </c>
      <c r="N35" s="175"/>
      <c r="O35" s="282"/>
      <c r="P35" s="281"/>
      <c r="R35" s="284"/>
    </row>
    <row r="36" spans="1:18" s="287" customFormat="1" ht="47.25">
      <c r="A36" s="208">
        <v>15</v>
      </c>
      <c r="B36" s="208" t="s">
        <v>186</v>
      </c>
      <c r="C36" s="285" t="s">
        <v>253</v>
      </c>
      <c r="D36" s="208" t="s">
        <v>44</v>
      </c>
      <c r="E36" s="286"/>
      <c r="F36" s="286">
        <v>42</v>
      </c>
      <c r="G36" s="281">
        <v>10</v>
      </c>
      <c r="H36" s="175"/>
      <c r="I36" s="175"/>
      <c r="J36" s="281"/>
      <c r="K36" s="175"/>
      <c r="L36" s="175"/>
      <c r="M36" s="281"/>
      <c r="N36" s="175"/>
      <c r="O36" s="282"/>
      <c r="P36" s="281"/>
      <c r="R36" s="284"/>
    </row>
    <row r="37" spans="1:18" s="323" customFormat="1" ht="31.5">
      <c r="A37" s="220">
        <v>16</v>
      </c>
      <c r="B37" s="321" t="s">
        <v>103</v>
      </c>
      <c r="C37" s="322" t="s">
        <v>295</v>
      </c>
      <c r="D37" s="220" t="s">
        <v>44</v>
      </c>
      <c r="E37" s="222"/>
      <c r="F37" s="223">
        <v>34</v>
      </c>
      <c r="G37" s="281">
        <v>2</v>
      </c>
      <c r="H37" s="175"/>
      <c r="I37" s="175"/>
      <c r="J37" s="281">
        <v>15</v>
      </c>
      <c r="K37" s="175"/>
      <c r="L37" s="175"/>
      <c r="M37" s="281">
        <v>1</v>
      </c>
      <c r="N37" s="175"/>
      <c r="O37" s="282"/>
      <c r="P37" s="281"/>
      <c r="R37" s="284"/>
    </row>
    <row r="38" spans="1:18" s="324" customFormat="1" ht="15.75">
      <c r="A38" s="208">
        <v>17</v>
      </c>
      <c r="B38" s="208" t="s">
        <v>79</v>
      </c>
      <c r="C38" s="210" t="s">
        <v>175</v>
      </c>
      <c r="D38" s="208" t="s">
        <v>36</v>
      </c>
      <c r="E38" s="286"/>
      <c r="F38" s="286">
        <v>17.5</v>
      </c>
      <c r="G38" s="281">
        <v>10</v>
      </c>
      <c r="H38" s="175"/>
      <c r="I38" s="175"/>
      <c r="J38" s="281">
        <v>30</v>
      </c>
      <c r="K38" s="175"/>
      <c r="L38" s="175"/>
      <c r="M38" s="281">
        <v>5</v>
      </c>
      <c r="N38" s="175"/>
      <c r="O38" s="282"/>
      <c r="P38" s="281"/>
      <c r="R38" s="284"/>
    </row>
    <row r="39" spans="1:18" s="283" customFormat="1" ht="15.75">
      <c r="A39" s="277">
        <v>18</v>
      </c>
      <c r="B39" s="277" t="s">
        <v>72</v>
      </c>
      <c r="C39" s="278" t="s">
        <v>296</v>
      </c>
      <c r="D39" s="277" t="s">
        <v>38</v>
      </c>
      <c r="E39" s="280"/>
      <c r="F39" s="280">
        <v>225</v>
      </c>
      <c r="G39" s="281">
        <v>5</v>
      </c>
      <c r="H39" s="175"/>
      <c r="I39" s="175"/>
      <c r="J39" s="281">
        <v>5</v>
      </c>
      <c r="K39" s="175"/>
      <c r="L39" s="175"/>
      <c r="M39" s="281">
        <v>1</v>
      </c>
      <c r="N39" s="175"/>
      <c r="O39" s="282"/>
      <c r="P39" s="281"/>
      <c r="R39" s="284"/>
    </row>
    <row r="40" spans="1:18" s="327" customFormat="1" ht="63">
      <c r="A40" s="314">
        <v>19</v>
      </c>
      <c r="B40" s="325" t="s">
        <v>97</v>
      </c>
      <c r="C40" s="326" t="s">
        <v>297</v>
      </c>
      <c r="D40" s="314" t="s">
        <v>82</v>
      </c>
      <c r="E40" s="318"/>
      <c r="F40" s="318">
        <v>1</v>
      </c>
      <c r="G40" s="281">
        <v>200</v>
      </c>
      <c r="H40" s="175"/>
      <c r="I40" s="175"/>
      <c r="J40" s="281">
        <v>30</v>
      </c>
      <c r="K40" s="175"/>
      <c r="L40" s="175"/>
      <c r="M40" s="281">
        <v>25</v>
      </c>
      <c r="N40" s="175"/>
      <c r="O40" s="282"/>
      <c r="P40" s="281"/>
      <c r="R40" s="284"/>
    </row>
    <row r="41" spans="1:18" s="332" customFormat="1">
      <c r="A41" s="328"/>
      <c r="B41" s="328"/>
      <c r="C41" s="328" t="s">
        <v>105</v>
      </c>
      <c r="D41" s="328" t="s">
        <v>42</v>
      </c>
      <c r="E41" s="329" t="s">
        <v>39</v>
      </c>
      <c r="F41" s="330">
        <v>4</v>
      </c>
      <c r="G41" s="331"/>
      <c r="H41" s="330"/>
      <c r="I41" s="175"/>
      <c r="J41" s="331">
        <v>350</v>
      </c>
      <c r="K41" s="330"/>
      <c r="L41" s="175"/>
      <c r="M41" s="331"/>
      <c r="N41" s="330"/>
      <c r="O41" s="282"/>
      <c r="P41" s="281"/>
      <c r="R41" s="284"/>
    </row>
    <row r="42" spans="1:18" s="332" customFormat="1">
      <c r="A42" s="328"/>
      <c r="B42" s="328"/>
      <c r="C42" s="328" t="s">
        <v>106</v>
      </c>
      <c r="D42" s="328" t="s">
        <v>42</v>
      </c>
      <c r="E42" s="329" t="s">
        <v>39</v>
      </c>
      <c r="F42" s="330">
        <v>1</v>
      </c>
      <c r="G42" s="331"/>
      <c r="H42" s="330"/>
      <c r="I42" s="175"/>
      <c r="J42" s="331">
        <v>250</v>
      </c>
      <c r="K42" s="330"/>
      <c r="L42" s="175"/>
      <c r="M42" s="331"/>
      <c r="N42" s="330"/>
      <c r="O42" s="282"/>
      <c r="P42" s="281"/>
      <c r="R42" s="284"/>
    </row>
    <row r="43" spans="1:18" s="327" customFormat="1">
      <c r="A43" s="328"/>
      <c r="B43" s="328"/>
      <c r="C43" s="328" t="s">
        <v>218</v>
      </c>
      <c r="D43" s="328" t="s">
        <v>42</v>
      </c>
      <c r="E43" s="329" t="s">
        <v>39</v>
      </c>
      <c r="F43" s="330">
        <v>1</v>
      </c>
      <c r="G43" s="333"/>
      <c r="H43" s="334"/>
      <c r="I43" s="175"/>
      <c r="J43" s="331">
        <v>300</v>
      </c>
      <c r="K43" s="330"/>
      <c r="L43" s="175"/>
      <c r="M43" s="333"/>
      <c r="N43" s="335"/>
      <c r="O43" s="282"/>
      <c r="P43" s="281"/>
      <c r="R43" s="284"/>
    </row>
    <row r="44" spans="1:18" s="327" customFormat="1">
      <c r="A44" s="314"/>
      <c r="B44" s="314"/>
      <c r="C44" s="314" t="s">
        <v>251</v>
      </c>
      <c r="D44" s="314" t="s">
        <v>42</v>
      </c>
      <c r="E44" s="336" t="s">
        <v>39</v>
      </c>
      <c r="F44" s="319">
        <v>1</v>
      </c>
      <c r="G44" s="337"/>
      <c r="H44" s="338"/>
      <c r="I44" s="175"/>
      <c r="J44" s="339">
        <v>500</v>
      </c>
      <c r="K44" s="319"/>
      <c r="L44" s="175"/>
      <c r="M44" s="337"/>
      <c r="N44" s="340"/>
      <c r="O44" s="282"/>
      <c r="P44" s="281"/>
      <c r="R44" s="284"/>
    </row>
    <row r="45" spans="1:18" s="327" customFormat="1">
      <c r="A45" s="314"/>
      <c r="B45" s="314"/>
      <c r="C45" s="314" t="s">
        <v>252</v>
      </c>
      <c r="D45" s="314" t="s">
        <v>42</v>
      </c>
      <c r="E45" s="336" t="s">
        <v>39</v>
      </c>
      <c r="F45" s="319">
        <v>1</v>
      </c>
      <c r="G45" s="337"/>
      <c r="H45" s="338"/>
      <c r="I45" s="175"/>
      <c r="J45" s="339">
        <v>500</v>
      </c>
      <c r="K45" s="319"/>
      <c r="L45" s="175"/>
      <c r="M45" s="337"/>
      <c r="N45" s="340"/>
      <c r="O45" s="282"/>
      <c r="P45" s="281"/>
      <c r="R45" s="284"/>
    </row>
    <row r="46" spans="1:18" s="327" customFormat="1" ht="31.5">
      <c r="A46" s="314"/>
      <c r="B46" s="314"/>
      <c r="C46" s="314" t="s">
        <v>158</v>
      </c>
      <c r="D46" s="314" t="s">
        <v>42</v>
      </c>
      <c r="E46" s="336" t="s">
        <v>39</v>
      </c>
      <c r="F46" s="319">
        <v>15</v>
      </c>
      <c r="G46" s="337"/>
      <c r="H46" s="338"/>
      <c r="I46" s="175"/>
      <c r="J46" s="339">
        <v>30</v>
      </c>
      <c r="K46" s="319"/>
      <c r="L46" s="175"/>
      <c r="M46" s="337"/>
      <c r="N46" s="340"/>
      <c r="O46" s="282"/>
      <c r="P46" s="281"/>
      <c r="R46" s="284"/>
    </row>
    <row r="47" spans="1:18" s="344" customFormat="1" ht="31.5">
      <c r="A47" s="341">
        <v>20</v>
      </c>
      <c r="B47" s="341" t="s">
        <v>79</v>
      </c>
      <c r="C47" s="342" t="s">
        <v>156</v>
      </c>
      <c r="D47" s="341" t="s">
        <v>36</v>
      </c>
      <c r="E47" s="343"/>
      <c r="F47" s="343">
        <v>0.3</v>
      </c>
      <c r="G47" s="281">
        <v>5</v>
      </c>
      <c r="H47" s="175"/>
      <c r="I47" s="175"/>
      <c r="J47" s="281">
        <v>30</v>
      </c>
      <c r="K47" s="175"/>
      <c r="L47" s="175"/>
      <c r="M47" s="281">
        <v>5</v>
      </c>
      <c r="N47" s="175"/>
      <c r="O47" s="282"/>
      <c r="P47" s="281"/>
      <c r="R47" s="284"/>
    </row>
    <row r="48" spans="1:18" s="349" customFormat="1" ht="31.5">
      <c r="A48" s="345">
        <v>21</v>
      </c>
      <c r="B48" s="346" t="s">
        <v>93</v>
      </c>
      <c r="C48" s="326" t="s">
        <v>157</v>
      </c>
      <c r="D48" s="345" t="s">
        <v>70</v>
      </c>
      <c r="E48" s="347"/>
      <c r="F48" s="348">
        <v>23</v>
      </c>
      <c r="G48" s="281">
        <v>3</v>
      </c>
      <c r="H48" s="175"/>
      <c r="I48" s="175"/>
      <c r="J48" s="281">
        <v>10</v>
      </c>
      <c r="K48" s="175"/>
      <c r="L48" s="175"/>
      <c r="M48" s="281">
        <v>1</v>
      </c>
      <c r="N48" s="175"/>
      <c r="O48" s="282"/>
      <c r="P48" s="281"/>
      <c r="R48" s="284"/>
    </row>
    <row r="49" spans="1:255" s="324" customFormat="1" ht="31.5">
      <c r="A49" s="208">
        <v>22</v>
      </c>
      <c r="B49" s="208" t="s">
        <v>171</v>
      </c>
      <c r="C49" s="285" t="s">
        <v>173</v>
      </c>
      <c r="D49" s="208" t="s">
        <v>38</v>
      </c>
      <c r="E49" s="286"/>
      <c r="F49" s="286">
        <v>100</v>
      </c>
      <c r="G49" s="281">
        <v>5</v>
      </c>
      <c r="H49" s="175"/>
      <c r="I49" s="175"/>
      <c r="J49" s="281">
        <v>10</v>
      </c>
      <c r="K49" s="175"/>
      <c r="L49" s="175"/>
      <c r="M49" s="281">
        <v>5</v>
      </c>
      <c r="N49" s="175"/>
      <c r="O49" s="282"/>
      <c r="P49" s="281"/>
      <c r="R49" s="284"/>
    </row>
    <row r="50" spans="1:255" s="168" customFormat="1">
      <c r="A50" s="184"/>
      <c r="B50" s="184"/>
      <c r="C50" s="180" t="s">
        <v>1</v>
      </c>
      <c r="D50" s="180"/>
      <c r="E50" s="180"/>
      <c r="F50" s="180"/>
      <c r="G50" s="180"/>
      <c r="H50" s="180"/>
      <c r="I50" s="188"/>
      <c r="J50" s="188"/>
      <c r="K50" s="188"/>
      <c r="L50" s="188"/>
      <c r="M50" s="188"/>
      <c r="N50" s="188"/>
      <c r="O50" s="188"/>
      <c r="P50" s="188"/>
    </row>
    <row r="51" spans="1:255" s="168" customFormat="1">
      <c r="A51" s="184"/>
      <c r="B51" s="184"/>
      <c r="C51" s="180" t="s">
        <v>74</v>
      </c>
      <c r="D51" s="185"/>
      <c r="E51" s="186"/>
      <c r="F51" s="186"/>
      <c r="G51" s="187"/>
      <c r="H51" s="187"/>
      <c r="I51" s="188"/>
      <c r="J51" s="188"/>
      <c r="K51" s="188"/>
      <c r="L51" s="188"/>
      <c r="M51" s="188"/>
      <c r="N51" s="188"/>
      <c r="O51" s="188"/>
      <c r="P51" s="188"/>
      <c r="Q51" s="189"/>
      <c r="R51" s="189"/>
      <c r="S51" s="189"/>
      <c r="T51" s="189"/>
      <c r="U51" s="189"/>
      <c r="V51" s="189"/>
      <c r="W51" s="189"/>
      <c r="X51" s="189"/>
      <c r="Y51" s="189"/>
      <c r="Z51" s="189"/>
      <c r="AA51" s="189"/>
      <c r="AB51" s="189"/>
      <c r="AC51" s="189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9"/>
      <c r="AU51" s="189"/>
      <c r="AV51" s="189"/>
      <c r="AW51" s="189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9"/>
      <c r="BL51" s="189"/>
      <c r="BM51" s="189"/>
      <c r="BN51" s="189"/>
      <c r="BO51" s="189"/>
      <c r="BP51" s="189"/>
      <c r="BQ51" s="189"/>
      <c r="BR51" s="189"/>
      <c r="BS51" s="189"/>
      <c r="BT51" s="189"/>
      <c r="BU51" s="189"/>
      <c r="BV51" s="189"/>
      <c r="BW51" s="189"/>
      <c r="BX51" s="189"/>
      <c r="BY51" s="189"/>
      <c r="BZ51" s="189"/>
      <c r="CA51" s="189"/>
      <c r="CB51" s="189"/>
      <c r="CC51" s="189"/>
      <c r="CD51" s="189"/>
      <c r="CE51" s="189"/>
      <c r="CF51" s="189"/>
      <c r="CG51" s="189"/>
      <c r="CH51" s="189"/>
      <c r="CI51" s="189"/>
      <c r="CJ51" s="189"/>
      <c r="CK51" s="189"/>
      <c r="CL51" s="189"/>
      <c r="CM51" s="189"/>
      <c r="CN51" s="189"/>
      <c r="CO51" s="189"/>
      <c r="CP51" s="189"/>
      <c r="CQ51" s="189"/>
      <c r="CR51" s="189"/>
      <c r="CS51" s="189"/>
      <c r="CT51" s="189"/>
      <c r="CU51" s="189"/>
      <c r="CV51" s="189"/>
      <c r="CW51" s="189"/>
      <c r="CX51" s="189"/>
      <c r="CY51" s="189"/>
      <c r="CZ51" s="189"/>
      <c r="DA51" s="189"/>
      <c r="DB51" s="189"/>
      <c r="DC51" s="189"/>
      <c r="DD51" s="189"/>
      <c r="DE51" s="189"/>
      <c r="DF51" s="189"/>
      <c r="DG51" s="189"/>
      <c r="DH51" s="189"/>
      <c r="DI51" s="189"/>
      <c r="DJ51" s="189"/>
      <c r="DK51" s="189"/>
      <c r="DL51" s="189"/>
      <c r="DM51" s="189"/>
      <c r="DN51" s="189"/>
      <c r="DO51" s="189"/>
      <c r="DP51" s="189"/>
      <c r="DQ51" s="189"/>
      <c r="DR51" s="189"/>
      <c r="DS51" s="189"/>
      <c r="DT51" s="189"/>
      <c r="DU51" s="189"/>
      <c r="DV51" s="189"/>
      <c r="DW51" s="189"/>
      <c r="DX51" s="189"/>
      <c r="DY51" s="189"/>
      <c r="DZ51" s="189"/>
      <c r="EA51" s="189"/>
      <c r="EB51" s="189"/>
      <c r="EC51" s="189"/>
      <c r="ED51" s="189"/>
      <c r="EE51" s="189"/>
      <c r="EF51" s="189"/>
      <c r="EG51" s="189"/>
      <c r="EH51" s="189"/>
      <c r="EI51" s="189"/>
      <c r="EJ51" s="189"/>
      <c r="EK51" s="189"/>
      <c r="EL51" s="189"/>
      <c r="EM51" s="189"/>
      <c r="EN51" s="189"/>
      <c r="EO51" s="189"/>
      <c r="EP51" s="189"/>
      <c r="EQ51" s="189"/>
      <c r="ER51" s="189"/>
      <c r="ES51" s="189"/>
      <c r="ET51" s="189"/>
      <c r="EU51" s="189"/>
      <c r="EV51" s="189"/>
      <c r="EW51" s="189"/>
      <c r="EX51" s="189"/>
      <c r="EY51" s="189"/>
      <c r="EZ51" s="189"/>
      <c r="FA51" s="189"/>
      <c r="FB51" s="189"/>
      <c r="FC51" s="189"/>
      <c r="FD51" s="189"/>
      <c r="FE51" s="189"/>
      <c r="FF51" s="189"/>
      <c r="FG51" s="189"/>
      <c r="FH51" s="189"/>
      <c r="FI51" s="189"/>
      <c r="FJ51" s="189"/>
      <c r="FK51" s="189"/>
      <c r="FL51" s="189"/>
      <c r="FM51" s="189"/>
      <c r="FN51" s="189"/>
      <c r="FO51" s="189"/>
      <c r="FP51" s="189"/>
      <c r="FQ51" s="189"/>
      <c r="FR51" s="189"/>
      <c r="FS51" s="189"/>
      <c r="FT51" s="189"/>
      <c r="FU51" s="189"/>
      <c r="FV51" s="189"/>
      <c r="FW51" s="189"/>
      <c r="FX51" s="189"/>
      <c r="FY51" s="189"/>
      <c r="FZ51" s="189"/>
      <c r="GA51" s="189"/>
      <c r="GB51" s="189"/>
      <c r="GC51" s="189"/>
      <c r="GD51" s="189"/>
      <c r="GE51" s="189"/>
      <c r="GF51" s="189"/>
      <c r="GG51" s="189"/>
      <c r="GH51" s="189"/>
      <c r="GI51" s="189"/>
      <c r="GJ51" s="189"/>
      <c r="GK51" s="189"/>
      <c r="GL51" s="189"/>
      <c r="GM51" s="189"/>
      <c r="GN51" s="189"/>
      <c r="GO51" s="189"/>
      <c r="GP51" s="189"/>
      <c r="GQ51" s="189"/>
      <c r="GR51" s="189"/>
      <c r="GS51" s="189"/>
      <c r="GT51" s="189"/>
      <c r="GU51" s="189"/>
      <c r="GV51" s="189"/>
      <c r="GW51" s="189"/>
      <c r="GX51" s="189"/>
      <c r="GY51" s="189"/>
      <c r="GZ51" s="189"/>
      <c r="HA51" s="189"/>
      <c r="HB51" s="189"/>
      <c r="HC51" s="189"/>
      <c r="HD51" s="189"/>
      <c r="HE51" s="189"/>
      <c r="HF51" s="189"/>
      <c r="HG51" s="189"/>
      <c r="HH51" s="189"/>
      <c r="HI51" s="189"/>
      <c r="HJ51" s="189"/>
      <c r="HK51" s="189"/>
      <c r="HL51" s="189"/>
      <c r="HM51" s="189"/>
      <c r="HN51" s="189"/>
      <c r="HO51" s="189"/>
      <c r="HP51" s="189"/>
      <c r="HQ51" s="189"/>
      <c r="HR51" s="189"/>
      <c r="HS51" s="189"/>
      <c r="HT51" s="189"/>
      <c r="HU51" s="189"/>
      <c r="HV51" s="189"/>
      <c r="HW51" s="189"/>
      <c r="HX51" s="189"/>
      <c r="HY51" s="189"/>
      <c r="HZ51" s="189"/>
      <c r="IA51" s="189"/>
      <c r="IB51" s="189"/>
      <c r="IC51" s="189"/>
      <c r="ID51" s="189"/>
      <c r="IE51" s="189"/>
      <c r="IF51" s="189"/>
      <c r="IG51" s="189"/>
      <c r="IH51" s="189"/>
      <c r="II51" s="189"/>
      <c r="IJ51" s="189"/>
      <c r="IK51" s="189"/>
      <c r="IL51" s="189"/>
      <c r="IM51" s="189"/>
      <c r="IN51" s="189"/>
      <c r="IO51" s="189"/>
      <c r="IP51" s="189"/>
      <c r="IQ51" s="189"/>
      <c r="IR51" s="189"/>
      <c r="IS51" s="189"/>
      <c r="IT51" s="189"/>
      <c r="IU51" s="189"/>
    </row>
    <row r="52" spans="1:255" s="168" customFormat="1">
      <c r="A52" s="184"/>
      <c r="B52" s="184"/>
      <c r="C52" s="180" t="s">
        <v>1</v>
      </c>
      <c r="D52" s="180"/>
      <c r="E52" s="180"/>
      <c r="F52" s="180"/>
      <c r="G52" s="180"/>
      <c r="H52" s="180"/>
      <c r="I52" s="188"/>
      <c r="J52" s="188"/>
      <c r="K52" s="188"/>
      <c r="L52" s="188"/>
      <c r="M52" s="188"/>
      <c r="N52" s="188"/>
      <c r="O52" s="188"/>
      <c r="P52" s="188"/>
    </row>
    <row r="53" spans="1:255" s="168" customFormat="1">
      <c r="A53" s="184"/>
      <c r="B53" s="184"/>
      <c r="C53" s="180" t="s">
        <v>40</v>
      </c>
      <c r="D53" s="185"/>
      <c r="E53" s="186"/>
      <c r="F53" s="186"/>
      <c r="G53" s="187"/>
      <c r="H53" s="187"/>
      <c r="I53" s="188"/>
      <c r="J53" s="188"/>
      <c r="K53" s="188"/>
      <c r="L53" s="188"/>
      <c r="M53" s="188"/>
      <c r="N53" s="188"/>
      <c r="O53" s="188"/>
      <c r="P53" s="188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189"/>
      <c r="BQ53" s="189"/>
      <c r="BR53" s="189"/>
      <c r="BS53" s="189"/>
      <c r="BT53" s="189"/>
      <c r="BU53" s="189"/>
      <c r="BV53" s="189"/>
      <c r="BW53" s="189"/>
      <c r="BX53" s="189"/>
      <c r="BY53" s="189"/>
      <c r="BZ53" s="189"/>
      <c r="CA53" s="189"/>
      <c r="CB53" s="189"/>
      <c r="CC53" s="189"/>
      <c r="CD53" s="189"/>
      <c r="CE53" s="189"/>
      <c r="CF53" s="189"/>
      <c r="CG53" s="189"/>
      <c r="CH53" s="189"/>
      <c r="CI53" s="189"/>
      <c r="CJ53" s="189"/>
      <c r="CK53" s="189"/>
      <c r="CL53" s="189"/>
      <c r="CM53" s="189"/>
      <c r="CN53" s="189"/>
      <c r="CO53" s="189"/>
      <c r="CP53" s="189"/>
      <c r="CQ53" s="189"/>
      <c r="CR53" s="189"/>
      <c r="CS53" s="189"/>
      <c r="CT53" s="189"/>
      <c r="CU53" s="189"/>
      <c r="CV53" s="189"/>
      <c r="CW53" s="189"/>
      <c r="CX53" s="189"/>
      <c r="CY53" s="189"/>
      <c r="CZ53" s="189"/>
      <c r="DA53" s="189"/>
      <c r="DB53" s="189"/>
      <c r="DC53" s="189"/>
      <c r="DD53" s="189"/>
      <c r="DE53" s="189"/>
      <c r="DF53" s="189"/>
      <c r="DG53" s="189"/>
      <c r="DH53" s="189"/>
      <c r="DI53" s="189"/>
      <c r="DJ53" s="189"/>
      <c r="DK53" s="189"/>
      <c r="DL53" s="189"/>
      <c r="DM53" s="189"/>
      <c r="DN53" s="189"/>
      <c r="DO53" s="189"/>
      <c r="DP53" s="189"/>
      <c r="DQ53" s="189"/>
      <c r="DR53" s="189"/>
      <c r="DS53" s="189"/>
      <c r="DT53" s="189"/>
      <c r="DU53" s="189"/>
      <c r="DV53" s="189"/>
      <c r="DW53" s="189"/>
      <c r="DX53" s="189"/>
      <c r="DY53" s="189"/>
      <c r="DZ53" s="189"/>
      <c r="EA53" s="189"/>
      <c r="EB53" s="189"/>
      <c r="EC53" s="189"/>
      <c r="ED53" s="189"/>
      <c r="EE53" s="189"/>
      <c r="EF53" s="189"/>
      <c r="EG53" s="189"/>
      <c r="EH53" s="189"/>
      <c r="EI53" s="189"/>
      <c r="EJ53" s="189"/>
      <c r="EK53" s="189"/>
      <c r="EL53" s="189"/>
      <c r="EM53" s="189"/>
      <c r="EN53" s="189"/>
      <c r="EO53" s="189"/>
      <c r="EP53" s="189"/>
      <c r="EQ53" s="189"/>
      <c r="ER53" s="189"/>
      <c r="ES53" s="189"/>
      <c r="ET53" s="189"/>
      <c r="EU53" s="189"/>
      <c r="EV53" s="189"/>
      <c r="EW53" s="189"/>
      <c r="EX53" s="189"/>
      <c r="EY53" s="189"/>
      <c r="EZ53" s="189"/>
      <c r="FA53" s="189"/>
      <c r="FB53" s="189"/>
      <c r="FC53" s="189"/>
      <c r="FD53" s="189"/>
      <c r="FE53" s="189"/>
      <c r="FF53" s="189"/>
      <c r="FG53" s="189"/>
      <c r="FH53" s="189"/>
      <c r="FI53" s="189"/>
      <c r="FJ53" s="189"/>
      <c r="FK53" s="189"/>
      <c r="FL53" s="189"/>
      <c r="FM53" s="189"/>
      <c r="FN53" s="189"/>
      <c r="FO53" s="189"/>
      <c r="FP53" s="189"/>
      <c r="FQ53" s="189"/>
      <c r="FR53" s="189"/>
      <c r="FS53" s="189"/>
      <c r="FT53" s="189"/>
      <c r="FU53" s="189"/>
      <c r="FV53" s="189"/>
      <c r="FW53" s="189"/>
      <c r="FX53" s="189"/>
      <c r="FY53" s="189"/>
      <c r="FZ53" s="189"/>
      <c r="GA53" s="189"/>
      <c r="GB53" s="189"/>
      <c r="GC53" s="189"/>
      <c r="GD53" s="189"/>
      <c r="GE53" s="189"/>
      <c r="GF53" s="189"/>
      <c r="GG53" s="189"/>
      <c r="GH53" s="189"/>
      <c r="GI53" s="189"/>
      <c r="GJ53" s="189"/>
      <c r="GK53" s="189"/>
      <c r="GL53" s="189"/>
      <c r="GM53" s="189"/>
      <c r="GN53" s="189"/>
      <c r="GO53" s="189"/>
      <c r="GP53" s="189"/>
      <c r="GQ53" s="189"/>
      <c r="GR53" s="189"/>
      <c r="GS53" s="189"/>
      <c r="GT53" s="189"/>
      <c r="GU53" s="189"/>
      <c r="GV53" s="189"/>
      <c r="GW53" s="189"/>
      <c r="GX53" s="189"/>
      <c r="GY53" s="189"/>
      <c r="GZ53" s="189"/>
      <c r="HA53" s="189"/>
      <c r="HB53" s="189"/>
      <c r="HC53" s="189"/>
      <c r="HD53" s="189"/>
      <c r="HE53" s="189"/>
      <c r="HF53" s="189"/>
      <c r="HG53" s="189"/>
      <c r="HH53" s="189"/>
      <c r="HI53" s="189"/>
      <c r="HJ53" s="189"/>
      <c r="HK53" s="189"/>
      <c r="HL53" s="189"/>
      <c r="HM53" s="189"/>
      <c r="HN53" s="189"/>
      <c r="HO53" s="189"/>
      <c r="HP53" s="189"/>
      <c r="HQ53" s="189"/>
      <c r="HR53" s="189"/>
      <c r="HS53" s="189"/>
      <c r="HT53" s="189"/>
      <c r="HU53" s="189"/>
      <c r="HV53" s="189"/>
      <c r="HW53" s="189"/>
      <c r="HX53" s="189"/>
      <c r="HY53" s="189"/>
      <c r="HZ53" s="189"/>
      <c r="IA53" s="189"/>
      <c r="IB53" s="189"/>
      <c r="IC53" s="189"/>
      <c r="ID53" s="189"/>
      <c r="IE53" s="189"/>
      <c r="IF53" s="189"/>
      <c r="IG53" s="189"/>
      <c r="IH53" s="189"/>
      <c r="II53" s="189"/>
      <c r="IJ53" s="189"/>
      <c r="IK53" s="189"/>
      <c r="IL53" s="189"/>
      <c r="IM53" s="189"/>
      <c r="IN53" s="189"/>
      <c r="IO53" s="189"/>
      <c r="IP53" s="189"/>
      <c r="IQ53" s="189"/>
      <c r="IR53" s="189"/>
      <c r="IS53" s="189"/>
      <c r="IT53" s="189"/>
      <c r="IU53" s="189"/>
    </row>
    <row r="54" spans="1:255" s="168" customFormat="1">
      <c r="A54" s="184"/>
      <c r="B54" s="184"/>
      <c r="C54" s="180" t="s">
        <v>1</v>
      </c>
      <c r="D54" s="180"/>
      <c r="E54" s="180"/>
      <c r="F54" s="180"/>
      <c r="G54" s="180"/>
      <c r="H54" s="180"/>
      <c r="I54" s="188"/>
      <c r="J54" s="188"/>
      <c r="K54" s="188"/>
      <c r="L54" s="188"/>
      <c r="M54" s="188"/>
      <c r="N54" s="188"/>
      <c r="O54" s="188"/>
      <c r="P54" s="188"/>
    </row>
    <row r="55" spans="1:255" s="168" customFormat="1">
      <c r="A55" s="184"/>
      <c r="B55" s="184"/>
      <c r="C55" s="180" t="s">
        <v>41</v>
      </c>
      <c r="D55" s="185"/>
      <c r="E55" s="186"/>
      <c r="F55" s="186"/>
      <c r="G55" s="187"/>
      <c r="H55" s="187"/>
      <c r="I55" s="188"/>
      <c r="J55" s="188"/>
      <c r="K55" s="188"/>
      <c r="L55" s="188"/>
      <c r="M55" s="188"/>
      <c r="N55" s="188"/>
      <c r="O55" s="188"/>
      <c r="P55" s="188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9"/>
      <c r="BL55" s="189"/>
      <c r="BM55" s="189"/>
      <c r="BN55" s="189"/>
      <c r="BO55" s="189"/>
      <c r="BP55" s="189"/>
      <c r="BQ55" s="189"/>
      <c r="BR55" s="189"/>
      <c r="BS55" s="189"/>
      <c r="BT55" s="189"/>
      <c r="BU55" s="189"/>
      <c r="BV55" s="189"/>
      <c r="BW55" s="189"/>
      <c r="BX55" s="189"/>
      <c r="BY55" s="189"/>
      <c r="BZ55" s="189"/>
      <c r="CA55" s="189"/>
      <c r="CB55" s="189"/>
      <c r="CC55" s="189"/>
      <c r="CD55" s="189"/>
      <c r="CE55" s="189"/>
      <c r="CF55" s="189"/>
      <c r="CG55" s="189"/>
      <c r="CH55" s="189"/>
      <c r="CI55" s="189"/>
      <c r="CJ55" s="189"/>
      <c r="CK55" s="189"/>
      <c r="CL55" s="189"/>
      <c r="CM55" s="189"/>
      <c r="CN55" s="189"/>
      <c r="CO55" s="189"/>
      <c r="CP55" s="189"/>
      <c r="CQ55" s="189"/>
      <c r="CR55" s="189"/>
      <c r="CS55" s="189"/>
      <c r="CT55" s="189"/>
      <c r="CU55" s="189"/>
      <c r="CV55" s="189"/>
      <c r="CW55" s="189"/>
      <c r="CX55" s="189"/>
      <c r="CY55" s="189"/>
      <c r="CZ55" s="189"/>
      <c r="DA55" s="189"/>
      <c r="DB55" s="189"/>
      <c r="DC55" s="189"/>
      <c r="DD55" s="189"/>
      <c r="DE55" s="189"/>
      <c r="DF55" s="189"/>
      <c r="DG55" s="189"/>
      <c r="DH55" s="189"/>
      <c r="DI55" s="189"/>
      <c r="DJ55" s="189"/>
      <c r="DK55" s="189"/>
      <c r="DL55" s="189"/>
      <c r="DM55" s="189"/>
      <c r="DN55" s="189"/>
      <c r="DO55" s="189"/>
      <c r="DP55" s="189"/>
      <c r="DQ55" s="189"/>
      <c r="DR55" s="189"/>
      <c r="DS55" s="189"/>
      <c r="DT55" s="189"/>
      <c r="DU55" s="189"/>
      <c r="DV55" s="189"/>
      <c r="DW55" s="189"/>
      <c r="DX55" s="189"/>
      <c r="DY55" s="189"/>
      <c r="DZ55" s="189"/>
      <c r="EA55" s="189"/>
      <c r="EB55" s="189"/>
      <c r="EC55" s="189"/>
      <c r="ED55" s="189"/>
      <c r="EE55" s="189"/>
      <c r="EF55" s="189"/>
      <c r="EG55" s="189"/>
      <c r="EH55" s="189"/>
      <c r="EI55" s="189"/>
      <c r="EJ55" s="189"/>
      <c r="EK55" s="189"/>
      <c r="EL55" s="189"/>
      <c r="EM55" s="189"/>
      <c r="EN55" s="189"/>
      <c r="EO55" s="189"/>
      <c r="EP55" s="189"/>
      <c r="EQ55" s="189"/>
      <c r="ER55" s="189"/>
      <c r="ES55" s="189"/>
      <c r="ET55" s="189"/>
      <c r="EU55" s="189"/>
      <c r="EV55" s="189"/>
      <c r="EW55" s="189"/>
      <c r="EX55" s="189"/>
      <c r="EY55" s="189"/>
      <c r="EZ55" s="189"/>
      <c r="FA55" s="189"/>
      <c r="FB55" s="189"/>
      <c r="FC55" s="189"/>
      <c r="FD55" s="189"/>
      <c r="FE55" s="189"/>
      <c r="FF55" s="189"/>
      <c r="FG55" s="189"/>
      <c r="FH55" s="189"/>
      <c r="FI55" s="189"/>
      <c r="FJ55" s="189"/>
      <c r="FK55" s="189"/>
      <c r="FL55" s="189"/>
      <c r="FM55" s="189"/>
      <c r="FN55" s="189"/>
      <c r="FO55" s="189"/>
      <c r="FP55" s="189"/>
      <c r="FQ55" s="189"/>
      <c r="FR55" s="189"/>
      <c r="FS55" s="189"/>
      <c r="FT55" s="189"/>
      <c r="FU55" s="189"/>
      <c r="FV55" s="189"/>
      <c r="FW55" s="189"/>
      <c r="FX55" s="189"/>
      <c r="FY55" s="189"/>
      <c r="FZ55" s="189"/>
      <c r="GA55" s="189"/>
      <c r="GB55" s="189"/>
      <c r="GC55" s="189"/>
      <c r="GD55" s="189"/>
      <c r="GE55" s="189"/>
      <c r="GF55" s="189"/>
      <c r="GG55" s="189"/>
      <c r="GH55" s="189"/>
      <c r="GI55" s="189"/>
      <c r="GJ55" s="189"/>
      <c r="GK55" s="189"/>
      <c r="GL55" s="189"/>
      <c r="GM55" s="189"/>
      <c r="GN55" s="189"/>
      <c r="GO55" s="189"/>
      <c r="GP55" s="189"/>
      <c r="GQ55" s="189"/>
      <c r="GR55" s="189"/>
      <c r="GS55" s="189"/>
      <c r="GT55" s="189"/>
      <c r="GU55" s="189"/>
      <c r="GV55" s="189"/>
      <c r="GW55" s="189"/>
      <c r="GX55" s="189"/>
      <c r="GY55" s="189"/>
      <c r="GZ55" s="189"/>
      <c r="HA55" s="189"/>
      <c r="HB55" s="189"/>
      <c r="HC55" s="189"/>
      <c r="HD55" s="189"/>
      <c r="HE55" s="189"/>
      <c r="HF55" s="189"/>
      <c r="HG55" s="189"/>
      <c r="HH55" s="189"/>
      <c r="HI55" s="189"/>
      <c r="HJ55" s="189"/>
      <c r="HK55" s="189"/>
      <c r="HL55" s="189"/>
      <c r="HM55" s="189"/>
      <c r="HN55" s="189"/>
      <c r="HO55" s="189"/>
      <c r="HP55" s="189"/>
      <c r="HQ55" s="189"/>
      <c r="HR55" s="189"/>
      <c r="HS55" s="189"/>
      <c r="HT55" s="189"/>
      <c r="HU55" s="189"/>
      <c r="HV55" s="189"/>
      <c r="HW55" s="189"/>
      <c r="HX55" s="189"/>
      <c r="HY55" s="189"/>
      <c r="HZ55" s="189"/>
      <c r="IA55" s="189"/>
      <c r="IB55" s="189"/>
      <c r="IC55" s="189"/>
      <c r="ID55" s="189"/>
      <c r="IE55" s="189"/>
      <c r="IF55" s="189"/>
      <c r="IG55" s="189"/>
      <c r="IH55" s="189"/>
      <c r="II55" s="189"/>
      <c r="IJ55" s="189"/>
      <c r="IK55" s="189"/>
      <c r="IL55" s="189"/>
      <c r="IM55" s="189"/>
      <c r="IN55" s="189"/>
      <c r="IO55" s="189"/>
      <c r="IP55" s="189"/>
      <c r="IQ55" s="189"/>
      <c r="IR55" s="189"/>
      <c r="IS55" s="189"/>
      <c r="IT55" s="189"/>
      <c r="IU55" s="189"/>
    </row>
    <row r="56" spans="1:255" s="168" customFormat="1">
      <c r="A56" s="184"/>
      <c r="B56" s="184"/>
      <c r="C56" s="180" t="s">
        <v>1</v>
      </c>
      <c r="D56" s="180"/>
      <c r="E56" s="180"/>
      <c r="F56" s="180"/>
      <c r="G56" s="180"/>
      <c r="H56" s="180"/>
      <c r="I56" s="188"/>
      <c r="J56" s="188"/>
      <c r="K56" s="188"/>
      <c r="L56" s="188"/>
      <c r="M56" s="188"/>
      <c r="N56" s="188"/>
      <c r="O56" s="188"/>
      <c r="P56" s="188"/>
    </row>
    <row r="57" spans="1:255" s="250" customFormat="1">
      <c r="A57" s="350"/>
      <c r="B57" s="351"/>
      <c r="F57" s="351"/>
      <c r="L57" s="351"/>
    </row>
    <row r="59" spans="1:255">
      <c r="C59" s="240" t="s">
        <v>302</v>
      </c>
      <c r="I59" s="352"/>
      <c r="J59" s="352"/>
      <c r="K59" s="352"/>
      <c r="L59" s="352"/>
      <c r="M59" s="352"/>
      <c r="N59" s="352"/>
      <c r="O59" s="352"/>
      <c r="P59" s="352"/>
    </row>
    <row r="60" spans="1:255" ht="63">
      <c r="C60" s="241" t="s">
        <v>303</v>
      </c>
    </row>
  </sheetData>
  <mergeCells count="1">
    <mergeCell ref="A1:E2"/>
  </mergeCells>
  <pageMargins left="0" right="0" top="0.5" bottom="0.35" header="0.3" footer="0.3"/>
  <pageSetup paperSize="9" scale="73" orientation="landscape" r:id="rId1"/>
  <headerFooter alignWithMargins="0">
    <oddHeader>&amp;R</oddHeader>
    <oddFooter>&amp;C&amp;R&amp;P</oddFooter>
  </headerFooter>
  <rowBreaks count="1" manualBreakCount="1">
    <brk id="31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IW43"/>
  <sheetViews>
    <sheetView topLeftCell="A5" zoomScaleNormal="100" zoomScaleSheetLayoutView="100" workbookViewId="0">
      <selection activeCell="O33" sqref="O33"/>
    </sheetView>
  </sheetViews>
  <sheetFormatPr defaultColWidth="9.140625" defaultRowHeight="13.5"/>
  <cols>
    <col min="1" max="1" width="4.5703125" style="134" customWidth="1"/>
    <col min="2" max="2" width="9.140625" style="134"/>
    <col min="3" max="3" width="50.5703125" style="134" customWidth="1"/>
    <col min="4" max="5" width="9.42578125" style="134" bestFit="1" customWidth="1"/>
    <col min="6" max="6" width="10.5703125" style="134" bestFit="1" customWidth="1"/>
    <col min="7" max="7" width="9.42578125" style="134" bestFit="1" customWidth="1"/>
    <col min="8" max="8" width="9.42578125" style="134" customWidth="1"/>
    <col min="9" max="9" width="10.5703125" style="134" bestFit="1" customWidth="1"/>
    <col min="10" max="10" width="11.85546875" style="134" bestFit="1" customWidth="1"/>
    <col min="11" max="11" width="11.85546875" style="134" customWidth="1"/>
    <col min="12" max="12" width="12" style="134" bestFit="1" customWidth="1"/>
    <col min="13" max="13" width="9.42578125" style="134" bestFit="1" customWidth="1"/>
    <col min="14" max="14" width="9.42578125" style="134" customWidth="1"/>
    <col min="15" max="15" width="10.5703125" style="134" bestFit="1" customWidth="1"/>
    <col min="16" max="16" width="12" style="134" bestFit="1" customWidth="1"/>
    <col min="17" max="16384" width="9.140625" style="134"/>
  </cols>
  <sheetData>
    <row r="1" spans="1:16" ht="16.5">
      <c r="A1" s="131" t="str">
        <f>TV!A12</f>
        <v>ქ. თბილისში მ. წინამძღვრიშვილის #1ში (სკ 01.16..05.029.006) არსებული შენობის მიწისქვეშა წყლების მოცილების პროექტი</v>
      </c>
      <c r="B1" s="132"/>
      <c r="C1" s="132"/>
      <c r="D1" s="132"/>
      <c r="E1" s="132"/>
      <c r="F1" s="132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ht="33.75" customHeight="1">
      <c r="A2" s="132"/>
      <c r="B2" s="132"/>
      <c r="C2" s="132"/>
      <c r="D2" s="132"/>
      <c r="E2" s="132"/>
      <c r="F2" s="132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:16" ht="16.5">
      <c r="A3" s="135" t="s">
        <v>4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</row>
    <row r="4" spans="1:16" ht="16.5">
      <c r="A4" s="136" t="s">
        <v>3</v>
      </c>
      <c r="B4" s="136"/>
      <c r="C4" s="136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</row>
    <row r="5" spans="1:16" ht="17.25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</row>
    <row r="6" spans="1:16" ht="17.25" customHeight="1">
      <c r="C6" s="137" t="s">
        <v>125</v>
      </c>
      <c r="D6" s="138"/>
      <c r="E6" s="138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</row>
    <row r="7" spans="1:16" ht="17.25" customHeight="1">
      <c r="C7" s="138" t="s">
        <v>205</v>
      </c>
      <c r="D7" s="138"/>
      <c r="E7" s="138"/>
      <c r="F7" s="139"/>
      <c r="G7" s="139"/>
      <c r="H7" s="139"/>
      <c r="I7" s="135"/>
      <c r="J7" s="135"/>
      <c r="K7" s="135"/>
      <c r="L7" s="135"/>
      <c r="M7" s="135"/>
      <c r="N7" s="135"/>
      <c r="O7" s="135"/>
      <c r="P7" s="135"/>
    </row>
    <row r="8" spans="1:16" ht="17.25" customHeight="1">
      <c r="C8" s="138" t="s">
        <v>5</v>
      </c>
      <c r="D8" s="138"/>
      <c r="E8" s="138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</row>
    <row r="9" spans="1:16" ht="17.25" customHeight="1">
      <c r="C9" s="140" t="s">
        <v>6</v>
      </c>
      <c r="D9" s="138"/>
      <c r="E9" s="138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</row>
    <row r="10" spans="1:16" ht="17.25" customHeight="1">
      <c r="A10" s="135"/>
      <c r="B10" s="135"/>
      <c r="C10" s="141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</row>
    <row r="11" spans="1:16" ht="17.25" customHeight="1"/>
    <row r="12" spans="1:16" ht="17.25" customHeight="1">
      <c r="A12" s="142" t="s">
        <v>100</v>
      </c>
      <c r="B12" s="143"/>
      <c r="C12" s="143"/>
      <c r="D12" s="144"/>
      <c r="E12" s="143"/>
      <c r="F12" s="144"/>
      <c r="G12" s="144"/>
      <c r="H12" s="144"/>
      <c r="I12" s="144"/>
      <c r="J12" s="144"/>
      <c r="K12" s="144"/>
      <c r="L12" s="144"/>
      <c r="M12" s="145" t="s">
        <v>8</v>
      </c>
      <c r="N12" s="145"/>
      <c r="O12" s="146"/>
      <c r="P12" s="147" t="s">
        <v>9</v>
      </c>
    </row>
    <row r="13" spans="1:16" ht="17.25" customHeight="1">
      <c r="A13" s="148"/>
      <c r="B13" s="143"/>
      <c r="C13" s="143"/>
      <c r="D13" s="144"/>
      <c r="E13" s="143"/>
      <c r="F13" s="144"/>
      <c r="G13" s="144"/>
      <c r="H13" s="144"/>
      <c r="I13" s="144"/>
      <c r="J13" s="144"/>
      <c r="K13" s="144"/>
      <c r="L13" s="144"/>
      <c r="M13" s="145"/>
      <c r="N13" s="145"/>
      <c r="O13" s="146"/>
      <c r="P13" s="147"/>
    </row>
    <row r="14" spans="1:16" ht="17.25" customHeight="1">
      <c r="A14" s="149"/>
      <c r="B14" s="150"/>
      <c r="C14" s="151" t="s">
        <v>14</v>
      </c>
      <c r="D14" s="152"/>
      <c r="E14" s="153" t="s">
        <v>15</v>
      </c>
      <c r="F14" s="154"/>
      <c r="G14" s="155" t="s">
        <v>299</v>
      </c>
      <c r="H14" s="156"/>
      <c r="I14" s="154"/>
      <c r="J14" s="155" t="s">
        <v>300</v>
      </c>
      <c r="K14" s="156"/>
      <c r="L14" s="154"/>
      <c r="M14" s="155" t="s">
        <v>16</v>
      </c>
      <c r="N14" s="156"/>
      <c r="O14" s="156"/>
      <c r="P14" s="150" t="s">
        <v>1</v>
      </c>
    </row>
    <row r="15" spans="1:16" ht="17.25" customHeight="1">
      <c r="A15" s="157" t="s">
        <v>0</v>
      </c>
      <c r="B15" s="158" t="s">
        <v>17</v>
      </c>
      <c r="C15" s="135" t="s">
        <v>18</v>
      </c>
      <c r="D15" s="158" t="s">
        <v>19</v>
      </c>
      <c r="E15" s="158" t="s">
        <v>20</v>
      </c>
      <c r="F15" s="143" t="s">
        <v>2</v>
      </c>
      <c r="G15" s="158" t="s">
        <v>301</v>
      </c>
      <c r="H15" s="158" t="s">
        <v>21</v>
      </c>
      <c r="I15" s="143" t="s">
        <v>2</v>
      </c>
      <c r="J15" s="158" t="s">
        <v>301</v>
      </c>
      <c r="K15" s="158" t="s">
        <v>21</v>
      </c>
      <c r="L15" s="143" t="s">
        <v>2</v>
      </c>
      <c r="M15" s="158" t="s">
        <v>301</v>
      </c>
      <c r="N15" s="158" t="s">
        <v>21</v>
      </c>
      <c r="O15" s="143" t="s">
        <v>2</v>
      </c>
      <c r="P15" s="158"/>
    </row>
    <row r="16" spans="1:16" ht="17.25" customHeight="1">
      <c r="A16" s="159"/>
      <c r="B16" s="160"/>
      <c r="C16" s="161"/>
      <c r="D16" s="162"/>
      <c r="E16" s="160"/>
      <c r="F16" s="161"/>
      <c r="G16" s="160" t="s">
        <v>22</v>
      </c>
      <c r="H16" s="160" t="s">
        <v>22</v>
      </c>
      <c r="I16" s="161"/>
      <c r="J16" s="160" t="s">
        <v>22</v>
      </c>
      <c r="K16" s="160" t="s">
        <v>22</v>
      </c>
      <c r="L16" s="161"/>
      <c r="M16" s="160" t="s">
        <v>22</v>
      </c>
      <c r="N16" s="160" t="s">
        <v>22</v>
      </c>
      <c r="O16" s="161"/>
      <c r="P16" s="160"/>
    </row>
    <row r="17" spans="1:257" ht="17.25" customHeight="1">
      <c r="A17" s="153" t="s">
        <v>23</v>
      </c>
      <c r="B17" s="163" t="s">
        <v>24</v>
      </c>
      <c r="C17" s="164" t="s">
        <v>25</v>
      </c>
      <c r="D17" s="153" t="s">
        <v>26</v>
      </c>
      <c r="E17" s="163" t="s">
        <v>27</v>
      </c>
      <c r="F17" s="165" t="s">
        <v>28</v>
      </c>
      <c r="G17" s="164" t="s">
        <v>29</v>
      </c>
      <c r="H17" s="164"/>
      <c r="I17" s="153" t="s">
        <v>30</v>
      </c>
      <c r="J17" s="163" t="s">
        <v>31</v>
      </c>
      <c r="K17" s="164"/>
      <c r="L17" s="164" t="s">
        <v>32</v>
      </c>
      <c r="M17" s="163" t="s">
        <v>33</v>
      </c>
      <c r="N17" s="153"/>
      <c r="O17" s="153" t="s">
        <v>34</v>
      </c>
      <c r="P17" s="163" t="s">
        <v>35</v>
      </c>
    </row>
    <row r="18" spans="1:257" s="168" customFormat="1" ht="16.5">
      <c r="A18" s="166"/>
      <c r="B18" s="166"/>
      <c r="C18" s="167" t="s">
        <v>111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</row>
    <row r="19" spans="1:257" s="168" customFormat="1" ht="16.5">
      <c r="A19" s="166"/>
      <c r="B19" s="166"/>
      <c r="C19" s="167" t="s">
        <v>112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</row>
    <row r="20" spans="1:257" s="178" customFormat="1" ht="27">
      <c r="A20" s="169">
        <v>1</v>
      </c>
      <c r="B20" s="170" t="s">
        <v>123</v>
      </c>
      <c r="C20" s="171" t="s">
        <v>202</v>
      </c>
      <c r="D20" s="172" t="s">
        <v>42</v>
      </c>
      <c r="E20" s="173"/>
      <c r="F20" s="174">
        <v>1</v>
      </c>
      <c r="G20" s="175">
        <v>500</v>
      </c>
      <c r="H20" s="175"/>
      <c r="I20" s="175"/>
      <c r="J20" s="175">
        <v>2000</v>
      </c>
      <c r="K20" s="175"/>
      <c r="L20" s="175"/>
      <c r="M20" s="175">
        <v>20</v>
      </c>
      <c r="N20" s="175"/>
      <c r="O20" s="176"/>
      <c r="P20" s="177"/>
    </row>
    <row r="21" spans="1:257" s="168" customFormat="1" ht="16.5">
      <c r="A21" s="179"/>
      <c r="B21" s="179"/>
      <c r="C21" s="180" t="s">
        <v>1</v>
      </c>
      <c r="D21" s="179"/>
      <c r="E21" s="179"/>
      <c r="F21" s="179"/>
      <c r="G21" s="179"/>
      <c r="H21" s="179"/>
      <c r="I21" s="181"/>
      <c r="J21" s="182"/>
      <c r="K21" s="182"/>
      <c r="L21" s="181"/>
      <c r="M21" s="182"/>
      <c r="N21" s="182"/>
      <c r="O21" s="181"/>
      <c r="P21" s="181"/>
      <c r="Q21" s="183"/>
    </row>
    <row r="22" spans="1:257" s="168" customFormat="1" ht="16.5">
      <c r="A22" s="184"/>
      <c r="B22" s="184"/>
      <c r="C22" s="180" t="s">
        <v>74</v>
      </c>
      <c r="D22" s="185"/>
      <c r="E22" s="186"/>
      <c r="F22" s="186"/>
      <c r="G22" s="187"/>
      <c r="H22" s="187"/>
      <c r="I22" s="188"/>
      <c r="J22" s="188"/>
      <c r="K22" s="188"/>
      <c r="L22" s="188"/>
      <c r="M22" s="188"/>
      <c r="N22" s="188"/>
      <c r="O22" s="188"/>
      <c r="P22" s="188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  <c r="AU22" s="189"/>
      <c r="AV22" s="189"/>
      <c r="AW22" s="189"/>
      <c r="AX22" s="189"/>
      <c r="AY22" s="189"/>
      <c r="AZ22" s="189"/>
      <c r="BA22" s="189"/>
      <c r="BB22" s="189"/>
      <c r="BC22" s="189"/>
      <c r="BD22" s="189"/>
      <c r="BE22" s="189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89"/>
      <c r="CC22" s="189"/>
      <c r="CD22" s="189"/>
      <c r="CE22" s="189"/>
      <c r="CF22" s="189"/>
      <c r="CG22" s="189"/>
      <c r="CH22" s="189"/>
      <c r="CI22" s="189"/>
      <c r="CJ22" s="189"/>
      <c r="CK22" s="189"/>
      <c r="CL22" s="189"/>
      <c r="CM22" s="189"/>
      <c r="CN22" s="189"/>
      <c r="CO22" s="189"/>
      <c r="CP22" s="189"/>
      <c r="CQ22" s="189"/>
      <c r="CR22" s="189"/>
      <c r="CS22" s="189"/>
      <c r="CT22" s="189"/>
      <c r="CU22" s="189"/>
      <c r="CV22" s="189"/>
      <c r="CW22" s="189"/>
      <c r="CX22" s="189"/>
      <c r="CY22" s="189"/>
      <c r="CZ22" s="189"/>
      <c r="DA22" s="189"/>
      <c r="DB22" s="189"/>
      <c r="DC22" s="189"/>
      <c r="DD22" s="189"/>
      <c r="DE22" s="189"/>
      <c r="DF22" s="189"/>
      <c r="DG22" s="189"/>
      <c r="DH22" s="189"/>
      <c r="DI22" s="189"/>
      <c r="DJ22" s="189"/>
      <c r="DK22" s="189"/>
      <c r="DL22" s="189"/>
      <c r="DM22" s="189"/>
      <c r="DN22" s="189"/>
      <c r="DO22" s="189"/>
      <c r="DP22" s="189"/>
      <c r="DQ22" s="189"/>
      <c r="DR22" s="189"/>
      <c r="DS22" s="189"/>
      <c r="DT22" s="189"/>
      <c r="DU22" s="189"/>
      <c r="DV22" s="189"/>
      <c r="DW22" s="189"/>
      <c r="DX22" s="189"/>
      <c r="DY22" s="189"/>
      <c r="DZ22" s="189"/>
      <c r="EA22" s="189"/>
      <c r="EB22" s="189"/>
      <c r="EC22" s="189"/>
      <c r="ED22" s="189"/>
      <c r="EE22" s="189"/>
      <c r="EF22" s="189"/>
      <c r="EG22" s="189"/>
      <c r="EH22" s="189"/>
      <c r="EI22" s="189"/>
      <c r="EJ22" s="189"/>
      <c r="EK22" s="189"/>
      <c r="EL22" s="189"/>
      <c r="EM22" s="189"/>
      <c r="EN22" s="189"/>
      <c r="EO22" s="189"/>
      <c r="EP22" s="189"/>
      <c r="EQ22" s="189"/>
      <c r="ER22" s="189"/>
      <c r="ES22" s="189"/>
      <c r="ET22" s="189"/>
      <c r="EU22" s="189"/>
      <c r="EV22" s="189"/>
      <c r="EW22" s="189"/>
      <c r="EX22" s="189"/>
      <c r="EY22" s="189"/>
      <c r="EZ22" s="189"/>
      <c r="FA22" s="189"/>
      <c r="FB22" s="189"/>
      <c r="FC22" s="189"/>
      <c r="FD22" s="189"/>
      <c r="FE22" s="189"/>
      <c r="FF22" s="189"/>
      <c r="FG22" s="189"/>
      <c r="FH22" s="189"/>
      <c r="FI22" s="189"/>
      <c r="FJ22" s="189"/>
      <c r="FK22" s="189"/>
      <c r="FL22" s="189"/>
      <c r="FM22" s="189"/>
      <c r="FN22" s="189"/>
      <c r="FO22" s="189"/>
      <c r="FP22" s="189"/>
      <c r="FQ22" s="189"/>
      <c r="FR22" s="189"/>
      <c r="FS22" s="189"/>
      <c r="FT22" s="189"/>
      <c r="FU22" s="189"/>
      <c r="FV22" s="189"/>
      <c r="FW22" s="189"/>
      <c r="FX22" s="189"/>
      <c r="FY22" s="189"/>
      <c r="FZ22" s="189"/>
      <c r="GA22" s="189"/>
      <c r="GB22" s="189"/>
      <c r="GC22" s="189"/>
      <c r="GD22" s="189"/>
      <c r="GE22" s="189"/>
      <c r="GF22" s="189"/>
      <c r="GG22" s="189"/>
      <c r="GH22" s="189"/>
      <c r="GI22" s="189"/>
      <c r="GJ22" s="189"/>
      <c r="GK22" s="189"/>
      <c r="GL22" s="189"/>
      <c r="GM22" s="189"/>
      <c r="GN22" s="189"/>
      <c r="GO22" s="189"/>
      <c r="GP22" s="189"/>
      <c r="GQ22" s="189"/>
      <c r="GR22" s="189"/>
      <c r="GS22" s="189"/>
      <c r="GT22" s="189"/>
      <c r="GU22" s="189"/>
      <c r="GV22" s="189"/>
      <c r="GW22" s="189"/>
      <c r="GX22" s="189"/>
      <c r="GY22" s="189"/>
      <c r="GZ22" s="189"/>
      <c r="HA22" s="189"/>
      <c r="HB22" s="189"/>
      <c r="HC22" s="189"/>
      <c r="HD22" s="189"/>
      <c r="HE22" s="189"/>
      <c r="HF22" s="189"/>
      <c r="HG22" s="189"/>
      <c r="HH22" s="189"/>
      <c r="HI22" s="189"/>
      <c r="HJ22" s="189"/>
      <c r="HK22" s="189"/>
      <c r="HL22" s="189"/>
      <c r="HM22" s="189"/>
      <c r="HN22" s="189"/>
      <c r="HO22" s="189"/>
      <c r="HP22" s="189"/>
      <c r="HQ22" s="189"/>
      <c r="HR22" s="189"/>
      <c r="HS22" s="189"/>
      <c r="HT22" s="189"/>
      <c r="HU22" s="189"/>
      <c r="HV22" s="189"/>
      <c r="HW22" s="189"/>
      <c r="HX22" s="189"/>
      <c r="HY22" s="189"/>
      <c r="HZ22" s="189"/>
      <c r="IA22" s="189"/>
      <c r="IB22" s="189"/>
      <c r="IC22" s="189"/>
      <c r="ID22" s="189"/>
      <c r="IE22" s="189"/>
      <c r="IF22" s="189"/>
      <c r="IG22" s="189"/>
      <c r="IH22" s="189"/>
      <c r="II22" s="189"/>
      <c r="IJ22" s="189"/>
      <c r="IK22" s="189"/>
      <c r="IL22" s="189"/>
      <c r="IM22" s="189"/>
      <c r="IN22" s="189"/>
      <c r="IO22" s="189"/>
      <c r="IP22" s="189"/>
      <c r="IQ22" s="189"/>
      <c r="IR22" s="189"/>
      <c r="IS22" s="189"/>
      <c r="IT22" s="189"/>
      <c r="IU22" s="189"/>
      <c r="IV22" s="189"/>
      <c r="IW22" s="189"/>
    </row>
    <row r="23" spans="1:257" s="168" customFormat="1" ht="16.5">
      <c r="A23" s="184"/>
      <c r="B23" s="184"/>
      <c r="C23" s="180" t="s">
        <v>1</v>
      </c>
      <c r="D23" s="180"/>
      <c r="E23" s="180"/>
      <c r="F23" s="180"/>
      <c r="G23" s="180"/>
      <c r="H23" s="180"/>
      <c r="I23" s="188"/>
      <c r="J23" s="188"/>
      <c r="K23" s="188"/>
      <c r="L23" s="188"/>
      <c r="M23" s="188"/>
      <c r="N23" s="188"/>
      <c r="O23" s="188"/>
      <c r="P23" s="188"/>
    </row>
    <row r="24" spans="1:257" s="196" customFormat="1" ht="31.5">
      <c r="A24" s="190"/>
      <c r="B24" s="190"/>
      <c r="C24" s="191" t="s">
        <v>113</v>
      </c>
      <c r="D24" s="192"/>
      <c r="E24" s="193"/>
      <c r="F24" s="193"/>
      <c r="G24" s="190"/>
      <c r="H24" s="190"/>
      <c r="I24" s="194"/>
      <c r="J24" s="194"/>
      <c r="K24" s="194"/>
      <c r="L24" s="194"/>
      <c r="M24" s="195"/>
      <c r="N24" s="195"/>
      <c r="O24" s="195"/>
      <c r="P24" s="194"/>
    </row>
    <row r="25" spans="1:257" s="201" customFormat="1" ht="15.75">
      <c r="A25" s="197"/>
      <c r="B25" s="197"/>
      <c r="C25" s="197" t="s">
        <v>1</v>
      </c>
      <c r="D25" s="197"/>
      <c r="E25" s="198"/>
      <c r="F25" s="198"/>
      <c r="G25" s="197"/>
      <c r="H25" s="197"/>
      <c r="I25" s="199"/>
      <c r="J25" s="199"/>
      <c r="K25" s="199"/>
      <c r="L25" s="199"/>
      <c r="M25" s="200"/>
      <c r="N25" s="200"/>
      <c r="O25" s="199"/>
      <c r="P25" s="199"/>
    </row>
    <row r="26" spans="1:257" s="207" customFormat="1" ht="15.75">
      <c r="A26" s="202"/>
      <c r="B26" s="202"/>
      <c r="C26" s="202" t="s">
        <v>114</v>
      </c>
      <c r="D26" s="203"/>
      <c r="E26" s="204"/>
      <c r="F26" s="204"/>
      <c r="G26" s="202"/>
      <c r="H26" s="202"/>
      <c r="I26" s="205"/>
      <c r="J26" s="205"/>
      <c r="K26" s="205"/>
      <c r="L26" s="205"/>
      <c r="M26" s="206"/>
      <c r="N26" s="206"/>
      <c r="O26" s="205"/>
      <c r="P26" s="205"/>
    </row>
    <row r="27" spans="1:257" s="201" customFormat="1" ht="15.75">
      <c r="A27" s="197"/>
      <c r="B27" s="197"/>
      <c r="C27" s="197" t="s">
        <v>2</v>
      </c>
      <c r="D27" s="197"/>
      <c r="E27" s="198"/>
      <c r="F27" s="198"/>
      <c r="G27" s="197"/>
      <c r="H27" s="197"/>
      <c r="I27" s="199"/>
      <c r="J27" s="199"/>
      <c r="K27" s="199"/>
      <c r="L27" s="199"/>
      <c r="M27" s="200"/>
      <c r="N27" s="200"/>
      <c r="O27" s="199"/>
      <c r="P27" s="199"/>
    </row>
    <row r="28" spans="1:257" s="212" customFormat="1" ht="15.75">
      <c r="A28" s="208">
        <v>1</v>
      </c>
      <c r="B28" s="209" t="s">
        <v>119</v>
      </c>
      <c r="C28" s="210" t="s">
        <v>298</v>
      </c>
      <c r="D28" s="208" t="s">
        <v>42</v>
      </c>
      <c r="E28" s="211"/>
      <c r="F28" s="211">
        <v>5</v>
      </c>
      <c r="G28" s="175">
        <v>20</v>
      </c>
      <c r="H28" s="175"/>
      <c r="I28" s="175"/>
      <c r="J28" s="175">
        <v>200</v>
      </c>
      <c r="K28" s="175"/>
      <c r="L28" s="175"/>
      <c r="M28" s="175">
        <v>5</v>
      </c>
      <c r="N28" s="175"/>
      <c r="O28" s="176"/>
      <c r="P28" s="177"/>
    </row>
    <row r="29" spans="1:257" s="219" customFormat="1" ht="16.5">
      <c r="A29" s="213">
        <v>2</v>
      </c>
      <c r="B29" s="214" t="s">
        <v>98</v>
      </c>
      <c r="C29" s="215" t="s">
        <v>120</v>
      </c>
      <c r="D29" s="213" t="s">
        <v>42</v>
      </c>
      <c r="E29" s="216"/>
      <c r="F29" s="217">
        <f>SUM(F30:F31)</f>
        <v>6</v>
      </c>
      <c r="G29" s="218">
        <v>5</v>
      </c>
      <c r="H29" s="218"/>
      <c r="I29" s="175"/>
      <c r="J29" s="216">
        <v>1</v>
      </c>
      <c r="K29" s="216"/>
      <c r="L29" s="175"/>
      <c r="M29" s="218">
        <v>1</v>
      </c>
      <c r="N29" s="218"/>
      <c r="O29" s="176"/>
      <c r="P29" s="177"/>
    </row>
    <row r="30" spans="1:257" s="225" customFormat="1" ht="15.75">
      <c r="A30" s="220"/>
      <c r="B30" s="220"/>
      <c r="C30" s="221" t="s">
        <v>203</v>
      </c>
      <c r="D30" s="220" t="s">
        <v>42</v>
      </c>
      <c r="E30" s="222" t="s">
        <v>83</v>
      </c>
      <c r="F30" s="222">
        <v>1</v>
      </c>
      <c r="G30" s="223"/>
      <c r="H30" s="223"/>
      <c r="I30" s="175"/>
      <c r="J30" s="224">
        <v>50</v>
      </c>
      <c r="K30" s="224"/>
      <c r="L30" s="175"/>
      <c r="M30" s="223"/>
      <c r="N30" s="223"/>
      <c r="O30" s="176"/>
      <c r="P30" s="177"/>
    </row>
    <row r="31" spans="1:257" s="225" customFormat="1" ht="15.75">
      <c r="A31" s="226"/>
      <c r="B31" s="220"/>
      <c r="C31" s="221" t="s">
        <v>204</v>
      </c>
      <c r="D31" s="220" t="s">
        <v>42</v>
      </c>
      <c r="E31" s="222" t="s">
        <v>83</v>
      </c>
      <c r="F31" s="222">
        <v>5</v>
      </c>
      <c r="G31" s="223"/>
      <c r="H31" s="223"/>
      <c r="I31" s="175"/>
      <c r="J31" s="224">
        <v>30</v>
      </c>
      <c r="K31" s="224"/>
      <c r="L31" s="175"/>
      <c r="M31" s="223"/>
      <c r="N31" s="223"/>
      <c r="O31" s="176"/>
      <c r="P31" s="177"/>
    </row>
    <row r="32" spans="1:257" s="168" customFormat="1" ht="16.5">
      <c r="A32" s="180"/>
      <c r="B32" s="180"/>
      <c r="C32" s="180" t="s">
        <v>1</v>
      </c>
      <c r="D32" s="180"/>
      <c r="E32" s="180"/>
      <c r="F32" s="180"/>
      <c r="G32" s="180"/>
      <c r="H32" s="180"/>
      <c r="I32" s="188"/>
      <c r="J32" s="188"/>
      <c r="K32" s="188"/>
      <c r="L32" s="188"/>
      <c r="M32" s="188"/>
      <c r="N32" s="188"/>
      <c r="O32" s="188"/>
      <c r="P32" s="188"/>
      <c r="Q32" s="183"/>
    </row>
    <row r="33" spans="1:257" s="168" customFormat="1" ht="16.5">
      <c r="A33" s="184"/>
      <c r="B33" s="184"/>
      <c r="C33" s="180" t="s">
        <v>74</v>
      </c>
      <c r="D33" s="185"/>
      <c r="E33" s="186"/>
      <c r="F33" s="186"/>
      <c r="G33" s="187"/>
      <c r="H33" s="187"/>
      <c r="I33" s="188"/>
      <c r="J33" s="188"/>
      <c r="K33" s="188"/>
      <c r="L33" s="188"/>
      <c r="M33" s="188"/>
      <c r="N33" s="188"/>
      <c r="O33" s="188"/>
      <c r="P33" s="188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89"/>
      <c r="BN33" s="189"/>
      <c r="BO33" s="189"/>
      <c r="BP33" s="189"/>
      <c r="BQ33" s="189"/>
      <c r="BR33" s="189"/>
      <c r="BS33" s="189"/>
      <c r="BT33" s="189"/>
      <c r="BU33" s="189"/>
      <c r="BV33" s="189"/>
      <c r="BW33" s="189"/>
      <c r="BX33" s="189"/>
      <c r="BY33" s="189"/>
      <c r="BZ33" s="189"/>
      <c r="CA33" s="189"/>
      <c r="CB33" s="189"/>
      <c r="CC33" s="189"/>
      <c r="CD33" s="189"/>
      <c r="CE33" s="189"/>
      <c r="CF33" s="189"/>
      <c r="CG33" s="189"/>
      <c r="CH33" s="189"/>
      <c r="CI33" s="189"/>
      <c r="CJ33" s="189"/>
      <c r="CK33" s="189"/>
      <c r="CL33" s="189"/>
      <c r="CM33" s="189"/>
      <c r="CN33" s="189"/>
      <c r="CO33" s="189"/>
      <c r="CP33" s="189"/>
      <c r="CQ33" s="189"/>
      <c r="CR33" s="189"/>
      <c r="CS33" s="189"/>
      <c r="CT33" s="189"/>
      <c r="CU33" s="189"/>
      <c r="CV33" s="189"/>
      <c r="CW33" s="189"/>
      <c r="CX33" s="189"/>
      <c r="CY33" s="189"/>
      <c r="CZ33" s="189"/>
      <c r="DA33" s="189"/>
      <c r="DB33" s="189"/>
      <c r="DC33" s="189"/>
      <c r="DD33" s="189"/>
      <c r="DE33" s="189"/>
      <c r="DF33" s="189"/>
      <c r="DG33" s="189"/>
      <c r="DH33" s="189"/>
      <c r="DI33" s="189"/>
      <c r="DJ33" s="189"/>
      <c r="DK33" s="189"/>
      <c r="DL33" s="189"/>
      <c r="DM33" s="189"/>
      <c r="DN33" s="189"/>
      <c r="DO33" s="189"/>
      <c r="DP33" s="189"/>
      <c r="DQ33" s="189"/>
      <c r="DR33" s="189"/>
      <c r="DS33" s="189"/>
      <c r="DT33" s="189"/>
      <c r="DU33" s="189"/>
      <c r="DV33" s="189"/>
      <c r="DW33" s="189"/>
      <c r="DX33" s="189"/>
      <c r="DY33" s="189"/>
      <c r="DZ33" s="189"/>
      <c r="EA33" s="189"/>
      <c r="EB33" s="189"/>
      <c r="EC33" s="189"/>
      <c r="ED33" s="189"/>
      <c r="EE33" s="189"/>
      <c r="EF33" s="189"/>
      <c r="EG33" s="189"/>
      <c r="EH33" s="189"/>
      <c r="EI33" s="189"/>
      <c r="EJ33" s="189"/>
      <c r="EK33" s="189"/>
      <c r="EL33" s="189"/>
      <c r="EM33" s="189"/>
      <c r="EN33" s="189"/>
      <c r="EO33" s="189"/>
      <c r="EP33" s="189"/>
      <c r="EQ33" s="189"/>
      <c r="ER33" s="189"/>
      <c r="ES33" s="189"/>
      <c r="ET33" s="189"/>
      <c r="EU33" s="189"/>
      <c r="EV33" s="189"/>
      <c r="EW33" s="189"/>
      <c r="EX33" s="189"/>
      <c r="EY33" s="189"/>
      <c r="EZ33" s="189"/>
      <c r="FA33" s="189"/>
      <c r="FB33" s="189"/>
      <c r="FC33" s="189"/>
      <c r="FD33" s="189"/>
      <c r="FE33" s="189"/>
      <c r="FF33" s="189"/>
      <c r="FG33" s="189"/>
      <c r="FH33" s="189"/>
      <c r="FI33" s="189"/>
      <c r="FJ33" s="189"/>
      <c r="FK33" s="189"/>
      <c r="FL33" s="189"/>
      <c r="FM33" s="189"/>
      <c r="FN33" s="189"/>
      <c r="FO33" s="189"/>
      <c r="FP33" s="189"/>
      <c r="FQ33" s="189"/>
      <c r="FR33" s="189"/>
      <c r="FS33" s="189"/>
      <c r="FT33" s="189"/>
      <c r="FU33" s="189"/>
      <c r="FV33" s="189"/>
      <c r="FW33" s="189"/>
      <c r="FX33" s="189"/>
      <c r="FY33" s="189"/>
      <c r="FZ33" s="189"/>
      <c r="GA33" s="189"/>
      <c r="GB33" s="189"/>
      <c r="GC33" s="189"/>
      <c r="GD33" s="189"/>
      <c r="GE33" s="189"/>
      <c r="GF33" s="189"/>
      <c r="GG33" s="189"/>
      <c r="GH33" s="189"/>
      <c r="GI33" s="189"/>
      <c r="GJ33" s="189"/>
      <c r="GK33" s="189"/>
      <c r="GL33" s="189"/>
      <c r="GM33" s="189"/>
      <c r="GN33" s="189"/>
      <c r="GO33" s="189"/>
      <c r="GP33" s="189"/>
      <c r="GQ33" s="189"/>
      <c r="GR33" s="189"/>
      <c r="GS33" s="189"/>
      <c r="GT33" s="189"/>
      <c r="GU33" s="189"/>
      <c r="GV33" s="189"/>
      <c r="GW33" s="189"/>
      <c r="GX33" s="189"/>
      <c r="GY33" s="189"/>
      <c r="GZ33" s="189"/>
      <c r="HA33" s="189"/>
      <c r="HB33" s="189"/>
      <c r="HC33" s="189"/>
      <c r="HD33" s="189"/>
      <c r="HE33" s="189"/>
      <c r="HF33" s="189"/>
      <c r="HG33" s="189"/>
      <c r="HH33" s="189"/>
      <c r="HI33" s="189"/>
      <c r="HJ33" s="189"/>
      <c r="HK33" s="189"/>
      <c r="HL33" s="189"/>
      <c r="HM33" s="189"/>
      <c r="HN33" s="189"/>
      <c r="HO33" s="189"/>
      <c r="HP33" s="189"/>
      <c r="HQ33" s="189"/>
      <c r="HR33" s="189"/>
      <c r="HS33" s="189"/>
      <c r="HT33" s="189"/>
      <c r="HU33" s="189"/>
      <c r="HV33" s="189"/>
      <c r="HW33" s="189"/>
      <c r="HX33" s="189"/>
      <c r="HY33" s="189"/>
      <c r="HZ33" s="189"/>
      <c r="IA33" s="189"/>
      <c r="IB33" s="189"/>
      <c r="IC33" s="189"/>
      <c r="ID33" s="189"/>
      <c r="IE33" s="189"/>
      <c r="IF33" s="189"/>
      <c r="IG33" s="189"/>
      <c r="IH33" s="189"/>
      <c r="II33" s="189"/>
      <c r="IJ33" s="189"/>
      <c r="IK33" s="189"/>
      <c r="IL33" s="189"/>
      <c r="IM33" s="189"/>
      <c r="IN33" s="189"/>
      <c r="IO33" s="189"/>
      <c r="IP33" s="189"/>
      <c r="IQ33" s="189"/>
      <c r="IR33" s="189"/>
      <c r="IS33" s="189"/>
      <c r="IT33" s="189"/>
      <c r="IU33" s="189"/>
      <c r="IV33" s="189"/>
      <c r="IW33" s="189"/>
    </row>
    <row r="34" spans="1:257" s="168" customFormat="1" ht="16.5">
      <c r="A34" s="184"/>
      <c r="B34" s="184"/>
      <c r="C34" s="180" t="s">
        <v>1</v>
      </c>
      <c r="D34" s="180"/>
      <c r="E34" s="180"/>
      <c r="F34" s="180"/>
      <c r="G34" s="180"/>
      <c r="H34" s="180"/>
      <c r="I34" s="188"/>
      <c r="J34" s="188"/>
      <c r="K34" s="188"/>
      <c r="L34" s="188"/>
      <c r="M34" s="188"/>
      <c r="N34" s="188"/>
      <c r="O34" s="188"/>
      <c r="P34" s="188"/>
    </row>
    <row r="35" spans="1:257" s="232" customFormat="1" ht="15.75">
      <c r="A35" s="227"/>
      <c r="B35" s="227"/>
      <c r="C35" s="227" t="s">
        <v>40</v>
      </c>
      <c r="D35" s="228"/>
      <c r="E35" s="229"/>
      <c r="F35" s="229"/>
      <c r="G35" s="230"/>
      <c r="H35" s="230"/>
      <c r="I35" s="231"/>
      <c r="J35" s="231"/>
      <c r="K35" s="231"/>
      <c r="L35" s="231"/>
      <c r="M35" s="231"/>
      <c r="N35" s="231"/>
      <c r="O35" s="231"/>
      <c r="P35" s="231"/>
    </row>
    <row r="36" spans="1:257" s="232" customFormat="1" ht="15.75">
      <c r="A36" s="227"/>
      <c r="B36" s="227"/>
      <c r="C36" s="227" t="s">
        <v>1</v>
      </c>
      <c r="D36" s="227"/>
      <c r="E36" s="227"/>
      <c r="F36" s="227"/>
      <c r="G36" s="227"/>
      <c r="H36" s="227"/>
      <c r="I36" s="231"/>
      <c r="J36" s="231"/>
      <c r="K36" s="231"/>
      <c r="L36" s="231"/>
      <c r="M36" s="231"/>
      <c r="N36" s="231"/>
      <c r="O36" s="231"/>
      <c r="P36" s="231"/>
    </row>
    <row r="37" spans="1:257" s="232" customFormat="1" ht="15.75">
      <c r="A37" s="227"/>
      <c r="B37" s="227"/>
      <c r="C37" s="227" t="s">
        <v>86</v>
      </c>
      <c r="D37" s="228"/>
      <c r="E37" s="229"/>
      <c r="F37" s="229"/>
      <c r="G37" s="230"/>
      <c r="H37" s="230"/>
      <c r="I37" s="231"/>
      <c r="J37" s="231"/>
      <c r="K37" s="231"/>
      <c r="L37" s="231"/>
      <c r="M37" s="231"/>
      <c r="N37" s="231"/>
      <c r="O37" s="231"/>
      <c r="P37" s="231"/>
    </row>
    <row r="38" spans="1:257" s="232" customFormat="1" ht="15.75">
      <c r="A38" s="227"/>
      <c r="B38" s="227"/>
      <c r="C38" s="227" t="s">
        <v>1</v>
      </c>
      <c r="D38" s="227"/>
      <c r="E38" s="227"/>
      <c r="F38" s="227"/>
      <c r="G38" s="227"/>
      <c r="H38" s="227"/>
      <c r="I38" s="231"/>
      <c r="J38" s="231"/>
      <c r="K38" s="231"/>
      <c r="L38" s="231"/>
      <c r="M38" s="231"/>
      <c r="N38" s="231"/>
      <c r="O38" s="231"/>
      <c r="P38" s="231"/>
    </row>
    <row r="39" spans="1:257" s="232" customFormat="1" ht="15.75">
      <c r="A39" s="227"/>
      <c r="B39" s="227"/>
      <c r="C39" s="227" t="s">
        <v>115</v>
      </c>
      <c r="D39" s="227"/>
      <c r="E39" s="227"/>
      <c r="F39" s="227"/>
      <c r="G39" s="227"/>
      <c r="H39" s="227"/>
      <c r="I39" s="231"/>
      <c r="J39" s="231"/>
      <c r="K39" s="231"/>
      <c r="L39" s="231"/>
      <c r="M39" s="231"/>
      <c r="N39" s="231"/>
      <c r="O39" s="231"/>
      <c r="P39" s="231"/>
    </row>
    <row r="40" spans="1:257" ht="16.5">
      <c r="A40" s="233"/>
      <c r="B40" s="233"/>
      <c r="C40" s="233" t="s">
        <v>110</v>
      </c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</row>
    <row r="41" spans="1:257" ht="15.75">
      <c r="A41" s="234"/>
      <c r="B41" s="235"/>
      <c r="C41" s="234"/>
      <c r="D41" s="234"/>
      <c r="E41" s="236"/>
      <c r="F41" s="236"/>
      <c r="G41" s="237"/>
      <c r="H41" s="237"/>
      <c r="I41" s="234"/>
      <c r="J41" s="238"/>
      <c r="K41" s="238"/>
      <c r="L41" s="234"/>
      <c r="M41" s="238"/>
      <c r="N41" s="238"/>
      <c r="O41" s="234"/>
      <c r="P41" s="239"/>
    </row>
    <row r="42" spans="1:257" ht="15.75">
      <c r="A42" s="234"/>
      <c r="B42" s="234"/>
      <c r="C42" s="240" t="s">
        <v>302</v>
      </c>
      <c r="D42" s="234"/>
      <c r="E42" s="236"/>
      <c r="F42" s="236"/>
      <c r="G42" s="237"/>
      <c r="H42" s="237"/>
      <c r="I42" s="238"/>
      <c r="J42" s="238"/>
      <c r="K42" s="238"/>
      <c r="L42" s="238"/>
      <c r="M42" s="238"/>
      <c r="N42" s="238"/>
      <c r="O42" s="238"/>
      <c r="P42" s="238"/>
    </row>
    <row r="43" spans="1:257" ht="47.25">
      <c r="A43" s="234"/>
      <c r="B43" s="235"/>
      <c r="C43" s="241" t="s">
        <v>303</v>
      </c>
      <c r="D43" s="234"/>
      <c r="E43" s="236"/>
      <c r="F43" s="236"/>
      <c r="G43" s="237"/>
      <c r="H43" s="237"/>
      <c r="I43" s="234"/>
      <c r="J43" s="238"/>
      <c r="K43" s="238"/>
      <c r="L43" s="234"/>
      <c r="M43" s="238"/>
      <c r="N43" s="238"/>
      <c r="O43" s="234"/>
      <c r="P43" s="239"/>
    </row>
  </sheetData>
  <autoFilter ref="A17:IO39" xr:uid="{00000000-0009-0000-0000-00000B000000}"/>
  <mergeCells count="1">
    <mergeCell ref="A1:F2"/>
  </mergeCells>
  <pageMargins left="0.25" right="0.25" top="0.25" bottom="0.25" header="0" footer="0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TV</vt:lpstr>
      <vt:lpstr>K.X.</vt:lpstr>
      <vt:lpstr>ობ.ხ. 2.1,1</vt:lpstr>
      <vt:lpstr>.x.2-1</vt:lpstr>
      <vt:lpstr>.x.2-2</vt:lpstr>
      <vt:lpstr>ობ.ხ. 2.1-3</vt:lpstr>
      <vt:lpstr>x.2-1</vt:lpstr>
      <vt:lpstr>x2-2.</vt:lpstr>
      <vt:lpstr>'.x.2-1'!Print_Area</vt:lpstr>
      <vt:lpstr>'.x.2-2'!Print_Area</vt:lpstr>
      <vt:lpstr>K.X.!Print_Area</vt:lpstr>
      <vt:lpstr>TV!Print_Area</vt:lpstr>
      <vt:lpstr>'x.2-1'!Print_Area</vt:lpstr>
      <vt:lpstr>'x2-2.'!Print_Area</vt:lpstr>
      <vt:lpstr>'.x.2-1'!Print_Titles</vt:lpstr>
      <vt:lpstr>K.X.!Print_Titles</vt:lpstr>
      <vt:lpstr>'x.2-1'!Print_Titles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2012-09-17T20:37:05Z</cp:lastPrinted>
  <dcterms:created xsi:type="dcterms:W3CDTF">2006-09-16T00:00:00Z</dcterms:created>
  <dcterms:modified xsi:type="dcterms:W3CDTF">2023-03-21T13:33:21Z</dcterms:modified>
</cp:coreProperties>
</file>