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821" windowWidth="20490" windowHeight="8985" activeTab="0"/>
  </bookViews>
  <sheets>
    <sheet name="1-1 " sheetId="1" r:id="rId1"/>
  </sheets>
  <definedNames>
    <definedName name="_xlnm.Print_Area" localSheetId="0">'1-1 '!$A$1:$M$212</definedName>
  </definedNames>
  <calcPr fullCalcOnLoad="1"/>
</workbook>
</file>

<file path=xl/sharedStrings.xml><?xml version="1.0" encoding="utf-8"?>
<sst xmlns="http://schemas.openxmlformats.org/spreadsheetml/2006/main" count="544" uniqueCount="210">
  <si>
    <t>lari</t>
  </si>
  <si>
    <t>#</t>
  </si>
  <si>
    <t>jami</t>
  </si>
  <si>
    <t>Sromis danaxarji</t>
  </si>
  <si>
    <t>kac/sT</t>
  </si>
  <si>
    <t>sxva masala</t>
  </si>
  <si>
    <t>manqanebi</t>
  </si>
  <si>
    <t>sul</t>
  </si>
  <si>
    <t>m3</t>
  </si>
  <si>
    <t xml:space="preserve">zednadebi xarjebi </t>
  </si>
  <si>
    <t>gegmiuri dagroveba</t>
  </si>
  <si>
    <t>man/sT</t>
  </si>
  <si>
    <t xml:space="preserve">sxva manqana </t>
  </si>
  <si>
    <t>m</t>
  </si>
  <si>
    <t>c</t>
  </si>
  <si>
    <t>Sromis danaxarjebi</t>
  </si>
  <si>
    <r>
      <t>m</t>
    </r>
    <r>
      <rPr>
        <vertAlign val="superscript"/>
        <sz val="10"/>
        <rFont val="AcadNusx"/>
        <family val="0"/>
      </rPr>
      <t>3</t>
    </r>
  </si>
  <si>
    <t>Sifri</t>
  </si>
  <si>
    <t>Sesasrulebeli samuSaos dasaxeleba</t>
  </si>
  <si>
    <t>ganzomilebis erTeuli</t>
  </si>
  <si>
    <t>raodenoba</t>
  </si>
  <si>
    <t>normativiT erTeulze</t>
  </si>
  <si>
    <t>erTeulis fasi</t>
  </si>
  <si>
    <t>1</t>
  </si>
  <si>
    <t xml:space="preserve">SromiTi danaxarji </t>
  </si>
  <si>
    <t>2</t>
  </si>
  <si>
    <t>masala (lari)</t>
  </si>
  <si>
    <t>xelfasi (lari)</t>
  </si>
  <si>
    <t xml:space="preserve">manqana-meqanizmebi (lari) </t>
  </si>
  <si>
    <t>sul Rirebuleba (lari)</t>
  </si>
  <si>
    <t>3</t>
  </si>
  <si>
    <t>4</t>
  </si>
  <si>
    <t>5</t>
  </si>
  <si>
    <t>6</t>
  </si>
  <si>
    <t>7</t>
  </si>
  <si>
    <r>
      <t>100m</t>
    </r>
    <r>
      <rPr>
        <b/>
        <vertAlign val="superscript"/>
        <sz val="10"/>
        <rFont val="AcadNusx"/>
        <family val="0"/>
      </rPr>
      <t>3</t>
    </r>
  </si>
  <si>
    <t>SromiTi danaxarji</t>
  </si>
  <si>
    <t xml:space="preserve">manqanebi </t>
  </si>
  <si>
    <t xml:space="preserve">sabazro. </t>
  </si>
  <si>
    <t>yalibis fari 25mm</t>
  </si>
  <si>
    <r>
      <t>m</t>
    </r>
    <r>
      <rPr>
        <vertAlign val="superscript"/>
        <sz val="10"/>
        <rFont val="AcadNusx"/>
        <family val="0"/>
      </rPr>
      <t>2</t>
    </r>
  </si>
  <si>
    <t>daxerxili xe III x. 40-60mm</t>
  </si>
  <si>
    <t>samSeneblo WanWiki</t>
  </si>
  <si>
    <t>tn</t>
  </si>
  <si>
    <t>sxva maslebi</t>
  </si>
  <si>
    <t>grZ.m</t>
  </si>
  <si>
    <t>8</t>
  </si>
  <si>
    <t>9</t>
  </si>
  <si>
    <t>10</t>
  </si>
  <si>
    <t>km</t>
  </si>
  <si>
    <t>11</t>
  </si>
  <si>
    <t>12</t>
  </si>
  <si>
    <t>13</t>
  </si>
  <si>
    <t>14</t>
  </si>
  <si>
    <t>transportirebis xarjebi masalebis Rirebulebidan</t>
  </si>
  <si>
    <t>sul jami</t>
  </si>
  <si>
    <t>rezervi gauTvaliswinebel xarjebze 3%</t>
  </si>
  <si>
    <t>damatebiTi Rirebulebis gadasaxadi     18 %</t>
  </si>
  <si>
    <t>sul krebsiTi saxarjTaRricxvo Rirebuleba</t>
  </si>
  <si>
    <t>lokaluri xarjTaRricxva #1/1</t>
  </si>
  <si>
    <r>
      <t>100 m</t>
    </r>
    <r>
      <rPr>
        <b/>
        <vertAlign val="superscript"/>
        <sz val="10"/>
        <rFont val="AcadNusx"/>
        <family val="0"/>
      </rPr>
      <t>3</t>
    </r>
  </si>
  <si>
    <t>eleqtrodi</t>
  </si>
  <si>
    <t>s. n. da w.     IV-2-84    22-9-3</t>
  </si>
  <si>
    <t>foladis saWreli qva</t>
  </si>
  <si>
    <t>saTave nagebobis Sevseba bunebrivi  qviT adgilze mogrovebiT</t>
  </si>
  <si>
    <t>kb.m M</t>
  </si>
  <si>
    <t xml:space="preserve">Sromis danaxarjebi </t>
  </si>
  <si>
    <t>kac. sT</t>
  </si>
  <si>
    <t>sxva manqana</t>
  </si>
  <si>
    <r>
      <t>betoni  BB</t>
    </r>
    <r>
      <rPr>
        <sz val="10"/>
        <rFont val="Calibri"/>
        <family val="2"/>
      </rPr>
      <t>B</t>
    </r>
    <r>
      <rPr>
        <sz val="10"/>
        <rFont val="AcadNusx"/>
        <family val="0"/>
      </rPr>
      <t>-25</t>
    </r>
  </si>
  <si>
    <t>kg</t>
  </si>
  <si>
    <t>s. n. da w.     IV-2-84      22-29-3</t>
  </si>
  <si>
    <t>16</t>
  </si>
  <si>
    <t>anjama</t>
  </si>
  <si>
    <t>15</t>
  </si>
  <si>
    <r>
      <t>100 m</t>
    </r>
    <r>
      <rPr>
        <b/>
        <vertAlign val="superscript"/>
        <sz val="10"/>
        <rFont val="AcadNusx"/>
        <family val="0"/>
      </rPr>
      <t>2</t>
    </r>
  </si>
  <si>
    <t>antikoroziuli saRebavi</t>
  </si>
  <si>
    <t>olifa</t>
  </si>
  <si>
    <t xml:space="preserve">sxva masalebi </t>
  </si>
  <si>
    <t>k. sT</t>
  </si>
  <si>
    <t>l</t>
  </si>
  <si>
    <t>sxvadasxva masalebi</t>
  </si>
  <si>
    <t>kv.m</t>
  </si>
  <si>
    <t>pr</t>
  </si>
  <si>
    <t>RorRi m 400 fr.40-70mm  -10sm</t>
  </si>
  <si>
    <t>sn da w     IV-2-84    9-32-12  misadag.</t>
  </si>
  <si>
    <t>sabaz.</t>
  </si>
  <si>
    <t>dezinfeqciuri qloriani kiris wyali</t>
  </si>
  <si>
    <t>srfk 4-20</t>
  </si>
  <si>
    <t>srfk 1.9-22</t>
  </si>
  <si>
    <t>srfk 1.9-24</t>
  </si>
  <si>
    <t>s.n. da w.          IV-2-84        15-164-7</t>
  </si>
  <si>
    <t>srfk 3.2-13</t>
  </si>
  <si>
    <t>srfk 3.2-16</t>
  </si>
  <si>
    <t>bitum-zeTovani mastika</t>
  </si>
  <si>
    <t>srfk 3.1-539</t>
  </si>
  <si>
    <t>sapensio danaricxi</t>
  </si>
  <si>
    <t xml:space="preserve">foladis koroziamedegi miltuCis montaJi d-110 </t>
  </si>
  <si>
    <t xml:space="preserve">Tujis d=100mm urdulis montaJi </t>
  </si>
  <si>
    <t>srfk 5-277</t>
  </si>
  <si>
    <t>s. n. da w.     IV-2-84       22-24-2</t>
  </si>
  <si>
    <t>foladis mili  d-32X3mm</t>
  </si>
  <si>
    <t>srfk 2.1-10</t>
  </si>
  <si>
    <t>srfk 1.6-35</t>
  </si>
  <si>
    <r>
      <t xml:space="preserve">Tujis urduli d-100mm </t>
    </r>
    <r>
      <rPr>
        <sz val="10"/>
        <rFont val="Calibri"/>
        <family val="2"/>
      </rPr>
      <t>(KILINCVANA)</t>
    </r>
  </si>
  <si>
    <t xml:space="preserve"> RorRis sfuZvelis mowyoba rezervuaris betonis safuZvelis qveS m. 400 fr.40-70mm sisqiT 10 sm.</t>
  </si>
  <si>
    <t>furclovani foladi sisq. 5 mm</t>
  </si>
  <si>
    <t>s.n. da w.     IV-2-84        22-20-2</t>
  </si>
  <si>
    <t>sabazro</t>
  </si>
  <si>
    <t>jami III:</t>
  </si>
  <si>
    <t>qselis gaSveba garecxva dezinfeqciiT qloriani kiriT</t>
  </si>
  <si>
    <t>s. n. da w.        IV-2-84            1-80-3 mis.</t>
  </si>
  <si>
    <t>s. n. da w.     IV-2-84       1-80-4</t>
  </si>
  <si>
    <t xml:space="preserve"> gruntis mosworeba-damuSaveba xeliT avzebis, wyaldamcleli da gamrecxi milebis qveS gverdze yriT </t>
  </si>
  <si>
    <t>k=1,2</t>
  </si>
  <si>
    <t xml:space="preserve"> sn da w IV-2-84    11.-1-6</t>
  </si>
  <si>
    <t>sn da w         IV-2-84           6-11-1</t>
  </si>
  <si>
    <r>
      <t xml:space="preserve">hidrosaizolacio masala </t>
    </r>
    <r>
      <rPr>
        <sz val="10"/>
        <rFont val="Calibri"/>
        <family val="2"/>
      </rPr>
      <t>KALMATRON_D</t>
    </r>
  </si>
  <si>
    <t>srfk  5-62</t>
  </si>
  <si>
    <t>sabaz</t>
  </si>
  <si>
    <t>foladis mili  d-102X4,0mm</t>
  </si>
  <si>
    <t xml:space="preserve"> rezervuarebis liTonis konstruqciebis SeRebva antikoroziuli saRebaviT (gare nawili)</t>
  </si>
  <si>
    <t>s. n. da w.     IV-2-84                 1-81-3</t>
  </si>
  <si>
    <t xml:space="preserve"> damuSavebuli  gruntis ukuCayra mosworeba-datkepniT</t>
  </si>
  <si>
    <r>
      <t>1000 m</t>
    </r>
    <r>
      <rPr>
        <b/>
        <vertAlign val="superscript"/>
        <sz val="10"/>
        <rFont val="AcadNusx"/>
        <family val="0"/>
      </rPr>
      <t>3</t>
    </r>
  </si>
  <si>
    <t>srfk 12-109</t>
  </si>
  <si>
    <r>
      <t>eqskavatori erTcacxviani pnevmoTvlian svlaze, kovSis tevadobiT 0.15m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</t>
    </r>
  </si>
  <si>
    <t>sxva manqanebi</t>
  </si>
  <si>
    <t>s.n. დa w.                 IV-2-84             1-23-1</t>
  </si>
  <si>
    <t xml:space="preserve">igive, eqskavatoriT </t>
  </si>
  <si>
    <t>srfk 12-110</t>
  </si>
  <si>
    <t xml:space="preserve">foladis sahaero milis (d=32X3,0 mm -1c. 1,3 m sigrZis -TavSi moRunuli) montaJi </t>
  </si>
  <si>
    <t xml:space="preserve">wylis gamanawilebeli rezervuarebis mowyoba-montaJi furclovani foladis 5 mm-iani  furclebiT, wylis gamanawilebeli 20 mm-iani milebis, ventilebis  da muftebis mowyobiT </t>
  </si>
  <si>
    <t>srfk 2.1-3</t>
  </si>
  <si>
    <t>ventili civi wylis d=20 mm</t>
  </si>
  <si>
    <t>mufta gadamyvani (liT/plastmasi) d-20mm</t>
  </si>
  <si>
    <t xml:space="preserve">foladis koroziamedegi miltuCis montaJi </t>
  </si>
  <si>
    <t xml:space="preserve"> rezervuarebis liTonis konstruqciebis antikoroziuli saRebaviT SeRebva  (gare nawili)</t>
  </si>
  <si>
    <r>
      <t>rezervuarebis qveS betonis filis mowyoba betoniB</t>
    </r>
    <r>
      <rPr>
        <b/>
        <sz val="10"/>
        <rFont val="Calibri"/>
        <family val="2"/>
      </rPr>
      <t>B</t>
    </r>
    <r>
      <rPr>
        <b/>
        <sz val="10"/>
        <rFont val="AcadNusx"/>
        <family val="0"/>
      </rPr>
      <t xml:space="preserve">-25, betonSi minarevis saxiT hidrosaizolaciod </t>
    </r>
    <r>
      <rPr>
        <b/>
        <sz val="10"/>
        <rFont val="Calibri"/>
        <family val="2"/>
      </rPr>
      <t>KALMATRON_D</t>
    </r>
    <r>
      <rPr>
        <b/>
        <sz val="10"/>
        <rFont val="AcadNusx"/>
        <family val="0"/>
      </rPr>
      <t xml:space="preserve">-s damatebiT </t>
    </r>
  </si>
  <si>
    <t>III kategoriis gruntis damuSaveba eqskavatoriT wyalgayvanilobis milebis qveS</t>
  </si>
  <si>
    <t xml:space="preserve">III kategoriis gruntis damuSaveba xeliT milebis qveS </t>
  </si>
  <si>
    <t xml:space="preserve">mili foladis d=20mm (2,5) </t>
  </si>
  <si>
    <t>srfk3.1-455</t>
  </si>
  <si>
    <t xml:space="preserve">foladis gamrecxi da gadamRvreli milis (d=102X4,0 mm) montaJi </t>
  </si>
  <si>
    <t xml:space="preserve">Tujis d=40mm urdulis montaJi </t>
  </si>
  <si>
    <t>srfk 5-271</t>
  </si>
  <si>
    <t>s. n. da w.     IV-2-84          1-80-4</t>
  </si>
  <si>
    <t xml:space="preserve"> sn da w       IV-2-84         11.-1-6</t>
  </si>
  <si>
    <t>sn da w            IV-2-84         9-32-12  misadag.</t>
  </si>
  <si>
    <t xml:space="preserve">s. n. da w.     IV-2-84          22-5-1  </t>
  </si>
  <si>
    <t xml:space="preserve">s. n. da w.     IV-2-84         22-5-4  </t>
  </si>
  <si>
    <t>jami `I~:</t>
  </si>
  <si>
    <t>srfk 5-366</t>
  </si>
  <si>
    <t>jami II:</t>
  </si>
  <si>
    <t>s.n. დa w.vb   IV-2-84            1-80-3</t>
  </si>
  <si>
    <t>s.n. დa w.     IV-2-84            1-23-6</t>
  </si>
  <si>
    <t>s. n. da w.     IV-2-84           1-81-3</t>
  </si>
  <si>
    <t>xulos municipalitetis sofel qedlebSi, TxilaZiris ubanSi sasmeli wylis sistemis mowyobaze</t>
  </si>
  <si>
    <t>I. saTave nagebobebis (kaptaJis) mowyoba</t>
  </si>
  <si>
    <t>srfk3.1-258</t>
  </si>
  <si>
    <t>srfk 4-108</t>
  </si>
  <si>
    <t xml:space="preserve">wylis Semkrebi rezervuaris mowyoba-montaJi foladis 5 mm-iani  furclebiT </t>
  </si>
  <si>
    <t>srfk 1.6-34</t>
  </si>
  <si>
    <t>foladis mili  d-20X2.5mm</t>
  </si>
  <si>
    <r>
      <t xml:space="preserve">naxvretebis mowyoba liTonis wyalSemSvebi milebis (d=20X2.5 mm -35c. </t>
    </r>
    <r>
      <rPr>
        <b/>
        <sz val="10"/>
        <rFont val="Sylfaen"/>
        <family val="1"/>
      </rPr>
      <t>L</t>
    </r>
    <r>
      <rPr>
        <b/>
        <sz val="10"/>
        <rFont val="AcadNusx"/>
        <family val="0"/>
      </rPr>
      <t xml:space="preserve">=0,20m) montaJiT </t>
    </r>
  </si>
  <si>
    <t>srfk 2.1-39</t>
  </si>
  <si>
    <t xml:space="preserve">foladis wyalgamSvebi milis       (d-32X3,0 mm) montaJi </t>
  </si>
  <si>
    <t>foladis mili  d-32X3.0mm</t>
  </si>
  <si>
    <t>foladis muxli  d-32mm</t>
  </si>
  <si>
    <t>srfk 5-478</t>
  </si>
  <si>
    <t>mufta gadamyvani (liT/plastmasi) d-32mm</t>
  </si>
  <si>
    <t>miltuCi d-110X4 (S/x)</t>
  </si>
  <si>
    <t>srfk 5-160</t>
  </si>
  <si>
    <t>srfk 5-163</t>
  </si>
  <si>
    <t>miltuCi d-32</t>
  </si>
  <si>
    <t>liTonis milebis hidroizolacia bitum-zeTovani mastikiT 2 fena</t>
  </si>
  <si>
    <t>srfk3.1-540</t>
  </si>
  <si>
    <t xml:space="preserve">II. foladis furclebiT wyalgamanawilebeli rezervuarebis mowyoba </t>
  </si>
  <si>
    <t xml:space="preserve">foladis wyalmimRebi milis       (d-32X3,0 mm) montaJi </t>
  </si>
  <si>
    <t>srfk 2.1-22</t>
  </si>
  <si>
    <t xml:space="preserve">foladis gamrecxi da gadamRvreli   milis (d=51X3,5 mm) montaJi </t>
  </si>
  <si>
    <t>foladis mili  d-51X3,5mm</t>
  </si>
  <si>
    <t xml:space="preserve">Tujis d=50mm urdulis montaJi </t>
  </si>
  <si>
    <r>
      <t>urduli Tujis d-50mm (</t>
    </r>
    <r>
      <rPr>
        <sz val="10"/>
        <rFont val="Calibri"/>
        <family val="2"/>
      </rPr>
      <t>KILINCVANA)</t>
    </r>
  </si>
  <si>
    <t>srfk 5-272</t>
  </si>
  <si>
    <t>foladis koroziamedegi miltuCis montaJi d-32</t>
  </si>
  <si>
    <t>miltuCi d-50X22</t>
  </si>
  <si>
    <t>srfk 5-156</t>
  </si>
  <si>
    <t>s. n. da w.     IV-2-84          22-24-1</t>
  </si>
  <si>
    <t>s. n. da w.     IV-2-84      22-29-1</t>
  </si>
  <si>
    <t xml:space="preserve">s. n. da w.     IV-2-84          22-5-2 </t>
  </si>
  <si>
    <r>
      <t xml:space="preserve">Tujis urduli d-40mm </t>
    </r>
    <r>
      <rPr>
        <sz val="10"/>
        <rFont val="Calibri"/>
        <family val="2"/>
      </rPr>
      <t>(KILINC)</t>
    </r>
  </si>
  <si>
    <t>III. wyalmomaragebis qselis mowyoba</t>
  </si>
  <si>
    <r>
      <t>magistraluri wyalsadenis polieTilenis milebis (</t>
    </r>
    <r>
      <rPr>
        <b/>
        <sz val="10"/>
        <rFont val="Calibri"/>
        <family val="2"/>
      </rPr>
      <t xml:space="preserve">PE-100 SDR 11; PN-20; </t>
    </r>
    <r>
      <rPr>
        <b/>
        <sz val="10"/>
        <rFont val="AcadNusx"/>
        <family val="0"/>
      </rPr>
      <t xml:space="preserve">32X3.6 mm) montaJi hidravlikuri gamocdiT fasonuri nawilebis mowyobiT </t>
    </r>
  </si>
  <si>
    <r>
      <t xml:space="preserve">polieTilenis milebi </t>
    </r>
    <r>
      <rPr>
        <sz val="10"/>
        <rFont val="Calibri"/>
        <family val="2"/>
      </rPr>
      <t>(PE-100 SDR 11; PN 20;  32X3.6mm) Savi</t>
    </r>
  </si>
  <si>
    <t>muxli plastmasis 45 gradusiani d=32 mm</t>
  </si>
  <si>
    <t>srfk 2.5-134</t>
  </si>
  <si>
    <t>srfk 5-554</t>
  </si>
  <si>
    <t>quro gadasabmeli 32X32 mm</t>
  </si>
  <si>
    <t>srfk 5-399</t>
  </si>
  <si>
    <t xml:space="preserve">s. n. da w.     IV-2-84         22-8-1  </t>
  </si>
  <si>
    <t xml:space="preserve">s. n. da w.     IV-2-84          22-5-1 </t>
  </si>
  <si>
    <t>garcmis mowyoba foladis 48 mm-iani milebiT</t>
  </si>
  <si>
    <t>liTonis eleqtroSeduRebuli mili d=48×3mm</t>
  </si>
  <si>
    <t>srfk 2.1-19</t>
  </si>
  <si>
    <t>s. n. da w.     IV-2-84      22-9-2</t>
  </si>
  <si>
    <t>damuSavebuli gruntis miyra xeliT mosworeba-datkepniT (pirveli fena gadarCeuli fxvieri grunti milis qveS da dafarviT 10100X0.15X0.25)</t>
  </si>
  <si>
    <r>
      <t>eqskavatori erTcacxviani pnevmoTvlian svlaze 0.25m</t>
    </r>
    <r>
      <rPr>
        <vertAlign val="superscript"/>
        <sz val="10"/>
        <rFont val="AcadNusx"/>
        <family val="0"/>
      </rPr>
      <t>3</t>
    </r>
    <r>
      <rPr>
        <sz val="10"/>
        <rFont val="AcadNusx"/>
        <family val="0"/>
      </rPr>
      <t xml:space="preserve"> tevadobiT</t>
    </r>
  </si>
  <si>
    <t>jami I_III:</t>
  </si>
  <si>
    <t>დანართი N1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</si>
</sst>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000"/>
    <numFmt numFmtId="190" formatCode="0.0"/>
    <numFmt numFmtId="191" formatCode="0.00000"/>
    <numFmt numFmtId="192" formatCode="_-* #,##0.000_р_._-;\-* #,##0.000_р_._-;_-* &quot;-&quot;??_р_._-;_-@_-"/>
    <numFmt numFmtId="193" formatCode="0.000000"/>
    <numFmt numFmtId="194" formatCode="0.0000000"/>
    <numFmt numFmtId="195" formatCode="0.00000000"/>
    <numFmt numFmtId="196" formatCode="0.000000000"/>
    <numFmt numFmtId="197" formatCode="_-* #,##0.000\ _L_a_r_i_-;\-* #,##0.000\ _L_a_r_i_-;_-* &quot;-&quot;???\ _L_a_r_i_-;_-@_-"/>
    <numFmt numFmtId="198" formatCode="_-* #,##0.0_р_._-;\-* #,##0.0_р_._-;_-* &quot;-&quot;??_р_._-;_-@_-"/>
    <numFmt numFmtId="199" formatCode="_-* #,##0.0\ _L_a_r_i_-;\-* #,##0.0\ _L_a_r_i_-;_-* &quot;-&quot;?\ _L_a_r_i_-;_-@_-"/>
    <numFmt numFmtId="200" formatCode="_-* #,##0.0000_р_._-;\-* #,##0.0000_р_._-;_-* &quot;-&quot;??_р_._-;_-@_-"/>
    <numFmt numFmtId="201" formatCode="_-* #,##0_р_._-;\-* #,##0_р_._-;_-* &quot;-&quot;??_р_._-;_-@_-"/>
    <numFmt numFmtId="202" formatCode="[$-409]dddd\,\ mmmm\ dd\,\ yyyy"/>
    <numFmt numFmtId="203" formatCode="&quot;$&quot;#,##0.00"/>
    <numFmt numFmtId="204" formatCode="_(* #,##0.000_);_(* \(#,##0.000\);_(* &quot;-&quot;???_);_(@_)"/>
    <numFmt numFmtId="205" formatCode="_-* #,##0.00000_р_._-;\-* #,##0.00000_р_._-;_-* &quot;-&quot;??_р_._-;_-@_-"/>
    <numFmt numFmtId="206" formatCode="_-* #,##0.0000_р_._-;\-* #,##0.0000_р_._-;_-* &quot;-&quot;????_р_._-;_-@_-"/>
    <numFmt numFmtId="207" formatCode="_-* #,##0.00_р_._-;\-* #,##0.00_р_._-;_-* &quot;-&quot;???_р_._-;_-@_-"/>
    <numFmt numFmtId="208" formatCode="_-* #,##0.000_р_._-;\-* #,##0.000_р_._-;_-* &quot;-&quot;???_р_._-;_-@_-"/>
    <numFmt numFmtId="209" formatCode="_-* #,##0.0_р_._-;\-* #,##0.0_р_._-;_-* &quot;-&quot;?_р_._-;_-@_-"/>
    <numFmt numFmtId="210" formatCode="_-* #,##0.0_р_._-;\-* #,##0.0_р_._-;_-* &quot;-&quot;????_р_._-;_-@_-"/>
    <numFmt numFmtId="211" formatCode="_(* #,##0.0_);_(* \(#,##0.0\);_(* &quot;-&quot;?_);_(@_)"/>
    <numFmt numFmtId="212" formatCode="_(* #,##0.000_);_(* \(#,##0.000\);_(* &quot;-&quot;??_);_(@_)"/>
    <numFmt numFmtId="213" formatCode="_(* #,##0.0_);_(* \(#,##0.0\);_(* &quot;-&quot;??_);_(@_)"/>
    <numFmt numFmtId="214" formatCode="_(* #,##0_);_(* \(#,##0\);_(* &quot;-&quot;??_);_(@_)"/>
    <numFmt numFmtId="215" formatCode="[$-409]h:mm:ss\ AM/PM"/>
    <numFmt numFmtId="216" formatCode="_-* #,##0.0\ _L_a_r_i_-;\-* #,##0.0\ _L_a_r_i_-;_-* &quot;-&quot;??\ _L_a_r_i_-;_-@_-"/>
    <numFmt numFmtId="217" formatCode="_-* #,##0\ _L_a_r_i_-;\-* #,##0\ _L_a_r_i_-;_-* &quot;-&quot;??\ _L_a_r_i_-;_-@_-"/>
    <numFmt numFmtId="218" formatCode="_(* #,##0.0000_);_(* \(#,##0.0000\);_(* &quot;-&quot;????_);_(@_)"/>
    <numFmt numFmtId="219" formatCode="_(* #,##0.00000_);_(* \(#,##0.00000\);_(* &quot;-&quot;??_);_(@_)"/>
    <numFmt numFmtId="220" formatCode="0.0%"/>
    <numFmt numFmtId="221" formatCode="[$-FC19]d\ mmmm\ yyyy\ &quot;г.&quot;"/>
  </numFmts>
  <fonts count="72">
    <font>
      <sz val="10"/>
      <name val="Arial"/>
      <family val="0"/>
    </font>
    <font>
      <sz val="10"/>
      <name val="AcadNusx"/>
      <family val="0"/>
    </font>
    <font>
      <b/>
      <sz val="10"/>
      <name val="AcadNusx"/>
      <family val="0"/>
    </font>
    <font>
      <sz val="8"/>
      <name val="AcadNusx"/>
      <family val="0"/>
    </font>
    <font>
      <sz val="11"/>
      <name val="AcadNusx"/>
      <family val="0"/>
    </font>
    <font>
      <sz val="9"/>
      <name val="AcadNusx"/>
      <family val="0"/>
    </font>
    <font>
      <sz val="10"/>
      <name val="Arial Cyr"/>
      <family val="0"/>
    </font>
    <font>
      <vertAlign val="superscript"/>
      <sz val="10"/>
      <name val="AcadNusx"/>
      <family val="0"/>
    </font>
    <font>
      <b/>
      <vertAlign val="superscript"/>
      <sz val="10"/>
      <name val="AcadNusx"/>
      <family val="0"/>
    </font>
    <font>
      <b/>
      <sz val="8"/>
      <name val="AcadNusx"/>
      <family val="0"/>
    </font>
    <font>
      <b/>
      <sz val="10"/>
      <name val="Calibri"/>
      <family val="2"/>
    </font>
    <font>
      <sz val="10"/>
      <name val="Calibri"/>
      <family val="2"/>
    </font>
    <font>
      <b/>
      <sz val="11"/>
      <name val="AcadNusx"/>
      <family val="0"/>
    </font>
    <font>
      <b/>
      <sz val="10"/>
      <name val="Sylfaen"/>
      <family val="1"/>
    </font>
    <font>
      <b/>
      <sz val="10"/>
      <name val="Times New Roman"/>
      <family val="1"/>
    </font>
    <font>
      <sz val="10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cadNusx"/>
      <family val="0"/>
    </font>
    <font>
      <sz val="10"/>
      <color indexed="30"/>
      <name val="AcadNusx"/>
      <family val="0"/>
    </font>
    <font>
      <sz val="8"/>
      <color indexed="30"/>
      <name val="AcadNusx"/>
      <family val="0"/>
    </font>
    <font>
      <sz val="8"/>
      <color indexed="10"/>
      <name val="AcadNusx"/>
      <family val="0"/>
    </font>
    <font>
      <i/>
      <sz val="10"/>
      <color indexed="10"/>
      <name val="AcadNusx"/>
      <family val="0"/>
    </font>
    <font>
      <b/>
      <sz val="10"/>
      <color indexed="10"/>
      <name val="AcadNusx"/>
      <family val="0"/>
    </font>
    <font>
      <sz val="9"/>
      <color indexed="10"/>
      <name val="AcadNusx"/>
      <family val="0"/>
    </font>
    <font>
      <sz val="9"/>
      <color indexed="30"/>
      <name val="AcadNusx"/>
      <family val="0"/>
    </font>
    <font>
      <b/>
      <sz val="10"/>
      <color indexed="30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cadNusx"/>
      <family val="0"/>
    </font>
    <font>
      <sz val="10"/>
      <color rgb="FF0070C0"/>
      <name val="AcadNusx"/>
      <family val="0"/>
    </font>
    <font>
      <sz val="8"/>
      <color rgb="FF0070C0"/>
      <name val="AcadNusx"/>
      <family val="0"/>
    </font>
    <font>
      <sz val="8"/>
      <color rgb="FFFF0000"/>
      <name val="AcadNusx"/>
      <family val="0"/>
    </font>
    <font>
      <i/>
      <sz val="10"/>
      <color rgb="FFFF0000"/>
      <name val="AcadNusx"/>
      <family val="0"/>
    </font>
    <font>
      <b/>
      <sz val="10"/>
      <color rgb="FFFF0000"/>
      <name val="AcadNusx"/>
      <family val="0"/>
    </font>
    <font>
      <sz val="9"/>
      <color rgb="FFFF0000"/>
      <name val="AcadNusx"/>
      <family val="0"/>
    </font>
    <font>
      <sz val="9"/>
      <color rgb="FF0070C0"/>
      <name val="AcadNusx"/>
      <family val="0"/>
    </font>
    <font>
      <b/>
      <sz val="10"/>
      <color rgb="FF0070C0"/>
      <name val="AcadNusx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5" applyNumberFormat="0" applyFill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6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6" applyNumberFormat="0" applyFont="0" applyAlignment="0" applyProtection="0"/>
    <xf numFmtId="0" fontId="59" fillId="27" borderId="7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0" fillId="0" borderId="0">
      <alignment/>
      <protection/>
    </xf>
    <xf numFmtId="0" fontId="54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9" fontId="3" fillId="0" borderId="10" xfId="0" applyNumberFormat="1" applyFont="1" applyFill="1" applyBorder="1" applyAlignment="1">
      <alignment horizontal="center" vertical="center" wrapText="1"/>
    </xf>
    <xf numFmtId="190" fontId="1" fillId="0" borderId="10" xfId="0" applyNumberFormat="1" applyFont="1" applyFill="1" applyBorder="1" applyAlignment="1">
      <alignment horizontal="center" vertical="center" wrapText="1"/>
    </xf>
    <xf numFmtId="43" fontId="1" fillId="0" borderId="10" xfId="44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 quotePrefix="1">
      <alignment horizontal="center" vertical="top" wrapText="1"/>
    </xf>
    <xf numFmtId="0" fontId="3" fillId="0" borderId="10" xfId="0" applyFont="1" applyFill="1" applyBorder="1" applyAlignment="1" quotePrefix="1">
      <alignment horizontal="center" vertical="center" wrapText="1"/>
    </xf>
    <xf numFmtId="0" fontId="1" fillId="0" borderId="10" xfId="70" applyFont="1" applyFill="1" applyBorder="1" applyAlignment="1">
      <alignment horizontal="center" vertical="center"/>
      <protection/>
    </xf>
    <xf numFmtId="49" fontId="3" fillId="0" borderId="10" xfId="70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90" fontId="2" fillId="33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90" fontId="63" fillId="0" borderId="10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center" vertical="center" wrapText="1"/>
    </xf>
    <xf numFmtId="0" fontId="63" fillId="0" borderId="10" xfId="0" applyNumberFormat="1" applyFont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19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90" fontId="64" fillId="0" borderId="10" xfId="0" applyNumberFormat="1" applyFont="1" applyBorder="1" applyAlignment="1">
      <alignment horizontal="center" vertical="center" wrapText="1"/>
    </xf>
    <xf numFmtId="49" fontId="64" fillId="0" borderId="10" xfId="0" applyNumberFormat="1" applyFont="1" applyBorder="1" applyAlignment="1">
      <alignment horizontal="center" vertical="center" wrapText="1"/>
    </xf>
    <xf numFmtId="0" fontId="64" fillId="0" borderId="10" xfId="0" applyNumberFormat="1" applyFont="1" applyBorder="1" applyAlignment="1">
      <alignment horizontal="center" vertical="center" wrapText="1"/>
    </xf>
    <xf numFmtId="0" fontId="2" fillId="0" borderId="10" xfId="70" applyFont="1" applyFill="1" applyBorder="1" applyAlignment="1">
      <alignment horizontal="center" vertical="center" wrapText="1"/>
      <protection/>
    </xf>
    <xf numFmtId="0" fontId="63" fillId="0" borderId="10" xfId="0" applyFont="1" applyFill="1" applyBorder="1" applyAlignment="1">
      <alignment vertical="center" wrapText="1"/>
    </xf>
    <xf numFmtId="0" fontId="63" fillId="0" borderId="10" xfId="0" applyFont="1" applyFill="1" applyBorder="1" applyAlignment="1">
      <alignment horizontal="center" vertical="center"/>
    </xf>
    <xf numFmtId="2" fontId="63" fillId="0" borderId="10" xfId="0" applyNumberFormat="1" applyFont="1" applyFill="1" applyBorder="1" applyAlignment="1">
      <alignment horizontal="center" vertical="center"/>
    </xf>
    <xf numFmtId="0" fontId="2" fillId="0" borderId="10" xfId="70" applyFont="1" applyFill="1" applyBorder="1" applyAlignment="1">
      <alignment horizontal="center" vertical="center"/>
      <protection/>
    </xf>
    <xf numFmtId="190" fontId="2" fillId="0" borderId="10" xfId="70" applyNumberFormat="1" applyFont="1" applyFill="1" applyBorder="1" applyAlignment="1">
      <alignment horizontal="center" vertical="center" wrapText="1"/>
      <protection/>
    </xf>
    <xf numFmtId="0" fontId="65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188" fontId="64" fillId="0" borderId="10" xfId="0" applyNumberFormat="1" applyFont="1" applyFill="1" applyBorder="1" applyAlignment="1">
      <alignment horizontal="center" vertical="center"/>
    </xf>
    <xf numFmtId="2" fontId="64" fillId="0" borderId="10" xfId="0" applyNumberFormat="1" applyFont="1" applyFill="1" applyBorder="1" applyAlignment="1">
      <alignment horizontal="center" vertical="center"/>
    </xf>
    <xf numFmtId="0" fontId="65" fillId="0" borderId="10" xfId="0" applyFont="1" applyFill="1" applyBorder="1" applyAlignment="1" quotePrefix="1">
      <alignment horizontal="center" vertical="top" wrapText="1"/>
    </xf>
    <xf numFmtId="0" fontId="64" fillId="0" borderId="10" xfId="0" applyFont="1" applyFill="1" applyBorder="1" applyAlignment="1">
      <alignment vertical="top" wrapText="1"/>
    </xf>
    <xf numFmtId="0" fontId="64" fillId="0" borderId="10" xfId="0" applyFont="1" applyFill="1" applyBorder="1" applyAlignment="1">
      <alignment horizontal="center" vertical="top" wrapText="1"/>
    </xf>
    <xf numFmtId="2" fontId="64" fillId="0" borderId="10" xfId="0" applyNumberFormat="1" applyFont="1" applyFill="1" applyBorder="1" applyAlignment="1">
      <alignment horizontal="center" vertical="top" wrapText="1"/>
    </xf>
    <xf numFmtId="49" fontId="66" fillId="0" borderId="10" xfId="0" applyNumberFormat="1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vertical="top" wrapText="1"/>
    </xf>
    <xf numFmtId="0" fontId="63" fillId="0" borderId="10" xfId="0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center" vertical="center" wrapText="1"/>
    </xf>
    <xf numFmtId="2" fontId="63" fillId="0" borderId="10" xfId="0" applyNumberFormat="1" applyFont="1" applyFill="1" applyBorder="1" applyAlignment="1">
      <alignment horizontal="center" vertical="top" wrapText="1"/>
    </xf>
    <xf numFmtId="0" fontId="63" fillId="0" borderId="10" xfId="0" applyFont="1" applyFill="1" applyBorder="1" applyAlignment="1">
      <alignment horizontal="left" vertical="top" wrapText="1"/>
    </xf>
    <xf numFmtId="0" fontId="67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/>
    </xf>
    <xf numFmtId="190" fontId="2" fillId="0" borderId="10" xfId="0" applyNumberFormat="1" applyFont="1" applyFill="1" applyBorder="1" applyAlignment="1">
      <alignment horizontal="center" vertical="center" wrapText="1"/>
    </xf>
    <xf numFmtId="208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64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2" fontId="64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88" fontId="63" fillId="0" borderId="10" xfId="0" applyNumberFormat="1" applyFont="1" applyBorder="1" applyAlignment="1">
      <alignment horizontal="center" vertical="center" wrapText="1"/>
    </xf>
    <xf numFmtId="188" fontId="64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49" fontId="63" fillId="0" borderId="10" xfId="0" applyNumberFormat="1" applyFont="1" applyBorder="1" applyAlignment="1">
      <alignment horizontal="left" vertical="center" wrapText="1"/>
    </xf>
    <xf numFmtId="49" fontId="64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90" fontId="2" fillId="0" borderId="10" xfId="0" applyNumberFormat="1" applyFont="1" applyFill="1" applyBorder="1" applyAlignment="1">
      <alignment horizontal="center" vertical="center"/>
    </xf>
    <xf numFmtId="0" fontId="66" fillId="0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190" fontId="1" fillId="33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9" fontId="9" fillId="0" borderId="10" xfId="0" applyNumberFormat="1" applyFont="1" applyFill="1" applyBorder="1" applyAlignment="1">
      <alignment horizontal="center" vertical="center" wrapText="1"/>
    </xf>
    <xf numFmtId="43" fontId="2" fillId="0" borderId="10" xfId="44" applyFont="1" applyFill="1" applyBorder="1" applyAlignment="1">
      <alignment horizontal="center" vertical="center" wrapText="1"/>
    </xf>
    <xf numFmtId="43" fontId="1" fillId="0" borderId="10" xfId="44" applyFont="1" applyFill="1" applyBorder="1" applyAlignment="1">
      <alignment horizontal="left" vertical="center" wrapText="1"/>
    </xf>
    <xf numFmtId="0" fontId="1" fillId="0" borderId="10" xfId="118" applyFont="1" applyFill="1" applyBorder="1" applyAlignment="1">
      <alignment horizontal="center" vertical="center" wrapText="1"/>
      <protection/>
    </xf>
    <xf numFmtId="0" fontId="2" fillId="0" borderId="10" xfId="118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49" fontId="66" fillId="0" borderId="10" xfId="0" applyNumberFormat="1" applyFont="1" applyBorder="1" applyAlignment="1">
      <alignment horizontal="center"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190" fontId="68" fillId="0" borderId="10" xfId="0" applyNumberFormat="1" applyFont="1" applyBorder="1" applyAlignment="1">
      <alignment horizontal="center" vertical="center" wrapText="1"/>
    </xf>
    <xf numFmtId="190" fontId="2" fillId="0" borderId="10" xfId="0" applyNumberFormat="1" applyFont="1" applyBorder="1" applyAlignment="1">
      <alignment horizontal="center" vertical="center" wrapText="1"/>
    </xf>
    <xf numFmtId="2" fontId="2" fillId="0" borderId="10" xfId="70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 quotePrefix="1">
      <alignment horizontal="center" vertical="center" wrapText="1"/>
    </xf>
    <xf numFmtId="0" fontId="63" fillId="0" borderId="10" xfId="0" applyFont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188" fontId="63" fillId="0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 quotePrefix="1">
      <alignment horizontal="center" vertical="center" wrapText="1"/>
    </xf>
    <xf numFmtId="0" fontId="64" fillId="0" borderId="10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 wrapText="1"/>
    </xf>
    <xf numFmtId="188" fontId="6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vertical="center" wrapText="1"/>
    </xf>
    <xf numFmtId="0" fontId="63" fillId="33" borderId="10" xfId="0" applyFont="1" applyFill="1" applyBorder="1" applyAlignment="1">
      <alignment horizontal="center" vertical="center"/>
    </xf>
    <xf numFmtId="2" fontId="63" fillId="33" borderId="10" xfId="0" applyNumberFormat="1" applyFont="1" applyFill="1" applyBorder="1" applyAlignment="1">
      <alignment horizontal="center" vertical="center"/>
    </xf>
    <xf numFmtId="0" fontId="64" fillId="33" borderId="10" xfId="0" applyFont="1" applyFill="1" applyBorder="1" applyAlignment="1">
      <alignment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/>
    </xf>
    <xf numFmtId="188" fontId="64" fillId="33" borderId="10" xfId="0" applyNumberFormat="1" applyFont="1" applyFill="1" applyBorder="1" applyAlignment="1">
      <alignment horizontal="center" vertical="center"/>
    </xf>
    <xf numFmtId="2" fontId="64" fillId="33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0" fontId="63" fillId="34" borderId="10" xfId="0" applyFont="1" applyFill="1" applyBorder="1" applyAlignment="1">
      <alignment horizontal="center" vertical="center" wrapText="1"/>
    </xf>
    <xf numFmtId="0" fontId="64" fillId="34" borderId="10" xfId="0" applyFont="1" applyFill="1" applyBorder="1" applyAlignment="1">
      <alignment horizontal="center" vertical="center" wrapText="1"/>
    </xf>
    <xf numFmtId="190" fontId="69" fillId="0" borderId="10" xfId="0" applyNumberFormat="1" applyFont="1" applyBorder="1" applyAlignment="1">
      <alignment horizontal="center" vertical="center" wrapText="1"/>
    </xf>
    <xf numFmtId="190" fontId="70" fillId="0" borderId="10" xfId="0" applyNumberFormat="1" applyFont="1" applyBorder="1" applyAlignment="1">
      <alignment horizontal="center" vertical="center" wrapText="1"/>
    </xf>
    <xf numFmtId="190" fontId="5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63" fillId="33" borderId="10" xfId="0" applyNumberFormat="1" applyFont="1" applyFill="1" applyBorder="1" applyAlignment="1">
      <alignment horizontal="center" vertical="center" wrapText="1"/>
    </xf>
    <xf numFmtId="2" fontId="6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63" fillId="0" borderId="10" xfId="0" applyFont="1" applyBorder="1" applyAlignment="1">
      <alignment horizontal="center" vertical="top" wrapText="1"/>
    </xf>
    <xf numFmtId="0" fontId="63" fillId="0" borderId="10" xfId="0" applyFont="1" applyBorder="1" applyAlignment="1">
      <alignment horizontal="left"/>
    </xf>
    <xf numFmtId="0" fontId="63" fillId="0" borderId="10" xfId="0" applyFont="1" applyBorder="1" applyAlignment="1">
      <alignment horizontal="center"/>
    </xf>
    <xf numFmtId="2" fontId="63" fillId="0" borderId="10" xfId="0" applyNumberFormat="1" applyFont="1" applyBorder="1" applyAlignment="1">
      <alignment horizontal="center"/>
    </xf>
    <xf numFmtId="0" fontId="64" fillId="0" borderId="10" xfId="0" applyFont="1" applyBorder="1" applyAlignment="1" quotePrefix="1">
      <alignment horizontal="center" vertical="top" wrapText="1"/>
    </xf>
    <xf numFmtId="0" fontId="64" fillId="0" borderId="10" xfId="0" applyFont="1" applyBorder="1" applyAlignment="1">
      <alignment horizontal="left"/>
    </xf>
    <xf numFmtId="2" fontId="64" fillId="0" borderId="10" xfId="0" applyNumberFormat="1" applyFont="1" applyBorder="1" applyAlignment="1">
      <alignment horizontal="center"/>
    </xf>
    <xf numFmtId="0" fontId="1" fillId="0" borderId="10" xfId="0" applyFont="1" applyBorder="1" applyAlignment="1" quotePrefix="1">
      <alignment horizontal="center" vertical="top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188" fontId="2" fillId="0" borderId="10" xfId="70" applyNumberFormat="1" applyFont="1" applyFill="1" applyBorder="1" applyAlignment="1">
      <alignment horizontal="center" vertical="center" wrapText="1"/>
      <protection/>
    </xf>
    <xf numFmtId="2" fontId="2" fillId="0" borderId="10" xfId="44" applyNumberFormat="1" applyFont="1" applyFill="1" applyBorder="1" applyAlignment="1">
      <alignment horizontal="center" vertical="center" wrapText="1"/>
    </xf>
    <xf numFmtId="189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68" fillId="0" borderId="10" xfId="0" applyNumberFormat="1" applyFont="1" applyFill="1" applyBorder="1" applyAlignment="1">
      <alignment horizontal="center" vertical="center"/>
    </xf>
    <xf numFmtId="2" fontId="71" fillId="0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/>
    </xf>
    <xf numFmtId="2" fontId="2" fillId="0" borderId="10" xfId="70" applyNumberFormat="1" applyFont="1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 textRotation="90" wrapText="1"/>
    </xf>
    <xf numFmtId="1" fontId="2" fillId="0" borderId="10" xfId="0" applyNumberFormat="1" applyFont="1" applyFill="1" applyBorder="1" applyAlignment="1">
      <alignment horizontal="center" vertical="center"/>
    </xf>
    <xf numFmtId="2" fontId="1" fillId="0" borderId="10" xfId="70" applyNumberFormat="1" applyFont="1" applyFill="1" applyBorder="1" applyAlignment="1">
      <alignment horizontal="center" vertical="center"/>
      <protection/>
    </xf>
    <xf numFmtId="0" fontId="63" fillId="0" borderId="10" xfId="0" applyFont="1" applyBorder="1" applyAlignment="1">
      <alignment vertical="center" wrapText="1"/>
    </xf>
    <xf numFmtId="0" fontId="63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2" fontId="68" fillId="0" borderId="10" xfId="0" applyNumberFormat="1" applyFont="1" applyFill="1" applyBorder="1" applyAlignment="1">
      <alignment horizontal="center" vertical="center" wrapText="1"/>
    </xf>
    <xf numFmtId="2" fontId="71" fillId="0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64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70" applyFont="1" applyFill="1" applyBorder="1" applyAlignment="1">
      <alignment horizontal="center" vertical="center" wrapText="1"/>
      <protection/>
    </xf>
    <xf numFmtId="2" fontId="2" fillId="36" borderId="10" xfId="44" applyNumberFormat="1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91" fontId="2" fillId="35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/>
    </xf>
    <xf numFmtId="49" fontId="2" fillId="35" borderId="10" xfId="0" applyNumberFormat="1" applyFont="1" applyFill="1" applyBorder="1" applyAlignment="1">
      <alignment horizontal="center" vertical="center" textRotation="90" wrapText="1"/>
    </xf>
    <xf numFmtId="2" fontId="63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64" fillId="35" borderId="10" xfId="0" applyNumberFormat="1" applyFont="1" applyFill="1" applyBorder="1" applyAlignment="1">
      <alignment horizontal="center" vertical="center" wrapText="1"/>
    </xf>
    <xf numFmtId="2" fontId="63" fillId="35" borderId="10" xfId="0" applyNumberFormat="1" applyFont="1" applyFill="1" applyBorder="1" applyAlignment="1">
      <alignment horizontal="center" vertical="center"/>
    </xf>
    <xf numFmtId="2" fontId="64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2" fontId="63" fillId="35" borderId="10" xfId="0" applyNumberFormat="1" applyFont="1" applyFill="1" applyBorder="1" applyAlignment="1">
      <alignment horizontal="center" vertical="top" wrapText="1"/>
    </xf>
    <xf numFmtId="2" fontId="64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0" fontId="63" fillId="35" borderId="10" xfId="0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190" fontId="12" fillId="0" borderId="10" xfId="0" applyNumberFormat="1" applyFont="1" applyBorder="1" applyAlignment="1">
      <alignment horizontal="center" vertical="center" wrapText="1"/>
    </xf>
    <xf numFmtId="0" fontId="12" fillId="0" borderId="10" xfId="118" applyFont="1" applyFill="1" applyBorder="1" applyAlignment="1">
      <alignment horizontal="center" vertical="center" shrinkToFi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90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right"/>
    </xf>
    <xf numFmtId="2" fontId="2" fillId="0" borderId="10" xfId="0" applyNumberFormat="1" applyFont="1" applyBorder="1" applyAlignment="1">
      <alignment horizontal="center" vertical="center" textRotation="90" wrapText="1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 2" xfId="71"/>
    <cellStyle name="Normal 2 2 2" xfId="72"/>
    <cellStyle name="Normal 2 2_MCXETA yazarma- Copy" xfId="73"/>
    <cellStyle name="Normal 2 3" xfId="74"/>
    <cellStyle name="Normal 2_---SUL--- GORI-HOSPITALI-BOLO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30" xfId="87"/>
    <cellStyle name="Normal 31" xfId="88"/>
    <cellStyle name="Normal 32" xfId="89"/>
    <cellStyle name="Normal 33" xfId="90"/>
    <cellStyle name="Normal 34" xfId="91"/>
    <cellStyle name="Normal 35" xfId="92"/>
    <cellStyle name="Normal 36" xfId="93"/>
    <cellStyle name="Normal 37" xfId="94"/>
    <cellStyle name="Normal 38" xfId="95"/>
    <cellStyle name="Normal 39" xfId="96"/>
    <cellStyle name="Normal 4" xfId="97"/>
    <cellStyle name="Normal 40" xfId="98"/>
    <cellStyle name="Normal 41" xfId="99"/>
    <cellStyle name="Normal 42" xfId="100"/>
    <cellStyle name="Normal 43" xfId="101"/>
    <cellStyle name="Normal 44" xfId="102"/>
    <cellStyle name="Normal 45" xfId="103"/>
    <cellStyle name="Normal 46" xfId="104"/>
    <cellStyle name="Normal 47" xfId="105"/>
    <cellStyle name="Normal 48" xfId="106"/>
    <cellStyle name="Normal 5" xfId="107"/>
    <cellStyle name="Normal 6" xfId="108"/>
    <cellStyle name="Normal 7" xfId="109"/>
    <cellStyle name="Normal 8" xfId="110"/>
    <cellStyle name="Normal 9" xfId="111"/>
    <cellStyle name="Note" xfId="112"/>
    <cellStyle name="Output" xfId="113"/>
    <cellStyle name="Percent" xfId="114"/>
    <cellStyle name="Title" xfId="115"/>
    <cellStyle name="Total" xfId="116"/>
    <cellStyle name="Warning Text" xfId="117"/>
    <cellStyle name="Обычный_Лист1" xfId="118"/>
    <cellStyle name="სათაური3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1"/>
  <sheetViews>
    <sheetView tabSelected="1" view="pageBreakPreview" zoomScaleSheetLayoutView="100" zoomScalePageLayoutView="0" workbookViewId="0" topLeftCell="A190">
      <selection activeCell="A1" sqref="A1:M3"/>
    </sheetView>
  </sheetViews>
  <sheetFormatPr defaultColWidth="9.140625" defaultRowHeight="12.75"/>
  <cols>
    <col min="1" max="1" width="5.00390625" style="22" customWidth="1"/>
    <col min="2" max="2" width="9.57421875" style="8" customWidth="1"/>
    <col min="3" max="3" width="37.421875" style="22" customWidth="1"/>
    <col min="4" max="4" width="9.00390625" style="22" customWidth="1"/>
    <col min="5" max="5" width="8.8515625" style="22" customWidth="1"/>
    <col min="6" max="6" width="9.57421875" style="22" customWidth="1"/>
    <col min="7" max="7" width="8.8515625" style="22" customWidth="1"/>
    <col min="8" max="8" width="10.57421875" style="22" customWidth="1"/>
    <col min="9" max="9" width="9.00390625" style="22" customWidth="1"/>
    <col min="10" max="11" width="9.57421875" style="22" customWidth="1"/>
    <col min="12" max="12" width="9.00390625" style="22" customWidth="1"/>
    <col min="13" max="13" width="11.00390625" style="22" customWidth="1"/>
    <col min="14" max="16384" width="9.140625" style="22" customWidth="1"/>
  </cols>
  <sheetData>
    <row r="1" spans="1:13" ht="15">
      <c r="A1" s="201" t="s">
        <v>209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s="8" customFormat="1" ht="20.25" customHeight="1">
      <c r="A2" s="196" t="s">
        <v>59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</row>
    <row r="3" spans="1:13" s="8" customFormat="1" ht="20.25" customHeight="1">
      <c r="A3" s="196" t="s">
        <v>157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</row>
    <row r="4" spans="1:13" s="8" customFormat="1" ht="42" customHeight="1">
      <c r="A4" s="197" t="s">
        <v>1</v>
      </c>
      <c r="B4" s="197" t="s">
        <v>17</v>
      </c>
      <c r="C4" s="197" t="s">
        <v>18</v>
      </c>
      <c r="D4" s="198" t="s">
        <v>19</v>
      </c>
      <c r="E4" s="197" t="s">
        <v>20</v>
      </c>
      <c r="F4" s="197"/>
      <c r="G4" s="199" t="s">
        <v>26</v>
      </c>
      <c r="H4" s="199"/>
      <c r="I4" s="200" t="s">
        <v>27</v>
      </c>
      <c r="J4" s="200"/>
      <c r="K4" s="200" t="s">
        <v>28</v>
      </c>
      <c r="L4" s="200"/>
      <c r="M4" s="202" t="s">
        <v>29</v>
      </c>
    </row>
    <row r="5" spans="1:13" s="8" customFormat="1" ht="78" customHeight="1">
      <c r="A5" s="197"/>
      <c r="B5" s="197"/>
      <c r="C5" s="197"/>
      <c r="D5" s="198"/>
      <c r="E5" s="159" t="s">
        <v>21</v>
      </c>
      <c r="F5" s="100" t="s">
        <v>7</v>
      </c>
      <c r="G5" s="182" t="s">
        <v>22</v>
      </c>
      <c r="H5" s="33" t="s">
        <v>2</v>
      </c>
      <c r="I5" s="182" t="s">
        <v>22</v>
      </c>
      <c r="J5" s="33" t="s">
        <v>2</v>
      </c>
      <c r="K5" s="182" t="s">
        <v>22</v>
      </c>
      <c r="L5" s="33" t="s">
        <v>2</v>
      </c>
      <c r="M5" s="202"/>
    </row>
    <row r="6" spans="1:13" s="8" customFormat="1" ht="16.5" customHeight="1">
      <c r="A6" s="72">
        <v>1</v>
      </c>
      <c r="B6" s="72">
        <v>3</v>
      </c>
      <c r="C6" s="72">
        <v>2</v>
      </c>
      <c r="D6" s="72">
        <v>4</v>
      </c>
      <c r="E6" s="72">
        <v>5</v>
      </c>
      <c r="F6" s="72">
        <v>6</v>
      </c>
      <c r="G6" s="68">
        <v>7</v>
      </c>
      <c r="H6" s="160">
        <v>8</v>
      </c>
      <c r="I6" s="68">
        <v>9</v>
      </c>
      <c r="J6" s="160">
        <v>10</v>
      </c>
      <c r="K6" s="68">
        <v>11</v>
      </c>
      <c r="L6" s="160">
        <v>12</v>
      </c>
      <c r="M6" s="68">
        <v>13</v>
      </c>
    </row>
    <row r="7" spans="1:13" s="8" customFormat="1" ht="19.5" customHeight="1">
      <c r="A7" s="194" t="s">
        <v>158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</row>
    <row r="8" spans="1:13" s="168" customFormat="1" ht="45" customHeight="1">
      <c r="A8" s="26" t="s">
        <v>23</v>
      </c>
      <c r="B8" s="27" t="s">
        <v>146</v>
      </c>
      <c r="C8" s="72" t="s">
        <v>113</v>
      </c>
      <c r="D8" s="72" t="s">
        <v>8</v>
      </c>
      <c r="E8" s="72"/>
      <c r="F8" s="74">
        <v>1</v>
      </c>
      <c r="G8" s="72"/>
      <c r="H8" s="30"/>
      <c r="I8" s="30"/>
      <c r="J8" s="30"/>
      <c r="K8" s="30"/>
      <c r="L8" s="30"/>
      <c r="M8" s="31">
        <f>M9</f>
        <v>0</v>
      </c>
    </row>
    <row r="9" spans="1:13" s="168" customFormat="1" ht="17.25" customHeight="1">
      <c r="A9" s="34">
        <f>A8+0.1</f>
        <v>1.1</v>
      </c>
      <c r="B9" s="84" t="s">
        <v>114</v>
      </c>
      <c r="C9" s="162" t="s">
        <v>66</v>
      </c>
      <c r="D9" s="47" t="s">
        <v>4</v>
      </c>
      <c r="E9" s="47">
        <v>3.588</v>
      </c>
      <c r="F9" s="37">
        <f>F8*E9</f>
        <v>3.588</v>
      </c>
      <c r="G9" s="64"/>
      <c r="H9" s="37"/>
      <c r="I9" s="183"/>
      <c r="J9" s="37">
        <f>F9*I9</f>
        <v>0</v>
      </c>
      <c r="K9" s="37"/>
      <c r="L9" s="37"/>
      <c r="M9" s="136">
        <f>J9+H9+L9</f>
        <v>0</v>
      </c>
    </row>
    <row r="10" spans="1:13" s="168" customFormat="1" ht="42" customHeight="1">
      <c r="A10" s="26" t="s">
        <v>25</v>
      </c>
      <c r="B10" s="127" t="s">
        <v>147</v>
      </c>
      <c r="C10" s="72" t="s">
        <v>105</v>
      </c>
      <c r="D10" s="100" t="s">
        <v>65</v>
      </c>
      <c r="E10" s="72"/>
      <c r="F10" s="74">
        <v>0.144</v>
      </c>
      <c r="G10" s="30"/>
      <c r="H10" s="31"/>
      <c r="I10" s="31"/>
      <c r="J10" s="31"/>
      <c r="K10" s="31"/>
      <c r="L10" s="31"/>
      <c r="M10" s="31">
        <f>SUM(M11:M14)</f>
        <v>0</v>
      </c>
    </row>
    <row r="11" spans="1:13" s="168" customFormat="1" ht="16.5" customHeight="1">
      <c r="A11" s="34">
        <f>A10+0.1</f>
        <v>2.1</v>
      </c>
      <c r="B11" s="101"/>
      <c r="C11" s="102" t="s">
        <v>66</v>
      </c>
      <c r="D11" s="103" t="s">
        <v>67</v>
      </c>
      <c r="E11" s="103">
        <v>3.52</v>
      </c>
      <c r="F11" s="104">
        <f>F10*E11</f>
        <v>0.50688</v>
      </c>
      <c r="G11" s="37"/>
      <c r="H11" s="37"/>
      <c r="I11" s="183"/>
      <c r="J11" s="37">
        <f>F11*I11</f>
        <v>0</v>
      </c>
      <c r="K11" s="37"/>
      <c r="L11" s="37"/>
      <c r="M11" s="136">
        <f>L11+J11+H11</f>
        <v>0</v>
      </c>
    </row>
    <row r="12" spans="1:13" s="168" customFormat="1" ht="16.5" customHeight="1">
      <c r="A12" s="42">
        <f>A11+0.1</f>
        <v>2.2</v>
      </c>
      <c r="B12" s="105"/>
      <c r="C12" s="81" t="s">
        <v>37</v>
      </c>
      <c r="D12" s="107" t="s">
        <v>0</v>
      </c>
      <c r="E12" s="107">
        <v>1.06</v>
      </c>
      <c r="F12" s="108">
        <f>F10*E12</f>
        <v>0.15264</v>
      </c>
      <c r="G12" s="73"/>
      <c r="H12" s="73"/>
      <c r="I12" s="73"/>
      <c r="J12" s="73"/>
      <c r="K12" s="185"/>
      <c r="L12" s="73">
        <f>K12*F12</f>
        <v>0</v>
      </c>
      <c r="M12" s="137">
        <f>L12+J12+H12</f>
        <v>0</v>
      </c>
    </row>
    <row r="13" spans="1:13" s="168" customFormat="1" ht="16.5" customHeight="1">
      <c r="A13" s="39">
        <f>A12+0.1</f>
        <v>2.3000000000000003</v>
      </c>
      <c r="B13" s="109" t="s">
        <v>159</v>
      </c>
      <c r="C13" s="94" t="s">
        <v>84</v>
      </c>
      <c r="D13" s="24" t="s">
        <v>65</v>
      </c>
      <c r="E13" s="24">
        <v>1.11</v>
      </c>
      <c r="F13" s="110">
        <f>E13*F10</f>
        <v>0.15984</v>
      </c>
      <c r="G13" s="184"/>
      <c r="H13" s="4">
        <f>F13*G13</f>
        <v>0</v>
      </c>
      <c r="I13" s="4"/>
      <c r="J13" s="4"/>
      <c r="K13" s="4"/>
      <c r="L13" s="4"/>
      <c r="M13" s="85">
        <f>H13</f>
        <v>0</v>
      </c>
    </row>
    <row r="14" spans="1:13" s="168" customFormat="1" ht="16.5" customHeight="1">
      <c r="A14" s="39">
        <f>A13+0.1</f>
        <v>2.4000000000000004</v>
      </c>
      <c r="B14" s="111"/>
      <c r="C14" s="94" t="s">
        <v>5</v>
      </c>
      <c r="D14" s="24" t="s">
        <v>0</v>
      </c>
      <c r="E14" s="24">
        <v>0.02</v>
      </c>
      <c r="F14" s="110">
        <f>F10*E14</f>
        <v>0.0028799999999999997</v>
      </c>
      <c r="G14" s="184"/>
      <c r="H14" s="4">
        <f>F14*G14</f>
        <v>0</v>
      </c>
      <c r="I14" s="4"/>
      <c r="J14" s="4"/>
      <c r="K14" s="4"/>
      <c r="L14" s="4"/>
      <c r="M14" s="85">
        <f>H14</f>
        <v>0</v>
      </c>
    </row>
    <row r="15" spans="1:13" s="168" customFormat="1" ht="55.5" customHeight="1">
      <c r="A15" s="26" t="s">
        <v>30</v>
      </c>
      <c r="B15" s="27" t="s">
        <v>116</v>
      </c>
      <c r="C15" s="26" t="s">
        <v>138</v>
      </c>
      <c r="D15" s="26" t="s">
        <v>35</v>
      </c>
      <c r="E15" s="28"/>
      <c r="F15" s="128">
        <v>0.001</v>
      </c>
      <c r="G15" s="33"/>
      <c r="H15" s="30"/>
      <c r="I15" s="30"/>
      <c r="J15" s="30"/>
      <c r="K15" s="30"/>
      <c r="L15" s="30"/>
      <c r="M15" s="33">
        <f>SUM(M16:M23)</f>
        <v>0</v>
      </c>
    </row>
    <row r="16" spans="1:13" s="168" customFormat="1" ht="17.25" customHeight="1">
      <c r="A16" s="131">
        <f aca="true" t="shared" si="0" ref="A16:A30">A15+0.1</f>
        <v>3.1</v>
      </c>
      <c r="B16" s="95"/>
      <c r="C16" s="80" t="s">
        <v>36</v>
      </c>
      <c r="D16" s="35" t="s">
        <v>4</v>
      </c>
      <c r="E16" s="36">
        <v>281</v>
      </c>
      <c r="F16" s="77">
        <f>E16*F15</f>
        <v>0.281</v>
      </c>
      <c r="G16" s="38"/>
      <c r="H16" s="37"/>
      <c r="I16" s="186"/>
      <c r="J16" s="48">
        <f>F16*I16</f>
        <v>0</v>
      </c>
      <c r="K16" s="48"/>
      <c r="L16" s="48"/>
      <c r="M16" s="48">
        <f>H16+J16+L16</f>
        <v>0</v>
      </c>
    </row>
    <row r="17" spans="1:13" s="168" customFormat="1" ht="17.25" customHeight="1">
      <c r="A17" s="132">
        <f t="shared" si="0"/>
        <v>3.2</v>
      </c>
      <c r="B17" s="96"/>
      <c r="C17" s="81" t="s">
        <v>37</v>
      </c>
      <c r="D17" s="43" t="s">
        <v>0</v>
      </c>
      <c r="E17" s="44">
        <v>33</v>
      </c>
      <c r="F17" s="78">
        <f>E17*F15</f>
        <v>0.033</v>
      </c>
      <c r="G17" s="75"/>
      <c r="H17" s="73"/>
      <c r="I17" s="73"/>
      <c r="J17" s="73"/>
      <c r="K17" s="187"/>
      <c r="L17" s="56">
        <f>F17*K17</f>
        <v>0</v>
      </c>
      <c r="M17" s="56">
        <f>L17*1</f>
        <v>0</v>
      </c>
    </row>
    <row r="18" spans="1:13" s="168" customFormat="1" ht="17.25" customHeight="1">
      <c r="A18" s="133">
        <f t="shared" si="0"/>
        <v>3.3000000000000003</v>
      </c>
      <c r="B18" s="27" t="s">
        <v>38</v>
      </c>
      <c r="C18" s="82" t="s">
        <v>69</v>
      </c>
      <c r="D18" s="40" t="s">
        <v>16</v>
      </c>
      <c r="E18" s="41">
        <v>102</v>
      </c>
      <c r="F18" s="79">
        <f>E18*F15</f>
        <v>0.10200000000000001</v>
      </c>
      <c r="G18" s="184"/>
      <c r="H18" s="4">
        <f aca="true" t="shared" si="1" ref="H18:H23">F18*G18</f>
        <v>0</v>
      </c>
      <c r="I18" s="4"/>
      <c r="J18" s="4"/>
      <c r="K18" s="4"/>
      <c r="L18" s="4"/>
      <c r="M18" s="25">
        <f aca="true" t="shared" si="2" ref="M18:M23">H18</f>
        <v>0</v>
      </c>
    </row>
    <row r="19" spans="1:13" s="168" customFormat="1" ht="17.25" customHeight="1">
      <c r="A19" s="133">
        <f t="shared" si="0"/>
        <v>3.4000000000000004</v>
      </c>
      <c r="B19" s="27" t="s">
        <v>160</v>
      </c>
      <c r="C19" s="82" t="s">
        <v>39</v>
      </c>
      <c r="D19" s="40" t="s">
        <v>40</v>
      </c>
      <c r="E19" s="41">
        <v>71.7</v>
      </c>
      <c r="F19" s="79">
        <f>E19*F15</f>
        <v>0.0717</v>
      </c>
      <c r="G19" s="184"/>
      <c r="H19" s="4">
        <f t="shared" si="1"/>
        <v>0</v>
      </c>
      <c r="I19" s="4"/>
      <c r="J19" s="4"/>
      <c r="K19" s="4"/>
      <c r="L19" s="4"/>
      <c r="M19" s="25">
        <f t="shared" si="2"/>
        <v>0</v>
      </c>
    </row>
    <row r="20" spans="1:13" s="168" customFormat="1" ht="17.25" customHeight="1">
      <c r="A20" s="133">
        <f t="shared" si="0"/>
        <v>3.5000000000000004</v>
      </c>
      <c r="B20" s="27" t="s">
        <v>88</v>
      </c>
      <c r="C20" s="82" t="s">
        <v>41</v>
      </c>
      <c r="D20" s="40" t="s">
        <v>16</v>
      </c>
      <c r="E20" s="41">
        <v>1.65</v>
      </c>
      <c r="F20" s="79">
        <f>E20*F15</f>
        <v>0.00165</v>
      </c>
      <c r="G20" s="184"/>
      <c r="H20" s="4">
        <f t="shared" si="1"/>
        <v>0</v>
      </c>
      <c r="I20" s="4"/>
      <c r="J20" s="4"/>
      <c r="K20" s="4"/>
      <c r="L20" s="4"/>
      <c r="M20" s="25">
        <f t="shared" si="2"/>
        <v>0</v>
      </c>
    </row>
    <row r="21" spans="1:13" s="168" customFormat="1" ht="17.25" customHeight="1">
      <c r="A21" s="133">
        <f t="shared" si="0"/>
        <v>3.6000000000000005</v>
      </c>
      <c r="B21" s="27" t="s">
        <v>90</v>
      </c>
      <c r="C21" s="82" t="s">
        <v>42</v>
      </c>
      <c r="D21" s="40" t="s">
        <v>43</v>
      </c>
      <c r="E21" s="41">
        <v>0.09</v>
      </c>
      <c r="F21" s="79">
        <f>E21*F15</f>
        <v>8.999999999999999E-05</v>
      </c>
      <c r="G21" s="184"/>
      <c r="H21" s="4">
        <f t="shared" si="1"/>
        <v>0</v>
      </c>
      <c r="I21" s="4"/>
      <c r="J21" s="4"/>
      <c r="K21" s="4"/>
      <c r="L21" s="4"/>
      <c r="M21" s="25">
        <f t="shared" si="2"/>
        <v>0</v>
      </c>
    </row>
    <row r="22" spans="1:13" s="168" customFormat="1" ht="17.25" customHeight="1">
      <c r="A22" s="133">
        <f t="shared" si="0"/>
        <v>3.7000000000000006</v>
      </c>
      <c r="B22" s="27" t="s">
        <v>142</v>
      </c>
      <c r="C22" s="82" t="s">
        <v>117</v>
      </c>
      <c r="D22" s="40" t="s">
        <v>70</v>
      </c>
      <c r="E22" s="41">
        <v>500</v>
      </c>
      <c r="F22" s="79">
        <f>E22*F15</f>
        <v>0.5</v>
      </c>
      <c r="G22" s="184"/>
      <c r="H22" s="4">
        <f t="shared" si="1"/>
        <v>0</v>
      </c>
      <c r="I22" s="4"/>
      <c r="J22" s="4"/>
      <c r="K22" s="4"/>
      <c r="L22" s="4"/>
      <c r="M22" s="25">
        <f t="shared" si="2"/>
        <v>0</v>
      </c>
    </row>
    <row r="23" spans="1:13" s="168" customFormat="1" ht="17.25" customHeight="1">
      <c r="A23" s="133">
        <f t="shared" si="0"/>
        <v>3.8000000000000007</v>
      </c>
      <c r="B23" s="27"/>
      <c r="C23" s="82" t="s">
        <v>44</v>
      </c>
      <c r="D23" s="40" t="s">
        <v>0</v>
      </c>
      <c r="E23" s="41">
        <v>16</v>
      </c>
      <c r="F23" s="79">
        <f>E23*F15</f>
        <v>0.016</v>
      </c>
      <c r="G23" s="184"/>
      <c r="H23" s="4">
        <f t="shared" si="1"/>
        <v>0</v>
      </c>
      <c r="I23" s="4"/>
      <c r="J23" s="4"/>
      <c r="K23" s="4"/>
      <c r="L23" s="4"/>
      <c r="M23" s="25">
        <f t="shared" si="2"/>
        <v>0</v>
      </c>
    </row>
    <row r="24" spans="1:13" s="168" customFormat="1" ht="48" customHeight="1">
      <c r="A24" s="26" t="s">
        <v>31</v>
      </c>
      <c r="B24" s="109" t="s">
        <v>148</v>
      </c>
      <c r="C24" s="138" t="s">
        <v>161</v>
      </c>
      <c r="D24" s="72" t="s">
        <v>43</v>
      </c>
      <c r="E24" s="72"/>
      <c r="F24" s="74">
        <v>0.2464</v>
      </c>
      <c r="G24" s="72"/>
      <c r="H24" s="30"/>
      <c r="I24" s="30"/>
      <c r="J24" s="30"/>
      <c r="K24" s="30"/>
      <c r="L24" s="30"/>
      <c r="M24" s="31">
        <f>SUM(M25:M30)</f>
        <v>0</v>
      </c>
    </row>
    <row r="25" spans="1:13" s="168" customFormat="1" ht="16.5" customHeight="1">
      <c r="A25" s="131">
        <f t="shared" si="0"/>
        <v>4.1</v>
      </c>
      <c r="B25" s="103" t="s">
        <v>86</v>
      </c>
      <c r="C25" s="102" t="s">
        <v>24</v>
      </c>
      <c r="D25" s="103" t="s">
        <v>79</v>
      </c>
      <c r="E25" s="38">
        <v>150</v>
      </c>
      <c r="F25" s="37">
        <f>F24*E25</f>
        <v>36.96</v>
      </c>
      <c r="G25" s="64"/>
      <c r="H25" s="37"/>
      <c r="I25" s="183"/>
      <c r="J25" s="37">
        <f>F25*I25</f>
        <v>0</v>
      </c>
      <c r="K25" s="37"/>
      <c r="L25" s="37"/>
      <c r="M25" s="37">
        <f aca="true" t="shared" si="3" ref="M25:M30">H25+J25+L25</f>
        <v>0</v>
      </c>
    </row>
    <row r="26" spans="1:13" s="168" customFormat="1" ht="16.5" customHeight="1">
      <c r="A26" s="132">
        <f t="shared" si="0"/>
        <v>4.199999999999999</v>
      </c>
      <c r="B26" s="169"/>
      <c r="C26" s="106" t="s">
        <v>6</v>
      </c>
      <c r="D26" s="43" t="s">
        <v>0</v>
      </c>
      <c r="E26" s="75">
        <v>18.4</v>
      </c>
      <c r="F26" s="73">
        <f>F24*E26</f>
        <v>4.53376</v>
      </c>
      <c r="G26" s="53"/>
      <c r="H26" s="73"/>
      <c r="I26" s="73"/>
      <c r="J26" s="73"/>
      <c r="K26" s="185"/>
      <c r="L26" s="73">
        <f>F26*K26</f>
        <v>0</v>
      </c>
      <c r="M26" s="73">
        <f t="shared" si="3"/>
        <v>0</v>
      </c>
    </row>
    <row r="27" spans="1:13" s="168" customFormat="1" ht="16.5" customHeight="1">
      <c r="A27" s="133">
        <f t="shared" si="0"/>
        <v>4.299999999999999</v>
      </c>
      <c r="B27" s="109" t="s">
        <v>162</v>
      </c>
      <c r="C27" s="94" t="s">
        <v>106</v>
      </c>
      <c r="D27" s="24" t="s">
        <v>82</v>
      </c>
      <c r="E27" s="24" t="s">
        <v>83</v>
      </c>
      <c r="F27" s="4">
        <v>6.27</v>
      </c>
      <c r="G27" s="184"/>
      <c r="H27" s="4">
        <f>F27*G27</f>
        <v>0</v>
      </c>
      <c r="I27" s="4"/>
      <c r="J27" s="4"/>
      <c r="K27" s="4"/>
      <c r="L27" s="4"/>
      <c r="M27" s="4">
        <f t="shared" si="3"/>
        <v>0</v>
      </c>
    </row>
    <row r="28" spans="1:13" s="168" customFormat="1" ht="16.5" customHeight="1">
      <c r="A28" s="133">
        <f t="shared" si="0"/>
        <v>4.399999999999999</v>
      </c>
      <c r="B28" s="109" t="s">
        <v>119</v>
      </c>
      <c r="C28" s="94" t="s">
        <v>73</v>
      </c>
      <c r="D28" s="24" t="s">
        <v>14</v>
      </c>
      <c r="E28" s="24"/>
      <c r="F28" s="4">
        <v>2</v>
      </c>
      <c r="G28" s="184"/>
      <c r="H28" s="4">
        <f>F28*G28</f>
        <v>0</v>
      </c>
      <c r="I28" s="4"/>
      <c r="J28" s="4"/>
      <c r="K28" s="4"/>
      <c r="L28" s="4"/>
      <c r="M28" s="4">
        <f t="shared" si="3"/>
        <v>0</v>
      </c>
    </row>
    <row r="29" spans="1:13" s="168" customFormat="1" ht="16.5" customHeight="1">
      <c r="A29" s="133">
        <f t="shared" si="0"/>
        <v>4.499999999999998</v>
      </c>
      <c r="B29" s="27" t="s">
        <v>89</v>
      </c>
      <c r="C29" s="94" t="s">
        <v>61</v>
      </c>
      <c r="D29" s="24" t="s">
        <v>70</v>
      </c>
      <c r="E29" s="25">
        <v>24.4</v>
      </c>
      <c r="F29" s="4">
        <f>E29*F24</f>
        <v>6.01216</v>
      </c>
      <c r="G29" s="184"/>
      <c r="H29" s="4">
        <f>F29*G29</f>
        <v>0</v>
      </c>
      <c r="I29" s="4"/>
      <c r="J29" s="4"/>
      <c r="K29" s="4"/>
      <c r="L29" s="4"/>
      <c r="M29" s="4">
        <f t="shared" si="3"/>
        <v>0</v>
      </c>
    </row>
    <row r="30" spans="1:13" s="168" customFormat="1" ht="16.5" customHeight="1">
      <c r="A30" s="133">
        <f t="shared" si="0"/>
        <v>4.599999999999998</v>
      </c>
      <c r="B30" s="170"/>
      <c r="C30" s="94" t="s">
        <v>81</v>
      </c>
      <c r="D30" s="24" t="s">
        <v>80</v>
      </c>
      <c r="E30" s="25">
        <v>2.78</v>
      </c>
      <c r="F30" s="4">
        <f>E30*F24</f>
        <v>0.6849919999999999</v>
      </c>
      <c r="G30" s="184"/>
      <c r="H30" s="4">
        <f>F30*G30</f>
        <v>0</v>
      </c>
      <c r="I30" s="4"/>
      <c r="J30" s="4"/>
      <c r="K30" s="4"/>
      <c r="L30" s="4"/>
      <c r="M30" s="4">
        <f t="shared" si="3"/>
        <v>0</v>
      </c>
    </row>
    <row r="31" spans="1:13" s="168" customFormat="1" ht="43.5" customHeight="1">
      <c r="A31" s="26" t="s">
        <v>32</v>
      </c>
      <c r="B31" s="20" t="s">
        <v>149</v>
      </c>
      <c r="C31" s="45" t="s">
        <v>164</v>
      </c>
      <c r="D31" s="49" t="s">
        <v>45</v>
      </c>
      <c r="E31" s="49"/>
      <c r="F31" s="99">
        <v>7</v>
      </c>
      <c r="G31" s="49"/>
      <c r="H31" s="30"/>
      <c r="I31" s="158"/>
      <c r="J31" s="71"/>
      <c r="K31" s="158"/>
      <c r="L31" s="30"/>
      <c r="M31" s="71">
        <f>SUM(M32:M36)</f>
        <v>0</v>
      </c>
    </row>
    <row r="32" spans="1:13" s="168" customFormat="1" ht="16.5" customHeight="1">
      <c r="A32" s="34">
        <f>A31+0.1</f>
        <v>5.1</v>
      </c>
      <c r="B32" s="13"/>
      <c r="C32" s="46" t="s">
        <v>3</v>
      </c>
      <c r="D32" s="64" t="s">
        <v>4</v>
      </c>
      <c r="E32" s="64">
        <v>0.318</v>
      </c>
      <c r="F32" s="37">
        <f>E32*F31</f>
        <v>2.226</v>
      </c>
      <c r="G32" s="64"/>
      <c r="H32" s="37"/>
      <c r="I32" s="183"/>
      <c r="J32" s="37">
        <f>I32*F32</f>
        <v>0</v>
      </c>
      <c r="K32" s="37"/>
      <c r="L32" s="37"/>
      <c r="M32" s="37">
        <f>J32</f>
        <v>0</v>
      </c>
    </row>
    <row r="33" spans="1:13" s="168" customFormat="1" ht="16.5" customHeight="1">
      <c r="A33" s="42">
        <f>A32+0.1</f>
        <v>5.199999999999999</v>
      </c>
      <c r="B33" s="51"/>
      <c r="C33" s="52" t="s">
        <v>6</v>
      </c>
      <c r="D33" s="53" t="s">
        <v>0</v>
      </c>
      <c r="E33" s="53">
        <v>0.0223</v>
      </c>
      <c r="F33" s="108">
        <f>E33*F31</f>
        <v>0.15610000000000002</v>
      </c>
      <c r="G33" s="53"/>
      <c r="H33" s="73"/>
      <c r="I33" s="73"/>
      <c r="J33" s="73"/>
      <c r="K33" s="185"/>
      <c r="L33" s="73">
        <f>K33*F33</f>
        <v>0</v>
      </c>
      <c r="M33" s="73">
        <f>L33*1</f>
        <v>0</v>
      </c>
    </row>
    <row r="34" spans="1:13" s="168" customFormat="1" ht="16.5" customHeight="1">
      <c r="A34" s="39">
        <f>A33+0.1</f>
        <v>5.299999999999999</v>
      </c>
      <c r="B34" s="18" t="s">
        <v>133</v>
      </c>
      <c r="C34" s="3" t="s">
        <v>163</v>
      </c>
      <c r="D34" s="171" t="s">
        <v>45</v>
      </c>
      <c r="E34" s="1">
        <v>1</v>
      </c>
      <c r="F34" s="4">
        <f>E34*F31</f>
        <v>7</v>
      </c>
      <c r="G34" s="184"/>
      <c r="H34" s="4">
        <f>G34*F34</f>
        <v>0</v>
      </c>
      <c r="I34" s="4"/>
      <c r="J34" s="4"/>
      <c r="K34" s="4"/>
      <c r="L34" s="4"/>
      <c r="M34" s="4">
        <f>H34+J34+L34</f>
        <v>0</v>
      </c>
    </row>
    <row r="35" spans="1:13" s="168" customFormat="1" ht="16.5" customHeight="1">
      <c r="A35" s="39">
        <f>A34+0.1</f>
        <v>5.399999999999999</v>
      </c>
      <c r="B35" s="13"/>
      <c r="C35" s="3" t="s">
        <v>63</v>
      </c>
      <c r="D35" s="1" t="s">
        <v>14</v>
      </c>
      <c r="E35" s="1">
        <v>0.045</v>
      </c>
      <c r="F35" s="4">
        <f>E35*F31</f>
        <v>0.315</v>
      </c>
      <c r="G35" s="184"/>
      <c r="H35" s="4">
        <f>G35*F35</f>
        <v>0</v>
      </c>
      <c r="I35" s="4"/>
      <c r="J35" s="4"/>
      <c r="K35" s="4"/>
      <c r="L35" s="4"/>
      <c r="M35" s="4">
        <f>H35</f>
        <v>0</v>
      </c>
    </row>
    <row r="36" spans="1:13" s="168" customFormat="1" ht="16.5" customHeight="1">
      <c r="A36" s="39">
        <f>A35+0.1</f>
        <v>5.499999999999998</v>
      </c>
      <c r="B36" s="18"/>
      <c r="C36" s="5" t="s">
        <v>5</v>
      </c>
      <c r="D36" s="1" t="s">
        <v>0</v>
      </c>
      <c r="E36" s="1">
        <v>0.0548</v>
      </c>
      <c r="F36" s="4">
        <f>E36*F31</f>
        <v>0.3836</v>
      </c>
      <c r="G36" s="188"/>
      <c r="H36" s="4">
        <f>F36*G36</f>
        <v>0</v>
      </c>
      <c r="I36" s="6"/>
      <c r="J36" s="4"/>
      <c r="K36" s="4"/>
      <c r="L36" s="4"/>
      <c r="M36" s="4">
        <f>H36+J36+L36</f>
        <v>0</v>
      </c>
    </row>
    <row r="37" spans="1:13" s="168" customFormat="1" ht="41.25" customHeight="1">
      <c r="A37" s="26" t="s">
        <v>33</v>
      </c>
      <c r="B37" s="20" t="s">
        <v>149</v>
      </c>
      <c r="C37" s="45" t="s">
        <v>131</v>
      </c>
      <c r="D37" s="45" t="s">
        <v>45</v>
      </c>
      <c r="E37" s="45"/>
      <c r="F37" s="50">
        <v>1.3</v>
      </c>
      <c r="G37" s="45"/>
      <c r="H37" s="30"/>
      <c r="I37" s="99"/>
      <c r="J37" s="30"/>
      <c r="K37" s="99"/>
      <c r="L37" s="30"/>
      <c r="M37" s="30">
        <f>SUM(M38:M42)</f>
        <v>0</v>
      </c>
    </row>
    <row r="38" spans="1:13" s="168" customFormat="1" ht="17.25" customHeight="1">
      <c r="A38" s="34">
        <f>A37+0.1</f>
        <v>6.1</v>
      </c>
      <c r="B38" s="13"/>
      <c r="C38" s="46" t="s">
        <v>3</v>
      </c>
      <c r="D38" s="64" t="s">
        <v>4</v>
      </c>
      <c r="E38" s="64">
        <v>0.318</v>
      </c>
      <c r="F38" s="37">
        <f>E38*F37</f>
        <v>0.41340000000000005</v>
      </c>
      <c r="G38" s="64"/>
      <c r="H38" s="37"/>
      <c r="I38" s="183"/>
      <c r="J38" s="37">
        <f>I38*F38</f>
        <v>0</v>
      </c>
      <c r="K38" s="37"/>
      <c r="L38" s="37"/>
      <c r="M38" s="37">
        <f>J38</f>
        <v>0</v>
      </c>
    </row>
    <row r="39" spans="1:13" s="168" customFormat="1" ht="17.25" customHeight="1">
      <c r="A39" s="42">
        <f>A38+0.1</f>
        <v>6.199999999999999</v>
      </c>
      <c r="B39" s="51"/>
      <c r="C39" s="52" t="s">
        <v>6</v>
      </c>
      <c r="D39" s="53" t="s">
        <v>0</v>
      </c>
      <c r="E39" s="53">
        <v>0.0223</v>
      </c>
      <c r="F39" s="108">
        <f>E39*F37</f>
        <v>0.028990000000000002</v>
      </c>
      <c r="G39" s="53"/>
      <c r="H39" s="73"/>
      <c r="I39" s="73"/>
      <c r="J39" s="73"/>
      <c r="K39" s="185"/>
      <c r="L39" s="73">
        <f>K39*F39</f>
        <v>0</v>
      </c>
      <c r="M39" s="73">
        <f>L39*1</f>
        <v>0</v>
      </c>
    </row>
    <row r="40" spans="1:13" s="168" customFormat="1" ht="17.25" customHeight="1">
      <c r="A40" s="39">
        <f>A39+0.1</f>
        <v>6.299999999999999</v>
      </c>
      <c r="B40" s="18" t="s">
        <v>102</v>
      </c>
      <c r="C40" s="3" t="s">
        <v>101</v>
      </c>
      <c r="D40" s="171" t="s">
        <v>45</v>
      </c>
      <c r="E40" s="1">
        <v>1</v>
      </c>
      <c r="F40" s="4">
        <f>E40*F37</f>
        <v>1.3</v>
      </c>
      <c r="G40" s="184"/>
      <c r="H40" s="4">
        <f>G40*F40</f>
        <v>0</v>
      </c>
      <c r="I40" s="4"/>
      <c r="J40" s="4"/>
      <c r="K40" s="4"/>
      <c r="L40" s="4"/>
      <c r="M40" s="4">
        <f>H40+J40+L40</f>
        <v>0</v>
      </c>
    </row>
    <row r="41" spans="1:13" s="168" customFormat="1" ht="17.25" customHeight="1">
      <c r="A41" s="39">
        <f>A40+0.1</f>
        <v>6.399999999999999</v>
      </c>
      <c r="B41" s="13"/>
      <c r="C41" s="3" t="s">
        <v>63</v>
      </c>
      <c r="D41" s="1" t="s">
        <v>14</v>
      </c>
      <c r="E41" s="1">
        <v>0.045</v>
      </c>
      <c r="F41" s="4">
        <f>E41*F37</f>
        <v>0.058499999999999996</v>
      </c>
      <c r="G41" s="184"/>
      <c r="H41" s="4">
        <f>G41*F41</f>
        <v>0</v>
      </c>
      <c r="I41" s="4"/>
      <c r="J41" s="4"/>
      <c r="K41" s="4"/>
      <c r="L41" s="4"/>
      <c r="M41" s="4">
        <f>H41</f>
        <v>0</v>
      </c>
    </row>
    <row r="42" spans="1:13" s="168" customFormat="1" ht="17.25" customHeight="1">
      <c r="A42" s="39">
        <f>A41+0.1</f>
        <v>6.499999999999998</v>
      </c>
      <c r="B42" s="18"/>
      <c r="C42" s="5" t="s">
        <v>5</v>
      </c>
      <c r="D42" s="1" t="s">
        <v>0</v>
      </c>
      <c r="E42" s="1">
        <v>0.0548</v>
      </c>
      <c r="F42" s="4">
        <f>E42*F37</f>
        <v>0.07124</v>
      </c>
      <c r="G42" s="188"/>
      <c r="H42" s="4">
        <f>F42*G42</f>
        <v>0</v>
      </c>
      <c r="I42" s="6"/>
      <c r="J42" s="4"/>
      <c r="K42" s="4"/>
      <c r="L42" s="4"/>
      <c r="M42" s="4">
        <f>H42+J42+L42</f>
        <v>0</v>
      </c>
    </row>
    <row r="43" spans="1:13" s="168" customFormat="1" ht="34.5" customHeight="1">
      <c r="A43" s="26" t="s">
        <v>34</v>
      </c>
      <c r="B43" s="20" t="s">
        <v>150</v>
      </c>
      <c r="C43" s="45" t="s">
        <v>143</v>
      </c>
      <c r="D43" s="49" t="s">
        <v>45</v>
      </c>
      <c r="E43" s="49"/>
      <c r="F43" s="50">
        <v>4</v>
      </c>
      <c r="G43" s="49"/>
      <c r="H43" s="30"/>
      <c r="I43" s="158"/>
      <c r="J43" s="71"/>
      <c r="K43" s="158"/>
      <c r="L43" s="30"/>
      <c r="M43" s="71">
        <f>SUM(M44:M48)</f>
        <v>0</v>
      </c>
    </row>
    <row r="44" spans="1:13" s="168" customFormat="1" ht="18" customHeight="1">
      <c r="A44" s="34">
        <f>A43+0.1</f>
        <v>7.1</v>
      </c>
      <c r="B44" s="13"/>
      <c r="C44" s="46" t="s">
        <v>3</v>
      </c>
      <c r="D44" s="47" t="s">
        <v>4</v>
      </c>
      <c r="E44" s="47">
        <v>0.353</v>
      </c>
      <c r="F44" s="48">
        <f>E44*F43</f>
        <v>1.412</v>
      </c>
      <c r="G44" s="47"/>
      <c r="H44" s="48"/>
      <c r="I44" s="186"/>
      <c r="J44" s="48">
        <f>I44*F44</f>
        <v>0</v>
      </c>
      <c r="K44" s="48"/>
      <c r="L44" s="48"/>
      <c r="M44" s="48">
        <f>J44</f>
        <v>0</v>
      </c>
    </row>
    <row r="45" spans="1:13" s="168" customFormat="1" ht="18" customHeight="1">
      <c r="A45" s="42">
        <f>A44+0.1</f>
        <v>7.199999999999999</v>
      </c>
      <c r="B45" s="51"/>
      <c r="C45" s="52" t="s">
        <v>6</v>
      </c>
      <c r="D45" s="53" t="s">
        <v>0</v>
      </c>
      <c r="E45" s="54">
        <v>0.0351</v>
      </c>
      <c r="F45" s="55">
        <f>E45*F43</f>
        <v>0.1404</v>
      </c>
      <c r="G45" s="54"/>
      <c r="H45" s="56"/>
      <c r="I45" s="56"/>
      <c r="J45" s="56"/>
      <c r="K45" s="187"/>
      <c r="L45" s="56">
        <f>K45*F45</f>
        <v>0</v>
      </c>
      <c r="M45" s="56">
        <f>L45*1</f>
        <v>0</v>
      </c>
    </row>
    <row r="46" spans="1:13" s="168" customFormat="1" ht="18" customHeight="1">
      <c r="A46" s="39">
        <f>A45+0.1</f>
        <v>7.299999999999999</v>
      </c>
      <c r="B46" s="13" t="s">
        <v>165</v>
      </c>
      <c r="C46" s="12" t="s">
        <v>120</v>
      </c>
      <c r="D46" s="19" t="s">
        <v>45</v>
      </c>
      <c r="E46" s="1">
        <v>1</v>
      </c>
      <c r="F46" s="4">
        <f>E46*F43</f>
        <v>4</v>
      </c>
      <c r="G46" s="184"/>
      <c r="H46" s="4">
        <f>G46*F46</f>
        <v>0</v>
      </c>
      <c r="I46" s="6"/>
      <c r="J46" s="4"/>
      <c r="K46" s="4"/>
      <c r="L46" s="4"/>
      <c r="M46" s="4">
        <f>H46+J46+L46</f>
        <v>0</v>
      </c>
    </row>
    <row r="47" spans="1:13" s="168" customFormat="1" ht="18" customHeight="1">
      <c r="A47" s="39">
        <f>A46+0.1</f>
        <v>7.399999999999999</v>
      </c>
      <c r="B47" s="13"/>
      <c r="C47" s="12" t="s">
        <v>63</v>
      </c>
      <c r="D47" s="1" t="s">
        <v>14</v>
      </c>
      <c r="E47" s="1">
        <v>0.045</v>
      </c>
      <c r="F47" s="4">
        <f>E47*F43</f>
        <v>0.18</v>
      </c>
      <c r="G47" s="184"/>
      <c r="H47" s="4">
        <f>G47*F47</f>
        <v>0</v>
      </c>
      <c r="I47" s="6"/>
      <c r="J47" s="4"/>
      <c r="K47" s="4"/>
      <c r="L47" s="4"/>
      <c r="M47" s="4">
        <f>H47</f>
        <v>0</v>
      </c>
    </row>
    <row r="48" spans="1:13" s="168" customFormat="1" ht="18" customHeight="1">
      <c r="A48" s="39">
        <f>A47+0.1</f>
        <v>7.499999999999998</v>
      </c>
      <c r="B48" s="18"/>
      <c r="C48" s="5" t="s">
        <v>5</v>
      </c>
      <c r="D48" s="1" t="s">
        <v>0</v>
      </c>
      <c r="E48" s="1">
        <v>0.0593</v>
      </c>
      <c r="F48" s="4">
        <f>E48*F43</f>
        <v>0.2372</v>
      </c>
      <c r="G48" s="188"/>
      <c r="H48" s="4">
        <f>F48*G48</f>
        <v>0</v>
      </c>
      <c r="I48" s="6"/>
      <c r="J48" s="4"/>
      <c r="K48" s="4"/>
      <c r="L48" s="4"/>
      <c r="M48" s="4">
        <f>H48+J48+L48</f>
        <v>0</v>
      </c>
    </row>
    <row r="49" spans="1:13" s="168" customFormat="1" ht="33.75" customHeight="1">
      <c r="A49" s="26" t="s">
        <v>46</v>
      </c>
      <c r="B49" s="20" t="s">
        <v>149</v>
      </c>
      <c r="C49" s="45" t="s">
        <v>166</v>
      </c>
      <c r="D49" s="49" t="s">
        <v>13</v>
      </c>
      <c r="E49" s="49"/>
      <c r="F49" s="50">
        <v>1</v>
      </c>
      <c r="G49" s="49"/>
      <c r="H49" s="30"/>
      <c r="I49" s="158"/>
      <c r="J49" s="71"/>
      <c r="K49" s="158"/>
      <c r="L49" s="30"/>
      <c r="M49" s="71">
        <f>SUM(M50:M56)</f>
        <v>0</v>
      </c>
    </row>
    <row r="50" spans="1:13" s="168" customFormat="1" ht="17.25" customHeight="1">
      <c r="A50" s="34">
        <f aca="true" t="shared" si="4" ref="A50:A56">A49+0.1</f>
        <v>8.1</v>
      </c>
      <c r="B50" s="13"/>
      <c r="C50" s="46" t="s">
        <v>3</v>
      </c>
      <c r="D50" s="47" t="s">
        <v>4</v>
      </c>
      <c r="E50" s="64">
        <v>0.318</v>
      </c>
      <c r="F50" s="48">
        <f>E50*F49</f>
        <v>0.318</v>
      </c>
      <c r="G50" s="47"/>
      <c r="H50" s="48"/>
      <c r="I50" s="186"/>
      <c r="J50" s="48">
        <f>I50*F50</f>
        <v>0</v>
      </c>
      <c r="K50" s="48"/>
      <c r="L50" s="48"/>
      <c r="M50" s="48">
        <f>J50</f>
        <v>0</v>
      </c>
    </row>
    <row r="51" spans="1:13" s="168" customFormat="1" ht="17.25" customHeight="1">
      <c r="A51" s="42">
        <f t="shared" si="4"/>
        <v>8.2</v>
      </c>
      <c r="B51" s="51"/>
      <c r="C51" s="52" t="s">
        <v>6</v>
      </c>
      <c r="D51" s="53" t="s">
        <v>0</v>
      </c>
      <c r="E51" s="53">
        <v>0.0223</v>
      </c>
      <c r="F51" s="55">
        <f>E51*F49</f>
        <v>0.0223</v>
      </c>
      <c r="G51" s="54"/>
      <c r="H51" s="56"/>
      <c r="I51" s="56"/>
      <c r="J51" s="56"/>
      <c r="K51" s="187"/>
      <c r="L51" s="56">
        <f>K51*F51</f>
        <v>0</v>
      </c>
      <c r="M51" s="56">
        <f>L51*1</f>
        <v>0</v>
      </c>
    </row>
    <row r="52" spans="1:13" s="168" customFormat="1" ht="17.25" customHeight="1">
      <c r="A52" s="39">
        <f t="shared" si="4"/>
        <v>8.299999999999999</v>
      </c>
      <c r="B52" s="18" t="s">
        <v>102</v>
      </c>
      <c r="C52" s="12" t="s">
        <v>167</v>
      </c>
      <c r="D52" s="1" t="s">
        <v>13</v>
      </c>
      <c r="E52" s="1">
        <v>1</v>
      </c>
      <c r="F52" s="4">
        <f>E52*F49</f>
        <v>1</v>
      </c>
      <c r="G52" s="184"/>
      <c r="H52" s="4">
        <f>G52*F52</f>
        <v>0</v>
      </c>
      <c r="I52" s="6"/>
      <c r="J52" s="4"/>
      <c r="K52" s="4"/>
      <c r="L52" s="4"/>
      <c r="M52" s="4">
        <f>H52+J52+L52</f>
        <v>0</v>
      </c>
    </row>
    <row r="53" spans="1:13" s="168" customFormat="1" ht="17.25" customHeight="1">
      <c r="A53" s="39">
        <f t="shared" si="4"/>
        <v>8.399999999999999</v>
      </c>
      <c r="B53" s="18" t="s">
        <v>152</v>
      </c>
      <c r="C53" s="12" t="s">
        <v>168</v>
      </c>
      <c r="D53" s="1" t="s">
        <v>14</v>
      </c>
      <c r="E53" s="1" t="s">
        <v>83</v>
      </c>
      <c r="F53" s="4">
        <v>1</v>
      </c>
      <c r="G53" s="184"/>
      <c r="H53" s="4">
        <f>G53*F53</f>
        <v>0</v>
      </c>
      <c r="I53" s="6"/>
      <c r="J53" s="4"/>
      <c r="K53" s="4"/>
      <c r="L53" s="4"/>
      <c r="M53" s="4">
        <f>H53+J53+L53</f>
        <v>0</v>
      </c>
    </row>
    <row r="54" spans="1:13" s="168" customFormat="1" ht="17.25" customHeight="1">
      <c r="A54" s="39">
        <f t="shared" si="4"/>
        <v>8.499999999999998</v>
      </c>
      <c r="B54" s="18" t="s">
        <v>169</v>
      </c>
      <c r="C54" s="12" t="s">
        <v>170</v>
      </c>
      <c r="D54" s="1" t="s">
        <v>14</v>
      </c>
      <c r="E54" s="1"/>
      <c r="F54" s="4">
        <v>1</v>
      </c>
      <c r="G54" s="184"/>
      <c r="H54" s="4">
        <f>G54*F54</f>
        <v>0</v>
      </c>
      <c r="I54" s="6"/>
      <c r="J54" s="4"/>
      <c r="K54" s="4"/>
      <c r="L54" s="4"/>
      <c r="M54" s="4">
        <f>H54+J54+L54</f>
        <v>0</v>
      </c>
    </row>
    <row r="55" spans="1:13" s="168" customFormat="1" ht="17.25" customHeight="1">
      <c r="A55" s="39">
        <f t="shared" si="4"/>
        <v>8.599999999999998</v>
      </c>
      <c r="B55" s="13"/>
      <c r="C55" s="12" t="s">
        <v>63</v>
      </c>
      <c r="D55" s="1" t="s">
        <v>14</v>
      </c>
      <c r="E55" s="1">
        <v>0.045</v>
      </c>
      <c r="F55" s="4">
        <f>E55*F49</f>
        <v>0.045</v>
      </c>
      <c r="G55" s="184"/>
      <c r="H55" s="4">
        <f>G55*F55</f>
        <v>0</v>
      </c>
      <c r="I55" s="6"/>
      <c r="J55" s="4"/>
      <c r="K55" s="4"/>
      <c r="L55" s="4"/>
      <c r="M55" s="4">
        <f>H55</f>
        <v>0</v>
      </c>
    </row>
    <row r="56" spans="1:13" s="168" customFormat="1" ht="17.25" customHeight="1">
      <c r="A56" s="39">
        <f t="shared" si="4"/>
        <v>8.699999999999998</v>
      </c>
      <c r="B56" s="18"/>
      <c r="C56" s="5" t="s">
        <v>5</v>
      </c>
      <c r="D56" s="1" t="s">
        <v>0</v>
      </c>
      <c r="E56" s="1">
        <v>0.0548</v>
      </c>
      <c r="F56" s="4">
        <f>E56*F49</f>
        <v>0.0548</v>
      </c>
      <c r="G56" s="188"/>
      <c r="H56" s="4">
        <f>F56*G56</f>
        <v>0</v>
      </c>
      <c r="I56" s="6"/>
      <c r="J56" s="4"/>
      <c r="K56" s="4"/>
      <c r="L56" s="4"/>
      <c r="M56" s="4">
        <f>H56+J56+L56</f>
        <v>0</v>
      </c>
    </row>
    <row r="57" spans="1:13" s="168" customFormat="1" ht="33.75" customHeight="1">
      <c r="A57" s="26" t="s">
        <v>47</v>
      </c>
      <c r="B57" s="21" t="s">
        <v>100</v>
      </c>
      <c r="C57" s="72" t="s">
        <v>98</v>
      </c>
      <c r="D57" s="68" t="s">
        <v>14</v>
      </c>
      <c r="E57" s="68"/>
      <c r="F57" s="69">
        <v>1</v>
      </c>
      <c r="G57" s="70"/>
      <c r="H57" s="71"/>
      <c r="I57" s="71"/>
      <c r="J57" s="71"/>
      <c r="K57" s="71"/>
      <c r="L57" s="71"/>
      <c r="M57" s="71">
        <f>SUM(M58:M61)</f>
        <v>0</v>
      </c>
    </row>
    <row r="58" spans="1:13" s="168" customFormat="1" ht="16.5" customHeight="1">
      <c r="A58" s="34">
        <f>A57+0.1</f>
        <v>9.1</v>
      </c>
      <c r="B58" s="61"/>
      <c r="C58" s="62" t="s">
        <v>15</v>
      </c>
      <c r="D58" s="63" t="s">
        <v>4</v>
      </c>
      <c r="E58" s="64">
        <v>1.67</v>
      </c>
      <c r="F58" s="65">
        <f>F57*E58</f>
        <v>1.67</v>
      </c>
      <c r="G58" s="66"/>
      <c r="H58" s="67"/>
      <c r="I58" s="189"/>
      <c r="J58" s="65">
        <f>F58*I58</f>
        <v>0</v>
      </c>
      <c r="K58" s="65"/>
      <c r="L58" s="65"/>
      <c r="M58" s="65">
        <f>H58+J58+L58</f>
        <v>0</v>
      </c>
    </row>
    <row r="59" spans="1:13" s="168" customFormat="1" ht="16.5" customHeight="1">
      <c r="A59" s="42">
        <f>A58+0.1</f>
        <v>9.2</v>
      </c>
      <c r="B59" s="57"/>
      <c r="C59" s="58" t="s">
        <v>12</v>
      </c>
      <c r="D59" s="59" t="s">
        <v>0</v>
      </c>
      <c r="E59" s="53">
        <v>0.05</v>
      </c>
      <c r="F59" s="60">
        <f>F57*E59</f>
        <v>0.05</v>
      </c>
      <c r="G59" s="59"/>
      <c r="H59" s="60"/>
      <c r="I59" s="60"/>
      <c r="J59" s="60"/>
      <c r="K59" s="190"/>
      <c r="L59" s="60">
        <f>F59*K59</f>
        <v>0</v>
      </c>
      <c r="M59" s="60">
        <f>H59+J59+L59</f>
        <v>0</v>
      </c>
    </row>
    <row r="60" spans="1:13" s="168" customFormat="1" ht="16.5" customHeight="1">
      <c r="A60" s="39">
        <f>A59+0.1</f>
        <v>9.299999999999999</v>
      </c>
      <c r="B60" s="17" t="s">
        <v>99</v>
      </c>
      <c r="C60" s="14" t="s">
        <v>104</v>
      </c>
      <c r="D60" s="15" t="s">
        <v>14</v>
      </c>
      <c r="E60" s="1">
        <v>1</v>
      </c>
      <c r="F60" s="15">
        <f>F57*E60</f>
        <v>1</v>
      </c>
      <c r="G60" s="191"/>
      <c r="H60" s="16">
        <f>F60*G60</f>
        <v>0</v>
      </c>
      <c r="I60" s="16"/>
      <c r="J60" s="16"/>
      <c r="K60" s="16"/>
      <c r="L60" s="16"/>
      <c r="M60" s="16">
        <f>H60+J60+L60</f>
        <v>0</v>
      </c>
    </row>
    <row r="61" spans="1:13" s="168" customFormat="1" ht="16.5" customHeight="1">
      <c r="A61" s="39">
        <f>A60+0.1</f>
        <v>9.399999999999999</v>
      </c>
      <c r="B61" s="17"/>
      <c r="C61" s="14" t="s">
        <v>5</v>
      </c>
      <c r="D61" s="15" t="s">
        <v>0</v>
      </c>
      <c r="E61" s="1">
        <v>0.88</v>
      </c>
      <c r="F61" s="15">
        <f>F57*E61</f>
        <v>0.88</v>
      </c>
      <c r="G61" s="191"/>
      <c r="H61" s="16">
        <f>F61*G61</f>
        <v>0</v>
      </c>
      <c r="I61" s="16"/>
      <c r="J61" s="16"/>
      <c r="K61" s="16"/>
      <c r="L61" s="16"/>
      <c r="M61" s="16">
        <f>H61+J61+L61</f>
        <v>0</v>
      </c>
    </row>
    <row r="62" spans="1:13" s="168" customFormat="1" ht="33.75" customHeight="1">
      <c r="A62" s="26" t="s">
        <v>48</v>
      </c>
      <c r="B62" s="21" t="s">
        <v>100</v>
      </c>
      <c r="C62" s="72" t="s">
        <v>144</v>
      </c>
      <c r="D62" s="68" t="s">
        <v>14</v>
      </c>
      <c r="E62" s="68"/>
      <c r="F62" s="69">
        <v>1</v>
      </c>
      <c r="G62" s="70"/>
      <c r="H62" s="71"/>
      <c r="I62" s="71"/>
      <c r="J62" s="71"/>
      <c r="K62" s="71"/>
      <c r="L62" s="71"/>
      <c r="M62" s="71">
        <f>SUM(M63:M66)</f>
        <v>0</v>
      </c>
    </row>
    <row r="63" spans="1:13" s="168" customFormat="1" ht="17.25" customHeight="1">
      <c r="A63" s="34">
        <f>A62+0.1</f>
        <v>10.1</v>
      </c>
      <c r="B63" s="61"/>
      <c r="C63" s="62" t="s">
        <v>15</v>
      </c>
      <c r="D63" s="63" t="s">
        <v>4</v>
      </c>
      <c r="E63" s="64">
        <v>1.67</v>
      </c>
      <c r="F63" s="65">
        <f>F62*E63</f>
        <v>1.67</v>
      </c>
      <c r="G63" s="66"/>
      <c r="H63" s="67"/>
      <c r="I63" s="189"/>
      <c r="J63" s="65">
        <f>F63*I63</f>
        <v>0</v>
      </c>
      <c r="K63" s="65"/>
      <c r="L63" s="65"/>
      <c r="M63" s="65">
        <f>H63+J63+L63</f>
        <v>0</v>
      </c>
    </row>
    <row r="64" spans="1:13" s="168" customFormat="1" ht="17.25" customHeight="1">
      <c r="A64" s="42">
        <f>A63+0.1</f>
        <v>10.2</v>
      </c>
      <c r="B64" s="57"/>
      <c r="C64" s="58" t="s">
        <v>12</v>
      </c>
      <c r="D64" s="59" t="s">
        <v>0</v>
      </c>
      <c r="E64" s="53">
        <v>0.05</v>
      </c>
      <c r="F64" s="60">
        <f>F62*E64</f>
        <v>0.05</v>
      </c>
      <c r="G64" s="59"/>
      <c r="H64" s="60"/>
      <c r="I64" s="60"/>
      <c r="J64" s="60"/>
      <c r="K64" s="190"/>
      <c r="L64" s="60">
        <f>F64*K64</f>
        <v>0</v>
      </c>
      <c r="M64" s="60">
        <f>H64+J64+L64</f>
        <v>0</v>
      </c>
    </row>
    <row r="65" spans="1:13" s="168" customFormat="1" ht="17.25" customHeight="1">
      <c r="A65" s="39">
        <f>A64+0.1</f>
        <v>10.299999999999999</v>
      </c>
      <c r="B65" s="17" t="s">
        <v>145</v>
      </c>
      <c r="C65" s="14" t="s">
        <v>191</v>
      </c>
      <c r="D65" s="15" t="s">
        <v>14</v>
      </c>
      <c r="E65" s="1">
        <v>1</v>
      </c>
      <c r="F65" s="15">
        <f>F62*E65</f>
        <v>1</v>
      </c>
      <c r="G65" s="191"/>
      <c r="H65" s="16">
        <f>F65*G65</f>
        <v>0</v>
      </c>
      <c r="I65" s="16"/>
      <c r="J65" s="16"/>
      <c r="K65" s="16"/>
      <c r="L65" s="16"/>
      <c r="M65" s="16">
        <f>H65+J65+L65</f>
        <v>0</v>
      </c>
    </row>
    <row r="66" spans="1:13" s="168" customFormat="1" ht="17.25" customHeight="1">
      <c r="A66" s="39">
        <f>A65+0.1</f>
        <v>10.399999999999999</v>
      </c>
      <c r="B66" s="17"/>
      <c r="C66" s="14" t="s">
        <v>5</v>
      </c>
      <c r="D66" s="15" t="s">
        <v>0</v>
      </c>
      <c r="E66" s="1">
        <v>0.88</v>
      </c>
      <c r="F66" s="15">
        <f>F62*E66</f>
        <v>0.88</v>
      </c>
      <c r="G66" s="191"/>
      <c r="H66" s="16">
        <f>F66*G66</f>
        <v>0</v>
      </c>
      <c r="I66" s="16"/>
      <c r="J66" s="16"/>
      <c r="K66" s="16"/>
      <c r="L66" s="16"/>
      <c r="M66" s="16">
        <f>H66+J66+L66</f>
        <v>0</v>
      </c>
    </row>
    <row r="67" spans="1:13" s="168" customFormat="1" ht="33" customHeight="1">
      <c r="A67" s="26" t="s">
        <v>50</v>
      </c>
      <c r="B67" s="112" t="s">
        <v>71</v>
      </c>
      <c r="C67" s="118" t="s">
        <v>97</v>
      </c>
      <c r="D67" s="117" t="s">
        <v>14</v>
      </c>
      <c r="E67" s="72"/>
      <c r="F67" s="72">
        <v>2</v>
      </c>
      <c r="G67" s="72"/>
      <c r="H67" s="30"/>
      <c r="I67" s="30"/>
      <c r="J67" s="30"/>
      <c r="K67" s="30"/>
      <c r="L67" s="30"/>
      <c r="M67" s="30">
        <f>SUM(M68:M71)</f>
        <v>0</v>
      </c>
    </row>
    <row r="68" spans="1:13" s="168" customFormat="1" ht="17.25" customHeight="1">
      <c r="A68" s="34">
        <f>A67+0.1</f>
        <v>11.1</v>
      </c>
      <c r="B68" s="17"/>
      <c r="C68" s="119" t="s">
        <v>3</v>
      </c>
      <c r="D68" s="120" t="s">
        <v>4</v>
      </c>
      <c r="E68" s="120">
        <v>0.62</v>
      </c>
      <c r="F68" s="121">
        <f>F67*E68</f>
        <v>1.24</v>
      </c>
      <c r="G68" s="120"/>
      <c r="H68" s="121"/>
      <c r="I68" s="186"/>
      <c r="J68" s="121">
        <f>F68*I68</f>
        <v>0</v>
      </c>
      <c r="K68" s="121"/>
      <c r="L68" s="121"/>
      <c r="M68" s="121">
        <f>H68+J68+L68</f>
        <v>0</v>
      </c>
    </row>
    <row r="69" spans="1:13" s="168" customFormat="1" ht="17.25" customHeight="1">
      <c r="A69" s="42">
        <f>A68+0.1</f>
        <v>11.2</v>
      </c>
      <c r="B69" s="17"/>
      <c r="C69" s="122" t="s">
        <v>6</v>
      </c>
      <c r="D69" s="123" t="s">
        <v>0</v>
      </c>
      <c r="E69" s="124">
        <v>0.41</v>
      </c>
      <c r="F69" s="125">
        <f>E69*F67</f>
        <v>0.82</v>
      </c>
      <c r="G69" s="124"/>
      <c r="H69" s="126"/>
      <c r="I69" s="126"/>
      <c r="J69" s="126"/>
      <c r="K69" s="187"/>
      <c r="L69" s="126">
        <f>F69*K69</f>
        <v>0</v>
      </c>
      <c r="M69" s="126">
        <f>H69+J69+L69</f>
        <v>0</v>
      </c>
    </row>
    <row r="70" spans="1:13" s="168" customFormat="1" ht="17.25" customHeight="1">
      <c r="A70" s="39">
        <f>A69+0.1</f>
        <v>11.299999999999999</v>
      </c>
      <c r="B70" s="17" t="s">
        <v>172</v>
      </c>
      <c r="C70" s="114" t="s">
        <v>171</v>
      </c>
      <c r="D70" s="115" t="s">
        <v>14</v>
      </c>
      <c r="E70" s="115">
        <v>1</v>
      </c>
      <c r="F70" s="85">
        <f>E70*F67</f>
        <v>2</v>
      </c>
      <c r="G70" s="184"/>
      <c r="H70" s="85">
        <f>F70*G70</f>
        <v>0</v>
      </c>
      <c r="I70" s="116"/>
      <c r="J70" s="85"/>
      <c r="K70" s="85"/>
      <c r="L70" s="85"/>
      <c r="M70" s="116">
        <f>H70+J70+L70</f>
        <v>0</v>
      </c>
    </row>
    <row r="71" spans="1:13" s="168" customFormat="1" ht="17.25" customHeight="1">
      <c r="A71" s="39">
        <f>A70+0.1</f>
        <v>11.399999999999999</v>
      </c>
      <c r="B71" s="17"/>
      <c r="C71" s="113" t="s">
        <v>5</v>
      </c>
      <c r="D71" s="115" t="s">
        <v>0</v>
      </c>
      <c r="E71" s="115">
        <v>0.04</v>
      </c>
      <c r="F71" s="85">
        <f>E71*F67</f>
        <v>0.08</v>
      </c>
      <c r="G71" s="188"/>
      <c r="H71" s="85">
        <f>F71*G71</f>
        <v>0</v>
      </c>
      <c r="I71" s="116"/>
      <c r="J71" s="85"/>
      <c r="K71" s="85"/>
      <c r="L71" s="85"/>
      <c r="M71" s="116">
        <f>H71+J71+L71</f>
        <v>0</v>
      </c>
    </row>
    <row r="72" spans="1:13" s="168" customFormat="1" ht="33.75" customHeight="1">
      <c r="A72" s="26" t="s">
        <v>51</v>
      </c>
      <c r="B72" s="112" t="s">
        <v>71</v>
      </c>
      <c r="C72" s="118" t="s">
        <v>185</v>
      </c>
      <c r="D72" s="117" t="s">
        <v>14</v>
      </c>
      <c r="E72" s="72"/>
      <c r="F72" s="72">
        <v>2</v>
      </c>
      <c r="G72" s="72"/>
      <c r="H72" s="30"/>
      <c r="I72" s="30"/>
      <c r="J72" s="30"/>
      <c r="K72" s="30"/>
      <c r="L72" s="30"/>
      <c r="M72" s="30">
        <f>SUM(M73:M76)</f>
        <v>0</v>
      </c>
    </row>
    <row r="73" spans="1:13" s="168" customFormat="1" ht="18" customHeight="1">
      <c r="A73" s="34">
        <f>A72+0.1</f>
        <v>12.1</v>
      </c>
      <c r="B73" s="17"/>
      <c r="C73" s="119" t="s">
        <v>3</v>
      </c>
      <c r="D73" s="120" t="s">
        <v>4</v>
      </c>
      <c r="E73" s="120">
        <v>0.62</v>
      </c>
      <c r="F73" s="121">
        <f>F72*E73</f>
        <v>1.24</v>
      </c>
      <c r="G73" s="120"/>
      <c r="H73" s="121"/>
      <c r="I73" s="186"/>
      <c r="J73" s="121">
        <f>F73*I73</f>
        <v>0</v>
      </c>
      <c r="K73" s="121"/>
      <c r="L73" s="121"/>
      <c r="M73" s="121">
        <f>H73+J73+L73</f>
        <v>0</v>
      </c>
    </row>
    <row r="74" spans="1:13" s="168" customFormat="1" ht="18" customHeight="1">
      <c r="A74" s="42">
        <f>A73+0.1</f>
        <v>12.2</v>
      </c>
      <c r="B74" s="17"/>
      <c r="C74" s="122" t="s">
        <v>6</v>
      </c>
      <c r="D74" s="123" t="s">
        <v>0</v>
      </c>
      <c r="E74" s="124">
        <v>0.41</v>
      </c>
      <c r="F74" s="125">
        <f>E74*F72</f>
        <v>0.82</v>
      </c>
      <c r="G74" s="124"/>
      <c r="H74" s="126"/>
      <c r="I74" s="126"/>
      <c r="J74" s="126"/>
      <c r="K74" s="187"/>
      <c r="L74" s="126">
        <f>F74*K74</f>
        <v>0</v>
      </c>
      <c r="M74" s="126">
        <f>H74+J74+L74</f>
        <v>0</v>
      </c>
    </row>
    <row r="75" spans="1:13" s="168" customFormat="1" ht="18" customHeight="1">
      <c r="A75" s="39">
        <f>A74+0.1</f>
        <v>12.299999999999999</v>
      </c>
      <c r="B75" s="17" t="s">
        <v>173</v>
      </c>
      <c r="C75" s="114" t="s">
        <v>174</v>
      </c>
      <c r="D75" s="115" t="s">
        <v>14</v>
      </c>
      <c r="E75" s="115">
        <v>1</v>
      </c>
      <c r="F75" s="85">
        <f>E75*F72</f>
        <v>2</v>
      </c>
      <c r="G75" s="184"/>
      <c r="H75" s="85">
        <f>F75*G75</f>
        <v>0</v>
      </c>
      <c r="I75" s="116"/>
      <c r="J75" s="85"/>
      <c r="K75" s="85"/>
      <c r="L75" s="85"/>
      <c r="M75" s="116">
        <f>H75+J75+L75</f>
        <v>0</v>
      </c>
    </row>
    <row r="76" spans="1:13" s="168" customFormat="1" ht="18" customHeight="1">
      <c r="A76" s="39">
        <f>A75+0.1</f>
        <v>12.399999999999999</v>
      </c>
      <c r="B76" s="17"/>
      <c r="C76" s="113" t="s">
        <v>5</v>
      </c>
      <c r="D76" s="115" t="s">
        <v>0</v>
      </c>
      <c r="E76" s="115">
        <v>0.04</v>
      </c>
      <c r="F76" s="85">
        <f>E76*F72</f>
        <v>0.08</v>
      </c>
      <c r="G76" s="188"/>
      <c r="H76" s="85">
        <f>F76*G76</f>
        <v>0</v>
      </c>
      <c r="I76" s="116"/>
      <c r="J76" s="85"/>
      <c r="K76" s="85"/>
      <c r="L76" s="85"/>
      <c r="M76" s="116">
        <f>H76+J76+L76</f>
        <v>0</v>
      </c>
    </row>
    <row r="77" spans="1:13" s="168" customFormat="1" ht="43.5" customHeight="1">
      <c r="A77" s="26" t="s">
        <v>52</v>
      </c>
      <c r="B77" s="27" t="s">
        <v>91</v>
      </c>
      <c r="C77" s="26" t="s">
        <v>137</v>
      </c>
      <c r="D77" s="26" t="s">
        <v>75</v>
      </c>
      <c r="E77" s="28"/>
      <c r="F77" s="128">
        <v>0.063</v>
      </c>
      <c r="G77" s="33"/>
      <c r="H77" s="30"/>
      <c r="I77" s="30"/>
      <c r="J77" s="30"/>
      <c r="K77" s="30"/>
      <c r="L77" s="30"/>
      <c r="M77" s="33">
        <f>SUM(M78:M82)</f>
        <v>0</v>
      </c>
    </row>
    <row r="78" spans="1:13" s="168" customFormat="1" ht="18" customHeight="1">
      <c r="A78" s="131">
        <f>A77+0.1</f>
        <v>13.1</v>
      </c>
      <c r="B78" s="129"/>
      <c r="C78" s="102" t="s">
        <v>24</v>
      </c>
      <c r="D78" s="38" t="s">
        <v>4</v>
      </c>
      <c r="E78" s="34">
        <v>38.8</v>
      </c>
      <c r="F78" s="77">
        <f>E78*F77</f>
        <v>2.4444</v>
      </c>
      <c r="G78" s="38"/>
      <c r="H78" s="37"/>
      <c r="I78" s="183"/>
      <c r="J78" s="37">
        <f>F78*I78</f>
        <v>0</v>
      </c>
      <c r="K78" s="37"/>
      <c r="L78" s="37"/>
      <c r="M78" s="38">
        <f>L78+J78+H78</f>
        <v>0</v>
      </c>
    </row>
    <row r="79" spans="1:13" s="168" customFormat="1" ht="18" customHeight="1">
      <c r="A79" s="132">
        <f>A78+0.1</f>
        <v>13.2</v>
      </c>
      <c r="B79" s="130"/>
      <c r="C79" s="106" t="s">
        <v>6</v>
      </c>
      <c r="D79" s="75" t="s">
        <v>0</v>
      </c>
      <c r="E79" s="75">
        <v>0.03</v>
      </c>
      <c r="F79" s="78">
        <f>E79*F77</f>
        <v>0.00189</v>
      </c>
      <c r="G79" s="75"/>
      <c r="H79" s="73"/>
      <c r="I79" s="73"/>
      <c r="J79" s="73"/>
      <c r="K79" s="185"/>
      <c r="L79" s="73">
        <f>K79*F79</f>
        <v>0</v>
      </c>
      <c r="M79" s="75">
        <f>L79+J79+H79</f>
        <v>0</v>
      </c>
    </row>
    <row r="80" spans="1:13" s="168" customFormat="1" ht="18" customHeight="1">
      <c r="A80" s="133">
        <f>A79+0.1</f>
        <v>13.299999999999999</v>
      </c>
      <c r="B80" s="154" t="s">
        <v>92</v>
      </c>
      <c r="C80" s="94" t="s">
        <v>76</v>
      </c>
      <c r="D80" s="25" t="s">
        <v>70</v>
      </c>
      <c r="E80" s="39">
        <v>25.1</v>
      </c>
      <c r="F80" s="79">
        <f>E80*F77</f>
        <v>1.5813000000000001</v>
      </c>
      <c r="G80" s="184"/>
      <c r="H80" s="4">
        <f>F80*G80</f>
        <v>0</v>
      </c>
      <c r="I80" s="4"/>
      <c r="J80" s="4"/>
      <c r="K80" s="4"/>
      <c r="L80" s="4"/>
      <c r="M80" s="134">
        <f>H80</f>
        <v>0</v>
      </c>
    </row>
    <row r="81" spans="1:13" s="168" customFormat="1" ht="18" customHeight="1">
      <c r="A81" s="133">
        <f>A80+0.1</f>
        <v>13.399999999999999</v>
      </c>
      <c r="B81" s="154" t="s">
        <v>93</v>
      </c>
      <c r="C81" s="94" t="s">
        <v>77</v>
      </c>
      <c r="D81" s="25" t="s">
        <v>70</v>
      </c>
      <c r="E81" s="39">
        <v>2.7</v>
      </c>
      <c r="F81" s="79">
        <f>E81*F77</f>
        <v>0.1701</v>
      </c>
      <c r="G81" s="184"/>
      <c r="H81" s="4">
        <f>F81*G81</f>
        <v>0</v>
      </c>
      <c r="I81" s="4"/>
      <c r="J81" s="4"/>
      <c r="K81" s="4"/>
      <c r="L81" s="4"/>
      <c r="M81" s="25">
        <f>H81</f>
        <v>0</v>
      </c>
    </row>
    <row r="82" spans="1:13" s="168" customFormat="1" ht="18" customHeight="1">
      <c r="A82" s="133">
        <f>A81+0.1</f>
        <v>13.499999999999998</v>
      </c>
      <c r="B82" s="115"/>
      <c r="C82" s="94" t="s">
        <v>78</v>
      </c>
      <c r="D82" s="25" t="s">
        <v>0</v>
      </c>
      <c r="E82" s="25">
        <v>0.19</v>
      </c>
      <c r="F82" s="79">
        <f>E82*F77</f>
        <v>0.01197</v>
      </c>
      <c r="G82" s="184"/>
      <c r="H82" s="4">
        <f>F82*G82</f>
        <v>0</v>
      </c>
      <c r="I82" s="4"/>
      <c r="J82" s="4"/>
      <c r="K82" s="4"/>
      <c r="L82" s="4"/>
      <c r="M82" s="25">
        <f>H82</f>
        <v>0</v>
      </c>
    </row>
    <row r="83" spans="1:13" s="168" customFormat="1" ht="32.25" customHeight="1">
      <c r="A83" s="26" t="s">
        <v>53</v>
      </c>
      <c r="B83" s="21" t="s">
        <v>62</v>
      </c>
      <c r="C83" s="72" t="s">
        <v>175</v>
      </c>
      <c r="D83" s="68" t="s">
        <v>49</v>
      </c>
      <c r="E83" s="68"/>
      <c r="F83" s="153">
        <v>0.0063</v>
      </c>
      <c r="G83" s="83"/>
      <c r="H83" s="71"/>
      <c r="I83" s="71"/>
      <c r="J83" s="71"/>
      <c r="K83" s="71"/>
      <c r="L83" s="71"/>
      <c r="M83" s="30">
        <f>SUM(M84:M87)</f>
        <v>0</v>
      </c>
    </row>
    <row r="84" spans="1:13" s="168" customFormat="1" ht="16.5" customHeight="1">
      <c r="A84" s="34">
        <f>A83+0.1</f>
        <v>14.1</v>
      </c>
      <c r="B84" s="84"/>
      <c r="C84" s="46" t="s">
        <v>3</v>
      </c>
      <c r="D84" s="47" t="s">
        <v>4</v>
      </c>
      <c r="E84" s="47">
        <v>129</v>
      </c>
      <c r="F84" s="48">
        <f>F83*E84</f>
        <v>0.8127</v>
      </c>
      <c r="G84" s="47"/>
      <c r="H84" s="48"/>
      <c r="I84" s="186"/>
      <c r="J84" s="48">
        <f>F84*I84</f>
        <v>0</v>
      </c>
      <c r="K84" s="48"/>
      <c r="L84" s="48"/>
      <c r="M84" s="48">
        <f>H84+J84+L84</f>
        <v>0</v>
      </c>
    </row>
    <row r="85" spans="1:13" s="168" customFormat="1" ht="16.5" customHeight="1">
      <c r="A85" s="42">
        <f>A84+0.1</f>
        <v>14.2</v>
      </c>
      <c r="B85" s="51"/>
      <c r="C85" s="52" t="s">
        <v>6</v>
      </c>
      <c r="D85" s="53" t="s">
        <v>0</v>
      </c>
      <c r="E85" s="54">
        <v>57.2</v>
      </c>
      <c r="F85" s="55">
        <f>E85*F83</f>
        <v>0.36036</v>
      </c>
      <c r="G85" s="54"/>
      <c r="H85" s="56"/>
      <c r="I85" s="56"/>
      <c r="J85" s="56"/>
      <c r="K85" s="187"/>
      <c r="L85" s="56">
        <f>F85*K85</f>
        <v>0</v>
      </c>
      <c r="M85" s="56">
        <f>L85*1</f>
        <v>0</v>
      </c>
    </row>
    <row r="86" spans="1:13" s="168" customFormat="1" ht="16.5" customHeight="1">
      <c r="A86" s="39">
        <f>A85+0.1</f>
        <v>14.299999999999999</v>
      </c>
      <c r="B86" s="109" t="s">
        <v>176</v>
      </c>
      <c r="C86" s="12" t="s">
        <v>94</v>
      </c>
      <c r="D86" s="1" t="s">
        <v>43</v>
      </c>
      <c r="E86" s="1">
        <v>1.45</v>
      </c>
      <c r="F86" s="4">
        <f>E86*F83</f>
        <v>0.009134999999999999</v>
      </c>
      <c r="G86" s="184"/>
      <c r="H86" s="4">
        <f>F86*G86</f>
        <v>0</v>
      </c>
      <c r="I86" s="6"/>
      <c r="J86" s="4"/>
      <c r="K86" s="4"/>
      <c r="L86" s="4"/>
      <c r="M86" s="4">
        <f>H86+J86+L86</f>
        <v>0</v>
      </c>
    </row>
    <row r="87" spans="1:13" s="168" customFormat="1" ht="16.5" customHeight="1">
      <c r="A87" s="39">
        <f>A86+0.1</f>
        <v>14.399999999999999</v>
      </c>
      <c r="B87" s="18"/>
      <c r="C87" s="5" t="s">
        <v>5</v>
      </c>
      <c r="D87" s="1" t="s">
        <v>0</v>
      </c>
      <c r="E87" s="1">
        <v>16.9</v>
      </c>
      <c r="F87" s="4">
        <f>E87*F83</f>
        <v>0.10647</v>
      </c>
      <c r="G87" s="188"/>
      <c r="H87" s="4">
        <f>F87*G87</f>
        <v>0</v>
      </c>
      <c r="I87" s="6"/>
      <c r="J87" s="4"/>
      <c r="K87" s="4"/>
      <c r="L87" s="4"/>
      <c r="M87" s="4">
        <f>H87+J87+L87</f>
        <v>0</v>
      </c>
    </row>
    <row r="88" spans="1:13" s="168" customFormat="1" ht="33" customHeight="1">
      <c r="A88" s="26" t="s">
        <v>74</v>
      </c>
      <c r="B88" s="27" t="s">
        <v>111</v>
      </c>
      <c r="C88" s="45" t="s">
        <v>64</v>
      </c>
      <c r="D88" s="49" t="s">
        <v>8</v>
      </c>
      <c r="E88" s="49"/>
      <c r="F88" s="99">
        <v>0.35</v>
      </c>
      <c r="G88" s="19"/>
      <c r="H88" s="4"/>
      <c r="I88" s="161"/>
      <c r="J88" s="6"/>
      <c r="K88" s="161"/>
      <c r="L88" s="4"/>
      <c r="M88" s="71">
        <f>M89</f>
        <v>0</v>
      </c>
    </row>
    <row r="89" spans="1:13" s="168" customFormat="1" ht="16.5" customHeight="1">
      <c r="A89" s="34">
        <f>A88+0.1</f>
        <v>15.1</v>
      </c>
      <c r="B89" s="84"/>
      <c r="C89" s="46" t="s">
        <v>3</v>
      </c>
      <c r="D89" s="47" t="s">
        <v>4</v>
      </c>
      <c r="E89" s="47">
        <v>2.06</v>
      </c>
      <c r="F89" s="48">
        <f>F88*E89</f>
        <v>0.721</v>
      </c>
      <c r="G89" s="47"/>
      <c r="H89" s="48"/>
      <c r="I89" s="186"/>
      <c r="J89" s="48">
        <f>F89*I89</f>
        <v>0</v>
      </c>
      <c r="K89" s="48"/>
      <c r="L89" s="48"/>
      <c r="M89" s="48">
        <f>H89+J89+L89</f>
        <v>0</v>
      </c>
    </row>
    <row r="90" spans="1:13" s="168" customFormat="1" ht="32.25" customHeight="1">
      <c r="A90" s="26" t="s">
        <v>72</v>
      </c>
      <c r="B90" s="109" t="s">
        <v>122</v>
      </c>
      <c r="C90" s="72" t="s">
        <v>123</v>
      </c>
      <c r="D90" s="72" t="s">
        <v>8</v>
      </c>
      <c r="E90" s="72"/>
      <c r="F90" s="74">
        <v>1</v>
      </c>
      <c r="G90" s="72"/>
      <c r="H90" s="30"/>
      <c r="I90" s="30"/>
      <c r="J90" s="30"/>
      <c r="K90" s="30"/>
      <c r="L90" s="30"/>
      <c r="M90" s="31">
        <f>M91</f>
        <v>0</v>
      </c>
    </row>
    <row r="91" spans="1:13" s="168" customFormat="1" ht="18" customHeight="1">
      <c r="A91" s="34">
        <f>A90+0.1</f>
        <v>16.1</v>
      </c>
      <c r="B91" s="163"/>
      <c r="C91" s="162" t="s">
        <v>66</v>
      </c>
      <c r="D91" s="103" t="s">
        <v>4</v>
      </c>
      <c r="E91" s="103">
        <v>1.21</v>
      </c>
      <c r="F91" s="37">
        <f>F90*E91</f>
        <v>1.21</v>
      </c>
      <c r="G91" s="64"/>
      <c r="H91" s="37"/>
      <c r="I91" s="183"/>
      <c r="J91" s="37">
        <f>F91*I91</f>
        <v>0</v>
      </c>
      <c r="K91" s="37"/>
      <c r="L91" s="37"/>
      <c r="M91" s="136">
        <f>J91+H91+L91</f>
        <v>0</v>
      </c>
    </row>
    <row r="92" spans="1:13" s="168" customFormat="1" ht="22.5" customHeight="1">
      <c r="A92" s="150"/>
      <c r="B92" s="164"/>
      <c r="C92" s="100" t="s">
        <v>151</v>
      </c>
      <c r="D92" s="100"/>
      <c r="E92" s="100"/>
      <c r="F92" s="30"/>
      <c r="G92" s="72"/>
      <c r="H92" s="30">
        <f>SUM(H8:H91)</f>
        <v>0</v>
      </c>
      <c r="I92" s="30"/>
      <c r="J92" s="165">
        <f>SUM(J8:J91)</f>
        <v>0</v>
      </c>
      <c r="K92" s="30"/>
      <c r="L92" s="166">
        <f>SUM(L8:L91)</f>
        <v>0</v>
      </c>
      <c r="M92" s="167">
        <f>M8+M10+M15+M24+M43+M57+M67+M83+M90+M77+M37+M49+M62+M72+M88+M31</f>
        <v>0</v>
      </c>
    </row>
    <row r="93" spans="1:13" s="168" customFormat="1" ht="19.5" customHeight="1">
      <c r="A93" s="195" t="s">
        <v>177</v>
      </c>
      <c r="B93" s="195"/>
      <c r="C93" s="195"/>
      <c r="D93" s="195"/>
      <c r="E93" s="195"/>
      <c r="F93" s="195"/>
      <c r="G93" s="195"/>
      <c r="H93" s="195"/>
      <c r="I93" s="195"/>
      <c r="J93" s="195"/>
      <c r="K93" s="195"/>
      <c r="L93" s="195"/>
      <c r="M93" s="195"/>
    </row>
    <row r="94" spans="1:13" s="168" customFormat="1" ht="41.25" customHeight="1">
      <c r="A94" s="26" t="s">
        <v>23</v>
      </c>
      <c r="B94" s="27" t="s">
        <v>112</v>
      </c>
      <c r="C94" s="72" t="s">
        <v>113</v>
      </c>
      <c r="D94" s="72" t="s">
        <v>8</v>
      </c>
      <c r="E94" s="72"/>
      <c r="F94" s="74">
        <v>0.76</v>
      </c>
      <c r="G94" s="72"/>
      <c r="H94" s="30"/>
      <c r="I94" s="30"/>
      <c r="J94" s="30"/>
      <c r="K94" s="30"/>
      <c r="L94" s="30"/>
      <c r="M94" s="31">
        <f>M95</f>
        <v>0</v>
      </c>
    </row>
    <row r="95" spans="1:13" s="168" customFormat="1" ht="17.25" customHeight="1">
      <c r="A95" s="34">
        <f>A94+0.1</f>
        <v>1.1</v>
      </c>
      <c r="B95" s="84" t="s">
        <v>114</v>
      </c>
      <c r="C95" s="162" t="s">
        <v>66</v>
      </c>
      <c r="D95" s="47" t="s">
        <v>4</v>
      </c>
      <c r="E95" s="47">
        <v>3.588</v>
      </c>
      <c r="F95" s="37">
        <f>F94*E95</f>
        <v>2.72688</v>
      </c>
      <c r="G95" s="64"/>
      <c r="H95" s="37"/>
      <c r="I95" s="183"/>
      <c r="J95" s="37">
        <f>F95*I95</f>
        <v>0</v>
      </c>
      <c r="K95" s="37"/>
      <c r="L95" s="37"/>
      <c r="M95" s="136">
        <f>J95+H95+L95</f>
        <v>0</v>
      </c>
    </row>
    <row r="96" spans="1:13" s="168" customFormat="1" ht="41.25" customHeight="1">
      <c r="A96" s="26" t="s">
        <v>25</v>
      </c>
      <c r="B96" s="127" t="s">
        <v>115</v>
      </c>
      <c r="C96" s="72" t="s">
        <v>105</v>
      </c>
      <c r="D96" s="100" t="s">
        <v>65</v>
      </c>
      <c r="E96" s="72"/>
      <c r="F96" s="74">
        <v>0.08</v>
      </c>
      <c r="G96" s="30"/>
      <c r="H96" s="31"/>
      <c r="I96" s="31"/>
      <c r="J96" s="31"/>
      <c r="K96" s="31"/>
      <c r="L96" s="31"/>
      <c r="M96" s="31">
        <f>SUM(M97:M100)</f>
        <v>0</v>
      </c>
    </row>
    <row r="97" spans="1:13" s="168" customFormat="1" ht="17.25" customHeight="1">
      <c r="A97" s="34">
        <f>A96+0.1</f>
        <v>2.1</v>
      </c>
      <c r="B97" s="101"/>
      <c r="C97" s="102" t="s">
        <v>66</v>
      </c>
      <c r="D97" s="103" t="s">
        <v>67</v>
      </c>
      <c r="E97" s="103">
        <v>3.52</v>
      </c>
      <c r="F97" s="104">
        <f>F96*E97</f>
        <v>0.2816</v>
      </c>
      <c r="G97" s="37"/>
      <c r="H97" s="37"/>
      <c r="I97" s="183"/>
      <c r="J97" s="37">
        <f>F97*I97</f>
        <v>0</v>
      </c>
      <c r="K97" s="37"/>
      <c r="L97" s="37"/>
      <c r="M97" s="136">
        <f>L97+J97+H97</f>
        <v>0</v>
      </c>
    </row>
    <row r="98" spans="1:13" s="168" customFormat="1" ht="17.25" customHeight="1">
      <c r="A98" s="42">
        <f>A97+0.1</f>
        <v>2.2</v>
      </c>
      <c r="B98" s="105"/>
      <c r="C98" s="106" t="s">
        <v>68</v>
      </c>
      <c r="D98" s="107" t="s">
        <v>0</v>
      </c>
      <c r="E98" s="107">
        <v>1.06</v>
      </c>
      <c r="F98" s="108">
        <f>F96*E98</f>
        <v>0.0848</v>
      </c>
      <c r="G98" s="73"/>
      <c r="H98" s="73"/>
      <c r="I98" s="73"/>
      <c r="J98" s="73"/>
      <c r="K98" s="185"/>
      <c r="L98" s="73">
        <f>K98*F98</f>
        <v>0</v>
      </c>
      <c r="M98" s="137">
        <f>L98+J98+H98</f>
        <v>0</v>
      </c>
    </row>
    <row r="99" spans="1:13" s="168" customFormat="1" ht="17.25" customHeight="1">
      <c r="A99" s="39">
        <f>A98+0.1</f>
        <v>2.3000000000000003</v>
      </c>
      <c r="B99" s="109" t="s">
        <v>159</v>
      </c>
      <c r="C99" s="94" t="s">
        <v>84</v>
      </c>
      <c r="D99" s="24" t="s">
        <v>65</v>
      </c>
      <c r="E99" s="24">
        <v>1.11</v>
      </c>
      <c r="F99" s="110">
        <f>E99*F96</f>
        <v>0.0888</v>
      </c>
      <c r="G99" s="184"/>
      <c r="H99" s="4">
        <f>F99*G99</f>
        <v>0</v>
      </c>
      <c r="I99" s="4"/>
      <c r="J99" s="4"/>
      <c r="K99" s="4"/>
      <c r="L99" s="4"/>
      <c r="M99" s="85">
        <f>H99</f>
        <v>0</v>
      </c>
    </row>
    <row r="100" spans="1:13" s="168" customFormat="1" ht="17.25" customHeight="1">
      <c r="A100" s="39">
        <f>A99+0.1</f>
        <v>2.4000000000000004</v>
      </c>
      <c r="B100" s="111"/>
      <c r="C100" s="94" t="s">
        <v>5</v>
      </c>
      <c r="D100" s="24" t="s">
        <v>0</v>
      </c>
      <c r="E100" s="24">
        <v>0.02</v>
      </c>
      <c r="F100" s="110">
        <f>F96*E100</f>
        <v>0.0016</v>
      </c>
      <c r="G100" s="184"/>
      <c r="H100" s="4">
        <f>F100*G100</f>
        <v>0</v>
      </c>
      <c r="I100" s="4"/>
      <c r="J100" s="4"/>
      <c r="K100" s="4"/>
      <c r="L100" s="4"/>
      <c r="M100" s="85">
        <f>H100</f>
        <v>0</v>
      </c>
    </row>
    <row r="101" spans="1:13" s="168" customFormat="1" ht="54.75" customHeight="1">
      <c r="A101" s="26" t="s">
        <v>30</v>
      </c>
      <c r="B101" s="27" t="s">
        <v>116</v>
      </c>
      <c r="C101" s="26" t="s">
        <v>138</v>
      </c>
      <c r="D101" s="26" t="s">
        <v>35</v>
      </c>
      <c r="E101" s="28"/>
      <c r="F101" s="174">
        <v>0.0008</v>
      </c>
      <c r="G101" s="33"/>
      <c r="H101" s="30"/>
      <c r="I101" s="30"/>
      <c r="J101" s="30"/>
      <c r="K101" s="30"/>
      <c r="L101" s="30"/>
      <c r="M101" s="33">
        <f>SUM(M102:M109)</f>
        <v>0</v>
      </c>
    </row>
    <row r="102" spans="1:13" s="168" customFormat="1" ht="17.25" customHeight="1">
      <c r="A102" s="131">
        <f aca="true" t="shared" si="5" ref="A102:A119">A101+0.1</f>
        <v>3.1</v>
      </c>
      <c r="B102" s="95"/>
      <c r="C102" s="80" t="s">
        <v>36</v>
      </c>
      <c r="D102" s="35" t="s">
        <v>4</v>
      </c>
      <c r="E102" s="36">
        <v>281</v>
      </c>
      <c r="F102" s="77">
        <f>E102*F101</f>
        <v>0.2248</v>
      </c>
      <c r="G102" s="38"/>
      <c r="H102" s="37"/>
      <c r="I102" s="186"/>
      <c r="J102" s="48">
        <f>F102*I102</f>
        <v>0</v>
      </c>
      <c r="K102" s="48"/>
      <c r="L102" s="48"/>
      <c r="M102" s="48">
        <f>H102+J102+L102</f>
        <v>0</v>
      </c>
    </row>
    <row r="103" spans="1:13" s="168" customFormat="1" ht="17.25" customHeight="1">
      <c r="A103" s="132">
        <f t="shared" si="5"/>
        <v>3.2</v>
      </c>
      <c r="B103" s="96"/>
      <c r="C103" s="81" t="s">
        <v>37</v>
      </c>
      <c r="D103" s="43" t="s">
        <v>0</v>
      </c>
      <c r="E103" s="44">
        <v>33</v>
      </c>
      <c r="F103" s="78">
        <f>E103*F101</f>
        <v>0.0264</v>
      </c>
      <c r="G103" s="75"/>
      <c r="H103" s="73"/>
      <c r="I103" s="73"/>
      <c r="J103" s="73"/>
      <c r="K103" s="187"/>
      <c r="L103" s="56">
        <f>F103*K103</f>
        <v>0</v>
      </c>
      <c r="M103" s="56">
        <f>L103*1</f>
        <v>0</v>
      </c>
    </row>
    <row r="104" spans="1:13" s="168" customFormat="1" ht="17.25" customHeight="1">
      <c r="A104" s="133">
        <f t="shared" si="5"/>
        <v>3.3000000000000003</v>
      </c>
      <c r="B104" s="27" t="s">
        <v>38</v>
      </c>
      <c r="C104" s="82" t="s">
        <v>69</v>
      </c>
      <c r="D104" s="40" t="s">
        <v>16</v>
      </c>
      <c r="E104" s="41">
        <v>102</v>
      </c>
      <c r="F104" s="79">
        <f>E104*F101</f>
        <v>0.0816</v>
      </c>
      <c r="G104" s="184"/>
      <c r="H104" s="4">
        <f aca="true" t="shared" si="6" ref="H104:H109">F104*G104</f>
        <v>0</v>
      </c>
      <c r="I104" s="4"/>
      <c r="J104" s="4"/>
      <c r="K104" s="4"/>
      <c r="L104" s="4"/>
      <c r="M104" s="25">
        <f aca="true" t="shared" si="7" ref="M104:M109">H104</f>
        <v>0</v>
      </c>
    </row>
    <row r="105" spans="1:13" s="168" customFormat="1" ht="17.25" customHeight="1">
      <c r="A105" s="133">
        <f t="shared" si="5"/>
        <v>3.4000000000000004</v>
      </c>
      <c r="B105" s="27" t="s">
        <v>160</v>
      </c>
      <c r="C105" s="82" t="s">
        <v>39</v>
      </c>
      <c r="D105" s="40" t="s">
        <v>40</v>
      </c>
      <c r="E105" s="41">
        <v>71.7</v>
      </c>
      <c r="F105" s="79">
        <f>E105*F101</f>
        <v>0.05736000000000001</v>
      </c>
      <c r="G105" s="184"/>
      <c r="H105" s="4">
        <f t="shared" si="6"/>
        <v>0</v>
      </c>
      <c r="I105" s="4"/>
      <c r="J105" s="4"/>
      <c r="K105" s="4"/>
      <c r="L105" s="4"/>
      <c r="M105" s="25">
        <f t="shared" si="7"/>
        <v>0</v>
      </c>
    </row>
    <row r="106" spans="1:13" s="168" customFormat="1" ht="17.25" customHeight="1">
      <c r="A106" s="133">
        <f t="shared" si="5"/>
        <v>3.5000000000000004</v>
      </c>
      <c r="B106" s="27" t="s">
        <v>88</v>
      </c>
      <c r="C106" s="82" t="s">
        <v>41</v>
      </c>
      <c r="D106" s="40" t="s">
        <v>16</v>
      </c>
      <c r="E106" s="41">
        <v>1.65</v>
      </c>
      <c r="F106" s="79">
        <f>E106*F101</f>
        <v>0.00132</v>
      </c>
      <c r="G106" s="184"/>
      <c r="H106" s="4">
        <f t="shared" si="6"/>
        <v>0</v>
      </c>
      <c r="I106" s="4"/>
      <c r="J106" s="4"/>
      <c r="K106" s="4"/>
      <c r="L106" s="4"/>
      <c r="M106" s="25">
        <f t="shared" si="7"/>
        <v>0</v>
      </c>
    </row>
    <row r="107" spans="1:13" s="168" customFormat="1" ht="17.25" customHeight="1">
      <c r="A107" s="133">
        <f t="shared" si="5"/>
        <v>3.6000000000000005</v>
      </c>
      <c r="B107" s="27" t="s">
        <v>90</v>
      </c>
      <c r="C107" s="82" t="s">
        <v>42</v>
      </c>
      <c r="D107" s="40" t="s">
        <v>43</v>
      </c>
      <c r="E107" s="41">
        <v>0.09</v>
      </c>
      <c r="F107" s="79">
        <f>E107*F101</f>
        <v>7.2E-05</v>
      </c>
      <c r="G107" s="184"/>
      <c r="H107" s="4">
        <f t="shared" si="6"/>
        <v>0</v>
      </c>
      <c r="I107" s="4"/>
      <c r="J107" s="4"/>
      <c r="K107" s="4"/>
      <c r="L107" s="4"/>
      <c r="M107" s="25">
        <f t="shared" si="7"/>
        <v>0</v>
      </c>
    </row>
    <row r="108" spans="1:13" s="168" customFormat="1" ht="17.25" customHeight="1">
      <c r="A108" s="133">
        <f t="shared" si="5"/>
        <v>3.7000000000000006</v>
      </c>
      <c r="B108" s="27" t="s">
        <v>142</v>
      </c>
      <c r="C108" s="82" t="s">
        <v>117</v>
      </c>
      <c r="D108" s="40" t="s">
        <v>70</v>
      </c>
      <c r="E108" s="41">
        <v>500</v>
      </c>
      <c r="F108" s="79">
        <f>E108*F101</f>
        <v>0.4</v>
      </c>
      <c r="G108" s="184"/>
      <c r="H108" s="4">
        <f t="shared" si="6"/>
        <v>0</v>
      </c>
      <c r="I108" s="4"/>
      <c r="J108" s="4"/>
      <c r="K108" s="4"/>
      <c r="L108" s="4"/>
      <c r="M108" s="25">
        <f t="shared" si="7"/>
        <v>0</v>
      </c>
    </row>
    <row r="109" spans="1:13" s="168" customFormat="1" ht="17.25" customHeight="1">
      <c r="A109" s="133">
        <f t="shared" si="5"/>
        <v>3.8000000000000007</v>
      </c>
      <c r="B109" s="27"/>
      <c r="C109" s="82" t="s">
        <v>44</v>
      </c>
      <c r="D109" s="40" t="s">
        <v>0</v>
      </c>
      <c r="E109" s="41">
        <v>16</v>
      </c>
      <c r="F109" s="79">
        <f>E109*F101</f>
        <v>0.0128</v>
      </c>
      <c r="G109" s="184"/>
      <c r="H109" s="4">
        <f t="shared" si="6"/>
        <v>0</v>
      </c>
      <c r="I109" s="4"/>
      <c r="J109" s="4"/>
      <c r="K109" s="4"/>
      <c r="L109" s="4"/>
      <c r="M109" s="25">
        <f t="shared" si="7"/>
        <v>0</v>
      </c>
    </row>
    <row r="110" spans="1:13" s="168" customFormat="1" ht="68.25" customHeight="1">
      <c r="A110" s="26" t="s">
        <v>31</v>
      </c>
      <c r="B110" s="135" t="s">
        <v>85</v>
      </c>
      <c r="C110" s="138" t="s">
        <v>132</v>
      </c>
      <c r="D110" s="72" t="s">
        <v>43</v>
      </c>
      <c r="E110" s="72"/>
      <c r="F110" s="74">
        <v>0.1915</v>
      </c>
      <c r="G110" s="72"/>
      <c r="H110" s="30"/>
      <c r="I110" s="30"/>
      <c r="J110" s="30"/>
      <c r="K110" s="30"/>
      <c r="L110" s="30"/>
      <c r="M110" s="31">
        <f>SUM(M111:M119)</f>
        <v>0</v>
      </c>
    </row>
    <row r="111" spans="1:13" s="168" customFormat="1" ht="17.25" customHeight="1">
      <c r="A111" s="131">
        <f t="shared" si="5"/>
        <v>4.1</v>
      </c>
      <c r="B111" s="139" t="s">
        <v>86</v>
      </c>
      <c r="C111" s="140" t="s">
        <v>24</v>
      </c>
      <c r="D111" s="141" t="s">
        <v>79</v>
      </c>
      <c r="E111" s="142">
        <v>150</v>
      </c>
      <c r="F111" s="37">
        <f>F110*E111</f>
        <v>28.725</v>
      </c>
      <c r="G111" s="64"/>
      <c r="H111" s="37"/>
      <c r="I111" s="183"/>
      <c r="J111" s="37">
        <f>F111*I111</f>
        <v>0</v>
      </c>
      <c r="K111" s="37"/>
      <c r="L111" s="37"/>
      <c r="M111" s="37">
        <f aca="true" t="shared" si="8" ref="M111:M119">H111+J111+L111</f>
        <v>0</v>
      </c>
    </row>
    <row r="112" spans="1:13" s="168" customFormat="1" ht="17.25" customHeight="1">
      <c r="A112" s="132">
        <f t="shared" si="5"/>
        <v>4.199999999999999</v>
      </c>
      <c r="B112" s="143"/>
      <c r="C112" s="144" t="s">
        <v>6</v>
      </c>
      <c r="D112" s="43" t="s">
        <v>0</v>
      </c>
      <c r="E112" s="145">
        <v>18.4</v>
      </c>
      <c r="F112" s="73">
        <f>F110*E112</f>
        <v>3.5235999999999996</v>
      </c>
      <c r="G112" s="53"/>
      <c r="H112" s="73"/>
      <c r="I112" s="73"/>
      <c r="J112" s="73"/>
      <c r="K112" s="185"/>
      <c r="L112" s="73">
        <f>F112*K112</f>
        <v>0</v>
      </c>
      <c r="M112" s="73">
        <f t="shared" si="8"/>
        <v>0</v>
      </c>
    </row>
    <row r="113" spans="1:13" s="168" customFormat="1" ht="17.25" customHeight="1">
      <c r="A113" s="133">
        <f t="shared" si="5"/>
        <v>4.299999999999999</v>
      </c>
      <c r="B113" s="109" t="s">
        <v>103</v>
      </c>
      <c r="C113" s="94" t="s">
        <v>106</v>
      </c>
      <c r="D113" s="24" t="s">
        <v>82</v>
      </c>
      <c r="E113" s="24" t="s">
        <v>83</v>
      </c>
      <c r="F113" s="4">
        <v>4.75</v>
      </c>
      <c r="G113" s="184"/>
      <c r="H113" s="4">
        <f aca="true" t="shared" si="9" ref="H113:H119">F113*G113</f>
        <v>0</v>
      </c>
      <c r="I113" s="4"/>
      <c r="J113" s="4"/>
      <c r="K113" s="4"/>
      <c r="L113" s="4"/>
      <c r="M113" s="4">
        <f t="shared" si="8"/>
        <v>0</v>
      </c>
    </row>
    <row r="114" spans="1:13" s="168" customFormat="1" ht="17.25" customHeight="1">
      <c r="A114" s="133">
        <f t="shared" si="5"/>
        <v>4.399999999999999</v>
      </c>
      <c r="B114" s="18" t="s">
        <v>133</v>
      </c>
      <c r="C114" s="94" t="s">
        <v>141</v>
      </c>
      <c r="D114" s="24" t="s">
        <v>45</v>
      </c>
      <c r="E114" s="24" t="s">
        <v>83</v>
      </c>
      <c r="F114" s="4">
        <v>4.8</v>
      </c>
      <c r="G114" s="184"/>
      <c r="H114" s="4">
        <f t="shared" si="9"/>
        <v>0</v>
      </c>
      <c r="I114" s="4"/>
      <c r="J114" s="4"/>
      <c r="K114" s="4"/>
      <c r="L114" s="4"/>
      <c r="M114" s="4">
        <f t="shared" si="8"/>
        <v>0</v>
      </c>
    </row>
    <row r="115" spans="1:13" s="168" customFormat="1" ht="17.25" customHeight="1">
      <c r="A115" s="133">
        <f t="shared" si="5"/>
        <v>4.499999999999998</v>
      </c>
      <c r="B115" s="13" t="s">
        <v>118</v>
      </c>
      <c r="C115" s="94" t="s">
        <v>134</v>
      </c>
      <c r="D115" s="24" t="s">
        <v>14</v>
      </c>
      <c r="E115" s="24"/>
      <c r="F115" s="4">
        <v>18</v>
      </c>
      <c r="G115" s="184"/>
      <c r="H115" s="4">
        <f>F115*G115</f>
        <v>0</v>
      </c>
      <c r="I115" s="4"/>
      <c r="J115" s="4"/>
      <c r="K115" s="4"/>
      <c r="L115" s="4"/>
      <c r="M115" s="4">
        <f>H115+J115+L115</f>
        <v>0</v>
      </c>
    </row>
    <row r="116" spans="1:13" s="168" customFormat="1" ht="17.25" customHeight="1">
      <c r="A116" s="133">
        <f t="shared" si="5"/>
        <v>4.599999999999998</v>
      </c>
      <c r="B116" s="18"/>
      <c r="C116" s="94" t="s">
        <v>135</v>
      </c>
      <c r="D116" s="24" t="s">
        <v>14</v>
      </c>
      <c r="E116" s="24"/>
      <c r="F116" s="4">
        <v>18</v>
      </c>
      <c r="G116" s="184"/>
      <c r="H116" s="4">
        <f t="shared" si="9"/>
        <v>0</v>
      </c>
      <c r="I116" s="4"/>
      <c r="J116" s="4"/>
      <c r="K116" s="4"/>
      <c r="L116" s="4"/>
      <c r="M116" s="4">
        <f>H116+J116+L116</f>
        <v>0</v>
      </c>
    </row>
    <row r="117" spans="1:13" s="168" customFormat="1" ht="17.25" customHeight="1">
      <c r="A117" s="133">
        <f t="shared" si="5"/>
        <v>4.6999999999999975</v>
      </c>
      <c r="B117" s="109" t="s">
        <v>119</v>
      </c>
      <c r="C117" s="94" t="s">
        <v>73</v>
      </c>
      <c r="D117" s="24" t="s">
        <v>14</v>
      </c>
      <c r="E117" s="24"/>
      <c r="F117" s="4">
        <v>3</v>
      </c>
      <c r="G117" s="184"/>
      <c r="H117" s="4">
        <f t="shared" si="9"/>
        <v>0</v>
      </c>
      <c r="I117" s="4"/>
      <c r="J117" s="4"/>
      <c r="K117" s="4"/>
      <c r="L117" s="4"/>
      <c r="M117" s="4">
        <f>H117+J117+L117</f>
        <v>0</v>
      </c>
    </row>
    <row r="118" spans="1:13" s="168" customFormat="1" ht="17.25" customHeight="1">
      <c r="A118" s="133">
        <f t="shared" si="5"/>
        <v>4.799999999999997</v>
      </c>
      <c r="B118" s="27" t="s">
        <v>89</v>
      </c>
      <c r="C118" s="94" t="s">
        <v>61</v>
      </c>
      <c r="D118" s="148" t="s">
        <v>70</v>
      </c>
      <c r="E118" s="149">
        <v>24.4</v>
      </c>
      <c r="F118" s="4">
        <f>E118*F110</f>
        <v>4.6726</v>
      </c>
      <c r="G118" s="184"/>
      <c r="H118" s="4">
        <f t="shared" si="9"/>
        <v>0</v>
      </c>
      <c r="I118" s="4"/>
      <c r="J118" s="4"/>
      <c r="K118" s="4"/>
      <c r="L118" s="4"/>
      <c r="M118" s="4">
        <f t="shared" si="8"/>
        <v>0</v>
      </c>
    </row>
    <row r="119" spans="1:13" s="168" customFormat="1" ht="17.25" customHeight="1">
      <c r="A119" s="133">
        <f t="shared" si="5"/>
        <v>4.899999999999997</v>
      </c>
      <c r="B119" s="146"/>
      <c r="C119" s="147" t="s">
        <v>81</v>
      </c>
      <c r="D119" s="148" t="s">
        <v>80</v>
      </c>
      <c r="E119" s="149">
        <v>2.78</v>
      </c>
      <c r="F119" s="4">
        <f>E119*F110</f>
        <v>0.53237</v>
      </c>
      <c r="G119" s="184"/>
      <c r="H119" s="4">
        <f t="shared" si="9"/>
        <v>0</v>
      </c>
      <c r="I119" s="4"/>
      <c r="J119" s="4"/>
      <c r="K119" s="4"/>
      <c r="L119" s="4"/>
      <c r="M119" s="4">
        <f t="shared" si="8"/>
        <v>0</v>
      </c>
    </row>
    <row r="120" spans="1:13" s="168" customFormat="1" ht="32.25" customHeight="1">
      <c r="A120" s="26" t="s">
        <v>32</v>
      </c>
      <c r="B120" s="20" t="s">
        <v>149</v>
      </c>
      <c r="C120" s="45" t="s">
        <v>178</v>
      </c>
      <c r="D120" s="49" t="s">
        <v>13</v>
      </c>
      <c r="E120" s="49"/>
      <c r="F120" s="50">
        <v>1</v>
      </c>
      <c r="G120" s="49"/>
      <c r="H120" s="30"/>
      <c r="I120" s="158"/>
      <c r="J120" s="71"/>
      <c r="K120" s="158"/>
      <c r="L120" s="30"/>
      <c r="M120" s="71">
        <f>SUM(M121:M127)</f>
        <v>0</v>
      </c>
    </row>
    <row r="121" spans="1:13" s="168" customFormat="1" ht="17.25" customHeight="1">
      <c r="A121" s="34">
        <f aca="true" t="shared" si="10" ref="A121:A127">A120+0.1</f>
        <v>5.1</v>
      </c>
      <c r="B121" s="13"/>
      <c r="C121" s="46" t="s">
        <v>3</v>
      </c>
      <c r="D121" s="47" t="s">
        <v>4</v>
      </c>
      <c r="E121" s="64">
        <v>0.318</v>
      </c>
      <c r="F121" s="48">
        <f>E121*F120</f>
        <v>0.318</v>
      </c>
      <c r="G121" s="47"/>
      <c r="H121" s="48"/>
      <c r="I121" s="186"/>
      <c r="J121" s="48">
        <f>I121*F121</f>
        <v>0</v>
      </c>
      <c r="K121" s="48"/>
      <c r="L121" s="48"/>
      <c r="M121" s="48">
        <f>J121</f>
        <v>0</v>
      </c>
    </row>
    <row r="122" spans="1:13" s="168" customFormat="1" ht="17.25" customHeight="1">
      <c r="A122" s="42">
        <f t="shared" si="10"/>
        <v>5.199999999999999</v>
      </c>
      <c r="B122" s="51"/>
      <c r="C122" s="52" t="s">
        <v>6</v>
      </c>
      <c r="D122" s="53" t="s">
        <v>0</v>
      </c>
      <c r="E122" s="53">
        <v>0.0223</v>
      </c>
      <c r="F122" s="55">
        <f>E122*F120</f>
        <v>0.0223</v>
      </c>
      <c r="G122" s="54"/>
      <c r="H122" s="56"/>
      <c r="I122" s="56"/>
      <c r="J122" s="56"/>
      <c r="K122" s="187"/>
      <c r="L122" s="56">
        <f>K122*F122</f>
        <v>0</v>
      </c>
      <c r="M122" s="56">
        <f>L122*1</f>
        <v>0</v>
      </c>
    </row>
    <row r="123" spans="1:13" s="168" customFormat="1" ht="17.25" customHeight="1">
      <c r="A123" s="39">
        <f t="shared" si="10"/>
        <v>5.299999999999999</v>
      </c>
      <c r="B123" s="18" t="s">
        <v>102</v>
      </c>
      <c r="C123" s="12" t="s">
        <v>167</v>
      </c>
      <c r="D123" s="1" t="s">
        <v>13</v>
      </c>
      <c r="E123" s="1">
        <v>1</v>
      </c>
      <c r="F123" s="4">
        <f>E123*F120</f>
        <v>1</v>
      </c>
      <c r="G123" s="184"/>
      <c r="H123" s="4">
        <f>G123*F123</f>
        <v>0</v>
      </c>
      <c r="I123" s="6"/>
      <c r="J123" s="4"/>
      <c r="K123" s="4"/>
      <c r="L123" s="4"/>
      <c r="M123" s="4">
        <f>H123+J123+L123</f>
        <v>0</v>
      </c>
    </row>
    <row r="124" spans="1:13" s="168" customFormat="1" ht="17.25" customHeight="1">
      <c r="A124" s="39">
        <f t="shared" si="10"/>
        <v>5.399999999999999</v>
      </c>
      <c r="B124" s="18" t="s">
        <v>152</v>
      </c>
      <c r="C124" s="12" t="s">
        <v>168</v>
      </c>
      <c r="D124" s="1" t="s">
        <v>14</v>
      </c>
      <c r="E124" s="1" t="s">
        <v>83</v>
      </c>
      <c r="F124" s="4">
        <v>1</v>
      </c>
      <c r="G124" s="184"/>
      <c r="H124" s="4">
        <f>G124*F124</f>
        <v>0</v>
      </c>
      <c r="I124" s="6"/>
      <c r="J124" s="4"/>
      <c r="K124" s="4"/>
      <c r="L124" s="4"/>
      <c r="M124" s="4">
        <f>H124+J124+L124</f>
        <v>0</v>
      </c>
    </row>
    <row r="125" spans="1:13" s="168" customFormat="1" ht="17.25" customHeight="1">
      <c r="A125" s="39">
        <f t="shared" si="10"/>
        <v>5.499999999999998</v>
      </c>
      <c r="B125" s="18" t="s">
        <v>169</v>
      </c>
      <c r="C125" s="12" t="s">
        <v>170</v>
      </c>
      <c r="D125" s="1" t="s">
        <v>14</v>
      </c>
      <c r="E125" s="1"/>
      <c r="F125" s="4">
        <v>1</v>
      </c>
      <c r="G125" s="184"/>
      <c r="H125" s="4">
        <f>G125*F125</f>
        <v>0</v>
      </c>
      <c r="I125" s="6"/>
      <c r="J125" s="4"/>
      <c r="K125" s="4"/>
      <c r="L125" s="4"/>
      <c r="M125" s="4">
        <f>H125+J125+L125</f>
        <v>0</v>
      </c>
    </row>
    <row r="126" spans="1:13" s="168" customFormat="1" ht="17.25" customHeight="1">
      <c r="A126" s="39">
        <f t="shared" si="10"/>
        <v>5.599999999999998</v>
      </c>
      <c r="B126" s="13"/>
      <c r="C126" s="12" t="s">
        <v>63</v>
      </c>
      <c r="D126" s="1" t="s">
        <v>14</v>
      </c>
      <c r="E126" s="1">
        <v>0.045</v>
      </c>
      <c r="F126" s="4">
        <f>E126*F120</f>
        <v>0.045</v>
      </c>
      <c r="G126" s="184"/>
      <c r="H126" s="4">
        <f>G126*F126</f>
        <v>0</v>
      </c>
      <c r="I126" s="6"/>
      <c r="J126" s="4"/>
      <c r="K126" s="4"/>
      <c r="L126" s="4"/>
      <c r="M126" s="4">
        <f>H126</f>
        <v>0</v>
      </c>
    </row>
    <row r="127" spans="1:13" s="168" customFormat="1" ht="17.25" customHeight="1">
      <c r="A127" s="39">
        <f t="shared" si="10"/>
        <v>5.6999999999999975</v>
      </c>
      <c r="B127" s="18"/>
      <c r="C127" s="5" t="s">
        <v>5</v>
      </c>
      <c r="D127" s="1" t="s">
        <v>0</v>
      </c>
      <c r="E127" s="1">
        <v>0.0548</v>
      </c>
      <c r="F127" s="4">
        <f>E127*F120</f>
        <v>0.0548</v>
      </c>
      <c r="G127" s="188"/>
      <c r="H127" s="4">
        <f>F127*G127</f>
        <v>0</v>
      </c>
      <c r="I127" s="6"/>
      <c r="J127" s="4"/>
      <c r="K127" s="4"/>
      <c r="L127" s="4"/>
      <c r="M127" s="4">
        <f>H127+J127+L127</f>
        <v>0</v>
      </c>
    </row>
    <row r="128" spans="1:13" s="168" customFormat="1" ht="41.25" customHeight="1">
      <c r="A128" s="26" t="s">
        <v>33</v>
      </c>
      <c r="B128" s="20" t="s">
        <v>149</v>
      </c>
      <c r="C128" s="45" t="s">
        <v>131</v>
      </c>
      <c r="D128" s="45" t="s">
        <v>45</v>
      </c>
      <c r="E128" s="45"/>
      <c r="F128" s="50">
        <v>1.3</v>
      </c>
      <c r="G128" s="45"/>
      <c r="H128" s="30"/>
      <c r="I128" s="99"/>
      <c r="J128" s="30"/>
      <c r="K128" s="99"/>
      <c r="L128" s="30"/>
      <c r="M128" s="30">
        <f>SUM(M129:M133)</f>
        <v>0</v>
      </c>
    </row>
    <row r="129" spans="1:13" s="168" customFormat="1" ht="17.25" customHeight="1">
      <c r="A129" s="34">
        <f>A128+0.1</f>
        <v>6.1</v>
      </c>
      <c r="B129" s="13"/>
      <c r="C129" s="46" t="s">
        <v>3</v>
      </c>
      <c r="D129" s="64" t="s">
        <v>4</v>
      </c>
      <c r="E129" s="64">
        <v>0.318</v>
      </c>
      <c r="F129" s="37">
        <f>E129*F128</f>
        <v>0.41340000000000005</v>
      </c>
      <c r="G129" s="64"/>
      <c r="H129" s="37"/>
      <c r="I129" s="183"/>
      <c r="J129" s="37">
        <f>I129*F129</f>
        <v>0</v>
      </c>
      <c r="K129" s="37"/>
      <c r="L129" s="37"/>
      <c r="M129" s="37">
        <f>J129</f>
        <v>0</v>
      </c>
    </row>
    <row r="130" spans="1:13" s="168" customFormat="1" ht="17.25" customHeight="1">
      <c r="A130" s="42">
        <f>A129+0.1</f>
        <v>6.199999999999999</v>
      </c>
      <c r="B130" s="51"/>
      <c r="C130" s="52" t="s">
        <v>6</v>
      </c>
      <c r="D130" s="53" t="s">
        <v>0</v>
      </c>
      <c r="E130" s="53">
        <v>0.0223</v>
      </c>
      <c r="F130" s="108">
        <f>E130*F128</f>
        <v>0.028990000000000002</v>
      </c>
      <c r="G130" s="53"/>
      <c r="H130" s="73"/>
      <c r="I130" s="73"/>
      <c r="J130" s="73"/>
      <c r="K130" s="185"/>
      <c r="L130" s="73">
        <f>K130*F130</f>
        <v>0</v>
      </c>
      <c r="M130" s="73">
        <f>L130*1</f>
        <v>0</v>
      </c>
    </row>
    <row r="131" spans="1:13" s="168" customFormat="1" ht="17.25" customHeight="1">
      <c r="A131" s="39">
        <f>A130+0.1</f>
        <v>6.299999999999999</v>
      </c>
      <c r="B131" s="18" t="s">
        <v>102</v>
      </c>
      <c r="C131" s="3" t="s">
        <v>101</v>
      </c>
      <c r="D131" s="171" t="s">
        <v>45</v>
      </c>
      <c r="E131" s="1">
        <v>1</v>
      </c>
      <c r="F131" s="4">
        <f>E131*F128</f>
        <v>1.3</v>
      </c>
      <c r="G131" s="184"/>
      <c r="H131" s="4">
        <f>G131*F131</f>
        <v>0</v>
      </c>
      <c r="I131" s="4"/>
      <c r="J131" s="4"/>
      <c r="K131" s="4"/>
      <c r="L131" s="4"/>
      <c r="M131" s="4">
        <f>H131+J131+L131</f>
        <v>0</v>
      </c>
    </row>
    <row r="132" spans="1:13" s="168" customFormat="1" ht="17.25" customHeight="1">
      <c r="A132" s="39">
        <f>A131+0.1</f>
        <v>6.399999999999999</v>
      </c>
      <c r="B132" s="13"/>
      <c r="C132" s="3" t="s">
        <v>63</v>
      </c>
      <c r="D132" s="1" t="s">
        <v>14</v>
      </c>
      <c r="E132" s="1">
        <v>0.045</v>
      </c>
      <c r="F132" s="4">
        <f>E132*F128</f>
        <v>0.058499999999999996</v>
      </c>
      <c r="G132" s="184"/>
      <c r="H132" s="4">
        <f>G132*F132</f>
        <v>0</v>
      </c>
      <c r="I132" s="4"/>
      <c r="J132" s="4"/>
      <c r="K132" s="4"/>
      <c r="L132" s="4"/>
      <c r="M132" s="4">
        <f>H132</f>
        <v>0</v>
      </c>
    </row>
    <row r="133" spans="1:13" s="168" customFormat="1" ht="17.25" customHeight="1">
      <c r="A133" s="39">
        <f>A132+0.1</f>
        <v>6.499999999999998</v>
      </c>
      <c r="B133" s="18"/>
      <c r="C133" s="5" t="s">
        <v>5</v>
      </c>
      <c r="D133" s="1" t="s">
        <v>0</v>
      </c>
      <c r="E133" s="1">
        <v>0.0548</v>
      </c>
      <c r="F133" s="4">
        <f>E133*F128</f>
        <v>0.07124</v>
      </c>
      <c r="G133" s="188"/>
      <c r="H133" s="4">
        <f>F133*G133</f>
        <v>0</v>
      </c>
      <c r="I133" s="6"/>
      <c r="J133" s="4"/>
      <c r="K133" s="4"/>
      <c r="L133" s="4"/>
      <c r="M133" s="4">
        <f>H133+J133+L133</f>
        <v>0</v>
      </c>
    </row>
    <row r="134" spans="1:13" s="168" customFormat="1" ht="33" customHeight="1">
      <c r="A134" s="26" t="s">
        <v>34</v>
      </c>
      <c r="B134" s="20" t="s">
        <v>190</v>
      </c>
      <c r="C134" s="45" t="s">
        <v>180</v>
      </c>
      <c r="D134" s="49" t="s">
        <v>45</v>
      </c>
      <c r="E134" s="49"/>
      <c r="F134" s="50">
        <v>1.7</v>
      </c>
      <c r="G134" s="49"/>
      <c r="H134" s="30"/>
      <c r="I134" s="158"/>
      <c r="J134" s="71"/>
      <c r="K134" s="158"/>
      <c r="L134" s="30"/>
      <c r="M134" s="71">
        <f>SUM(M135:M139)</f>
        <v>0</v>
      </c>
    </row>
    <row r="135" spans="1:13" s="168" customFormat="1" ht="17.25" customHeight="1">
      <c r="A135" s="34">
        <f>A134+0.1</f>
        <v>7.1</v>
      </c>
      <c r="B135" s="13"/>
      <c r="C135" s="46" t="s">
        <v>3</v>
      </c>
      <c r="D135" s="47" t="s">
        <v>4</v>
      </c>
      <c r="E135" s="64">
        <v>0.345</v>
      </c>
      <c r="F135" s="48">
        <f>E135*F134</f>
        <v>0.5864999999999999</v>
      </c>
      <c r="G135" s="47"/>
      <c r="H135" s="48"/>
      <c r="I135" s="186"/>
      <c r="J135" s="48">
        <f>I135*F135</f>
        <v>0</v>
      </c>
      <c r="K135" s="48"/>
      <c r="L135" s="48"/>
      <c r="M135" s="48">
        <f>J135</f>
        <v>0</v>
      </c>
    </row>
    <row r="136" spans="1:13" s="168" customFormat="1" ht="17.25" customHeight="1">
      <c r="A136" s="42">
        <f>A135+0.1</f>
        <v>7.199999999999999</v>
      </c>
      <c r="B136" s="51"/>
      <c r="C136" s="52" t="s">
        <v>6</v>
      </c>
      <c r="D136" s="53" t="s">
        <v>0</v>
      </c>
      <c r="E136" s="53">
        <v>0.0267</v>
      </c>
      <c r="F136" s="55">
        <f>E136*F134</f>
        <v>0.04539</v>
      </c>
      <c r="G136" s="54"/>
      <c r="H136" s="56"/>
      <c r="I136" s="56"/>
      <c r="J136" s="56"/>
      <c r="K136" s="187"/>
      <c r="L136" s="56">
        <f>K136*F136</f>
        <v>0</v>
      </c>
      <c r="M136" s="56">
        <f>L136*1</f>
        <v>0</v>
      </c>
    </row>
    <row r="137" spans="1:13" s="168" customFormat="1" ht="17.25" customHeight="1">
      <c r="A137" s="39">
        <f>A136+0.1</f>
        <v>7.299999999999999</v>
      </c>
      <c r="B137" s="13" t="s">
        <v>179</v>
      </c>
      <c r="C137" s="12" t="s">
        <v>181</v>
      </c>
      <c r="D137" s="19" t="s">
        <v>45</v>
      </c>
      <c r="E137" s="1">
        <v>1</v>
      </c>
      <c r="F137" s="4">
        <f>E137*F134</f>
        <v>1.7</v>
      </c>
      <c r="G137" s="184"/>
      <c r="H137" s="4">
        <f>G137*F137</f>
        <v>0</v>
      </c>
      <c r="I137" s="6"/>
      <c r="J137" s="4"/>
      <c r="K137" s="4"/>
      <c r="L137" s="4"/>
      <c r="M137" s="4">
        <f>H137+J137+L137</f>
        <v>0</v>
      </c>
    </row>
    <row r="138" spans="1:13" s="168" customFormat="1" ht="17.25" customHeight="1">
      <c r="A138" s="39">
        <f>A137+0.1</f>
        <v>7.399999999999999</v>
      </c>
      <c r="B138" s="13"/>
      <c r="C138" s="12" t="s">
        <v>63</v>
      </c>
      <c r="D138" s="1" t="s">
        <v>14</v>
      </c>
      <c r="E138" s="1">
        <v>0.045</v>
      </c>
      <c r="F138" s="4">
        <f>E138*F134</f>
        <v>0.0765</v>
      </c>
      <c r="G138" s="184"/>
      <c r="H138" s="4">
        <f>G138*F138</f>
        <v>0</v>
      </c>
      <c r="I138" s="6"/>
      <c r="J138" s="4"/>
      <c r="K138" s="4"/>
      <c r="L138" s="4"/>
      <c r="M138" s="4">
        <f>H138</f>
        <v>0</v>
      </c>
    </row>
    <row r="139" spans="1:13" s="168" customFormat="1" ht="17.25" customHeight="1">
      <c r="A139" s="39">
        <f>A138+0.1</f>
        <v>7.499999999999998</v>
      </c>
      <c r="B139" s="18"/>
      <c r="C139" s="5" t="s">
        <v>5</v>
      </c>
      <c r="D139" s="1" t="s">
        <v>0</v>
      </c>
      <c r="E139" s="1">
        <v>0.0562</v>
      </c>
      <c r="F139" s="4">
        <f>E139*F134</f>
        <v>0.09554</v>
      </c>
      <c r="G139" s="188"/>
      <c r="H139" s="4">
        <f>F139*G139</f>
        <v>0</v>
      </c>
      <c r="I139" s="6"/>
      <c r="J139" s="4"/>
      <c r="K139" s="4"/>
      <c r="L139" s="4"/>
      <c r="M139" s="4">
        <f>H139+J139+L139</f>
        <v>0</v>
      </c>
    </row>
    <row r="140" spans="1:13" s="168" customFormat="1" ht="33" customHeight="1">
      <c r="A140" s="26" t="s">
        <v>46</v>
      </c>
      <c r="B140" s="21" t="s">
        <v>188</v>
      </c>
      <c r="C140" s="72" t="s">
        <v>182</v>
      </c>
      <c r="D140" s="68" t="s">
        <v>14</v>
      </c>
      <c r="E140" s="68"/>
      <c r="F140" s="69">
        <v>1</v>
      </c>
      <c r="G140" s="70"/>
      <c r="H140" s="71"/>
      <c r="I140" s="71"/>
      <c r="J140" s="71"/>
      <c r="K140" s="71"/>
      <c r="L140" s="71"/>
      <c r="M140" s="71">
        <f>SUM(M141:M144)</f>
        <v>0</v>
      </c>
    </row>
    <row r="141" spans="1:13" s="168" customFormat="1" ht="17.25" customHeight="1">
      <c r="A141" s="34">
        <f>A140+0.1</f>
        <v>8.1</v>
      </c>
      <c r="B141" s="61"/>
      <c r="C141" s="62" t="s">
        <v>15</v>
      </c>
      <c r="D141" s="63" t="s">
        <v>4</v>
      </c>
      <c r="E141" s="64">
        <v>1.01</v>
      </c>
      <c r="F141" s="65">
        <f>F140*E141</f>
        <v>1.01</v>
      </c>
      <c r="G141" s="66"/>
      <c r="H141" s="67"/>
      <c r="I141" s="189"/>
      <c r="J141" s="65">
        <f>F141*I141</f>
        <v>0</v>
      </c>
      <c r="K141" s="65"/>
      <c r="L141" s="65"/>
      <c r="M141" s="65">
        <f>H141+J141+L141</f>
        <v>0</v>
      </c>
    </row>
    <row r="142" spans="1:13" s="168" customFormat="1" ht="17.25" customHeight="1">
      <c r="A142" s="42">
        <f>A141+0.1</f>
        <v>8.2</v>
      </c>
      <c r="B142" s="57"/>
      <c r="C142" s="58" t="s">
        <v>12</v>
      </c>
      <c r="D142" s="59" t="s">
        <v>0</v>
      </c>
      <c r="E142" s="53">
        <v>0.02</v>
      </c>
      <c r="F142" s="60">
        <f>F140*E142</f>
        <v>0.02</v>
      </c>
      <c r="G142" s="59"/>
      <c r="H142" s="60"/>
      <c r="I142" s="60"/>
      <c r="J142" s="60"/>
      <c r="K142" s="190"/>
      <c r="L142" s="60">
        <f>F142*K142</f>
        <v>0</v>
      </c>
      <c r="M142" s="60">
        <f>H142+J142+L142</f>
        <v>0</v>
      </c>
    </row>
    <row r="143" spans="1:13" s="168" customFormat="1" ht="17.25" customHeight="1">
      <c r="A143" s="39">
        <f>A142+0.1</f>
        <v>8.299999999999999</v>
      </c>
      <c r="B143" s="17" t="s">
        <v>184</v>
      </c>
      <c r="C143" s="14" t="s">
        <v>183</v>
      </c>
      <c r="D143" s="15" t="s">
        <v>14</v>
      </c>
      <c r="E143" s="1">
        <v>1</v>
      </c>
      <c r="F143" s="15">
        <f>F140*E143</f>
        <v>1</v>
      </c>
      <c r="G143" s="191"/>
      <c r="H143" s="16">
        <f>F143*G143</f>
        <v>0</v>
      </c>
      <c r="I143" s="16"/>
      <c r="J143" s="16"/>
      <c r="K143" s="16"/>
      <c r="L143" s="16"/>
      <c r="M143" s="16">
        <f>H143+J143+L143</f>
        <v>0</v>
      </c>
    </row>
    <row r="144" spans="1:13" s="168" customFormat="1" ht="17.25" customHeight="1">
      <c r="A144" s="39">
        <f>A143+0.1</f>
        <v>8.399999999999999</v>
      </c>
      <c r="B144" s="17"/>
      <c r="C144" s="14" t="s">
        <v>5</v>
      </c>
      <c r="D144" s="15" t="s">
        <v>0</v>
      </c>
      <c r="E144" s="1">
        <v>0.49</v>
      </c>
      <c r="F144" s="15">
        <f>F140*E144</f>
        <v>0.49</v>
      </c>
      <c r="G144" s="191"/>
      <c r="H144" s="16">
        <f>F144*G144</f>
        <v>0</v>
      </c>
      <c r="I144" s="16"/>
      <c r="J144" s="16"/>
      <c r="K144" s="16"/>
      <c r="L144" s="16"/>
      <c r="M144" s="16">
        <f>H144+J144+L144</f>
        <v>0</v>
      </c>
    </row>
    <row r="145" spans="1:13" s="168" customFormat="1" ht="33.75" customHeight="1">
      <c r="A145" s="26" t="s">
        <v>47</v>
      </c>
      <c r="B145" s="112" t="s">
        <v>189</v>
      </c>
      <c r="C145" s="118" t="s">
        <v>136</v>
      </c>
      <c r="D145" s="117" t="s">
        <v>14</v>
      </c>
      <c r="E145" s="72"/>
      <c r="F145" s="72">
        <v>2</v>
      </c>
      <c r="G145" s="72"/>
      <c r="H145" s="30"/>
      <c r="I145" s="30"/>
      <c r="J145" s="30"/>
      <c r="K145" s="30"/>
      <c r="L145" s="30"/>
      <c r="M145" s="30">
        <f>SUM(M146:M149)</f>
        <v>0</v>
      </c>
    </row>
    <row r="146" spans="1:13" s="168" customFormat="1" ht="17.25" customHeight="1">
      <c r="A146" s="34">
        <f>A145+0.1</f>
        <v>9.1</v>
      </c>
      <c r="B146" s="17"/>
      <c r="C146" s="119" t="s">
        <v>3</v>
      </c>
      <c r="D146" s="120" t="s">
        <v>4</v>
      </c>
      <c r="E146" s="120">
        <v>0.35</v>
      </c>
      <c r="F146" s="121">
        <f>F145*E146</f>
        <v>0.7</v>
      </c>
      <c r="G146" s="120"/>
      <c r="H146" s="121"/>
      <c r="I146" s="186"/>
      <c r="J146" s="121">
        <f>F146*I146</f>
        <v>0</v>
      </c>
      <c r="K146" s="121"/>
      <c r="L146" s="121"/>
      <c r="M146" s="121">
        <f>H146+J146+L146</f>
        <v>0</v>
      </c>
    </row>
    <row r="147" spans="1:13" s="168" customFormat="1" ht="17.25" customHeight="1">
      <c r="A147" s="42">
        <f>A146+0.1</f>
        <v>9.2</v>
      </c>
      <c r="B147" s="17"/>
      <c r="C147" s="122" t="s">
        <v>6</v>
      </c>
      <c r="D147" s="123" t="s">
        <v>0</v>
      </c>
      <c r="E147" s="124">
        <v>0.23</v>
      </c>
      <c r="F147" s="125">
        <f>E147*F145</f>
        <v>0.46</v>
      </c>
      <c r="G147" s="124"/>
      <c r="H147" s="126"/>
      <c r="I147" s="126"/>
      <c r="J147" s="126"/>
      <c r="K147" s="187"/>
      <c r="L147" s="126">
        <f>F147*K147</f>
        <v>0</v>
      </c>
      <c r="M147" s="126">
        <f>H147+J147+L147</f>
        <v>0</v>
      </c>
    </row>
    <row r="148" spans="1:13" s="168" customFormat="1" ht="17.25" customHeight="1">
      <c r="A148" s="39">
        <f>A147+0.1</f>
        <v>9.299999999999999</v>
      </c>
      <c r="B148" s="17" t="s">
        <v>187</v>
      </c>
      <c r="C148" s="114" t="s">
        <v>186</v>
      </c>
      <c r="D148" s="115" t="s">
        <v>14</v>
      </c>
      <c r="E148" s="115">
        <v>1</v>
      </c>
      <c r="F148" s="85">
        <f>E148*F145</f>
        <v>2</v>
      </c>
      <c r="G148" s="184"/>
      <c r="H148" s="85">
        <f>F148*G148</f>
        <v>0</v>
      </c>
      <c r="I148" s="116"/>
      <c r="J148" s="85"/>
      <c r="K148" s="85"/>
      <c r="L148" s="85"/>
      <c r="M148" s="116">
        <f>H148+J148+L148</f>
        <v>0</v>
      </c>
    </row>
    <row r="149" spans="1:13" s="168" customFormat="1" ht="17.25" customHeight="1">
      <c r="A149" s="39">
        <f>A148+0.1</f>
        <v>9.399999999999999</v>
      </c>
      <c r="B149" s="17"/>
      <c r="C149" s="113" t="s">
        <v>5</v>
      </c>
      <c r="D149" s="115" t="s">
        <v>0</v>
      </c>
      <c r="E149" s="115">
        <v>0.01</v>
      </c>
      <c r="F149" s="85">
        <f>E149*F145</f>
        <v>0.02</v>
      </c>
      <c r="G149" s="188"/>
      <c r="H149" s="85">
        <f>F149*G149</f>
        <v>0</v>
      </c>
      <c r="I149" s="116"/>
      <c r="J149" s="85"/>
      <c r="K149" s="85"/>
      <c r="L149" s="85"/>
      <c r="M149" s="116">
        <f>H149+J149+L149</f>
        <v>0</v>
      </c>
    </row>
    <row r="150" spans="1:13" s="168" customFormat="1" ht="41.25" customHeight="1">
      <c r="A150" s="26" t="s">
        <v>48</v>
      </c>
      <c r="B150" s="27" t="s">
        <v>91</v>
      </c>
      <c r="C150" s="26" t="s">
        <v>121</v>
      </c>
      <c r="D150" s="26" t="s">
        <v>75</v>
      </c>
      <c r="E150" s="28"/>
      <c r="F150" s="128">
        <v>0.034</v>
      </c>
      <c r="G150" s="33"/>
      <c r="H150" s="30"/>
      <c r="I150" s="30"/>
      <c r="J150" s="30"/>
      <c r="K150" s="30"/>
      <c r="L150" s="30"/>
      <c r="M150" s="33">
        <f>SUM(M151:M155)</f>
        <v>0</v>
      </c>
    </row>
    <row r="151" spans="1:13" s="168" customFormat="1" ht="16.5" customHeight="1">
      <c r="A151" s="131">
        <f>A150+0.1</f>
        <v>10.1</v>
      </c>
      <c r="B151" s="129"/>
      <c r="C151" s="102" t="s">
        <v>24</v>
      </c>
      <c r="D151" s="38" t="s">
        <v>4</v>
      </c>
      <c r="E151" s="34">
        <v>38.8</v>
      </c>
      <c r="F151" s="77">
        <f>E151*F150</f>
        <v>1.3192</v>
      </c>
      <c r="G151" s="38"/>
      <c r="H151" s="37"/>
      <c r="I151" s="183"/>
      <c r="J151" s="37">
        <f>F151*I151</f>
        <v>0</v>
      </c>
      <c r="K151" s="37"/>
      <c r="L151" s="37"/>
      <c r="M151" s="38">
        <f>L151+J151+H151</f>
        <v>0</v>
      </c>
    </row>
    <row r="152" spans="1:13" s="168" customFormat="1" ht="16.5" customHeight="1">
      <c r="A152" s="132">
        <f>A151+0.1</f>
        <v>10.2</v>
      </c>
      <c r="B152" s="130"/>
      <c r="C152" s="106" t="s">
        <v>6</v>
      </c>
      <c r="D152" s="75" t="s">
        <v>0</v>
      </c>
      <c r="E152" s="75">
        <v>0.03</v>
      </c>
      <c r="F152" s="78">
        <f>E152*F150</f>
        <v>0.00102</v>
      </c>
      <c r="G152" s="75"/>
      <c r="H152" s="73"/>
      <c r="I152" s="73"/>
      <c r="J152" s="73"/>
      <c r="K152" s="185"/>
      <c r="L152" s="73">
        <f>K152*F152</f>
        <v>0</v>
      </c>
      <c r="M152" s="75">
        <f>L152+J152+H152</f>
        <v>0</v>
      </c>
    </row>
    <row r="153" spans="1:13" s="168" customFormat="1" ht="16.5" customHeight="1">
      <c r="A153" s="133">
        <f>A152+0.1</f>
        <v>10.299999999999999</v>
      </c>
      <c r="B153" s="154" t="s">
        <v>92</v>
      </c>
      <c r="C153" s="94" t="s">
        <v>76</v>
      </c>
      <c r="D153" s="25" t="s">
        <v>70</v>
      </c>
      <c r="E153" s="39">
        <v>25.1</v>
      </c>
      <c r="F153" s="79">
        <f>E153*F150</f>
        <v>0.8534000000000002</v>
      </c>
      <c r="G153" s="184"/>
      <c r="H153" s="4">
        <f>F153*G153</f>
        <v>0</v>
      </c>
      <c r="I153" s="4"/>
      <c r="J153" s="4"/>
      <c r="K153" s="4"/>
      <c r="L153" s="4"/>
      <c r="M153" s="134">
        <f>H153</f>
        <v>0</v>
      </c>
    </row>
    <row r="154" spans="1:13" s="168" customFormat="1" ht="16.5" customHeight="1">
      <c r="A154" s="133">
        <f>A153+0.1</f>
        <v>10.399999999999999</v>
      </c>
      <c r="B154" s="154" t="s">
        <v>93</v>
      </c>
      <c r="C154" s="94" t="s">
        <v>77</v>
      </c>
      <c r="D154" s="25" t="s">
        <v>70</v>
      </c>
      <c r="E154" s="39">
        <v>2.7</v>
      </c>
      <c r="F154" s="79">
        <f>E154*F150</f>
        <v>0.0918</v>
      </c>
      <c r="G154" s="184"/>
      <c r="H154" s="4">
        <f>F154*G154</f>
        <v>0</v>
      </c>
      <c r="I154" s="4"/>
      <c r="J154" s="4"/>
      <c r="K154" s="4"/>
      <c r="L154" s="4"/>
      <c r="M154" s="25">
        <f>H154</f>
        <v>0</v>
      </c>
    </row>
    <row r="155" spans="1:13" s="168" customFormat="1" ht="16.5" customHeight="1">
      <c r="A155" s="133">
        <f>A154+0.1</f>
        <v>10.499999999999998</v>
      </c>
      <c r="B155" s="115"/>
      <c r="C155" s="94" t="s">
        <v>78</v>
      </c>
      <c r="D155" s="25" t="s">
        <v>0</v>
      </c>
      <c r="E155" s="25">
        <v>0.19</v>
      </c>
      <c r="F155" s="79">
        <f>E155*F150</f>
        <v>0.0064600000000000005</v>
      </c>
      <c r="G155" s="184"/>
      <c r="H155" s="4">
        <f>F155*G155</f>
        <v>0</v>
      </c>
      <c r="I155" s="4"/>
      <c r="J155" s="4"/>
      <c r="K155" s="4"/>
      <c r="L155" s="4"/>
      <c r="M155" s="25">
        <f>H155</f>
        <v>0</v>
      </c>
    </row>
    <row r="156" spans="1:13" s="168" customFormat="1" ht="31.5" customHeight="1">
      <c r="A156" s="26" t="s">
        <v>50</v>
      </c>
      <c r="B156" s="21" t="s">
        <v>205</v>
      </c>
      <c r="C156" s="72" t="s">
        <v>175</v>
      </c>
      <c r="D156" s="68" t="s">
        <v>49</v>
      </c>
      <c r="E156" s="68"/>
      <c r="F156" s="173">
        <v>0.007</v>
      </c>
      <c r="G156" s="83"/>
      <c r="H156" s="71"/>
      <c r="I156" s="71"/>
      <c r="J156" s="71"/>
      <c r="K156" s="71"/>
      <c r="L156" s="71"/>
      <c r="M156" s="30">
        <f>SUM(M157:M160)</f>
        <v>0</v>
      </c>
    </row>
    <row r="157" spans="1:13" s="168" customFormat="1" ht="16.5" customHeight="1">
      <c r="A157" s="34">
        <f>A156+0.1</f>
        <v>11.1</v>
      </c>
      <c r="B157" s="84"/>
      <c r="C157" s="46" t="s">
        <v>3</v>
      </c>
      <c r="D157" s="47" t="s">
        <v>4</v>
      </c>
      <c r="E157" s="47">
        <v>128</v>
      </c>
      <c r="F157" s="48">
        <f>F156*E157</f>
        <v>0.896</v>
      </c>
      <c r="G157" s="47"/>
      <c r="H157" s="48"/>
      <c r="I157" s="186"/>
      <c r="J157" s="48">
        <f>F157*I157</f>
        <v>0</v>
      </c>
      <c r="K157" s="48"/>
      <c r="L157" s="48"/>
      <c r="M157" s="48">
        <f>H157+J157+L157</f>
        <v>0</v>
      </c>
    </row>
    <row r="158" spans="1:13" s="168" customFormat="1" ht="16.5" customHeight="1">
      <c r="A158" s="42">
        <f>A157+0.1</f>
        <v>11.2</v>
      </c>
      <c r="B158" s="51"/>
      <c r="C158" s="52" t="s">
        <v>6</v>
      </c>
      <c r="D158" s="53" t="s">
        <v>0</v>
      </c>
      <c r="E158" s="54">
        <v>54.6</v>
      </c>
      <c r="F158" s="55">
        <f>E158*F156</f>
        <v>0.38220000000000004</v>
      </c>
      <c r="G158" s="54"/>
      <c r="H158" s="56"/>
      <c r="I158" s="56"/>
      <c r="J158" s="56"/>
      <c r="K158" s="187"/>
      <c r="L158" s="56">
        <f>F158*K158</f>
        <v>0</v>
      </c>
      <c r="M158" s="56">
        <f>L158*1</f>
        <v>0</v>
      </c>
    </row>
    <row r="159" spans="1:13" s="168" customFormat="1" ht="16.5" customHeight="1">
      <c r="A159" s="39">
        <f>A158+0.1</f>
        <v>11.299999999999999</v>
      </c>
      <c r="B159" s="109" t="s">
        <v>95</v>
      </c>
      <c r="C159" s="12" t="s">
        <v>94</v>
      </c>
      <c r="D159" s="1" t="s">
        <v>43</v>
      </c>
      <c r="E159" s="1">
        <v>1.03</v>
      </c>
      <c r="F159" s="4">
        <f>E159*F156</f>
        <v>0.00721</v>
      </c>
      <c r="G159" s="184"/>
      <c r="H159" s="4">
        <f>F159*G159</f>
        <v>0</v>
      </c>
      <c r="I159" s="6"/>
      <c r="J159" s="4"/>
      <c r="K159" s="4"/>
      <c r="L159" s="4"/>
      <c r="M159" s="4">
        <f>H159+J159+L159</f>
        <v>0</v>
      </c>
    </row>
    <row r="160" spans="1:13" s="168" customFormat="1" ht="16.5" customHeight="1">
      <c r="A160" s="39">
        <f>A159+0.1</f>
        <v>11.399999999999999</v>
      </c>
      <c r="B160" s="18"/>
      <c r="C160" s="5" t="s">
        <v>5</v>
      </c>
      <c r="D160" s="1" t="s">
        <v>0</v>
      </c>
      <c r="E160" s="1">
        <v>15.6</v>
      </c>
      <c r="F160" s="4">
        <f>E160*F156</f>
        <v>0.1092</v>
      </c>
      <c r="G160" s="188"/>
      <c r="H160" s="4">
        <f>F160*G160</f>
        <v>0</v>
      </c>
      <c r="I160" s="6"/>
      <c r="J160" s="4"/>
      <c r="K160" s="4"/>
      <c r="L160" s="4"/>
      <c r="M160" s="4">
        <f>H160+J160+L160</f>
        <v>0</v>
      </c>
    </row>
    <row r="161" spans="1:13" s="168" customFormat="1" ht="33" customHeight="1">
      <c r="A161" s="26" t="s">
        <v>51</v>
      </c>
      <c r="B161" s="109" t="s">
        <v>122</v>
      </c>
      <c r="C161" s="72" t="s">
        <v>123</v>
      </c>
      <c r="D161" s="72" t="s">
        <v>8</v>
      </c>
      <c r="E161" s="72"/>
      <c r="F161" s="74">
        <v>0.76</v>
      </c>
      <c r="G161" s="72"/>
      <c r="H161" s="30"/>
      <c r="I161" s="30"/>
      <c r="J161" s="30"/>
      <c r="K161" s="30"/>
      <c r="L161" s="30"/>
      <c r="M161" s="31">
        <f>M162</f>
        <v>0</v>
      </c>
    </row>
    <row r="162" spans="1:13" s="168" customFormat="1" ht="17.25" customHeight="1">
      <c r="A162" s="34">
        <f>A161+0.1</f>
        <v>12.1</v>
      </c>
      <c r="B162" s="163"/>
      <c r="C162" s="162" t="s">
        <v>66</v>
      </c>
      <c r="D162" s="103" t="s">
        <v>4</v>
      </c>
      <c r="E162" s="103">
        <v>1.21</v>
      </c>
      <c r="F162" s="37">
        <f>F161*E162</f>
        <v>0.9196</v>
      </c>
      <c r="G162" s="64"/>
      <c r="H162" s="37"/>
      <c r="I162" s="183"/>
      <c r="J162" s="37">
        <f>F162*I162</f>
        <v>0</v>
      </c>
      <c r="K162" s="37"/>
      <c r="L162" s="37"/>
      <c r="M162" s="136">
        <f>J162+H162+L162</f>
        <v>0</v>
      </c>
    </row>
    <row r="163" spans="1:13" s="168" customFormat="1" ht="19.5" customHeight="1">
      <c r="A163" s="150"/>
      <c r="B163" s="164"/>
      <c r="C163" s="100" t="s">
        <v>153</v>
      </c>
      <c r="D163" s="100"/>
      <c r="E163" s="100"/>
      <c r="F163" s="30"/>
      <c r="G163" s="72"/>
      <c r="H163" s="30">
        <f>SUM(H94:H162)</f>
        <v>0</v>
      </c>
      <c r="I163" s="30"/>
      <c r="J163" s="165">
        <f>SUM(J94:J162)</f>
        <v>0</v>
      </c>
      <c r="K163" s="30"/>
      <c r="L163" s="166">
        <f>SUM(L94:L162)</f>
        <v>0</v>
      </c>
      <c r="M163" s="167">
        <f>M94+M96+M101+M110+M134+M140+M145+M156+M161+M150+M128+M120</f>
        <v>0</v>
      </c>
    </row>
    <row r="164" spans="1:13" ht="21.75" customHeight="1">
      <c r="A164" s="194" t="s">
        <v>192</v>
      </c>
      <c r="B164" s="194"/>
      <c r="C164" s="194"/>
      <c r="D164" s="194"/>
      <c r="E164" s="194"/>
      <c r="F164" s="194"/>
      <c r="G164" s="194"/>
      <c r="H164" s="194"/>
      <c r="I164" s="194"/>
      <c r="J164" s="194"/>
      <c r="K164" s="194"/>
      <c r="L164" s="194"/>
      <c r="M164" s="194"/>
    </row>
    <row r="165" spans="1:13" ht="34.5" customHeight="1">
      <c r="A165" s="26" t="s">
        <v>23</v>
      </c>
      <c r="B165" s="27" t="s">
        <v>154</v>
      </c>
      <c r="C165" s="26" t="s">
        <v>140</v>
      </c>
      <c r="D165" s="26" t="s">
        <v>60</v>
      </c>
      <c r="E165" s="28"/>
      <c r="F165" s="128">
        <v>3.35</v>
      </c>
      <c r="G165" s="30"/>
      <c r="H165" s="31"/>
      <c r="I165" s="31"/>
      <c r="J165" s="31"/>
      <c r="K165" s="31"/>
      <c r="L165" s="32"/>
      <c r="M165" s="33">
        <f>M166</f>
        <v>0</v>
      </c>
    </row>
    <row r="166" spans="1:13" ht="17.25" customHeight="1">
      <c r="A166" s="34">
        <f>A165+0.1</f>
        <v>1.1</v>
      </c>
      <c r="B166" s="95"/>
      <c r="C166" s="35" t="s">
        <v>24</v>
      </c>
      <c r="D166" s="35" t="s">
        <v>4</v>
      </c>
      <c r="E166" s="36">
        <v>206</v>
      </c>
      <c r="F166" s="34">
        <f>E166*F165</f>
        <v>690.1</v>
      </c>
      <c r="G166" s="37"/>
      <c r="H166" s="37"/>
      <c r="I166" s="183"/>
      <c r="J166" s="37">
        <f>F166*I166</f>
        <v>0</v>
      </c>
      <c r="K166" s="37"/>
      <c r="L166" s="37"/>
      <c r="M166" s="38">
        <f>J166</f>
        <v>0</v>
      </c>
    </row>
    <row r="167" spans="1:13" ht="41.25" customHeight="1">
      <c r="A167" s="26" t="s">
        <v>25</v>
      </c>
      <c r="B167" s="27" t="s">
        <v>155</v>
      </c>
      <c r="C167" s="26" t="s">
        <v>139</v>
      </c>
      <c r="D167" s="26" t="s">
        <v>124</v>
      </c>
      <c r="E167" s="28"/>
      <c r="F167" s="29">
        <v>0.675</v>
      </c>
      <c r="G167" s="30"/>
      <c r="H167" s="31"/>
      <c r="I167" s="31"/>
      <c r="J167" s="31"/>
      <c r="K167" s="31"/>
      <c r="L167" s="32"/>
      <c r="M167" s="33">
        <f>SUM(M168:M170)</f>
        <v>0</v>
      </c>
    </row>
    <row r="168" spans="1:13" ht="17.25" customHeight="1">
      <c r="A168" s="34">
        <f>A167+0.1</f>
        <v>2.1</v>
      </c>
      <c r="B168" s="35"/>
      <c r="C168" s="80" t="s">
        <v>24</v>
      </c>
      <c r="D168" s="35" t="s">
        <v>4</v>
      </c>
      <c r="E168" s="36">
        <v>34</v>
      </c>
      <c r="F168" s="34">
        <f>E168*F167</f>
        <v>22.950000000000003</v>
      </c>
      <c r="G168" s="37"/>
      <c r="H168" s="37"/>
      <c r="I168" s="183"/>
      <c r="J168" s="37">
        <f>F168*I168</f>
        <v>0</v>
      </c>
      <c r="K168" s="37"/>
      <c r="L168" s="37"/>
      <c r="M168" s="38">
        <f>L168+J168+H168</f>
        <v>0</v>
      </c>
    </row>
    <row r="169" spans="1:13" ht="30" customHeight="1">
      <c r="A169" s="39">
        <f>A168+0.1</f>
        <v>2.2</v>
      </c>
      <c r="B169" s="27" t="s">
        <v>125</v>
      </c>
      <c r="C169" s="82" t="s">
        <v>126</v>
      </c>
      <c r="D169" s="40" t="s">
        <v>11</v>
      </c>
      <c r="E169" s="41">
        <v>80.3</v>
      </c>
      <c r="F169" s="39">
        <f>E169*F167</f>
        <v>54.2025</v>
      </c>
      <c r="G169" s="30"/>
      <c r="H169" s="31"/>
      <c r="I169" s="31"/>
      <c r="J169" s="31"/>
      <c r="K169" s="184"/>
      <c r="L169" s="86">
        <f>K169*F169</f>
        <v>0</v>
      </c>
      <c r="M169" s="25">
        <f>L169</f>
        <v>0</v>
      </c>
    </row>
    <row r="170" spans="1:13" ht="15" customHeight="1">
      <c r="A170" s="42">
        <f>A169+0.1</f>
        <v>2.3000000000000003</v>
      </c>
      <c r="B170" s="43"/>
      <c r="C170" s="81" t="s">
        <v>127</v>
      </c>
      <c r="D170" s="43" t="s">
        <v>0</v>
      </c>
      <c r="E170" s="44">
        <v>5.6</v>
      </c>
      <c r="F170" s="42">
        <f>E170*F167</f>
        <v>3.78</v>
      </c>
      <c r="G170" s="37"/>
      <c r="H170" s="37"/>
      <c r="I170" s="37"/>
      <c r="J170" s="37"/>
      <c r="K170" s="185"/>
      <c r="L170" s="73">
        <f>K170*F170</f>
        <v>0</v>
      </c>
      <c r="M170" s="75">
        <f>L170+J170+H170</f>
        <v>0</v>
      </c>
    </row>
    <row r="171" spans="1:13" ht="70.5" customHeight="1">
      <c r="A171" s="26" t="s">
        <v>30</v>
      </c>
      <c r="B171" s="20" t="s">
        <v>200</v>
      </c>
      <c r="C171" s="45" t="s">
        <v>193</v>
      </c>
      <c r="D171" s="49" t="s">
        <v>49</v>
      </c>
      <c r="E171" s="49"/>
      <c r="F171" s="151">
        <v>10.1</v>
      </c>
      <c r="G171" s="49"/>
      <c r="H171" s="30"/>
      <c r="I171" s="49"/>
      <c r="J171" s="71"/>
      <c r="K171" s="49"/>
      <c r="L171" s="30"/>
      <c r="M171" s="71">
        <f>SUM(M172:M177)</f>
        <v>0</v>
      </c>
    </row>
    <row r="172" spans="1:13" ht="17.25" customHeight="1">
      <c r="A172" s="34">
        <f aca="true" t="shared" si="11" ref="A172:A177">A171+0.1</f>
        <v>3.1</v>
      </c>
      <c r="B172" s="13"/>
      <c r="C172" s="46" t="s">
        <v>3</v>
      </c>
      <c r="D172" s="47" t="s">
        <v>4</v>
      </c>
      <c r="E172" s="47">
        <v>95.9</v>
      </c>
      <c r="F172" s="48">
        <f>E172*F171</f>
        <v>968.59</v>
      </c>
      <c r="G172" s="47"/>
      <c r="H172" s="48"/>
      <c r="I172" s="192"/>
      <c r="J172" s="48">
        <f>I172*F172</f>
        <v>0</v>
      </c>
      <c r="K172" s="47"/>
      <c r="L172" s="48"/>
      <c r="M172" s="48">
        <f>J172</f>
        <v>0</v>
      </c>
    </row>
    <row r="173" spans="1:13" ht="17.25" customHeight="1">
      <c r="A173" s="42">
        <f t="shared" si="11"/>
        <v>3.2</v>
      </c>
      <c r="B173" s="51"/>
      <c r="C173" s="52" t="s">
        <v>6</v>
      </c>
      <c r="D173" s="53" t="s">
        <v>0</v>
      </c>
      <c r="E173" s="54">
        <v>45.2</v>
      </c>
      <c r="F173" s="55">
        <f>E173*F171</f>
        <v>456.52000000000004</v>
      </c>
      <c r="G173" s="54"/>
      <c r="H173" s="56"/>
      <c r="I173" s="54"/>
      <c r="J173" s="56"/>
      <c r="K173" s="193"/>
      <c r="L173" s="56">
        <f>K173*F173</f>
        <v>0</v>
      </c>
      <c r="M173" s="56">
        <f>L173*1</f>
        <v>0</v>
      </c>
    </row>
    <row r="174" spans="1:13" ht="27.75" customHeight="1">
      <c r="A174" s="39">
        <f t="shared" si="11"/>
        <v>3.3000000000000003</v>
      </c>
      <c r="B174" s="18" t="s">
        <v>196</v>
      </c>
      <c r="C174" s="3" t="s">
        <v>194</v>
      </c>
      <c r="D174" s="1" t="s">
        <v>13</v>
      </c>
      <c r="E174" s="1">
        <v>1010</v>
      </c>
      <c r="F174" s="10">
        <f>E174*F171</f>
        <v>10201</v>
      </c>
      <c r="G174" s="184"/>
      <c r="H174" s="4">
        <f>G174*F174</f>
        <v>0</v>
      </c>
      <c r="I174" s="2"/>
      <c r="J174" s="4"/>
      <c r="K174" s="7"/>
      <c r="L174" s="4"/>
      <c r="M174" s="4">
        <f>H174+J174+L174</f>
        <v>0</v>
      </c>
    </row>
    <row r="175" spans="1:13" ht="17.25" customHeight="1">
      <c r="A175" s="39">
        <f t="shared" si="11"/>
        <v>3.4000000000000004</v>
      </c>
      <c r="B175" s="18" t="s">
        <v>199</v>
      </c>
      <c r="C175" s="12" t="s">
        <v>195</v>
      </c>
      <c r="D175" s="1" t="s">
        <v>14</v>
      </c>
      <c r="E175" s="1"/>
      <c r="F175" s="4">
        <v>25</v>
      </c>
      <c r="G175" s="184"/>
      <c r="H175" s="4">
        <f>G175*F175</f>
        <v>0</v>
      </c>
      <c r="I175" s="2"/>
      <c r="J175" s="4"/>
      <c r="K175" s="7"/>
      <c r="L175" s="4"/>
      <c r="M175" s="4">
        <f>H175+J175+L175</f>
        <v>0</v>
      </c>
    </row>
    <row r="176" spans="1:13" ht="17.25" customHeight="1">
      <c r="A176" s="39">
        <f t="shared" si="11"/>
        <v>3.5000000000000004</v>
      </c>
      <c r="B176" s="18" t="s">
        <v>197</v>
      </c>
      <c r="C176" s="12" t="s">
        <v>198</v>
      </c>
      <c r="D176" s="1" t="s">
        <v>14</v>
      </c>
      <c r="E176" s="1"/>
      <c r="F176" s="4">
        <v>102</v>
      </c>
      <c r="G176" s="184"/>
      <c r="H176" s="4">
        <f>G176*F176</f>
        <v>0</v>
      </c>
      <c r="I176" s="2"/>
      <c r="J176" s="4"/>
      <c r="K176" s="7"/>
      <c r="L176" s="4"/>
      <c r="M176" s="4">
        <f>H176+J176+L176</f>
        <v>0</v>
      </c>
    </row>
    <row r="177" spans="1:13" ht="17.25" customHeight="1">
      <c r="A177" s="39">
        <f t="shared" si="11"/>
        <v>3.6000000000000005</v>
      </c>
      <c r="B177" s="18"/>
      <c r="C177" s="5" t="s">
        <v>5</v>
      </c>
      <c r="D177" s="1" t="s">
        <v>0</v>
      </c>
      <c r="E177" s="1">
        <v>0.6</v>
      </c>
      <c r="F177" s="4">
        <f>E177*F171</f>
        <v>6.06</v>
      </c>
      <c r="G177" s="188"/>
      <c r="H177" s="4">
        <f>F177*G177</f>
        <v>0</v>
      </c>
      <c r="I177" s="2"/>
      <c r="J177" s="4"/>
      <c r="K177" s="7"/>
      <c r="L177" s="4"/>
      <c r="M177" s="4">
        <f>H177+J177+L177</f>
        <v>0</v>
      </c>
    </row>
    <row r="178" spans="1:13" ht="35.25" customHeight="1">
      <c r="A178" s="26" t="s">
        <v>31</v>
      </c>
      <c r="B178" s="20" t="s">
        <v>201</v>
      </c>
      <c r="C178" s="45" t="s">
        <v>202</v>
      </c>
      <c r="D178" s="49" t="s">
        <v>13</v>
      </c>
      <c r="E178" s="49"/>
      <c r="F178" s="50">
        <v>65</v>
      </c>
      <c r="G178" s="49"/>
      <c r="H178" s="30"/>
      <c r="I178" s="49"/>
      <c r="J178" s="71"/>
      <c r="K178" s="49"/>
      <c r="L178" s="30"/>
      <c r="M178" s="71">
        <f>SUM(M179:M182)</f>
        <v>0</v>
      </c>
    </row>
    <row r="179" spans="1:13" ht="17.25" customHeight="1">
      <c r="A179" s="34">
        <f>A178+0.1</f>
        <v>4.1</v>
      </c>
      <c r="B179" s="13"/>
      <c r="C179" s="46" t="s">
        <v>3</v>
      </c>
      <c r="D179" s="47" t="s">
        <v>4</v>
      </c>
      <c r="E179" s="47">
        <v>0.318</v>
      </c>
      <c r="F179" s="48">
        <f>E179*F178</f>
        <v>20.67</v>
      </c>
      <c r="G179" s="47"/>
      <c r="H179" s="48"/>
      <c r="I179" s="192"/>
      <c r="J179" s="48">
        <f>I179*F179</f>
        <v>0</v>
      </c>
      <c r="K179" s="47"/>
      <c r="L179" s="48"/>
      <c r="M179" s="48">
        <f>J179</f>
        <v>0</v>
      </c>
    </row>
    <row r="180" spans="1:13" ht="17.25" customHeight="1">
      <c r="A180" s="42">
        <f>A179+0.1</f>
        <v>4.199999999999999</v>
      </c>
      <c r="B180" s="51"/>
      <c r="C180" s="52" t="s">
        <v>6</v>
      </c>
      <c r="D180" s="53" t="s">
        <v>0</v>
      </c>
      <c r="E180" s="54">
        <v>0.0223</v>
      </c>
      <c r="F180" s="55">
        <f>E180*F178</f>
        <v>1.4495</v>
      </c>
      <c r="G180" s="54"/>
      <c r="H180" s="56"/>
      <c r="I180" s="54"/>
      <c r="J180" s="56"/>
      <c r="K180" s="193"/>
      <c r="L180" s="56">
        <f>K180*F180</f>
        <v>0</v>
      </c>
      <c r="M180" s="56">
        <f>L180*1</f>
        <v>0</v>
      </c>
    </row>
    <row r="181" spans="1:13" ht="25.5" customHeight="1">
      <c r="A181" s="39">
        <f>A180+0.1</f>
        <v>4.299999999999999</v>
      </c>
      <c r="B181" s="109" t="s">
        <v>204</v>
      </c>
      <c r="C181" s="94" t="s">
        <v>203</v>
      </c>
      <c r="D181" s="24" t="s">
        <v>45</v>
      </c>
      <c r="E181" s="24" t="s">
        <v>83</v>
      </c>
      <c r="F181" s="110">
        <v>25</v>
      </c>
      <c r="G181" s="188"/>
      <c r="H181" s="4">
        <f>F181*G181</f>
        <v>0</v>
      </c>
      <c r="I181" s="7"/>
      <c r="J181" s="4"/>
      <c r="K181" s="7"/>
      <c r="L181" s="4"/>
      <c r="M181" s="4">
        <f>H181+J181+L181</f>
        <v>0</v>
      </c>
    </row>
    <row r="182" spans="1:13" ht="17.25" customHeight="1">
      <c r="A182" s="39">
        <f>A181+0.1</f>
        <v>4.399999999999999</v>
      </c>
      <c r="B182" s="18"/>
      <c r="C182" s="5" t="s">
        <v>5</v>
      </c>
      <c r="D182" s="1" t="s">
        <v>0</v>
      </c>
      <c r="E182" s="1">
        <v>0.0548</v>
      </c>
      <c r="F182" s="4">
        <f>E182*F178</f>
        <v>3.5620000000000003</v>
      </c>
      <c r="G182" s="188"/>
      <c r="H182" s="4">
        <f>F182*G182</f>
        <v>0</v>
      </c>
      <c r="I182" s="2"/>
      <c r="J182" s="4"/>
      <c r="K182" s="7"/>
      <c r="L182" s="4"/>
      <c r="M182" s="4">
        <f>H182+J182+L182</f>
        <v>0</v>
      </c>
    </row>
    <row r="183" spans="1:13" ht="34.5" customHeight="1">
      <c r="A183" s="26" t="s">
        <v>32</v>
      </c>
      <c r="B183" s="21" t="s">
        <v>205</v>
      </c>
      <c r="C183" s="72" t="s">
        <v>175</v>
      </c>
      <c r="D183" s="68" t="s">
        <v>49</v>
      </c>
      <c r="E183" s="68"/>
      <c r="F183" s="173">
        <v>0.065</v>
      </c>
      <c r="G183" s="83"/>
      <c r="H183" s="71"/>
      <c r="I183" s="71"/>
      <c r="J183" s="71"/>
      <c r="K183" s="71"/>
      <c r="L183" s="71"/>
      <c r="M183" s="30">
        <f>SUM(M184:M187)</f>
        <v>0</v>
      </c>
    </row>
    <row r="184" spans="1:13" ht="18.75" customHeight="1">
      <c r="A184" s="34">
        <f>A183+0.1</f>
        <v>5.1</v>
      </c>
      <c r="B184" s="84"/>
      <c r="C184" s="46" t="s">
        <v>3</v>
      </c>
      <c r="D184" s="47" t="s">
        <v>4</v>
      </c>
      <c r="E184" s="47">
        <v>128</v>
      </c>
      <c r="F184" s="48">
        <f>F183*E184</f>
        <v>8.32</v>
      </c>
      <c r="G184" s="47"/>
      <c r="H184" s="48"/>
      <c r="I184" s="186"/>
      <c r="J184" s="48">
        <f>F184*I184</f>
        <v>0</v>
      </c>
      <c r="K184" s="48"/>
      <c r="L184" s="48"/>
      <c r="M184" s="48">
        <f>H184+J184+L184</f>
        <v>0</v>
      </c>
    </row>
    <row r="185" spans="1:13" ht="18.75" customHeight="1">
      <c r="A185" s="42">
        <f>A184+0.1</f>
        <v>5.199999999999999</v>
      </c>
      <c r="B185" s="51"/>
      <c r="C185" s="52" t="s">
        <v>6</v>
      </c>
      <c r="D185" s="53" t="s">
        <v>0</v>
      </c>
      <c r="E185" s="54">
        <v>54.6</v>
      </c>
      <c r="F185" s="55">
        <f>E185*F183</f>
        <v>3.5490000000000004</v>
      </c>
      <c r="G185" s="54"/>
      <c r="H185" s="56"/>
      <c r="I185" s="56"/>
      <c r="J185" s="56"/>
      <c r="K185" s="187"/>
      <c r="L185" s="56">
        <f>F185*K185</f>
        <v>0</v>
      </c>
      <c r="M185" s="56">
        <f>L185*1</f>
        <v>0</v>
      </c>
    </row>
    <row r="186" spans="1:13" ht="18.75" customHeight="1">
      <c r="A186" s="39">
        <f>A185+0.1</f>
        <v>5.299999999999999</v>
      </c>
      <c r="B186" s="109" t="s">
        <v>95</v>
      </c>
      <c r="C186" s="12" t="s">
        <v>94</v>
      </c>
      <c r="D186" s="1" t="s">
        <v>43</v>
      </c>
      <c r="E186" s="1">
        <v>1.03</v>
      </c>
      <c r="F186" s="4">
        <f>E186*F183</f>
        <v>0.06695000000000001</v>
      </c>
      <c r="G186" s="184"/>
      <c r="H186" s="4">
        <f>F186*G186</f>
        <v>0</v>
      </c>
      <c r="I186" s="6"/>
      <c r="J186" s="4"/>
      <c r="K186" s="4"/>
      <c r="L186" s="4"/>
      <c r="M186" s="4">
        <f>H186+J186+L186</f>
        <v>0</v>
      </c>
    </row>
    <row r="187" spans="1:13" ht="18.75" customHeight="1">
      <c r="A187" s="39">
        <f>A186+0.1</f>
        <v>5.399999999999999</v>
      </c>
      <c r="B187" s="18"/>
      <c r="C187" s="5" t="s">
        <v>5</v>
      </c>
      <c r="D187" s="1" t="s">
        <v>0</v>
      </c>
      <c r="E187" s="1">
        <v>15.6</v>
      </c>
      <c r="F187" s="4">
        <f>E187*F183</f>
        <v>1.014</v>
      </c>
      <c r="G187" s="188"/>
      <c r="H187" s="4">
        <f>F187*G187</f>
        <v>0</v>
      </c>
      <c r="I187" s="6"/>
      <c r="J187" s="4"/>
      <c r="K187" s="4"/>
      <c r="L187" s="4"/>
      <c r="M187" s="4">
        <f>H187+J187+L187</f>
        <v>0</v>
      </c>
    </row>
    <row r="188" spans="1:13" ht="57.75" customHeight="1">
      <c r="A188" s="26" t="s">
        <v>33</v>
      </c>
      <c r="B188" s="27" t="s">
        <v>156</v>
      </c>
      <c r="C188" s="45" t="s">
        <v>206</v>
      </c>
      <c r="D188" s="49" t="s">
        <v>8</v>
      </c>
      <c r="E188" s="49"/>
      <c r="F188" s="99">
        <v>378.75</v>
      </c>
      <c r="G188" s="19"/>
      <c r="H188" s="4"/>
      <c r="I188" s="19"/>
      <c r="J188" s="6"/>
      <c r="K188" s="19"/>
      <c r="L188" s="4"/>
      <c r="M188" s="71">
        <f>M189</f>
        <v>0</v>
      </c>
    </row>
    <row r="189" spans="1:13" ht="18.75" customHeight="1">
      <c r="A189" s="34">
        <f>A188+0.1</f>
        <v>6.1</v>
      </c>
      <c r="B189" s="84"/>
      <c r="C189" s="46" t="s">
        <v>3</v>
      </c>
      <c r="D189" s="47" t="s">
        <v>4</v>
      </c>
      <c r="E189" s="47">
        <v>1.21</v>
      </c>
      <c r="F189" s="48">
        <f>F188*E189</f>
        <v>458.28749999999997</v>
      </c>
      <c r="G189" s="47"/>
      <c r="H189" s="48"/>
      <c r="I189" s="192"/>
      <c r="J189" s="48">
        <f>F189*I189</f>
        <v>0</v>
      </c>
      <c r="K189" s="47"/>
      <c r="L189" s="48"/>
      <c r="M189" s="48">
        <f>H189+J189+L189</f>
        <v>0</v>
      </c>
    </row>
    <row r="190" spans="1:13" ht="36" customHeight="1">
      <c r="A190" s="26" t="s">
        <v>34</v>
      </c>
      <c r="B190" s="27" t="s">
        <v>128</v>
      </c>
      <c r="C190" s="26" t="s">
        <v>129</v>
      </c>
      <c r="D190" s="26" t="s">
        <v>124</v>
      </c>
      <c r="E190" s="28"/>
      <c r="F190" s="29">
        <v>0.6313</v>
      </c>
      <c r="G190" s="30"/>
      <c r="H190" s="31"/>
      <c r="I190" s="31"/>
      <c r="J190" s="31"/>
      <c r="K190" s="31"/>
      <c r="L190" s="32"/>
      <c r="M190" s="33">
        <f>SUM(M191:M193)</f>
        <v>0</v>
      </c>
    </row>
    <row r="191" spans="1:13" ht="18.75" customHeight="1">
      <c r="A191" s="34">
        <f>A190+0.1</f>
        <v>7.1</v>
      </c>
      <c r="B191" s="35"/>
      <c r="C191" s="80" t="s">
        <v>24</v>
      </c>
      <c r="D191" s="35" t="s">
        <v>4</v>
      </c>
      <c r="E191" s="36">
        <v>16.2</v>
      </c>
      <c r="F191" s="38">
        <f>E191*F190</f>
        <v>10.22706</v>
      </c>
      <c r="G191" s="37"/>
      <c r="H191" s="37"/>
      <c r="I191" s="183"/>
      <c r="J191" s="37">
        <f>F191*I191</f>
        <v>0</v>
      </c>
      <c r="K191" s="37"/>
      <c r="L191" s="37"/>
      <c r="M191" s="38">
        <f>L191+J191+H191</f>
        <v>0</v>
      </c>
    </row>
    <row r="192" spans="1:13" ht="31.5" customHeight="1">
      <c r="A192" s="39">
        <f>A191+0.1</f>
        <v>7.199999999999999</v>
      </c>
      <c r="B192" s="27" t="s">
        <v>130</v>
      </c>
      <c r="C192" s="82" t="s">
        <v>207</v>
      </c>
      <c r="D192" s="40" t="s">
        <v>11</v>
      </c>
      <c r="E192" s="41">
        <v>36.4</v>
      </c>
      <c r="F192" s="25">
        <f>E192*F190</f>
        <v>22.979319999999998</v>
      </c>
      <c r="G192" s="30"/>
      <c r="H192" s="31"/>
      <c r="I192" s="31"/>
      <c r="J192" s="31"/>
      <c r="K192" s="184"/>
      <c r="L192" s="86">
        <f>K192*F192</f>
        <v>0</v>
      </c>
      <c r="M192" s="25">
        <f>L192</f>
        <v>0</v>
      </c>
    </row>
    <row r="193" spans="1:13" ht="18.75" customHeight="1">
      <c r="A193" s="42">
        <f>A192+0.1</f>
        <v>7.299999999999999</v>
      </c>
      <c r="B193" s="43"/>
      <c r="C193" s="81" t="s">
        <v>127</v>
      </c>
      <c r="D193" s="43" t="s">
        <v>0</v>
      </c>
      <c r="E193" s="44">
        <v>2.85</v>
      </c>
      <c r="F193" s="75">
        <f>E193*F190</f>
        <v>1.799205</v>
      </c>
      <c r="G193" s="37"/>
      <c r="H193" s="37"/>
      <c r="I193" s="37"/>
      <c r="J193" s="37"/>
      <c r="K193" s="185"/>
      <c r="L193" s="73">
        <f>K193*F193</f>
        <v>0</v>
      </c>
      <c r="M193" s="75">
        <f>L193+J193+H193</f>
        <v>0</v>
      </c>
    </row>
    <row r="194" spans="1:13" ht="34.5" customHeight="1">
      <c r="A194" s="26" t="s">
        <v>46</v>
      </c>
      <c r="B194" s="27" t="s">
        <v>107</v>
      </c>
      <c r="C194" s="118" t="s">
        <v>110</v>
      </c>
      <c r="D194" s="26" t="s">
        <v>49</v>
      </c>
      <c r="E194" s="28"/>
      <c r="F194" s="128">
        <v>10.1</v>
      </c>
      <c r="G194" s="33"/>
      <c r="H194" s="30"/>
      <c r="I194" s="30"/>
      <c r="J194" s="30"/>
      <c r="K194" s="30"/>
      <c r="L194" s="76"/>
      <c r="M194" s="98">
        <f>SUM(M195:M197)</f>
        <v>0</v>
      </c>
    </row>
    <row r="195" spans="1:13" ht="17.25" customHeight="1">
      <c r="A195" s="131">
        <f>A194+0.1</f>
        <v>8.1</v>
      </c>
      <c r="B195" s="129"/>
      <c r="C195" s="102" t="s">
        <v>24</v>
      </c>
      <c r="D195" s="38" t="s">
        <v>4</v>
      </c>
      <c r="E195" s="34">
        <v>56.7</v>
      </c>
      <c r="F195" s="77">
        <f>E195*F194</f>
        <v>572.67</v>
      </c>
      <c r="G195" s="38"/>
      <c r="H195" s="37"/>
      <c r="I195" s="183"/>
      <c r="J195" s="37">
        <f>F195*I195</f>
        <v>0</v>
      </c>
      <c r="K195" s="37"/>
      <c r="L195" s="37"/>
      <c r="M195" s="38">
        <f>L195+J195+H195</f>
        <v>0</v>
      </c>
    </row>
    <row r="196" spans="1:13" ht="17.25" customHeight="1">
      <c r="A196" s="133">
        <f>A195+0.1</f>
        <v>8.2</v>
      </c>
      <c r="B196" s="154" t="s">
        <v>108</v>
      </c>
      <c r="C196" s="3" t="s">
        <v>87</v>
      </c>
      <c r="D196" s="25" t="s">
        <v>70</v>
      </c>
      <c r="E196" s="39">
        <v>3.11</v>
      </c>
      <c r="F196" s="79">
        <f>E196*F194</f>
        <v>31.410999999999998</v>
      </c>
      <c r="G196" s="184"/>
      <c r="H196" s="4">
        <f>F196*G196</f>
        <v>0</v>
      </c>
      <c r="I196" s="4"/>
      <c r="J196" s="4"/>
      <c r="K196" s="4"/>
      <c r="L196" s="23"/>
      <c r="M196" s="25">
        <f>H196</f>
        <v>0</v>
      </c>
    </row>
    <row r="197" spans="1:13" ht="17.25" customHeight="1">
      <c r="A197" s="133">
        <f>A196+0.1</f>
        <v>8.299999999999999</v>
      </c>
      <c r="B197" s="115"/>
      <c r="C197" s="94" t="s">
        <v>78</v>
      </c>
      <c r="D197" s="25" t="s">
        <v>0</v>
      </c>
      <c r="E197" s="25">
        <v>0.1</v>
      </c>
      <c r="F197" s="79">
        <f>E197*F194</f>
        <v>1.01</v>
      </c>
      <c r="G197" s="184"/>
      <c r="H197" s="4">
        <f>F197*G197</f>
        <v>0</v>
      </c>
      <c r="I197" s="4"/>
      <c r="J197" s="4"/>
      <c r="K197" s="4"/>
      <c r="L197" s="23"/>
      <c r="M197" s="25">
        <f>H197</f>
        <v>0</v>
      </c>
    </row>
    <row r="198" spans="1:13" ht="24.75" customHeight="1">
      <c r="A198" s="97"/>
      <c r="B198" s="13"/>
      <c r="C198" s="72" t="s">
        <v>109</v>
      </c>
      <c r="D198" s="68"/>
      <c r="E198" s="68"/>
      <c r="F198" s="71"/>
      <c r="G198" s="68"/>
      <c r="H198" s="71">
        <f>SUM(H165:H197)</f>
        <v>0</v>
      </c>
      <c r="I198" s="68"/>
      <c r="J198" s="155">
        <f>SUM(J166:J197)</f>
        <v>0</v>
      </c>
      <c r="K198" s="68"/>
      <c r="L198" s="156">
        <f>SUM(L165:L197)</f>
        <v>0</v>
      </c>
      <c r="M198" s="157">
        <f>M165+M167+M171+M178+M183+M188+M190+M194</f>
        <v>0</v>
      </c>
    </row>
    <row r="199" spans="1:13" ht="24.75" customHeight="1">
      <c r="A199" s="97"/>
      <c r="B199" s="13"/>
      <c r="C199" s="72" t="s">
        <v>208</v>
      </c>
      <c r="D199" s="68"/>
      <c r="E199" s="68"/>
      <c r="F199" s="71"/>
      <c r="G199" s="68"/>
      <c r="H199" s="71">
        <f>H198+H163+H92</f>
        <v>0</v>
      </c>
      <c r="I199" s="68"/>
      <c r="J199" s="155">
        <f>J198+J163+J92</f>
        <v>0</v>
      </c>
      <c r="K199" s="68"/>
      <c r="L199" s="156">
        <f>L198+L163+L92</f>
        <v>0</v>
      </c>
      <c r="M199" s="71">
        <f>M198+M163+M92</f>
        <v>0</v>
      </c>
    </row>
    <row r="200" spans="1:13" ht="29.25" customHeight="1">
      <c r="A200" s="91"/>
      <c r="B200" s="1"/>
      <c r="C200" s="1" t="s">
        <v>54</v>
      </c>
      <c r="D200" s="1"/>
      <c r="E200" s="87"/>
      <c r="F200" s="87">
        <v>0.05</v>
      </c>
      <c r="G200" s="1"/>
      <c r="H200" s="11"/>
      <c r="I200" s="11"/>
      <c r="J200" s="11"/>
      <c r="K200" s="11"/>
      <c r="L200" s="11"/>
      <c r="M200" s="90">
        <f>H199*F200</f>
        <v>0</v>
      </c>
    </row>
    <row r="201" spans="1:13" ht="23.25" customHeight="1">
      <c r="A201" s="91"/>
      <c r="B201" s="13"/>
      <c r="C201" s="1" t="s">
        <v>2</v>
      </c>
      <c r="D201" s="1"/>
      <c r="E201" s="1"/>
      <c r="F201" s="1"/>
      <c r="G201" s="1"/>
      <c r="H201" s="11"/>
      <c r="I201" s="11"/>
      <c r="J201" s="11"/>
      <c r="K201" s="11"/>
      <c r="L201" s="11"/>
      <c r="M201" s="90">
        <f>M200+M199</f>
        <v>0</v>
      </c>
    </row>
    <row r="202" spans="1:13" ht="23.25" customHeight="1">
      <c r="A202" s="91"/>
      <c r="B202" s="9"/>
      <c r="C202" s="1" t="s">
        <v>9</v>
      </c>
      <c r="D202" s="1"/>
      <c r="E202" s="87"/>
      <c r="F202" s="87">
        <v>0.1</v>
      </c>
      <c r="G202" s="1"/>
      <c r="H202" s="11"/>
      <c r="I202" s="11"/>
      <c r="J202" s="11"/>
      <c r="K202" s="11"/>
      <c r="L202" s="11"/>
      <c r="M202" s="90">
        <f>M201*F202</f>
        <v>0</v>
      </c>
    </row>
    <row r="203" spans="1:13" ht="23.25" customHeight="1">
      <c r="A203" s="91"/>
      <c r="B203" s="9"/>
      <c r="C203" s="1" t="s">
        <v>2</v>
      </c>
      <c r="D203" s="1"/>
      <c r="E203" s="1"/>
      <c r="F203" s="1"/>
      <c r="G203" s="1"/>
      <c r="H203" s="11"/>
      <c r="I203" s="11"/>
      <c r="J203" s="11"/>
      <c r="K203" s="11"/>
      <c r="L203" s="11"/>
      <c r="M203" s="90">
        <f>M202+M201</f>
        <v>0</v>
      </c>
    </row>
    <row r="204" spans="1:13" ht="23.25" customHeight="1">
      <c r="A204" s="91"/>
      <c r="B204" s="9"/>
      <c r="C204" s="1" t="s">
        <v>10</v>
      </c>
      <c r="D204" s="1"/>
      <c r="E204" s="87"/>
      <c r="F204" s="87">
        <v>0.08</v>
      </c>
      <c r="G204" s="1"/>
      <c r="H204" s="11"/>
      <c r="I204" s="11"/>
      <c r="J204" s="11"/>
      <c r="K204" s="11"/>
      <c r="L204" s="11"/>
      <c r="M204" s="90">
        <f>M203*F204</f>
        <v>0</v>
      </c>
    </row>
    <row r="205" spans="1:13" ht="23.25" customHeight="1">
      <c r="A205" s="92"/>
      <c r="B205" s="88"/>
      <c r="C205" s="1" t="s">
        <v>2</v>
      </c>
      <c r="D205" s="72"/>
      <c r="E205" s="72"/>
      <c r="F205" s="74"/>
      <c r="G205" s="72"/>
      <c r="H205" s="89"/>
      <c r="I205" s="89"/>
      <c r="J205" s="89"/>
      <c r="K205" s="89"/>
      <c r="L205" s="89"/>
      <c r="M205" s="152">
        <f>M204+M203</f>
        <v>0</v>
      </c>
    </row>
    <row r="206" spans="1:13" ht="23.25" customHeight="1">
      <c r="A206" s="91"/>
      <c r="B206" s="9"/>
      <c r="C206" s="1" t="s">
        <v>96</v>
      </c>
      <c r="D206" s="1"/>
      <c r="E206" s="87"/>
      <c r="F206" s="87">
        <v>0.02</v>
      </c>
      <c r="G206" s="1"/>
      <c r="H206" s="11"/>
      <c r="I206" s="11"/>
      <c r="J206" s="11"/>
      <c r="K206" s="11"/>
      <c r="L206" s="11"/>
      <c r="M206" s="90">
        <f>J199*F206</f>
        <v>0</v>
      </c>
    </row>
    <row r="207" spans="1:13" ht="23.25" customHeight="1">
      <c r="A207" s="92"/>
      <c r="B207" s="88"/>
      <c r="C207" s="72" t="s">
        <v>55</v>
      </c>
      <c r="D207" s="72"/>
      <c r="E207" s="72"/>
      <c r="F207" s="74"/>
      <c r="G207" s="72"/>
      <c r="H207" s="89"/>
      <c r="I207" s="89"/>
      <c r="J207" s="89"/>
      <c r="K207" s="89"/>
      <c r="L207" s="89"/>
      <c r="M207" s="172">
        <f>M206+M205</f>
        <v>0</v>
      </c>
    </row>
    <row r="208" spans="1:13" ht="30.75" customHeight="1">
      <c r="A208" s="175"/>
      <c r="B208" s="176"/>
      <c r="C208" s="93" t="s">
        <v>56</v>
      </c>
      <c r="D208" s="175"/>
      <c r="E208" s="175"/>
      <c r="F208" s="175"/>
      <c r="G208" s="175"/>
      <c r="H208" s="175"/>
      <c r="I208" s="175"/>
      <c r="J208" s="175"/>
      <c r="K208" s="175"/>
      <c r="L208" s="175"/>
      <c r="M208" s="177">
        <f>M207*0.03</f>
        <v>0</v>
      </c>
    </row>
    <row r="209" spans="1:13" ht="13.5">
      <c r="A209" s="148"/>
      <c r="B209" s="148"/>
      <c r="C209" s="100" t="s">
        <v>2</v>
      </c>
      <c r="D209" s="148"/>
      <c r="E209" s="148"/>
      <c r="F209" s="93"/>
      <c r="G209" s="93"/>
      <c r="H209" s="93"/>
      <c r="I209" s="93"/>
      <c r="J209" s="93"/>
      <c r="K209" s="93"/>
      <c r="L209" s="93"/>
      <c r="M209" s="178">
        <f>M208+M207</f>
        <v>0</v>
      </c>
    </row>
    <row r="210" spans="1:13" ht="27">
      <c r="A210" s="179"/>
      <c r="B210" s="180"/>
      <c r="C210" s="93" t="s">
        <v>57</v>
      </c>
      <c r="D210" s="180"/>
      <c r="E210" s="180"/>
      <c r="F210" s="180"/>
      <c r="G210" s="180"/>
      <c r="H210" s="180"/>
      <c r="I210" s="180"/>
      <c r="J210" s="180"/>
      <c r="K210" s="180"/>
      <c r="L210" s="180"/>
      <c r="M210" s="181">
        <f>M209*0.18</f>
        <v>0</v>
      </c>
    </row>
    <row r="211" spans="1:13" ht="27">
      <c r="A211" s="148"/>
      <c r="B211" s="148"/>
      <c r="C211" s="150" t="s">
        <v>58</v>
      </c>
      <c r="D211" s="148"/>
      <c r="E211" s="148"/>
      <c r="F211" s="180"/>
      <c r="G211" s="180"/>
      <c r="H211" s="180"/>
      <c r="I211" s="180"/>
      <c r="J211" s="180"/>
      <c r="K211" s="180"/>
      <c r="L211" s="180"/>
      <c r="M211" s="181">
        <f>M210+M209</f>
        <v>0</v>
      </c>
    </row>
  </sheetData>
  <sheetProtection/>
  <mergeCells count="15">
    <mergeCell ref="I4:J4"/>
    <mergeCell ref="K4:L4"/>
    <mergeCell ref="A1:M1"/>
    <mergeCell ref="A7:M7"/>
    <mergeCell ref="M4:M5"/>
    <mergeCell ref="A164:M164"/>
    <mergeCell ref="A93:M93"/>
    <mergeCell ref="A2:M2"/>
    <mergeCell ref="A3:M3"/>
    <mergeCell ref="A4:A5"/>
    <mergeCell ref="B4:B5"/>
    <mergeCell ref="C4:C5"/>
    <mergeCell ref="D4:D5"/>
    <mergeCell ref="E4:F4"/>
    <mergeCell ref="G4:H4"/>
  </mergeCells>
  <printOptions/>
  <pageMargins left="0.6299212598425197" right="0.4330708661417323" top="0.6692913385826772" bottom="0.35433070866141736" header="0.2362204724409449" footer="0.15748031496062992"/>
  <pageSetup horizontalDpi="1200" verticalDpi="12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Otar Davlianidze</dc:creator>
  <cp:keywords/>
  <dc:description/>
  <cp:lastModifiedBy>User</cp:lastModifiedBy>
  <cp:lastPrinted>2022-05-17T06:59:04Z</cp:lastPrinted>
  <dcterms:created xsi:type="dcterms:W3CDTF">1996-10-14T23:33:28Z</dcterms:created>
  <dcterms:modified xsi:type="dcterms:W3CDTF">2023-02-22T11:16:08Z</dcterms:modified>
  <cp:category/>
  <cp:version/>
  <cp:contentType/>
  <cp:contentStatus/>
</cp:coreProperties>
</file>