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გია შელია\წერილები\შაბლონები 2023 წ\1. ტენდერები 2023 წ\2. ახალგაზრდული ცენტრი\"/>
    </mc:Choice>
  </mc:AlternateContent>
  <bookViews>
    <workbookView xWindow="0" yWindow="0" windowWidth="28770" windowHeight="14070" tabRatio="597" firstSheet="1" activeTab="1"/>
  </bookViews>
  <sheets>
    <sheet name="gare kan." sheetId="64" state="hidden" r:id="rId1"/>
    <sheet name="nakreb bari" sheetId="103" r:id="rId2"/>
    <sheet name="obieqt1" sheetId="124" r:id="rId3"/>
    <sheet name="1-1" sheetId="105" r:id="rId4"/>
    <sheet name="1-2" sheetId="108" r:id="rId5"/>
    <sheet name="1-3" sheetId="121" r:id="rId6"/>
    <sheet name="1-4" sheetId="111" r:id="rId7"/>
    <sheet name="1-5" sheetId="123" r:id="rId8"/>
    <sheet name="1-6" sheetId="128" r:id="rId9"/>
    <sheet name="obieqt2" sheetId="104" r:id="rId10"/>
    <sheet name="2-1" sheetId="125" r:id="rId11"/>
    <sheet name="2-2" sheetId="126" r:id="rId12"/>
    <sheet name="3" sheetId="117" r:id="rId13"/>
    <sheet name="4" sheetId="127" r:id="rId14"/>
    <sheet name="5" sheetId="118" r:id="rId15"/>
    <sheet name="6" sheetId="122" r:id="rId16"/>
    <sheet name="7" sheetId="98" r:id="rId17"/>
  </sheets>
  <definedNames>
    <definedName name="_xlnm._FilterDatabase" localSheetId="3" hidden="1">'1-1'!$B$2:$B$704</definedName>
    <definedName name="_xlnm.Print_Area" localSheetId="3">'1-1'!$A$1:$L$702</definedName>
    <definedName name="_xlnm.Print_Area" localSheetId="4">'1-2'!$A$1:$L$103</definedName>
    <definedName name="_xlnm.Print_Area" localSheetId="6">'1-4'!$A$1:$L$143</definedName>
    <definedName name="_xlnm.Print_Area" localSheetId="10">'2-1'!$A$1:$L$170</definedName>
    <definedName name="_xlnm.Print_Area" localSheetId="11">'2-2'!$A$1:$L$55</definedName>
    <definedName name="_xlnm.Print_Area" localSheetId="15">'6'!$A$1:$L$47</definedName>
    <definedName name="_xlnm.Print_Area" localSheetId="16">'7'!$A$1:$L$43</definedName>
    <definedName name="_xlnm.Print_Area" localSheetId="1">'nakreb bari'!$A$1:$H$25</definedName>
  </definedNames>
  <calcPr calcId="162913"/>
</workbook>
</file>

<file path=xl/calcChain.xml><?xml version="1.0" encoding="utf-8"?>
<calcChain xmlns="http://schemas.openxmlformats.org/spreadsheetml/2006/main">
  <c r="D11" i="103" l="1"/>
  <c r="E11" i="103"/>
  <c r="H11" i="103"/>
  <c r="D12" i="103"/>
  <c r="E12" i="103"/>
  <c r="H12" i="103"/>
  <c r="D13" i="103"/>
  <c r="H13" i="103" s="1"/>
  <c r="D14" i="103"/>
  <c r="H14" i="103" s="1"/>
  <c r="D15" i="103"/>
  <c r="H15" i="103" s="1"/>
  <c r="D16" i="103"/>
  <c r="H16" i="103"/>
  <c r="D17" i="103"/>
  <c r="H17" i="103" s="1"/>
  <c r="N136" i="111" l="1"/>
  <c r="E36" i="122" l="1"/>
  <c r="E102" i="105" l="1"/>
  <c r="E101" i="105"/>
  <c r="E100" i="105"/>
  <c r="E99" i="105"/>
  <c r="E98" i="105"/>
  <c r="E97" i="105"/>
  <c r="E96" i="105"/>
  <c r="E95" i="105"/>
  <c r="E94" i="105"/>
  <c r="E63" i="105"/>
  <c r="E62" i="105"/>
  <c r="E61" i="105"/>
  <c r="E60" i="105"/>
  <c r="E59" i="105"/>
  <c r="E58" i="105"/>
  <c r="E57" i="105"/>
  <c r="E56" i="105"/>
  <c r="E55" i="105"/>
  <c r="E39" i="105"/>
  <c r="E38" i="105"/>
  <c r="E37" i="105"/>
  <c r="E36" i="105"/>
  <c r="E35" i="105"/>
  <c r="E34" i="105"/>
  <c r="E33" i="105"/>
  <c r="E32" i="105"/>
  <c r="E31" i="105"/>
  <c r="E167" i="105"/>
  <c r="E166" i="105"/>
  <c r="E165" i="105"/>
  <c r="E164" i="105"/>
  <c r="E163" i="105"/>
  <c r="E162" i="105"/>
  <c r="E161" i="105"/>
  <c r="E160" i="105"/>
  <c r="E159" i="105"/>
  <c r="E158" i="105"/>
  <c r="E142" i="105"/>
  <c r="E141" i="105"/>
  <c r="E140" i="105"/>
  <c r="E139" i="105"/>
  <c r="E138" i="105"/>
  <c r="E137" i="105"/>
  <c r="E136" i="105"/>
  <c r="E135" i="105"/>
  <c r="E134" i="105"/>
  <c r="E133" i="105"/>
  <c r="E129" i="105"/>
  <c r="E130" i="105" s="1"/>
  <c r="E127" i="105"/>
  <c r="E88" i="105"/>
  <c r="E114" i="105"/>
  <c r="E113" i="105"/>
  <c r="E112" i="105"/>
  <c r="E111" i="105"/>
  <c r="E110" i="105"/>
  <c r="E109" i="105"/>
  <c r="E108" i="105"/>
  <c r="E107" i="105"/>
  <c r="E106" i="105"/>
  <c r="E75" i="105"/>
  <c r="E74" i="105"/>
  <c r="E73" i="105"/>
  <c r="E72" i="105"/>
  <c r="E71" i="105"/>
  <c r="E70" i="105"/>
  <c r="E69" i="105"/>
  <c r="E68" i="105"/>
  <c r="E67" i="105"/>
  <c r="E51" i="105"/>
  <c r="E519" i="105"/>
  <c r="E518" i="105"/>
  <c r="E517" i="105"/>
  <c r="E516" i="105"/>
  <c r="E515" i="105"/>
  <c r="E513" i="105"/>
  <c r="E512" i="105"/>
  <c r="E511" i="105"/>
  <c r="E508" i="105"/>
  <c r="E507" i="105"/>
  <c r="E505" i="105"/>
  <c r="E504" i="105"/>
  <c r="E503" i="105"/>
  <c r="E500" i="105"/>
  <c r="E499" i="105"/>
  <c r="E482" i="105"/>
  <c r="E481" i="105"/>
  <c r="E496" i="105"/>
  <c r="E495" i="105"/>
  <c r="E494" i="105"/>
  <c r="E493" i="105"/>
  <c r="E492" i="105"/>
  <c r="E490" i="105"/>
  <c r="E489" i="105"/>
  <c r="E488" i="105"/>
  <c r="E485" i="105"/>
  <c r="E484" i="105"/>
  <c r="E479" i="105"/>
  <c r="E478" i="105"/>
  <c r="E477" i="105"/>
  <c r="E474" i="105"/>
  <c r="E473" i="105"/>
  <c r="E355" i="105"/>
  <c r="E354" i="105"/>
  <c r="E353" i="105"/>
  <c r="E351" i="105"/>
  <c r="E350" i="105"/>
  <c r="E197" i="105"/>
  <c r="E196" i="105"/>
  <c r="E195" i="105"/>
  <c r="E193" i="105"/>
  <c r="E192" i="105"/>
  <c r="E547" i="105"/>
  <c r="E546" i="105"/>
  <c r="E545" i="105"/>
  <c r="E544" i="105"/>
  <c r="E543" i="105"/>
  <c r="E542" i="105"/>
  <c r="E541" i="105"/>
  <c r="E540" i="105"/>
  <c r="E539" i="105"/>
  <c r="E535" i="105"/>
  <c r="E534" i="105"/>
  <c r="E533" i="105"/>
  <c r="E532" i="105"/>
  <c r="E531" i="105"/>
  <c r="E530" i="105"/>
  <c r="E529" i="105"/>
  <c r="E528" i="105"/>
  <c r="E526" i="105"/>
  <c r="E525" i="105"/>
  <c r="E524" i="105"/>
  <c r="E523" i="105"/>
  <c r="E522" i="105"/>
  <c r="E348" i="105"/>
  <c r="E347" i="105"/>
  <c r="E346" i="105"/>
  <c r="E343" i="105"/>
  <c r="E342" i="105"/>
  <c r="E190" i="105"/>
  <c r="E189" i="105"/>
  <c r="E188" i="105"/>
  <c r="E185" i="105"/>
  <c r="E184" i="105"/>
  <c r="E152" i="105"/>
  <c r="E156" i="105"/>
  <c r="G22" i="128"/>
  <c r="L22" i="128" s="1"/>
  <c r="L23" i="128" s="1"/>
  <c r="E13" i="128"/>
  <c r="E12" i="128"/>
  <c r="E11" i="128"/>
  <c r="E631" i="105"/>
  <c r="E634" i="105" s="1"/>
  <c r="E628" i="105"/>
  <c r="E691" i="105"/>
  <c r="E692" i="105" s="1"/>
  <c r="E690" i="105"/>
  <c r="E688" i="105"/>
  <c r="E687" i="105"/>
  <c r="E686" i="105"/>
  <c r="E684" i="105"/>
  <c r="E683" i="105"/>
  <c r="E682" i="105"/>
  <c r="E681" i="105"/>
  <c r="E679" i="105"/>
  <c r="E678" i="105"/>
  <c r="E677" i="105"/>
  <c r="E675" i="105"/>
  <c r="E464" i="105"/>
  <c r="E463" i="105"/>
  <c r="E461" i="105"/>
  <c r="E460" i="105"/>
  <c r="E459" i="105"/>
  <c r="E458" i="105"/>
  <c r="E457" i="105"/>
  <c r="E455" i="105"/>
  <c r="E454" i="105"/>
  <c r="E453" i="105"/>
  <c r="E452" i="105"/>
  <c r="E451" i="105"/>
  <c r="E449" i="105"/>
  <c r="E448" i="105"/>
  <c r="E447" i="105"/>
  <c r="E446" i="105"/>
  <c r="E445" i="105"/>
  <c r="E443" i="105"/>
  <c r="E442" i="105"/>
  <c r="E441" i="105"/>
  <c r="E440" i="105"/>
  <c r="E439" i="105"/>
  <c r="E470" i="105"/>
  <c r="E469" i="105"/>
  <c r="E468" i="105"/>
  <c r="E467" i="105"/>
  <c r="E466" i="105"/>
  <c r="E151" i="105"/>
  <c r="E150" i="105"/>
  <c r="E149" i="105"/>
  <c r="E148" i="105"/>
  <c r="E147" i="105"/>
  <c r="E146" i="105"/>
  <c r="E145" i="105"/>
  <c r="E29" i="105"/>
  <c r="E27" i="105"/>
  <c r="E126" i="105"/>
  <c r="E125" i="105"/>
  <c r="E124" i="105"/>
  <c r="E123" i="105"/>
  <c r="E122" i="105"/>
  <c r="E121" i="105"/>
  <c r="E120" i="105"/>
  <c r="E119" i="105"/>
  <c r="E118" i="105"/>
  <c r="E48" i="105"/>
  <c r="E87" i="105"/>
  <c r="E86" i="105"/>
  <c r="E85" i="105"/>
  <c r="E84" i="105"/>
  <c r="E83" i="105"/>
  <c r="E82" i="105"/>
  <c r="E81" i="105"/>
  <c r="E80" i="105"/>
  <c r="E79" i="105"/>
  <c r="E24" i="105"/>
  <c r="E340" i="105"/>
  <c r="E339" i="105"/>
  <c r="E338" i="105"/>
  <c r="E337" i="105"/>
  <c r="E336" i="105"/>
  <c r="E334" i="105"/>
  <c r="E333" i="105"/>
  <c r="E332" i="105"/>
  <c r="E331" i="105"/>
  <c r="E330" i="105"/>
  <c r="E182" i="105"/>
  <c r="E181" i="105"/>
  <c r="E180" i="105"/>
  <c r="E179" i="105"/>
  <c r="E178" i="105"/>
  <c r="E436" i="105"/>
  <c r="E435" i="105"/>
  <c r="E434" i="105"/>
  <c r="E432" i="105"/>
  <c r="E431" i="105"/>
  <c r="E430" i="105"/>
  <c r="E423" i="105"/>
  <c r="E426" i="105" s="1"/>
  <c r="E422" i="105"/>
  <c r="E421" i="105"/>
  <c r="E419" i="105"/>
  <c r="E418" i="105"/>
  <c r="E417" i="105"/>
  <c r="E416" i="105"/>
  <c r="E413" i="105"/>
  <c r="E412" i="105"/>
  <c r="E409" i="105"/>
  <c r="E408" i="105"/>
  <c r="E405" i="105"/>
  <c r="E404" i="105"/>
  <c r="E401" i="105"/>
  <c r="E400" i="105"/>
  <c r="E260" i="105"/>
  <c r="E259" i="105"/>
  <c r="E281" i="105"/>
  <c r="E280" i="105"/>
  <c r="E397" i="105"/>
  <c r="E396" i="105"/>
  <c r="E395" i="105"/>
  <c r="E394" i="105"/>
  <c r="E393" i="105"/>
  <c r="E391" i="105"/>
  <c r="E390" i="105"/>
  <c r="E389" i="105"/>
  <c r="E388" i="105"/>
  <c r="E385" i="105"/>
  <c r="E384" i="105"/>
  <c r="E383" i="105"/>
  <c r="E382" i="105"/>
  <c r="E381" i="105"/>
  <c r="E380" i="105"/>
  <c r="E378" i="105"/>
  <c r="E377" i="105"/>
  <c r="E376" i="105"/>
  <c r="E375" i="105"/>
  <c r="E374" i="105"/>
  <c r="E362" i="105"/>
  <c r="E366" i="105" s="1"/>
  <c r="E361" i="105"/>
  <c r="E360" i="105"/>
  <c r="E359" i="105"/>
  <c r="E358" i="105"/>
  <c r="E256" i="105"/>
  <c r="E255" i="105"/>
  <c r="E254" i="105"/>
  <c r="E253" i="105"/>
  <c r="E252" i="105"/>
  <c r="E250" i="105"/>
  <c r="E249" i="105"/>
  <c r="E248" i="105"/>
  <c r="E247" i="105"/>
  <c r="E215" i="105"/>
  <c r="E213" i="105"/>
  <c r="E212" i="105"/>
  <c r="E211" i="105"/>
  <c r="E209" i="105"/>
  <c r="E208" i="105"/>
  <c r="E207" i="105"/>
  <c r="E205" i="105"/>
  <c r="E204" i="105"/>
  <c r="E203" i="105"/>
  <c r="E202" i="105"/>
  <c r="E201" i="105"/>
  <c r="E200" i="105"/>
  <c r="E326" i="105"/>
  <c r="E325" i="105"/>
  <c r="E19" i="98"/>
  <c r="E18" i="98"/>
  <c r="E17" i="98"/>
  <c r="E16" i="98"/>
  <c r="E15" i="98"/>
  <c r="E14" i="98"/>
  <c r="E12" i="98"/>
  <c r="E11" i="98"/>
  <c r="E10" i="98"/>
  <c r="E14" i="122"/>
  <c r="E13" i="122"/>
  <c r="E33" i="122"/>
  <c r="E32" i="122"/>
  <c r="E31" i="122"/>
  <c r="E35" i="127"/>
  <c r="E36" i="127"/>
  <c r="E30" i="127"/>
  <c r="E29" i="127"/>
  <c r="E28" i="127"/>
  <c r="E27" i="127"/>
  <c r="E23" i="127"/>
  <c r="E40" i="111"/>
  <c r="E39" i="111"/>
  <c r="E38" i="111"/>
  <c r="E37" i="111"/>
  <c r="E21" i="127"/>
  <c r="E19" i="127"/>
  <c r="E18" i="127"/>
  <c r="E17" i="127"/>
  <c r="E11" i="127"/>
  <c r="E34" i="127"/>
  <c r="E32" i="127"/>
  <c r="E15" i="127"/>
  <c r="E14" i="127"/>
  <c r="E13" i="127"/>
  <c r="E67" i="117"/>
  <c r="E35" i="117"/>
  <c r="E34" i="117"/>
  <c r="E33" i="117"/>
  <c r="E13" i="117"/>
  <c r="E12" i="117"/>
  <c r="E11" i="117"/>
  <c r="E97" i="125"/>
  <c r="E59" i="125"/>
  <c r="E46" i="126"/>
  <c r="E45" i="126"/>
  <c r="E44" i="126"/>
  <c r="E42" i="126"/>
  <c r="E41" i="126"/>
  <c r="E40" i="126"/>
  <c r="E38" i="126"/>
  <c r="E37" i="126"/>
  <c r="E36" i="126"/>
  <c r="E35" i="126"/>
  <c r="E33" i="126"/>
  <c r="E32" i="126"/>
  <c r="E31" i="126"/>
  <c r="E29" i="126"/>
  <c r="E28" i="126"/>
  <c r="E27" i="126"/>
  <c r="E25" i="126"/>
  <c r="E24" i="126"/>
  <c r="E23" i="126"/>
  <c r="E21" i="126"/>
  <c r="E20" i="126"/>
  <c r="E19" i="126"/>
  <c r="E132" i="111"/>
  <c r="E131" i="111"/>
  <c r="E130" i="111"/>
  <c r="E129" i="111"/>
  <c r="E17" i="126"/>
  <c r="E16" i="126"/>
  <c r="E15" i="126"/>
  <c r="E12" i="126"/>
  <c r="E11" i="126"/>
  <c r="E10" i="126"/>
  <c r="E161" i="125"/>
  <c r="E162" i="125"/>
  <c r="E160" i="125"/>
  <c r="E158" i="125"/>
  <c r="E157" i="125"/>
  <c r="E156" i="125"/>
  <c r="E154" i="125"/>
  <c r="E153" i="125"/>
  <c r="E152" i="125"/>
  <c r="E151" i="125"/>
  <c r="E149" i="125"/>
  <c r="E148" i="125"/>
  <c r="E147" i="125"/>
  <c r="E145" i="125"/>
  <c r="E131" i="125"/>
  <c r="E134" i="125" s="1"/>
  <c r="E130" i="125"/>
  <c r="E129" i="125"/>
  <c r="E128" i="125"/>
  <c r="E127" i="125"/>
  <c r="E126" i="125"/>
  <c r="E124" i="125"/>
  <c r="E123" i="125"/>
  <c r="E122" i="125"/>
  <c r="E121" i="125"/>
  <c r="E120" i="125"/>
  <c r="E118" i="125"/>
  <c r="E117" i="125"/>
  <c r="E116" i="125"/>
  <c r="E115" i="125"/>
  <c r="E114" i="125"/>
  <c r="E113" i="125"/>
  <c r="E111" i="125"/>
  <c r="E110" i="125"/>
  <c r="E109" i="125"/>
  <c r="E107" i="125"/>
  <c r="E106" i="125"/>
  <c r="E105" i="125"/>
  <c r="E104" i="125"/>
  <c r="E102" i="125"/>
  <c r="E101" i="125"/>
  <c r="E100" i="125"/>
  <c r="E98" i="125"/>
  <c r="E96" i="125"/>
  <c r="E95" i="125"/>
  <c r="E93" i="125"/>
  <c r="E92" i="125"/>
  <c r="E91" i="125"/>
  <c r="E90" i="125"/>
  <c r="E89" i="125"/>
  <c r="E88" i="125"/>
  <c r="E81" i="125"/>
  <c r="E86" i="125" s="1"/>
  <c r="E80" i="125"/>
  <c r="E79" i="125"/>
  <c r="E78" i="125"/>
  <c r="E77" i="125"/>
  <c r="E75" i="125"/>
  <c r="E74" i="125"/>
  <c r="E73" i="125"/>
  <c r="E72" i="125"/>
  <c r="E71" i="125"/>
  <c r="E69" i="125"/>
  <c r="E68" i="125"/>
  <c r="E67" i="125"/>
  <c r="E66" i="125"/>
  <c r="E65" i="125"/>
  <c r="E63" i="125"/>
  <c r="E62" i="125"/>
  <c r="E61" i="125"/>
  <c r="E60" i="125"/>
  <c r="E57" i="125"/>
  <c r="E56" i="125"/>
  <c r="E54" i="125"/>
  <c r="E53" i="125"/>
  <c r="E51" i="125"/>
  <c r="E50" i="125"/>
  <c r="E49" i="125"/>
  <c r="E48" i="125"/>
  <c r="E47" i="125"/>
  <c r="E44" i="125"/>
  <c r="E43" i="125"/>
  <c r="E42" i="125"/>
  <c r="E41" i="125"/>
  <c r="E40" i="125"/>
  <c r="E39" i="125"/>
  <c r="E38" i="125"/>
  <c r="E37" i="125"/>
  <c r="E36" i="125"/>
  <c r="E35" i="125"/>
  <c r="E31" i="125"/>
  <c r="E30" i="125"/>
  <c r="E29" i="125"/>
  <c r="E28" i="125"/>
  <c r="E27" i="125"/>
  <c r="E26" i="125"/>
  <c r="E25" i="125"/>
  <c r="E24" i="125"/>
  <c r="E23" i="125"/>
  <c r="E21" i="125"/>
  <c r="E20" i="125"/>
  <c r="E19" i="125"/>
  <c r="E18" i="125"/>
  <c r="E17" i="125"/>
  <c r="E16" i="125"/>
  <c r="E11" i="125"/>
  <c r="E13" i="125" s="1"/>
  <c r="E14" i="125" s="1"/>
  <c r="E10" i="125"/>
  <c r="E23" i="123"/>
  <c r="E22" i="123"/>
  <c r="E20" i="123"/>
  <c r="E19" i="123"/>
  <c r="E18" i="123"/>
  <c r="E16" i="123"/>
  <c r="E15" i="123"/>
  <c r="E13" i="123"/>
  <c r="E11" i="123"/>
  <c r="E10" i="123"/>
  <c r="E9" i="123"/>
  <c r="E127" i="111"/>
  <c r="E126" i="111"/>
  <c r="E125" i="111"/>
  <c r="E124" i="111"/>
  <c r="E122" i="111"/>
  <c r="E121" i="111"/>
  <c r="E120" i="111"/>
  <c r="E119" i="111"/>
  <c r="E115" i="111"/>
  <c r="E113" i="111"/>
  <c r="E112" i="111"/>
  <c r="E110" i="111"/>
  <c r="E109" i="111"/>
  <c r="E108" i="111"/>
  <c r="E106" i="111"/>
  <c r="E105" i="111"/>
  <c r="E104" i="111"/>
  <c r="E103" i="111"/>
  <c r="E101" i="111"/>
  <c r="E100" i="111"/>
  <c r="E99" i="111"/>
  <c r="E98" i="111"/>
  <c r="E96" i="111"/>
  <c r="E94" i="111"/>
  <c r="E93" i="111"/>
  <c r="E92" i="111"/>
  <c r="E90" i="111"/>
  <c r="E89" i="111"/>
  <c r="E88" i="111"/>
  <c r="E87" i="111"/>
  <c r="E86" i="111"/>
  <c r="E84" i="111"/>
  <c r="E82" i="111"/>
  <c r="E81" i="111"/>
  <c r="E80" i="111"/>
  <c r="E78" i="111"/>
  <c r="E77" i="111"/>
  <c r="E76" i="111"/>
  <c r="E75" i="111"/>
  <c r="E73" i="111"/>
  <c r="E72" i="111"/>
  <c r="E71" i="111"/>
  <c r="E70" i="111"/>
  <c r="E52" i="111"/>
  <c r="E53" i="111" s="1"/>
  <c r="E13" i="111"/>
  <c r="E135" i="111"/>
  <c r="E134" i="111"/>
  <c r="E68" i="111"/>
  <c r="E67" i="111"/>
  <c r="E66" i="111"/>
  <c r="E65" i="111"/>
  <c r="E51" i="111"/>
  <c r="E49" i="111"/>
  <c r="E48" i="111"/>
  <c r="E47" i="111"/>
  <c r="E45" i="111"/>
  <c r="E44" i="111"/>
  <c r="E43" i="111"/>
  <c r="E42" i="111"/>
  <c r="E35" i="111"/>
  <c r="E33" i="111"/>
  <c r="E32" i="111"/>
  <c r="E31" i="111"/>
  <c r="E29" i="111"/>
  <c r="E28" i="111"/>
  <c r="E27" i="111"/>
  <c r="E26" i="111"/>
  <c r="E24" i="111"/>
  <c r="E23" i="111"/>
  <c r="E22" i="111"/>
  <c r="E21" i="111"/>
  <c r="E19" i="111"/>
  <c r="E18" i="111"/>
  <c r="E17" i="111"/>
  <c r="E16" i="111"/>
  <c r="E14" i="111"/>
  <c r="E12" i="111"/>
  <c r="E11" i="111"/>
  <c r="E75" i="121"/>
  <c r="E74" i="121"/>
  <c r="E73" i="121"/>
  <c r="E72" i="121"/>
  <c r="E47" i="121"/>
  <c r="E49" i="121" s="1"/>
  <c r="E41" i="121"/>
  <c r="E40" i="121"/>
  <c r="E39" i="121"/>
  <c r="E38" i="121"/>
  <c r="E31" i="121"/>
  <c r="E30" i="121"/>
  <c r="E29" i="121"/>
  <c r="E28" i="121"/>
  <c r="E21" i="121"/>
  <c r="E19" i="121"/>
  <c r="E18" i="121"/>
  <c r="E17" i="121"/>
  <c r="E88" i="108"/>
  <c r="E87" i="108"/>
  <c r="E86" i="108"/>
  <c r="E96" i="108"/>
  <c r="E95" i="108"/>
  <c r="E93" i="108"/>
  <c r="E92" i="108"/>
  <c r="E91" i="108"/>
  <c r="E90" i="108"/>
  <c r="E82" i="108"/>
  <c r="E81" i="108"/>
  <c r="E80" i="108"/>
  <c r="E78" i="108"/>
  <c r="E77" i="108"/>
  <c r="E76" i="108"/>
  <c r="E74" i="108"/>
  <c r="E73" i="108"/>
  <c r="E72" i="108"/>
  <c r="E70" i="108"/>
  <c r="E69" i="108"/>
  <c r="E68" i="108"/>
  <c r="E66" i="108"/>
  <c r="E65" i="108"/>
  <c r="E64" i="108"/>
  <c r="E62" i="108"/>
  <c r="E61" i="108"/>
  <c r="E60" i="108"/>
  <c r="E59" i="108"/>
  <c r="E57" i="108"/>
  <c r="E56" i="108"/>
  <c r="E55" i="108"/>
  <c r="E54" i="108"/>
  <c r="E52" i="108"/>
  <c r="E51" i="108"/>
  <c r="E50" i="108"/>
  <c r="E49" i="108"/>
  <c r="E47" i="108"/>
  <c r="E46" i="108"/>
  <c r="E45" i="108"/>
  <c r="E39" i="108"/>
  <c r="E38" i="108"/>
  <c r="E37" i="108"/>
  <c r="E43" i="108"/>
  <c r="E42" i="108"/>
  <c r="E41" i="108"/>
  <c r="E35" i="108"/>
  <c r="E34" i="108"/>
  <c r="E33" i="108"/>
  <c r="E31" i="108"/>
  <c r="E30" i="108"/>
  <c r="E29" i="108"/>
  <c r="E27" i="108"/>
  <c r="E26" i="108"/>
  <c r="E25" i="108"/>
  <c r="E23" i="108"/>
  <c r="E22" i="108"/>
  <c r="E21" i="108"/>
  <c r="E19" i="108"/>
  <c r="E18" i="108"/>
  <c r="E17" i="108"/>
  <c r="E11" i="108"/>
  <c r="E10" i="108"/>
  <c r="E9" i="108"/>
  <c r="E25" i="122"/>
  <c r="E23" i="122"/>
  <c r="E285" i="105"/>
  <c r="E287" i="105" s="1"/>
  <c r="E47" i="105"/>
  <c r="E36" i="98"/>
  <c r="E35" i="98"/>
  <c r="E34" i="98"/>
  <c r="E33" i="98"/>
  <c r="E32" i="98"/>
  <c r="E30" i="98"/>
  <c r="E29" i="98"/>
  <c r="E28" i="98"/>
  <c r="E27" i="98"/>
  <c r="E26" i="98"/>
  <c r="E25" i="98"/>
  <c r="E23" i="98"/>
  <c r="E22" i="98"/>
  <c r="E21" i="98"/>
  <c r="E39" i="122"/>
  <c r="E37" i="122"/>
  <c r="E35" i="122"/>
  <c r="E16" i="122"/>
  <c r="E11" i="122"/>
  <c r="E31" i="118"/>
  <c r="E30" i="118"/>
  <c r="E30" i="117"/>
  <c r="E27" i="117"/>
  <c r="E671" i="105"/>
  <c r="E670" i="105"/>
  <c r="E283" i="105"/>
  <c r="E278" i="105"/>
  <c r="E277" i="105"/>
  <c r="E276" i="105"/>
  <c r="E651" i="105"/>
  <c r="E15" i="108"/>
  <c r="E14" i="108"/>
  <c r="E13" i="108"/>
  <c r="E83" i="121"/>
  <c r="E82" i="121"/>
  <c r="E80" i="121"/>
  <c r="E79" i="121"/>
  <c r="E78" i="121"/>
  <c r="E77" i="121"/>
  <c r="E70" i="121"/>
  <c r="E69" i="121"/>
  <c r="E68" i="121"/>
  <c r="E67" i="121"/>
  <c r="E65" i="121"/>
  <c r="E63" i="121"/>
  <c r="E62" i="121"/>
  <c r="E61" i="121"/>
  <c r="E59" i="121"/>
  <c r="E57" i="121"/>
  <c r="E56" i="121"/>
  <c r="E55" i="121"/>
  <c r="E52" i="121"/>
  <c r="E51" i="121"/>
  <c r="E46" i="121"/>
  <c r="E45" i="121"/>
  <c r="E44" i="121"/>
  <c r="E43" i="121"/>
  <c r="E36" i="121"/>
  <c r="E35" i="121"/>
  <c r="E34" i="121"/>
  <c r="E33" i="121"/>
  <c r="E26" i="121"/>
  <c r="E25" i="121"/>
  <c r="E24" i="121"/>
  <c r="E23" i="121"/>
  <c r="E15" i="121"/>
  <c r="E13" i="121"/>
  <c r="E12" i="121"/>
  <c r="E11" i="121"/>
  <c r="E639" i="105"/>
  <c r="E672" i="105"/>
  <c r="E669" i="105"/>
  <c r="E668" i="105"/>
  <c r="E666" i="105"/>
  <c r="E665" i="105"/>
  <c r="E664" i="105"/>
  <c r="E663" i="105"/>
  <c r="E661" i="105"/>
  <c r="E660" i="105"/>
  <c r="E659" i="105"/>
  <c r="E656" i="105"/>
  <c r="E655" i="105"/>
  <c r="E653" i="105"/>
  <c r="E652" i="105"/>
  <c r="E649" i="105"/>
  <c r="E648" i="105"/>
  <c r="E646" i="105"/>
  <c r="E645" i="105"/>
  <c r="E644" i="105"/>
  <c r="E643" i="105"/>
  <c r="E642" i="105"/>
  <c r="E641" i="105"/>
  <c r="E566" i="105"/>
  <c r="E570" i="105" s="1"/>
  <c r="E315" i="105"/>
  <c r="E316" i="105"/>
  <c r="E616" i="105"/>
  <c r="E615" i="105"/>
  <c r="E614" i="105"/>
  <c r="E613" i="105"/>
  <c r="E611" i="105"/>
  <c r="E610" i="105"/>
  <c r="E609" i="105"/>
  <c r="E608" i="105"/>
  <c r="E606" i="105"/>
  <c r="E605" i="105"/>
  <c r="E603" i="105"/>
  <c r="E602" i="105"/>
  <c r="E601" i="105"/>
  <c r="E600" i="105"/>
  <c r="E596" i="105"/>
  <c r="E595" i="105"/>
  <c r="E582" i="105"/>
  <c r="E581" i="105"/>
  <c r="E580" i="105"/>
  <c r="E579" i="105"/>
  <c r="E578" i="105"/>
  <c r="E577" i="105"/>
  <c r="E576" i="105"/>
  <c r="E565" i="105"/>
  <c r="E564" i="105"/>
  <c r="E562" i="105"/>
  <c r="E561" i="105"/>
  <c r="E559" i="105"/>
  <c r="E558" i="105"/>
  <c r="E557" i="105"/>
  <c r="E556" i="105"/>
  <c r="E555" i="105"/>
  <c r="E554" i="105"/>
  <c r="E553" i="105"/>
  <c r="E552" i="105"/>
  <c r="E237" i="105"/>
  <c r="E244" i="105"/>
  <c r="E243" i="105"/>
  <c r="E242" i="105"/>
  <c r="E241" i="105"/>
  <c r="E240" i="105"/>
  <c r="E239" i="105"/>
  <c r="E236" i="105"/>
  <c r="E235" i="105"/>
  <c r="E234" i="105"/>
  <c r="E233" i="105"/>
  <c r="E221" i="105"/>
  <c r="E222" i="105" s="1"/>
  <c r="E220" i="105"/>
  <c r="E219" i="105"/>
  <c r="E218" i="105"/>
  <c r="E217" i="105"/>
  <c r="E50" i="105"/>
  <c r="E49" i="105"/>
  <c r="E46" i="105"/>
  <c r="E45" i="105"/>
  <c r="E44" i="105"/>
  <c r="E43" i="105"/>
  <c r="E23" i="105"/>
  <c r="E22" i="105"/>
  <c r="E21" i="105"/>
  <c r="E20" i="105"/>
  <c r="E19" i="105"/>
  <c r="E18" i="105"/>
  <c r="E16" i="105"/>
  <c r="E15" i="105"/>
  <c r="E14" i="105"/>
  <c r="E12" i="105"/>
  <c r="E11" i="105"/>
  <c r="E10" i="105"/>
  <c r="E32" i="118"/>
  <c r="E29" i="118"/>
  <c r="E28" i="118"/>
  <c r="E69" i="117"/>
  <c r="E51" i="118"/>
  <c r="E49" i="118"/>
  <c r="E48" i="118"/>
  <c r="E47" i="118"/>
  <c r="E46" i="118"/>
  <c r="E44" i="118"/>
  <c r="E43" i="118"/>
  <c r="E42" i="118"/>
  <c r="E41" i="118"/>
  <c r="E39" i="118"/>
  <c r="E38" i="118"/>
  <c r="E37" i="118"/>
  <c r="E36" i="118"/>
  <c r="E34" i="118"/>
  <c r="E26" i="118"/>
  <c r="E25" i="118"/>
  <c r="E24" i="118"/>
  <c r="E23" i="118"/>
  <c r="E21" i="118"/>
  <c r="E20" i="118"/>
  <c r="E19" i="118"/>
  <c r="E18" i="118"/>
  <c r="E16" i="118"/>
  <c r="E15" i="118"/>
  <c r="E14" i="118"/>
  <c r="E12" i="118"/>
  <c r="E11" i="118"/>
  <c r="E10" i="118"/>
  <c r="E65" i="117"/>
  <c r="E64" i="117"/>
  <c r="E63" i="117"/>
  <c r="E62" i="117"/>
  <c r="E61" i="117"/>
  <c r="E59" i="117"/>
  <c r="E58" i="117"/>
  <c r="E57" i="117"/>
  <c r="E56" i="117"/>
  <c r="E54" i="117"/>
  <c r="E53" i="117"/>
  <c r="E52" i="117"/>
  <c r="E51" i="117"/>
  <c r="E50" i="117"/>
  <c r="E48" i="117"/>
  <c r="E46" i="117"/>
  <c r="E44" i="117"/>
  <c r="E43" i="117"/>
  <c r="E42" i="117"/>
  <c r="E41" i="117"/>
  <c r="E39" i="117"/>
  <c r="E38" i="117"/>
  <c r="E37" i="117"/>
  <c r="E28" i="117"/>
  <c r="E26" i="117"/>
  <c r="E25" i="117"/>
  <c r="E23" i="117"/>
  <c r="E21" i="117"/>
  <c r="E20" i="117"/>
  <c r="E19" i="117"/>
  <c r="E17" i="117"/>
  <c r="E16" i="117"/>
  <c r="E15" i="117"/>
  <c r="E630" i="105"/>
  <c r="E623" i="105"/>
  <c r="E622" i="105"/>
  <c r="E621" i="105"/>
  <c r="E620" i="105"/>
  <c r="E619" i="105"/>
  <c r="E284" i="105"/>
  <c r="E323" i="105"/>
  <c r="E322" i="105"/>
  <c r="E321" i="105"/>
  <c r="E320" i="105"/>
  <c r="E319" i="105"/>
  <c r="E317" i="105"/>
  <c r="E314" i="105"/>
  <c r="E313" i="105"/>
  <c r="E311" i="105"/>
  <c r="E310" i="105"/>
  <c r="E309" i="105"/>
  <c r="E308" i="105"/>
  <c r="E307" i="105"/>
  <c r="E305" i="105"/>
  <c r="E304" i="105"/>
  <c r="E303" i="105"/>
  <c r="E302" i="105"/>
  <c r="E301" i="105"/>
  <c r="E298" i="105"/>
  <c r="E297" i="105"/>
  <c r="E296" i="105"/>
  <c r="E294" i="105"/>
  <c r="E293" i="105"/>
  <c r="E292" i="105"/>
  <c r="E275" i="105"/>
  <c r="E272" i="105"/>
  <c r="E271" i="105"/>
  <c r="E268" i="105"/>
  <c r="E267" i="105"/>
  <c r="E264" i="105"/>
  <c r="E263" i="105"/>
  <c r="E176" i="105"/>
  <c r="E175" i="105"/>
  <c r="E174" i="105"/>
  <c r="E173" i="105"/>
  <c r="E172" i="105"/>
  <c r="F123" i="64"/>
  <c r="H123" i="64" s="1"/>
  <c r="F122" i="64"/>
  <c r="H122" i="64" s="1"/>
  <c r="H121" i="64" s="1"/>
  <c r="A122" i="64"/>
  <c r="A123" i="64"/>
  <c r="F120" i="64"/>
  <c r="H120" i="64"/>
  <c r="F119" i="64"/>
  <c r="H119" i="64"/>
  <c r="F118" i="64"/>
  <c r="H118" i="64"/>
  <c r="F117" i="64"/>
  <c r="H117" i="64"/>
  <c r="A117" i="64"/>
  <c r="A118" i="64"/>
  <c r="A119" i="64" s="1"/>
  <c r="A120" i="64" s="1"/>
  <c r="F115" i="64"/>
  <c r="H115" i="64"/>
  <c r="F114" i="64"/>
  <c r="H114" i="64"/>
  <c r="F113" i="64"/>
  <c r="H113" i="64"/>
  <c r="F112" i="64"/>
  <c r="H112" i="64"/>
  <c r="H111" i="64" s="1"/>
  <c r="A112" i="64"/>
  <c r="A113" i="64" s="1"/>
  <c r="A114" i="64" s="1"/>
  <c r="A115" i="64" s="1"/>
  <c r="F110" i="64"/>
  <c r="H110" i="64" s="1"/>
  <c r="F109" i="64"/>
  <c r="H109" i="64" s="1"/>
  <c r="F108" i="64"/>
  <c r="H108" i="64" s="1"/>
  <c r="F107" i="64"/>
  <c r="H107" i="64" s="1"/>
  <c r="A107" i="64"/>
  <c r="A108" i="64"/>
  <c r="A109" i="64" s="1"/>
  <c r="A110" i="64" s="1"/>
  <c r="F105" i="64"/>
  <c r="H105" i="64"/>
  <c r="F104" i="64"/>
  <c r="H104" i="64"/>
  <c r="F103" i="64"/>
  <c r="H103" i="64"/>
  <c r="F102" i="64"/>
  <c r="H102" i="64"/>
  <c r="F101" i="64"/>
  <c r="H101" i="64"/>
  <c r="H100" i="64" s="1"/>
  <c r="A101" i="64"/>
  <c r="A102" i="64" s="1"/>
  <c r="A103" i="64" s="1"/>
  <c r="A104" i="64" s="1"/>
  <c r="A105" i="64" s="1"/>
  <c r="F99" i="64"/>
  <c r="H99" i="64"/>
  <c r="F98" i="64"/>
  <c r="H98" i="64"/>
  <c r="F97" i="64"/>
  <c r="H97" i="64"/>
  <c r="F96" i="64"/>
  <c r="H96" i="64"/>
  <c r="F95" i="64"/>
  <c r="H95" i="64"/>
  <c r="F94" i="64"/>
  <c r="H94" i="64"/>
  <c r="A94" i="64"/>
  <c r="A95" i="64" s="1"/>
  <c r="A96" i="64" s="1"/>
  <c r="A97" i="64" s="1"/>
  <c r="A98" i="64" s="1"/>
  <c r="A99" i="64" s="1"/>
  <c r="F92" i="64"/>
  <c r="H92" i="64" s="1"/>
  <c r="F91" i="64"/>
  <c r="H91" i="64" s="1"/>
  <c r="F90" i="64"/>
  <c r="H90" i="64" s="1"/>
  <c r="F89" i="64"/>
  <c r="H89" i="64" s="1"/>
  <c r="A89" i="64"/>
  <c r="A90" i="64" s="1"/>
  <c r="A91" i="64" s="1"/>
  <c r="A92" i="64" s="1"/>
  <c r="F87" i="64"/>
  <c r="H87" i="64" s="1"/>
  <c r="F86" i="64"/>
  <c r="H86" i="64" s="1"/>
  <c r="F85" i="64"/>
  <c r="H85" i="64" s="1"/>
  <c r="F84" i="64"/>
  <c r="H84" i="64" s="1"/>
  <c r="F83" i="64"/>
  <c r="H83" i="64" s="1"/>
  <c r="F82" i="64"/>
  <c r="H82" i="64" s="1"/>
  <c r="A82" i="64"/>
  <c r="A83" i="64" s="1"/>
  <c r="A84" i="64" s="1"/>
  <c r="A85" i="64" s="1"/>
  <c r="A86" i="64" s="1"/>
  <c r="A87" i="64" s="1"/>
  <c r="F80" i="64"/>
  <c r="H80" i="64" s="1"/>
  <c r="F79" i="64"/>
  <c r="H79" i="64" s="1"/>
  <c r="F78" i="64"/>
  <c r="H78" i="64" s="1"/>
  <c r="F77" i="64"/>
  <c r="H77" i="64" s="1"/>
  <c r="A77" i="64"/>
  <c r="A78" i="64" s="1"/>
  <c r="A79" i="64" s="1"/>
  <c r="A80" i="64" s="1"/>
  <c r="F75" i="64"/>
  <c r="H75" i="64" s="1"/>
  <c r="H74" i="64"/>
  <c r="F73" i="64"/>
  <c r="H73" i="64"/>
  <c r="F72" i="64"/>
  <c r="H72" i="64"/>
  <c r="F71" i="64"/>
  <c r="H71" i="64"/>
  <c r="A71" i="64"/>
  <c r="A72" i="64"/>
  <c r="A73" i="64" s="1"/>
  <c r="A74" i="64" s="1"/>
  <c r="A75" i="64" s="1"/>
  <c r="F69" i="64"/>
  <c r="H69" i="64" s="1"/>
  <c r="H68" i="64"/>
  <c r="F67" i="64"/>
  <c r="H67" i="64"/>
  <c r="F66" i="64"/>
  <c r="H66" i="64"/>
  <c r="F65" i="64"/>
  <c r="H65" i="64"/>
  <c r="A65" i="64"/>
  <c r="A66" i="64"/>
  <c r="A67" i="64" s="1"/>
  <c r="A68" i="64" s="1"/>
  <c r="A69" i="64" s="1"/>
  <c r="F62" i="64"/>
  <c r="H62" i="64" s="1"/>
  <c r="F61" i="64"/>
  <c r="H61" i="64" s="1"/>
  <c r="H60" i="64" s="1"/>
  <c r="A61" i="64"/>
  <c r="A62" i="64"/>
  <c r="F59" i="64"/>
  <c r="H59" i="64"/>
  <c r="H58" i="64"/>
  <c r="F57" i="64"/>
  <c r="H57" i="64" s="1"/>
  <c r="F56" i="64"/>
  <c r="H56" i="64" s="1"/>
  <c r="F55" i="64"/>
  <c r="H55" i="64" s="1"/>
  <c r="H54" i="64" s="1"/>
  <c r="A55" i="64"/>
  <c r="A56" i="64"/>
  <c r="A57" i="64" s="1"/>
  <c r="A58" i="64"/>
  <c r="A59" i="64" s="1"/>
  <c r="F53" i="64"/>
  <c r="H53" i="64" s="1"/>
  <c r="F52" i="64"/>
  <c r="H52" i="64" s="1"/>
  <c r="H51" i="64" s="1"/>
  <c r="A52" i="64"/>
  <c r="A53" i="64"/>
  <c r="F49" i="64"/>
  <c r="F50" i="64"/>
  <c r="H50" i="64" s="1"/>
  <c r="F48" i="64"/>
  <c r="H48" i="64" s="1"/>
  <c r="F47" i="64"/>
  <c r="H47" i="64" s="1"/>
  <c r="A47" i="64"/>
  <c r="A48" i="64" s="1"/>
  <c r="A49" i="64" s="1"/>
  <c r="A50" i="64" s="1"/>
  <c r="F44" i="64"/>
  <c r="H44" i="64" s="1"/>
  <c r="F43" i="64"/>
  <c r="H43" i="64" s="1"/>
  <c r="F42" i="64"/>
  <c r="H42" i="64" s="1"/>
  <c r="A42" i="64"/>
  <c r="A43" i="64" s="1"/>
  <c r="A44" i="64" s="1"/>
  <c r="A45" i="64" s="1"/>
  <c r="F39" i="64"/>
  <c r="F38" i="64"/>
  <c r="H38" i="64"/>
  <c r="F37" i="64"/>
  <c r="H37" i="64"/>
  <c r="A37" i="64"/>
  <c r="A38" i="64"/>
  <c r="A39" i="64" s="1"/>
  <c r="A40" i="64" s="1"/>
  <c r="H34" i="64"/>
  <c r="H33" i="64"/>
  <c r="F32" i="64"/>
  <c r="H32" i="64"/>
  <c r="F31" i="64"/>
  <c r="H31" i="64"/>
  <c r="F30" i="64"/>
  <c r="H30" i="64"/>
  <c r="A30" i="64"/>
  <c r="A31" i="64" s="1"/>
  <c r="A32" i="64" s="1"/>
  <c r="A33" i="64" s="1"/>
  <c r="A34" i="64" s="1"/>
  <c r="A35" i="64" s="1"/>
  <c r="H27" i="64"/>
  <c r="H26" i="64"/>
  <c r="F25" i="64"/>
  <c r="F24" i="64"/>
  <c r="H24" i="64"/>
  <c r="F23" i="64"/>
  <c r="H23" i="64"/>
  <c r="A23" i="64"/>
  <c r="A24" i="64"/>
  <c r="A25" i="64" s="1"/>
  <c r="A26" i="64"/>
  <c r="A27" i="64" s="1"/>
  <c r="A28" i="64" s="1"/>
  <c r="H20" i="64"/>
  <c r="H19" i="64"/>
  <c r="F18" i="64"/>
  <c r="F17" i="64"/>
  <c r="H17" i="64" s="1"/>
  <c r="F16" i="64"/>
  <c r="H16" i="64" s="1"/>
  <c r="A16" i="64"/>
  <c r="A17" i="64" s="1"/>
  <c r="A18" i="64"/>
  <c r="A19" i="64" s="1"/>
  <c r="A20" i="64" s="1"/>
  <c r="A21" i="64" s="1"/>
  <c r="E627" i="105"/>
  <c r="F35" i="64"/>
  <c r="H35" i="64"/>
  <c r="H88" i="64"/>
  <c r="E629" i="105"/>
  <c r="E625" i="105"/>
  <c r="E626" i="105"/>
  <c r="E84" i="125"/>
  <c r="E132" i="125"/>
  <c r="E372" i="105"/>
  <c r="E371" i="105"/>
  <c r="E370" i="105"/>
  <c r="E369" i="105"/>
  <c r="L15" i="128"/>
  <c r="H81" i="64"/>
  <c r="H76" i="64"/>
  <c r="H18" i="64"/>
  <c r="F21" i="64"/>
  <c r="H21" i="64" s="1"/>
  <c r="H15" i="64" s="1"/>
  <c r="F28" i="64"/>
  <c r="H28" i="64"/>
  <c r="H25" i="64"/>
  <c r="H22" i="64"/>
  <c r="H64" i="64"/>
  <c r="H125" i="64"/>
  <c r="E8" i="64" s="1"/>
  <c r="E9" i="64" s="1"/>
  <c r="E83" i="125"/>
  <c r="E82" i="125"/>
  <c r="H70" i="64"/>
  <c r="E90" i="105"/>
  <c r="E91" i="105" s="1"/>
  <c r="H93" i="64"/>
  <c r="H116" i="64"/>
  <c r="H49" i="64"/>
  <c r="H46" i="64"/>
  <c r="H29" i="64" l="1"/>
  <c r="F45" i="64"/>
  <c r="H45" i="64" s="1"/>
  <c r="H41" i="64" s="1"/>
  <c r="H106" i="64"/>
  <c r="H124" i="64" s="1"/>
  <c r="F40" i="64"/>
  <c r="H40" i="64" s="1"/>
  <c r="H39" i="64"/>
  <c r="E137" i="125"/>
  <c r="E133" i="125"/>
  <c r="E135" i="125"/>
  <c r="E136" i="125"/>
  <c r="E85" i="125"/>
  <c r="L41" i="122"/>
  <c r="E12" i="125"/>
  <c r="E48" i="121"/>
  <c r="G11" i="124"/>
  <c r="L17" i="128"/>
  <c r="L137" i="111"/>
  <c r="E54" i="111"/>
  <c r="E225" i="105"/>
  <c r="E290" i="105"/>
  <c r="E574" i="105"/>
  <c r="E427" i="105"/>
  <c r="E227" i="105"/>
  <c r="E228" i="105" s="1"/>
  <c r="E223" i="105"/>
  <c r="E224" i="105"/>
  <c r="E226" i="105"/>
  <c r="E289" i="105"/>
  <c r="E633" i="105"/>
  <c r="E428" i="105"/>
  <c r="E425" i="105"/>
  <c r="E424" i="105"/>
  <c r="E569" i="105"/>
  <c r="E567" i="105"/>
  <c r="E636" i="105"/>
  <c r="E583" i="105"/>
  <c r="E584" i="105" s="1"/>
  <c r="E571" i="105"/>
  <c r="E572" i="105"/>
  <c r="E590" i="105"/>
  <c r="E591" i="105" s="1"/>
  <c r="E568" i="105"/>
  <c r="E635" i="105"/>
  <c r="E632" i="105"/>
  <c r="E363" i="105"/>
  <c r="E367" i="105"/>
  <c r="E364" i="105"/>
  <c r="E365" i="105"/>
  <c r="E288" i="105"/>
  <c r="E286" i="105"/>
  <c r="L53" i="118" l="1"/>
  <c r="H36" i="64"/>
  <c r="G7" i="124"/>
  <c r="H127" i="64"/>
  <c r="H128" i="64" s="1"/>
  <c r="H126" i="64"/>
  <c r="E141" i="125"/>
  <c r="E139" i="125"/>
  <c r="E142" i="125"/>
  <c r="E138" i="125"/>
  <c r="E140" i="125"/>
  <c r="L48" i="126"/>
  <c r="L50" i="126"/>
  <c r="L71" i="117"/>
  <c r="L16" i="128"/>
  <c r="L18" i="128" s="1"/>
  <c r="L19" i="128" s="1"/>
  <c r="L20" i="128" s="1"/>
  <c r="L24" i="128" s="1"/>
  <c r="G10" i="124"/>
  <c r="L25" i="123"/>
  <c r="L26" i="123" s="1"/>
  <c r="L27" i="123" s="1"/>
  <c r="L139" i="111"/>
  <c r="L38" i="127"/>
  <c r="L56" i="111"/>
  <c r="G8" i="124"/>
  <c r="L85" i="121"/>
  <c r="L38" i="98"/>
  <c r="L42" i="122"/>
  <c r="L43" i="122" s="1"/>
  <c r="L44" i="122" s="1"/>
  <c r="G8" i="104"/>
  <c r="L98" i="108"/>
  <c r="L100" i="108"/>
  <c r="E229" i="105"/>
  <c r="E231" i="105"/>
  <c r="E230" i="105"/>
  <c r="E589" i="105"/>
  <c r="E592" i="105"/>
  <c r="E593" i="105"/>
  <c r="E586" i="105"/>
  <c r="E585" i="105"/>
  <c r="E587" i="105"/>
  <c r="E588" i="105"/>
  <c r="L54" i="118" l="1"/>
  <c r="L55" i="118" s="1"/>
  <c r="L56" i="118" s="1"/>
  <c r="L57" i="118" s="1"/>
  <c r="L58" i="118" s="1"/>
  <c r="L49" i="126"/>
  <c r="L51" i="126" s="1"/>
  <c r="L52" i="126" s="1"/>
  <c r="L53" i="126" s="1"/>
  <c r="E8" i="104" s="1"/>
  <c r="L694" i="105"/>
  <c r="L698" i="105" s="1"/>
  <c r="L138" i="111"/>
  <c r="L140" i="111" s="1"/>
  <c r="L141" i="111" s="1"/>
  <c r="L142" i="111" s="1"/>
  <c r="L72" i="117"/>
  <c r="L73" i="117" s="1"/>
  <c r="L74" i="117" s="1"/>
  <c r="L75" i="117" s="1"/>
  <c r="L76" i="117" s="1"/>
  <c r="H129" i="64"/>
  <c r="H130" i="64" s="1"/>
  <c r="L164" i="125"/>
  <c r="L45" i="122"/>
  <c r="L46" i="122" s="1"/>
  <c r="L47" i="122" s="1"/>
  <c r="L39" i="98"/>
  <c r="G7" i="104"/>
  <c r="G9" i="104" s="1"/>
  <c r="L39" i="127"/>
  <c r="L40" i="127" s="1"/>
  <c r="L41" i="127" s="1"/>
  <c r="L42" i="127" s="1"/>
  <c r="L43" i="127" s="1"/>
  <c r="G9" i="124"/>
  <c r="L86" i="121"/>
  <c r="L87" i="121" s="1"/>
  <c r="L88" i="121" s="1"/>
  <c r="L89" i="121" s="1"/>
  <c r="L90" i="121" s="1"/>
  <c r="D8" i="124" s="1"/>
  <c r="F8" i="124" s="1"/>
  <c r="L99" i="108"/>
  <c r="L101" i="108" s="1"/>
  <c r="L102" i="108" s="1"/>
  <c r="L103" i="108" s="1"/>
  <c r="E7" i="124" s="1"/>
  <c r="F7" i="124" s="1"/>
  <c r="L40" i="98"/>
  <c r="D11" i="124"/>
  <c r="F11" i="124" s="1"/>
  <c r="L57" i="111"/>
  <c r="L58" i="111" s="1"/>
  <c r="L59" i="111" s="1"/>
  <c r="L60" i="111" s="1"/>
  <c r="L61" i="111" s="1"/>
  <c r="L28" i="123"/>
  <c r="L29" i="123" s="1"/>
  <c r="L30" i="123" s="1"/>
  <c r="D10" i="124" s="1"/>
  <c r="F10" i="124" s="1"/>
  <c r="L143" i="111" l="1"/>
  <c r="D9" i="124" s="1"/>
  <c r="F9" i="124" s="1"/>
  <c r="H131" i="64"/>
  <c r="H132" i="64"/>
  <c r="E7" i="64" s="1"/>
  <c r="L165" i="125"/>
  <c r="L166" i="125" s="1"/>
  <c r="L167" i="125" s="1"/>
  <c r="L168" i="125" s="1"/>
  <c r="L169" i="125" s="1"/>
  <c r="D7" i="104" s="1"/>
  <c r="D9" i="104" s="1"/>
  <c r="L41" i="98"/>
  <c r="L42" i="98" s="1"/>
  <c r="E9" i="104"/>
  <c r="F8" i="104"/>
  <c r="E12" i="124"/>
  <c r="L696" i="105"/>
  <c r="L43" i="98" l="1"/>
  <c r="F7" i="104"/>
  <c r="F9" i="104" s="1"/>
  <c r="E18" i="103"/>
  <c r="E19" i="103" s="1"/>
  <c r="E20" i="103" s="1"/>
  <c r="E22" i="103" s="1"/>
  <c r="E23" i="103" s="1"/>
  <c r="E24" i="103" s="1"/>
  <c r="G6" i="124"/>
  <c r="G12" i="124" s="1"/>
  <c r="G21" i="103" l="1"/>
  <c r="G22" i="103" s="1"/>
  <c r="G23" i="103" s="1"/>
  <c r="G24" i="103" s="1"/>
  <c r="L697" i="105"/>
  <c r="L695" i="105"/>
  <c r="L699" i="105" s="1"/>
  <c r="H21" i="103" l="1"/>
  <c r="L700" i="105"/>
  <c r="L701" i="105" s="1"/>
  <c r="L702" i="105" s="1"/>
  <c r="D6" i="124" l="1"/>
  <c r="D12" i="124" l="1"/>
  <c r="D18" i="103" s="1"/>
  <c r="D19" i="103" s="1"/>
  <c r="D20" i="103" s="1"/>
  <c r="D22" i="103" s="1"/>
  <c r="D23" i="103" s="1"/>
  <c r="D24" i="103" s="1"/>
  <c r="F6" i="124"/>
  <c r="F12" i="124" l="1"/>
  <c r="H18" i="103" s="1"/>
  <c r="H19" i="103" s="1"/>
  <c r="H20" i="103" s="1"/>
  <c r="H22" i="103" s="1"/>
  <c r="H23" i="103" l="1"/>
  <c r="H24" i="103" s="1"/>
</calcChain>
</file>

<file path=xl/sharedStrings.xml><?xml version="1.0" encoding="utf-8"?>
<sst xmlns="http://schemas.openxmlformats.org/spreadsheetml/2006/main" count="3893" uniqueCount="858">
  <si>
    <t xml:space="preserve">ჩაფლული ტიპის შტეპსელური როზეტების დაყენება დამიწების კონტაქტით  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</si>
  <si>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</si>
  <si>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</si>
  <si>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</si>
  <si>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</si>
  <si>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t>გ/მ</t>
  </si>
  <si>
    <t>ცემენტის დუღაბი</t>
  </si>
  <si>
    <t xml:space="preserve">ანტიკოროზიული საღებავი </t>
  </si>
  <si>
    <t>ოლიფა</t>
  </si>
  <si>
    <t xml:space="preserve">ცემენტის დუღაბი </t>
  </si>
  <si>
    <t>კომპლ</t>
  </si>
  <si>
    <t>საღებავი წყალემულსია</t>
  </si>
  <si>
    <t>ტნ</t>
  </si>
  <si>
    <t>ჩაფლული ტიპის გამანაწილებელი კოლოფი</t>
  </si>
  <si>
    <t>ყალიბის ფარი სისქე 25მმ</t>
  </si>
  <si>
    <t>ცალი</t>
  </si>
  <si>
    <t xml:space="preserve">წყალმომარაგება </t>
  </si>
  <si>
    <t xml:space="preserve">ლარი </t>
  </si>
  <si>
    <t>ლარი</t>
  </si>
  <si>
    <t>გრძ/მ</t>
  </si>
  <si>
    <t xml:space="preserve">გრძ/მ </t>
  </si>
  <si>
    <t xml:space="preserve">ცალი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</si>
  <si>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</si>
  <si>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</si>
  <si>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</si>
  <si>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</si>
  <si>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</si>
  <si>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</si>
  <si>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</si>
  <si>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</si>
  <si>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</si>
  <si>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</si>
  <si>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</si>
  <si>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</si>
  <si>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</si>
  <si>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</si>
  <si>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</si>
  <si>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</si>
  <si>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</si>
  <si>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</si>
  <si>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</si>
  <si>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</si>
  <si>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</si>
  <si>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</si>
  <si>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</si>
  <si>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</si>
  <si>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</si>
  <si>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</si>
  <si>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</si>
  <si>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</si>
  <si>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</si>
  <si>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</si>
  <si>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</si>
  <si>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</si>
  <si>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</si>
  <si>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</si>
  <si>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</si>
  <si>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</si>
  <si>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</si>
  <si>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</si>
  <si>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</si>
  <si>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</si>
  <si>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</si>
  <si>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</si>
  <si>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</si>
  <si>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</si>
  <si>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</si>
  <si>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</si>
  <si>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</si>
  <si>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</si>
  <si>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</si>
  <si>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</si>
  <si>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</si>
  <si>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</si>
  <si>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</si>
  <si>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</si>
  <si>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</si>
  <si>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</si>
  <si>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</si>
  <si>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</si>
  <si>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</si>
  <si>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</si>
  <si>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</si>
  <si>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</si>
  <si>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</si>
  <si>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</si>
  <si>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</si>
  <si>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</si>
  <si>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</si>
  <si>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</si>
  <si>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</si>
  <si>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</si>
  <si>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</si>
  <si>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</si>
  <si>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</si>
  <si>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</si>
  <si>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</si>
  <si>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</si>
  <si>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</si>
  <si>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</si>
  <si>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</si>
  <si>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</si>
  <si>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</si>
  <si>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</si>
  <si>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</si>
  <si>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</si>
  <si>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</si>
  <si>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</si>
  <si>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</si>
  <si>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</si>
  <si>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</si>
  <si>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</si>
  <si>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</si>
  <si>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</si>
  <si>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</si>
  <si>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</si>
  <si>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</si>
  <si>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</si>
  <si>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</si>
  <si>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</si>
  <si>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</si>
  <si>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</si>
  <si>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</si>
  <si>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</si>
  <si>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</si>
  <si>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</si>
  <si>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</si>
  <si>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</si>
  <si>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</si>
  <si>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</si>
  <si>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</si>
  <si>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</si>
  <si>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</si>
  <si>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</si>
  <si>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  <charset val="204"/>
      </rPr>
      <t>$</t>
    </r>
    <r>
      <rPr>
        <sz val="11"/>
        <rFont val="LitNusx"/>
        <family val="2"/>
        <charset val="204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</si>
  <si>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</si>
  <si>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</si>
  <si>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</si>
  <si>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</si>
  <si>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</si>
  <si>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</si>
  <si>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</si>
  <si>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  <charset val="204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</si>
  <si>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</si>
  <si>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</si>
  <si>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</si>
  <si>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</si>
  <si>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</si>
  <si>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</si>
  <si>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</si>
  <si>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</si>
  <si>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</si>
  <si>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</si>
  <si>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</si>
  <si>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</si>
  <si>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</si>
  <si>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</si>
  <si>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</si>
  <si>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სხვა მასალები</t>
  </si>
  <si>
    <t xml:space="preserve">შრომის დანახარჯი  </t>
  </si>
  <si>
    <t xml:space="preserve">ჯამი: </t>
  </si>
  <si>
    <t xml:space="preserve">ზედნადები ხარჯები </t>
  </si>
  <si>
    <t>გეგმიური დაგროვება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</si>
  <si>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</si>
  <si>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</si>
  <si>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</si>
  <si>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</si>
  <si>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</si>
  <si>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</si>
  <si>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</si>
  <si>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</si>
  <si>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 xml:space="preserve">მშენებლობის ძირითადი ობიექტი </t>
  </si>
  <si>
    <t xml:space="preserve">ჯამი </t>
  </si>
  <si>
    <t>სამუშაოს და ხარჯების დასახელება</t>
  </si>
  <si>
    <t>განზომილების ერთეული ლარი</t>
  </si>
  <si>
    <t xml:space="preserve">შრომის გადასახადი ლარი </t>
  </si>
  <si>
    <t>ერთეული ღირებულების მაჩვენებელი</t>
  </si>
  <si>
    <t xml:space="preserve">სულ </t>
  </si>
  <si>
    <t>სამშენებლო სამუშაოები</t>
  </si>
  <si>
    <t>ჯამი</t>
  </si>
  <si>
    <t>კაც/სთ</t>
  </si>
  <si>
    <t>შრომითი დანახარჯი</t>
  </si>
  <si>
    <t>მან/სთ</t>
  </si>
  <si>
    <t xml:space="preserve">მანქანები </t>
  </si>
  <si>
    <t>კგ</t>
  </si>
  <si>
    <t>ტ</t>
  </si>
  <si>
    <t>სხვა  მასალები</t>
  </si>
  <si>
    <t>ფიცარი ჩამოგანილი III ხ. 40 მმ  სისქის  და მეტი</t>
  </si>
  <si>
    <t xml:space="preserve">ფითხი ზეთოვანი - წებოვანი </t>
  </si>
  <si>
    <t>ტრანსპორტირება</t>
  </si>
  <si>
    <t>25</t>
  </si>
  <si>
    <t>27</t>
  </si>
  <si>
    <t>23</t>
  </si>
  <si>
    <t>24</t>
  </si>
  <si>
    <t>26</t>
  </si>
  <si>
    <t>მასალის ღირებულება</t>
  </si>
  <si>
    <t>ხელფასი</t>
  </si>
  <si>
    <t>მანქანა-დანადგარები</t>
  </si>
  <si>
    <t>ერთეული</t>
  </si>
  <si>
    <t xml:space="preserve"> ჯამი</t>
  </si>
  <si>
    <t xml:space="preserve">ტრანსპორტის ხარჯი </t>
  </si>
  <si>
    <t xml:space="preserve">კგ </t>
  </si>
  <si>
    <t xml:space="preserve">შრომითი დანახარჯი  </t>
  </si>
  <si>
    <t xml:space="preserve"> არმატურა   </t>
  </si>
  <si>
    <t>შრომის დანახარჯი (18,8+0,34X6)/100</t>
  </si>
  <si>
    <t>მანქანები  (0,95+0,23X6)/100</t>
  </si>
  <si>
    <t>ცემენტის დუღაბი (2,04+0,51X6)/100</t>
  </si>
  <si>
    <t>ბეტონი B-20</t>
  </si>
  <si>
    <t>21</t>
  </si>
  <si>
    <t>22</t>
  </si>
  <si>
    <t>28</t>
  </si>
  <si>
    <t>29</t>
  </si>
  <si>
    <t>სამშენებლო,  სამუშაოები</t>
  </si>
  <si>
    <t xml:space="preserve"> სამონტაჟო   სამუშაოები</t>
  </si>
  <si>
    <t>სამონტაჟო სამუშაოები</t>
  </si>
  <si>
    <t xml:space="preserve">დანადგარი, მოწყობილობები </t>
  </si>
  <si>
    <t>ზედნადები ხარჯები შრომითი დანახარჯიდან</t>
  </si>
  <si>
    <t>გრუნტის უკუჩაყრა</t>
  </si>
  <si>
    <t xml:space="preserve">შრომითი დანახარჯი </t>
  </si>
  <si>
    <t>ლამინირებული პარკეტის ფილა</t>
  </si>
  <si>
    <t>ლამინირებული პარკეტის დასაგები ღრუბელი</t>
  </si>
  <si>
    <t>სხვა მანქანები</t>
  </si>
  <si>
    <t>მდფ-ის კარის ბლოკი</t>
  </si>
  <si>
    <t>ლურსმანი</t>
  </si>
  <si>
    <t>ელექტროდი</t>
  </si>
  <si>
    <t>30</t>
  </si>
  <si>
    <t>31</t>
  </si>
  <si>
    <t>32</t>
  </si>
  <si>
    <t>44</t>
  </si>
  <si>
    <t>45</t>
  </si>
  <si>
    <t>47</t>
  </si>
  <si>
    <t xml:space="preserve">მილსადენების ჰიდრავლიკური გამოცდა </t>
  </si>
  <si>
    <t>კანალიზაცია</t>
  </si>
  <si>
    <t xml:space="preserve">პლასმასის საკანალიზაციო მილების მოწყობა d-100 მმ </t>
  </si>
  <si>
    <t xml:space="preserve">პლასმასის საკანალიზაციო მილი d-100 მმ </t>
  </si>
  <si>
    <t xml:space="preserve">ფასონური ნაწილები d-100 მმ </t>
  </si>
  <si>
    <t xml:space="preserve">პლასმასის საკანალიზაციო მილების მოწყობა d-50მმ </t>
  </si>
  <si>
    <t xml:space="preserve">პლასმასის საკანალიზაციო მილი d-50 მმ </t>
  </si>
  <si>
    <t xml:space="preserve">ფასონური ნაწილები d-50 მმ </t>
  </si>
  <si>
    <t>ხელსაბანების  მოწყობა</t>
  </si>
  <si>
    <t>ხელსაბანი</t>
  </si>
  <si>
    <t xml:space="preserve">პლასმასის ტრაპის მოწყობა d-50მმ </t>
  </si>
  <si>
    <t xml:space="preserve">პლასმასის ტრაპი d-50მმ </t>
  </si>
  <si>
    <t>წყალგაყვანილობა</t>
  </si>
  <si>
    <t>ბენზინი</t>
  </si>
  <si>
    <t>ბიტუმის მასტიკა</t>
  </si>
  <si>
    <t>ჭის  ჰიდროიზოლაცია ბიტუმის მასტიკით</t>
  </si>
  <si>
    <t xml:space="preserve">მან/სთ </t>
  </si>
  <si>
    <t xml:space="preserve">სხვა მანქანები </t>
  </si>
  <si>
    <t>დახერხილი ხე 25-32 მმ III ხ.</t>
  </si>
  <si>
    <t xml:space="preserve"> ელ. სამუშაოები</t>
  </si>
  <si>
    <t>გათბობა</t>
  </si>
  <si>
    <t xml:space="preserve">გ/მ </t>
  </si>
  <si>
    <t>ცემენტის ხსნარი მ-25</t>
  </si>
  <si>
    <t xml:space="preserve">მეტალოპლასმასის ფანჯრის ბლოკი </t>
  </si>
  <si>
    <t xml:space="preserve">მეტალოპლასმასის სარკმლის ბლოკი </t>
  </si>
  <si>
    <t xml:space="preserve">მეტალოპლასმასის კარის  ბლოკი </t>
  </si>
  <si>
    <t>იატაკები</t>
  </si>
  <si>
    <t>კერამიკული ფილა კედლის</t>
  </si>
  <si>
    <t xml:space="preserve"> მდფ-ის კარების მონტაჟი </t>
  </si>
  <si>
    <t xml:space="preserve">საკედლე  ბლოკი 39X19X19სმ  </t>
  </si>
  <si>
    <t>ელექტროდი ე-42</t>
  </si>
  <si>
    <t>ფიცარი</t>
  </si>
  <si>
    <t>პასტა ანტისეპტიკური</t>
  </si>
  <si>
    <t>მავთული გლინულა დ-6მმ</t>
  </si>
  <si>
    <t>სჭვალი (პაკოვკი)</t>
  </si>
  <si>
    <t>ქანჩი (შურუპი)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</si>
  <si>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</si>
  <si>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</si>
  <si>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</si>
  <si>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</si>
  <si>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ხის ელემენტების ანტისეპტირება</t>
  </si>
  <si>
    <t xml:space="preserve">ხის მასალა </t>
  </si>
  <si>
    <t>რუბეროიდი</t>
  </si>
  <si>
    <t>პროექტით</t>
  </si>
  <si>
    <t>ლურსმანი სამშენებლო</t>
  </si>
  <si>
    <t xml:space="preserve"> ფერადი პროფილური ფენილი სისქე 0,5 მმ</t>
  </si>
  <si>
    <t>ჭანგი დ-12 მმ</t>
  </si>
  <si>
    <t xml:space="preserve">ფერად თუნუქის წყალშემკრები დ-100 მმ ღარების მოწყობა </t>
  </si>
  <si>
    <t>ღარის   დამჭერი</t>
  </si>
  <si>
    <t xml:space="preserve">ფერადი თუნუქის ღარი დ-100მმ </t>
  </si>
  <si>
    <t xml:space="preserve">ლურსმანი </t>
  </si>
  <si>
    <t>სჭვალი</t>
  </si>
  <si>
    <t xml:space="preserve">ფერადი თუნუქის წყალსაწრეტი მილის მოწყობა </t>
  </si>
  <si>
    <t xml:space="preserve">მუხლი  </t>
  </si>
  <si>
    <t>სამაგრი კედელში</t>
  </si>
  <si>
    <t>ფერადი თუნუქის წყალსაწრეტი მილი</t>
  </si>
  <si>
    <t>ლურსმანი ბეტონის</t>
  </si>
  <si>
    <t>სხვადასხვა მასალები ნორმით</t>
  </si>
  <si>
    <t xml:space="preserve">წყალმიმღები ძაბრების მოწყობა </t>
  </si>
  <si>
    <t>სხვა მანქანები ნორმით</t>
  </si>
  <si>
    <t>საწვიმარი ძაბრი</t>
  </si>
  <si>
    <t>სახურავი</t>
  </si>
  <si>
    <t>ბიტულინი</t>
  </si>
  <si>
    <t xml:space="preserve">გაზი </t>
  </si>
  <si>
    <t xml:space="preserve">ლითონის  კარის  ბლოკი </t>
  </si>
  <si>
    <t>ინვენტარული ხარაჩოს დაყენება და დაშლა სიმაღლით 5 მეტრამდე</t>
  </si>
  <si>
    <t xml:space="preserve">შრომის დანახარჯი  მისად  </t>
  </si>
  <si>
    <t>ლითონის დეტალი ხარაჩოსთვის</t>
  </si>
  <si>
    <t>ხის  დეტალი ხარაჩოსთვის</t>
  </si>
  <si>
    <t>ფასადი</t>
  </si>
  <si>
    <t xml:space="preserve">ქანჩი </t>
  </si>
  <si>
    <t xml:space="preserve">მინაპაკეტით შემინული თეთრი პროფილის მეტალოპლასმასის ფანჯრის მოწყობა </t>
  </si>
  <si>
    <t xml:space="preserve"> ქვიშა-ხრეშოვანი ნარევი </t>
  </si>
  <si>
    <t xml:space="preserve">ჩაფლული ტიპის  ერთკლავიშიანი ჩამრთველის დაყენება  </t>
  </si>
  <si>
    <t>ჩამრთველი ერთკლავიშიანი</t>
  </si>
  <si>
    <t>შედუღების აგრეგატი</t>
  </si>
  <si>
    <t xml:space="preserve">  დამიწების კონტურის  მოწყობა  </t>
  </si>
  <si>
    <t>ჰორიზონტალური დამამიწებელი  ფოლადის ზოლოვანა 40X4</t>
  </si>
  <si>
    <t xml:space="preserve">ვერტიკალური  დამამიწებელი ელექტროდი   დიამ 18მმ, </t>
  </si>
  <si>
    <t>შიდა  სანტექნიკა</t>
  </si>
  <si>
    <t>33</t>
  </si>
  <si>
    <t>34</t>
  </si>
  <si>
    <t>35</t>
  </si>
  <si>
    <t>37</t>
  </si>
  <si>
    <t>38</t>
  </si>
  <si>
    <t>40</t>
  </si>
  <si>
    <t>42</t>
  </si>
  <si>
    <t>43</t>
  </si>
  <si>
    <t>46</t>
  </si>
  <si>
    <t>ბეტონი  მ 200</t>
  </si>
  <si>
    <t xml:space="preserve">ცემენტის დუღაბი  </t>
  </si>
  <si>
    <t>ფერადი თუნუქის  ფურცლები გლუვი სისქე 0,5მმ</t>
  </si>
  <si>
    <t xml:space="preserve">ტრანსპორტის ხარჯი მასალებიდან </t>
  </si>
  <si>
    <t>საღებავი წყალგაუმტარი</t>
  </si>
  <si>
    <t>წყლიშემრევი</t>
  </si>
  <si>
    <t>საფუძვლის მოწყობა ქვიშით მილების მოსაწყობად</t>
  </si>
  <si>
    <t>ქვიშა</t>
  </si>
  <si>
    <t xml:space="preserve">III კატეგორიის გრუნტის ამოღება ხელით  ჭების მოსაწყობად </t>
  </si>
  <si>
    <t>გარე ქსელი გაზმომარაგებაზე</t>
  </si>
  <si>
    <t>დაბალი წნევის რედუქტორი 1"</t>
  </si>
  <si>
    <t>გაზის მრიცხველი</t>
  </si>
  <si>
    <t>ლითონი მილის დამუშავება  და შეღებვა ანტიკოროზიული საღებავით</t>
  </si>
  <si>
    <t xml:space="preserve">გარე ქსელი გაზმომარაგებაზე </t>
  </si>
  <si>
    <t>ცხაურა ხუფის ხუფი 600X600 მმ-ზე</t>
  </si>
  <si>
    <t xml:space="preserve"> ხუფის მოწყობა 600X600 მმ-ზე ჭაზე</t>
  </si>
  <si>
    <t xml:space="preserve">ზედმეტი გრუნტის  დატვირთვა  ხელით ავტოთვითმცლელზე </t>
  </si>
  <si>
    <t xml:space="preserve">სამშენებლო სამუშაოები  </t>
  </si>
  <si>
    <t>სამშენებლო ნარჩენების   გატანა 10 კმ მანძილზე</t>
  </si>
  <si>
    <t>პლინტუსი ლამინირებული 5 სმ</t>
  </si>
  <si>
    <t>მინაპაკეტით შემინული თეთრი პროფილის მეტალოპლასმასის სარკმლის მოწყობა</t>
  </si>
  <si>
    <t>შიდა მოპირკეთება: კედლები და ჭერი</t>
  </si>
  <si>
    <t xml:space="preserve">დაგროვებითი საპენსიო გადასახადი  ხელფასიდან 2% </t>
  </si>
  <si>
    <t>დ.ღ.გ  18 %</t>
  </si>
  <si>
    <t>სულ ხარჯთაღრიცხვით</t>
  </si>
  <si>
    <t>ყალიბის ფარი 25მმ</t>
  </si>
  <si>
    <t xml:space="preserve">ფიცარი ჩამოგანილი II ხ.  40 მმ  </t>
  </si>
  <si>
    <t>ტონა</t>
  </si>
  <si>
    <t>ღორღი</t>
  </si>
  <si>
    <t xml:space="preserve">კერამიკული ფილა იატაკის </t>
  </si>
  <si>
    <t>ფოლადის ფურცელი</t>
  </si>
  <si>
    <t>ზედმეტი გრუნტის   გატანა 10 კმ მანძილზე</t>
  </si>
  <si>
    <t>56</t>
  </si>
  <si>
    <t>57</t>
  </si>
  <si>
    <t>58</t>
  </si>
  <si>
    <t xml:space="preserve">მათ შორის  ლითონის კონსტრუქციები </t>
  </si>
  <si>
    <t xml:space="preserve">ზედნადები ხარჯები ლითონის კონსტრუქციებზე </t>
  </si>
  <si>
    <t xml:space="preserve">ზედნადები ხარჯები სამშენებლო სამუშაოებზე  </t>
  </si>
  <si>
    <t xml:space="preserve"> შიდა სანტექნიკა</t>
  </si>
  <si>
    <t xml:space="preserve">  საძირკვლის ქვეშ ქვიშა ხრეშოვანი ნარევით მომზადება დატკეპვნა</t>
  </si>
  <si>
    <t xml:space="preserve">ხორკლიანი ზედაპრის მქონე ცემენტის მჭიმის მოწყობა სისქე 2სმ </t>
  </si>
  <si>
    <t>შრომის დანახარჯი</t>
  </si>
  <si>
    <t xml:space="preserve"> ცემენტის მჭიმის,  მოწყობა იატაკზე სისქე 30მმ</t>
  </si>
  <si>
    <t xml:space="preserve"> ცემენტის მჭიმის,  მოწყობა იატაკზე სისქე 50 მმ </t>
  </si>
  <si>
    <t>ცემენტის დუღაბი (2,04+0,51X2)/100</t>
  </si>
  <si>
    <t>შრომის დანახარჯი (18,8+0,34X2)/100</t>
  </si>
  <si>
    <t>მანქანები  (0,95+0,23X2)/100</t>
  </si>
  <si>
    <t xml:space="preserve">ლამინირებული პარკეტის ფილის მოწყობა,  დასაგები ღრუბელით და პლინტუსებით </t>
  </si>
  <si>
    <t xml:space="preserve">ლითონის კარების  დამუშავება  და შეღებვა ანტიკოროზიული საღებავით </t>
  </si>
  <si>
    <t>შიდა და გარე კედლების ამოშენება  ბეტონის წვრილი საკედლე   ბლოკებით 39X19X19სმ კედლის სისქე 20 სმ</t>
  </si>
  <si>
    <t>კერამიკული ფილების მოწყობა შიდა კედლებზე</t>
  </si>
  <si>
    <t xml:space="preserve"> შიდა  კედლების დამუშავება და  შეღებვა წყალემულსიის საღებავით, ფერდოების ჩათვლით </t>
  </si>
  <si>
    <t>ქვაბამბა</t>
  </si>
  <si>
    <t xml:space="preserve"> ხის სანივნივე სისტემის მოწყობა </t>
  </si>
  <si>
    <t xml:space="preserve"> სახურავის ბურულის მოწყობა ფერადი პროფილური ფენილით  სისქე 0,5 მმ</t>
  </si>
  <si>
    <t xml:space="preserve">სახურავის პერიმეტრის და კეხის  შეფუთვა   ფერადი გლუვი თუნუქის ფურცლებით  სისქე 0,5მმ </t>
  </si>
  <si>
    <t>კუთხე ღარის შემაერთებელი</t>
  </si>
  <si>
    <t xml:space="preserve">წყლშემრევის მოწყობა ხელსაბანებთან </t>
  </si>
  <si>
    <t xml:space="preserve">უნიტაზის მოწყობა  </t>
  </si>
  <si>
    <t xml:space="preserve">შემყვან-გამანაწ.ფარი </t>
  </si>
  <si>
    <t>39</t>
  </si>
  <si>
    <t>41</t>
  </si>
  <si>
    <t>48</t>
  </si>
  <si>
    <t>54</t>
  </si>
  <si>
    <t>53</t>
  </si>
  <si>
    <t>55</t>
  </si>
  <si>
    <t>60</t>
  </si>
  <si>
    <t>61</t>
  </si>
  <si>
    <t>ქაფი</t>
  </si>
  <si>
    <t xml:space="preserve">უნიტაზი </t>
  </si>
  <si>
    <t>ლითონის ფურცელი სისქე 6მმ,  0,16X1,02</t>
  </si>
  <si>
    <t>ლითონის ფურცელი სისქე 6მმ, არმატურა Ф-10 მმ- ით ჩასადები დეტალების  მოწყობა</t>
  </si>
  <si>
    <t xml:space="preserve">პლასმასის  წყალსადენის მილების მოწყობა d-20მმ </t>
  </si>
  <si>
    <t>ფიტინგი d-20მმ</t>
  </si>
  <si>
    <t xml:space="preserve">  d- 20 მმ ვენტილის დაყენება</t>
  </si>
  <si>
    <t xml:space="preserve">გაზის ფილტრი </t>
  </si>
  <si>
    <t>გარე ელ.მომარაგება</t>
  </si>
  <si>
    <t>გარე ელ. მომარაგება</t>
  </si>
  <si>
    <t>თ. I  სამონტაჟო სამუშაოები</t>
  </si>
  <si>
    <t>თავი  I ჯამი</t>
  </si>
  <si>
    <t>თ. II  განფასებით გაუთვალისწინებელი მასალები</t>
  </si>
  <si>
    <t>თავი  II ჯამი</t>
  </si>
  <si>
    <t>სატრანსპორტო ხარჯები  მასალებიდან</t>
  </si>
  <si>
    <t>ჯამი II</t>
  </si>
  <si>
    <t>თავი III  სამშენებლო  სამუშაოები</t>
  </si>
  <si>
    <t xml:space="preserve">  I+II+III  თავების ჯამი</t>
  </si>
  <si>
    <t>ზედნადები ხარჯები</t>
  </si>
  <si>
    <t xml:space="preserve">იზოლაციის მოწყობა საიზოლაციო მასალა  ბიტულინით 1 ფენა </t>
  </si>
  <si>
    <t xml:space="preserve"> ბათქაშის მოწყობა შიდა  კედლებზე </t>
  </si>
  <si>
    <t>ლითონი  მოაჯირების დამუშავება  და შეღებვა ანტიკოროზიული საღებავით პანდსზე</t>
  </si>
  <si>
    <t xml:space="preserve">შემყვან-გამანაწ. ფარი </t>
  </si>
  <si>
    <t>დამიწების სპილენძის ძარღვიანი კაბელი 1X16</t>
  </si>
  <si>
    <t xml:space="preserve">პლასმასის გოფრირებული მილი დ-32მმ </t>
  </si>
  <si>
    <t>საფუძვლის მოწყობა ქვიშით ბეტონის დეკორატიული ფილის მოსაწყობად</t>
  </si>
  <si>
    <t xml:space="preserve">ქვიშა </t>
  </si>
  <si>
    <t>გრუნტის უკუჩაყრა, დარჩენილი გრუნტის ადგილზე  მოსწორება</t>
  </si>
  <si>
    <t xml:space="preserve">ჩაფლული ტიპის  ორკლავიშიანი ჩამრთველის დაყენება  </t>
  </si>
  <si>
    <t>ჩამრთველი ორკლავიშიანი</t>
  </si>
  <si>
    <t>ამწე მანქანები</t>
  </si>
  <si>
    <t>ტრანსპორტირება 10 კმ</t>
  </si>
  <si>
    <t xml:space="preserve">პანდუსი შშმ პირთათვის </t>
  </si>
  <si>
    <t>ლითონის მოაჯირების მოწყობა დ-50X3  მმ მილით, პანდუსზე</t>
  </si>
  <si>
    <t>62</t>
  </si>
  <si>
    <t>63</t>
  </si>
  <si>
    <t>69</t>
  </si>
  <si>
    <t>70</t>
  </si>
  <si>
    <t>71</t>
  </si>
  <si>
    <t>კედლებში გაყვანილობისათვის ნახვრეტების მოწყობა</t>
  </si>
  <si>
    <t>კედლებში  გაყვანილობისათვის ნახვრეტების მოწყობა</t>
  </si>
  <si>
    <t>ტერიტორიის კეთილმოწყობა</t>
  </si>
  <si>
    <t>კედლები</t>
  </si>
  <si>
    <t xml:space="preserve">  თეთრი პროფილის მეტალოპლასმასის კარების მოწყობა</t>
  </si>
  <si>
    <t xml:space="preserve">  ხის შეფიცვრის  მოწყობა სისქე 30 მმ  ფიცრით</t>
  </si>
  <si>
    <t xml:space="preserve">ხის შეფიცვრა სისქე 30 მმ </t>
  </si>
  <si>
    <t>ქ. წალენჯიხაში ახალგაზრდული ცენტრის მშენებლობაზე</t>
  </si>
  <si>
    <t xml:space="preserve">ქ. წალენჯიხაში ახალგაზრდული ცენტრის მშენებლობაზე </t>
  </si>
  <si>
    <t xml:space="preserve">ქ. წალენჯიხაში ახალგაზრდული ცენტრის მშენებლობაზე   </t>
  </si>
  <si>
    <t xml:space="preserve">ქ. წალენჯიხაში ახალგაზრდული ცენტრის მშენებლობაზე     </t>
  </si>
  <si>
    <t xml:space="preserve">შემყვან-გამანაწილებელი   კარადა  </t>
  </si>
  <si>
    <t>სპილენძის ძარღვიანი  სადენების კვეთით ппв 4X6 კვ.მმ  მოწყობა</t>
  </si>
  <si>
    <t xml:space="preserve">სპილენძის ძარღვიანი  სადენი ппв 4X6  კვ.მმ    </t>
  </si>
  <si>
    <t xml:space="preserve">სპილენძის ძარღვიანი  სადენი ппв 4X4  კვ.მმ    </t>
  </si>
  <si>
    <t>სპილენძის ძარღვიანი  სადენების კვეთით ппв 3X2,5 კვ.მმ  მოწყობა</t>
  </si>
  <si>
    <t xml:space="preserve">სპილენძის ძარღვიანი  სადენი  ппв 3X2,5 კვ.მმ    </t>
  </si>
  <si>
    <t>სპილენძის ძარღვიანი  სადენების კვეთით ппв 2X2,5 კვ.მმ  მოწყობა</t>
  </si>
  <si>
    <t xml:space="preserve">სპილენძის ძარღვიანი  სადენი  ппв 2X2,5 კვ.მმ    </t>
  </si>
  <si>
    <t>ჭერის  სანათი ჰერმეტული</t>
  </si>
  <si>
    <t>კედლის  სანათი ჰერმეტული</t>
  </si>
  <si>
    <t>ჭერის სანათი ჰერმეტული</t>
  </si>
  <si>
    <t>ამსტრონგის ჭერის სანათი</t>
  </si>
  <si>
    <t>ელ. გამაცხელებელი  150 ლ ტევადობის</t>
  </si>
  <si>
    <t>სპილენძის ძარღვიანი  სადენების კვეთით ппв 4X4 კვ.მმ  მოწყობა</t>
  </si>
  <si>
    <t>ელ. გამაცხელებელი 100 ლ ტევადობის</t>
  </si>
  <si>
    <t xml:space="preserve">პლასმასის  წყალსადენის მილების მოწყობა d-25მმ </t>
  </si>
  <si>
    <t>პლასმასის მილი დ25მმ</t>
  </si>
  <si>
    <t>ფიტინგი d-25მმ</t>
  </si>
  <si>
    <t>პლასმასის მილი დ20მმ</t>
  </si>
  <si>
    <t xml:space="preserve">ვენტილი d-25მმ </t>
  </si>
  <si>
    <t xml:space="preserve">  d- 25 მმ ვენტილის დაყენება</t>
  </si>
  <si>
    <t xml:space="preserve">ვენტილი d-20მმ </t>
  </si>
  <si>
    <t>ხელსაბანების  მოწყობა შშმ პირთათვის</t>
  </si>
  <si>
    <t>ხელსაბანი  შშმ პირთათვის</t>
  </si>
  <si>
    <t>უნიტაზის მოწყობა შშმ პირთათვის</t>
  </si>
  <si>
    <t>უნიტაზი შშმ პირთათვის</t>
  </si>
  <si>
    <t xml:space="preserve">I თავი  </t>
  </si>
  <si>
    <t>პანელური რადიატორები 22-H-600-1100 მმ</t>
  </si>
  <si>
    <t>პანელური რადიატორები 22-H-600-1500 მმ</t>
  </si>
  <si>
    <t xml:space="preserve"> შემსვლელი ვენტილის დაყენება</t>
  </si>
  <si>
    <t>ვენტილი</t>
  </si>
  <si>
    <t xml:space="preserve"> გამომსვლელი  ვენტილის დაყენება</t>
  </si>
  <si>
    <t>ფითინგი d-40 მმ</t>
  </si>
  <si>
    <t>ფითინგი d-20 მმ</t>
  </si>
  <si>
    <t>ტრანსპორტის ხარჯი მასალებიდან</t>
  </si>
  <si>
    <t xml:space="preserve">I თავის  ჯამი </t>
  </si>
  <si>
    <t>II თავი   (დანადგარები)</t>
  </si>
  <si>
    <t xml:space="preserve">ქვაბი </t>
  </si>
  <si>
    <t xml:space="preserve">ჩამოსაკიდი გათბობის  ქვაბი 40 კვტ/სთ </t>
  </si>
  <si>
    <t xml:space="preserve">ჩამოსაკიდი გათბობის  ქვაბი 40 კვტ/სთ  </t>
  </si>
  <si>
    <t>პლასმასის  მილები  მოწყობა ქვაბებთანდ-25 მმ ცივი წყლისათვის</t>
  </si>
  <si>
    <t>პლასმასის  მილები   დ-25   მმ</t>
  </si>
  <si>
    <t>საკვამური მილი ქუდით დამონტაჟება დ-150 მმ</t>
  </si>
  <si>
    <t>მილი დ-150 მმ</t>
  </si>
  <si>
    <t>ქუდი დ-150მმ</t>
  </si>
  <si>
    <t>წყლის ფილტრი დ-25 მმ</t>
  </si>
  <si>
    <t>გაზის ფილტრი დ-25 მმ</t>
  </si>
  <si>
    <t>საფართოებელი ავზი V-50 ლ</t>
  </si>
  <si>
    <t xml:space="preserve">  d- 25 მმ სფერული ვენტილის დაყენება</t>
  </si>
  <si>
    <t xml:space="preserve">სფერული ვენტილი დ-25 მმ </t>
  </si>
  <si>
    <t xml:space="preserve">მილსადენების თბოიზოლაცია ფოლგიანი მინაბამბით </t>
  </si>
  <si>
    <t>ფოლგიანი მინაბამბა</t>
  </si>
  <si>
    <t>თოფი</t>
  </si>
  <si>
    <t xml:space="preserve">სკოჩი საიზოლაციო </t>
  </si>
  <si>
    <t>ფოლადის მილტუჩა დ-25მმ, მოქნილი შლანგით გაზზე  (საქვაბეში)</t>
  </si>
  <si>
    <t xml:space="preserve">ფოლადის მილტუჩა დ-25მმ შლანგით გაზზე  </t>
  </si>
  <si>
    <t xml:space="preserve"> მოქნილი შლანგი  გაზზე  </t>
  </si>
  <si>
    <t xml:space="preserve"> ტუმბო 3,6მ /სთ  H-4მ</t>
  </si>
  <si>
    <t>დენის მარეგულირებელი</t>
  </si>
  <si>
    <t>მილების სამაგრები</t>
  </si>
  <si>
    <t xml:space="preserve">ზედნადები ხარჯები ხელფასიდან  </t>
  </si>
  <si>
    <t xml:space="preserve">II თავის  ჯამი </t>
  </si>
  <si>
    <t>სულ I და II  თავების ჯამი</t>
  </si>
  <si>
    <t xml:space="preserve">პლასმასის მინაბოჭკოვანი მილები  მოწყობა 40/5,5მმ </t>
  </si>
  <si>
    <t>პლასმასის მინაბოჭკოვანი მილები    40/5,5მმ</t>
  </si>
  <si>
    <t xml:space="preserve">პლასმასის მინაბოჭკოვანი მილები  მოწყობა 32/4,4მმ </t>
  </si>
  <si>
    <t xml:space="preserve">პლასმასის მინაბოჭკოვანი მილები    32/4,4მმ  </t>
  </si>
  <si>
    <t xml:space="preserve">პლასმასის მინაბოჭკოვანი მილები  მოწყობა 20/2,8მმ </t>
  </si>
  <si>
    <t>პლასმასის მინაბოჭკოვანი მილები    20/2,8მმ მმ</t>
  </si>
  <si>
    <t>ვენტილაცია</t>
  </si>
  <si>
    <t>ფასონური ნაწილები</t>
  </si>
  <si>
    <t>საცირკულაციო  ტუმბო WRS40-370-F</t>
  </si>
  <si>
    <t>დ-100 მმ საყოფაცხოვრებო გამწოვი ვენტილიატორის მოწყობა</t>
  </si>
  <si>
    <t>დ-100 მმ საყოფაცხოვრებო გამწოვი ვენტილიატორი</t>
  </si>
  <si>
    <t>საქვაბეს მშენებლობა</t>
  </si>
  <si>
    <t>III კატეგორიის გრუნტის დამუშავება ხელით  საძირკვლში</t>
  </si>
  <si>
    <t xml:space="preserve">ბეტონის  ლენტური  საძირკვლის   მოწყობა ბეტონი  B-15 კლასის, </t>
  </si>
  <si>
    <t>ბეტონი B-15</t>
  </si>
  <si>
    <t>რ/ბეტონის გულანების მოწყობა ბეტონი B -20 კლასის</t>
  </si>
  <si>
    <t xml:space="preserve">ბეტონი B-20 </t>
  </si>
  <si>
    <t xml:space="preserve">იგივე  III ხ.  40 მმ  </t>
  </si>
  <si>
    <t xml:space="preserve"> არმატურა Ф6АIII</t>
  </si>
  <si>
    <t xml:space="preserve"> არმატურა Ф14АIII</t>
  </si>
  <si>
    <t xml:space="preserve">რ/ბეტონის გადახურვის  ფილების მოწყობა ბეტონი  B-20  კლასის  </t>
  </si>
  <si>
    <t>ყალიბის ფარი სიქე 25 მმ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</si>
  <si>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</si>
  <si>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</si>
  <si>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</si>
  <si>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 xml:space="preserve"> არმატურა Ф12АIII</t>
  </si>
  <si>
    <t xml:space="preserve">  კედლების ამოშენება  ბეტონის წვრილი საკედლე   ბლოკებით 39X19X19სმ  პარაპეტის ჩათვლით</t>
  </si>
  <si>
    <t>მინაპაკეტით შემინული თეთრი პროფილის მეტალოპლასმასის სარკმლის მოწყობა სისქე 5,2</t>
  </si>
  <si>
    <t>ლითონის კარის მოწყობა</t>
  </si>
  <si>
    <t>ლითონის კარის ბლოკი</t>
  </si>
  <si>
    <t>ლითონი კარის დამუშავება  და შეღებვა ანტიკოროზიული საღებავით</t>
  </si>
  <si>
    <t xml:space="preserve"> ბათქაშის მოწყობა შიდა  კედლებზე</t>
  </si>
  <si>
    <t xml:space="preserve"> შიდა  კედლების დამუშავება და  შეღებვა წყალემულსიის საღებავით </t>
  </si>
  <si>
    <t xml:space="preserve">ჭერის  დამუშავება  შეღებვა წყალემულსიის საღებავით </t>
  </si>
  <si>
    <t xml:space="preserve">ბეტონის საფუძველზე ჰიდროიზოლაციის მოწყობა 2 ფენა  ბიტულინით სისქე 5 მმ პარაპეტის ჩათვლით </t>
  </si>
  <si>
    <t>შრომის დანახარჯი 0,312+0,201</t>
  </si>
  <si>
    <t>მანქანები  0,0138+0,009</t>
  </si>
  <si>
    <t>2 ფენა ბიტულინი სისქე 5მმ</t>
  </si>
  <si>
    <t>ბიტუმის გრუნტი</t>
  </si>
  <si>
    <t xml:space="preserve"> ცემენტის მჭიმის,  მოწყობა სახურავზე სისქე 50მმ, დახრებით</t>
  </si>
  <si>
    <t>პარაპეტის შეფუთვა  ფერადი გლუვი  თუნუქის  ფურცლებით  სისქე 0,5მმ  ხის მოლარტყვაზე</t>
  </si>
  <si>
    <t>ფერადი გლუვი თუნუქის   ფურცლები სისქე 0,5მმ</t>
  </si>
  <si>
    <t xml:space="preserve"> ხის მასალა სისქე 3 სმ</t>
  </si>
  <si>
    <t xml:space="preserve">მოთუთიებული ფოლ. ფურცლები </t>
  </si>
  <si>
    <t>ანკერი (პაკოვკი)</t>
  </si>
  <si>
    <t>ღორღის საფუძვლის  მოწყობა ბეტონის იატაკის ქვეშ</t>
  </si>
  <si>
    <t>კერამიკული ფილების მოწყობა იატაკზე</t>
  </si>
  <si>
    <t xml:space="preserve"> ბათქაშის მოწყობა გარე  კედლებზე</t>
  </si>
  <si>
    <t xml:space="preserve">  კედლების დამუშავება  შეღებვა წყალემულსიის საღებავით (ფერდოების ჩათვლით)</t>
  </si>
  <si>
    <t xml:space="preserve">შრომის დანახარჯი  მისად </t>
  </si>
  <si>
    <t xml:space="preserve"> გრუნტის ამოღება ხელით წყალსარინელის მოსაწყობად</t>
  </si>
  <si>
    <t>წყალსარინელის მორკინება ცემენტის ხსნართ</t>
  </si>
  <si>
    <t>ცემენტი</t>
  </si>
  <si>
    <t xml:space="preserve">ზედმეტი გრუნტის  დატვირთვა   ავტოთვითმცლელზე </t>
  </si>
  <si>
    <t>საქვაბეს სამშენებლო სამუშაოები</t>
  </si>
  <si>
    <t>საფუძვლის მოწყობა ღორღით</t>
  </si>
  <si>
    <t>ბეტონის წყალსარინელის მოწყობა  ბეტონი  B-15 კლასის</t>
  </si>
  <si>
    <t>ბეტონი  B-15 კლასის</t>
  </si>
  <si>
    <t>საქვაბეს ელ. სამუშაოები</t>
  </si>
  <si>
    <t>ამწე 0,5ტ</t>
  </si>
  <si>
    <t>შემყვან-გამანაწილებელი ფარი</t>
  </si>
  <si>
    <t>ცივი წყლის ტუმბო</t>
  </si>
  <si>
    <t>გაზის გაჟონვის დეტექტორი</t>
  </si>
  <si>
    <t>სპილენძის ძარღვიანი  სადენების  კვეთით 3X2,5 კვ.მმ  მოწყობა</t>
  </si>
  <si>
    <t>პლასმასის მილი დ-32 მმ</t>
  </si>
  <si>
    <t>დ-150 მმ საყოფაცხოვრებო გამწოვი ვენტილიატორის მოწყობა</t>
  </si>
  <si>
    <t>დ-150 მმ საყოფაცხოვრებო გამწოვი ვენტილიატორი</t>
  </si>
  <si>
    <t xml:space="preserve">  სანათი ჭერის</t>
  </si>
  <si>
    <t>სპილენძის ძარღვიანი  სადენების  კვეთით 2X2,5 კვ.მმ  მოწყობა</t>
  </si>
  <si>
    <t xml:space="preserve">შეკიდული ჭერის მოწყობა ნესტგამძლე თაბაშირმუყაოს  ფილებით ლითონის კარკასზე  </t>
  </si>
  <si>
    <t>ნესტგამძლე თაბაშირმუყაოს ფილა ლითონის კარკასზე</t>
  </si>
  <si>
    <t xml:space="preserve">საქვაბეს სამშენებლო სამუშაოები  </t>
  </si>
  <si>
    <t xml:space="preserve">საქვაბეს მშენებლობაზე </t>
  </si>
  <si>
    <t xml:space="preserve">პლასმასის  წყალსადენის მილების მოწყობა d-32მმ </t>
  </si>
  <si>
    <t>პლასმასის მილი დ-32მმ</t>
  </si>
  <si>
    <t>ფიტინგი d-32მმ</t>
  </si>
  <si>
    <t xml:space="preserve">  d- 32 მმ ვენტილის დაყენება</t>
  </si>
  <si>
    <t xml:space="preserve">ვენტილი დ-32 მმ </t>
  </si>
  <si>
    <t>პლასმასის საკანალიზაციო გოფრირებული  მილების მოწყობა d-150 მმ სნ-8</t>
  </si>
  <si>
    <t xml:space="preserve">პლასმასის საკანალიზაციო გოფრირებული მილი d-150 მმ სნ-8 </t>
  </si>
  <si>
    <t>ბეტონის საკანალიზაციო ჭის მოწყობაბეტონი B-20 4ც</t>
  </si>
  <si>
    <t xml:space="preserve">გარე ქსელი  წყალმომარაგება, კანალზაცია, ჭა </t>
  </si>
  <si>
    <t xml:space="preserve">გარე ქსელი  წყალგაყვანილობა, კანალზაცია, ჭა </t>
  </si>
  <si>
    <t>გარე  თბოქსელი</t>
  </si>
  <si>
    <t xml:space="preserve">III კატეგორიის, გრუნტის ამოღება  ხელით  </t>
  </si>
  <si>
    <t xml:space="preserve"> ვენტილი დ-40 მმ</t>
  </si>
  <si>
    <t>ვენტილი დ-40 მმ</t>
  </si>
  <si>
    <t xml:space="preserve">პლასმასის გოფრირებული  მილების მოწყობა d-350 მმ </t>
  </si>
  <si>
    <t>გაზის მილის დ-25მმ  მონტაჟი</t>
  </si>
  <si>
    <t xml:space="preserve">გაზის მილი დ-25მმ </t>
  </si>
  <si>
    <t xml:space="preserve">სფერული ვენტილი  d- 25 მმ </t>
  </si>
  <si>
    <t xml:space="preserve">სფერული ვენტილი  d- 25მმ </t>
  </si>
  <si>
    <t xml:space="preserve">გაზის მრიცხველი </t>
  </si>
  <si>
    <t>სპილენძის ძარღვიანი  სადენების კვეთით  4X6 კვ.მმ  მოწყობა</t>
  </si>
  <si>
    <t xml:space="preserve">სპილენძის ძარღვიანი  სადენი  4X6  კვ.მმ    </t>
  </si>
  <si>
    <t>სულ ხარჯთაღიცხვით</t>
  </si>
  <si>
    <t>ავტოგრეიდერი საშ. ტიპის 79 კვტ. (108ცხ.ძ.)</t>
  </si>
  <si>
    <t>საგზაო სატკეპნი 18ტ</t>
  </si>
  <si>
    <t>სარწყავი მანქანა 6000 ლ</t>
  </si>
  <si>
    <t>ქვიშახრეშოვანი ნარევი</t>
  </si>
  <si>
    <t>წყალი</t>
  </si>
  <si>
    <t xml:space="preserve">  ბეტონის დეკორატიული ქვაფენილის  მოწყობა სისქე 8სმ </t>
  </si>
  <si>
    <t xml:space="preserve">  ბეტონის დეკორატიული ქვაფენილი  სისქე 8სმ</t>
  </si>
  <si>
    <t>ბეტონის   ბორდიურების მოწყობა 23X12 სმ</t>
  </si>
  <si>
    <t>ბეტონის  ბორდიური 23X12 სმ</t>
  </si>
  <si>
    <t>I სართული</t>
  </si>
  <si>
    <t>96</t>
  </si>
  <si>
    <t>ხელჩასავლები აქსესუარები შშმ პირთათვის</t>
  </si>
  <si>
    <t>ღორღის საფარის მოწყობა დატკეპვნა</t>
  </si>
  <si>
    <t>არმატურის ბადე დ-2,5 მმ უჯრედით 70X70 მმ</t>
  </si>
  <si>
    <t>ბეტონის  იატაკის მოწყობა ბეტონი B-20 ლითონის ბადით  დ-2,5 მმ უჯრედით 70X70 მმ ( 573 კვმ)</t>
  </si>
  <si>
    <t>ზეძირკვლის  შევსება ქვიშა ხრეშოვანი ნაევით, მექანიზიტრბული წესით დატკეპვნით</t>
  </si>
  <si>
    <t>ტერიტორიის  შევსება ქვიშა ხრეშოვანი ნაევით, მექანიზირებული წესით დატკეპვნით</t>
  </si>
  <si>
    <t>კერამიკული  ფილების მოწყობა იატაკებზე, პლინტუსების ჩათვლით 239,35+16,7</t>
  </si>
  <si>
    <t xml:space="preserve">ხაოიანი ზედაპირის მქონე  ხელოვნური გრანიტის ფილა </t>
  </si>
  <si>
    <t xml:space="preserve"> ცემენტის მჭიმის,  მოწყობა გარე კიბის საფეხურებზე, შუბლებზე  და ბაქნებზე  სისქე 30მმ</t>
  </si>
  <si>
    <t>II სართული</t>
  </si>
  <si>
    <t>ხაოიანი ზედაპირის მქონე, ხელოვნური გრანიტის ფილების მოწყობა, კიბის ბაქნებზე, შუბლზე და საფეხურებზე პლინტუსების ჩათვლით 96,39+4,2</t>
  </si>
  <si>
    <t xml:space="preserve">პლასმასის საკანალიზაციო d-100მმ მილების მოწყობა ვენტილაციისათვის </t>
  </si>
  <si>
    <t>პლასმასის საკანალიზაციო d-100მმ მილი</t>
  </si>
  <si>
    <t>თუნუქის დ-100მმ -იანი ქუდის მოწყობა მილზე</t>
  </si>
  <si>
    <t>თუნუქის ქუდი დ-100 მმ</t>
  </si>
  <si>
    <t xml:space="preserve"> ცემენტის მჭიმის,  მოწყობა იატაკზე სისქე 30მმ (სველ წერტილებში) </t>
  </si>
  <si>
    <t xml:space="preserve">იზოლაციის მოწყობა საიზოლაციო მასალა  ბიტულინით 1 ფენა (სველ წერტილებში) </t>
  </si>
  <si>
    <t xml:space="preserve"> ცემენტის მჭიმის,  მოწყობა იატაკზე სისქე 50 მმ (მთელ სართულზე) </t>
  </si>
  <si>
    <t>კერამიკული  ფილების მოწყობა იატაკებზე, პლინტუსების ჩათვლით 211,8+10,7</t>
  </si>
  <si>
    <t>შიდა კიბე</t>
  </si>
  <si>
    <t>ხაოიანი ზედაპირის მქონე, ხელოვნური გრანიტის ფილების მოწყობა, კიბის ბაქნებზე, შუბლზე და საფეხურებზე პლინტუსების ჩათვლით 18,7+4,2</t>
  </si>
  <si>
    <t>ყრუ ლითონის კარების მოწყობა</t>
  </si>
  <si>
    <t>მინის კარების  მოწყობა  სისქე 10 მმ</t>
  </si>
  <si>
    <t>მინის კარები  სისქე 10 მმ (კომპლ)</t>
  </si>
  <si>
    <t>ალუმინის ანოდირებული ფერადი ვიტრაჟი, ორმაგი მინით,  სიხისტის მიმმართველებით</t>
  </si>
  <si>
    <t xml:space="preserve">კარ-ფანჯრები, ვიტრაჟები </t>
  </si>
  <si>
    <t xml:space="preserve">ალუმინის ანოდირებული ფერადი ვიტრაჟის, მოწყობა, ორმაგი მინით,  სიხისტის მიმმართველებით </t>
  </si>
  <si>
    <t>ფერდოების მოწყობა კარებზე და ვიტრაჟებზე 326,1X2</t>
  </si>
  <si>
    <t>ფერდოების მოწყობა ფანჯრებზე  45,8X2</t>
  </si>
  <si>
    <t xml:space="preserve"> გარე კედლების ამოშენება  ბეტონის წვრილი საკედლე   ბლოკებით 39X19X19სმ კედლის სისქე 40 სმ, (ვიტრაჟებს შორის)</t>
  </si>
  <si>
    <t>პარაპეტის ამოშენება    ბეტონის წვრილი საკედლე   ბლოკებით 39X19X19სმ კედლის სისქე 20 სმ</t>
  </si>
  <si>
    <t>ჭერის მოწყობა  ამსტრონგის ფილით პერფორირებული  "აკუსტიკა" 600X600X10მმ  ტიხრით,   ლითონის კარკასზე, ქვაბამბის თბოიზოლაციით</t>
  </si>
  <si>
    <t xml:space="preserve">  ამსტრონგის ფილა პერფორირებული  "აკუსტიკა" 600X600X 10 ტიხრით,   ლითონის კარკასზე, ქვაბამბის თბოიზოლაციით</t>
  </si>
  <si>
    <t>მონოლითური რ/ბეტონის წერტილოვანი  საძირკვლის  მოწყობა ბეტონი  B-25 კლასის</t>
  </si>
  <si>
    <t>ბეტონი B-25</t>
  </si>
  <si>
    <t>მონოლითური რ/ბეტონის რანდ. კოჭის  მოწყობა ბეტონი B-25 კლასის +0,00 ნიშნ.</t>
  </si>
  <si>
    <t xml:space="preserve">მონოლითური რ/ბეტონის გადახურვის  ფილების მოწყობა ბეტონი  B-25 კლასის +3,2 ნიშნ </t>
  </si>
  <si>
    <t>მონოლითური რ/ბეტონის სვეტების  მოწყობა +0,00 ნიშ-დან +3,2 ნიშ-მდე ბეტონი B-25 კლასის</t>
  </si>
  <si>
    <t xml:space="preserve">მონოლითური რ/ბეტონის გადახურვის  ფილების მოწყობა ბეტონი  B-25 კლასის +6,4 ნიშნ </t>
  </si>
  <si>
    <t>მონოლითური რ/ბეტონის სვეტების  მოწყობა +3,2 ნიშ-დან +6,4 ნიშ-მდე ბეტონი B-25 კლასის</t>
  </si>
  <si>
    <t>ზედმეტი გრუნტის   გატანა 10 კმ მანძილზე 98,44-70,94=27,5 კბმX1,8</t>
  </si>
  <si>
    <t>მონოლითური რ/ბეტონის სარტყლის  მოწყობა ბეტონი B-20 კლასის პარაპეტზე</t>
  </si>
  <si>
    <t>საფუძვლის მოწყობა ქვიშა-ხრეშოვანი ნარევით</t>
  </si>
  <si>
    <t>ბეტონი  B-20 კლასის</t>
  </si>
  <si>
    <t>72</t>
  </si>
  <si>
    <t>73</t>
  </si>
  <si>
    <t>74</t>
  </si>
  <si>
    <t>ფასადი  კედლების დამუშავება და  შეღებვა (მიუნხენი ორ ფერში) ფასადის წყალგაუმტარი  საღებავით, ფერდოების ჩათვლით (ფერი დამკვეთთან შეთანხმებით)</t>
  </si>
  <si>
    <t xml:space="preserve">კოლორი </t>
  </si>
  <si>
    <t xml:space="preserve"> ბათქაშის მოწყობა ფასადის  კედლებზე (პარაპეტის ჩათვლით)</t>
  </si>
  <si>
    <t>ინვენტარული ხარაჩოს დაყენება და დაშლა სიმაღლით 10 მეტრამდე</t>
  </si>
  <si>
    <t xml:space="preserve">I. სამონტაჟო სამუშაოები </t>
  </si>
  <si>
    <t xml:space="preserve">მატერიალური რესურსები </t>
  </si>
  <si>
    <t xml:space="preserve">პირდაპირი ხარჯები </t>
  </si>
  <si>
    <t>ჯამი (I) სამონტაჟო სამუშაოები</t>
  </si>
  <si>
    <t>II. მოწყობილობები</t>
  </si>
  <si>
    <t xml:space="preserve">კომპლ </t>
  </si>
  <si>
    <t>ჯამი (II) მოწყობილობები</t>
  </si>
  <si>
    <t>ჯამი (I+II)</t>
  </si>
  <si>
    <t>ლიფტი ადაფტირებულთათვის</t>
  </si>
  <si>
    <t xml:space="preserve"> ლიფტის მონტაჟი ადაფტირებულთათვის 2 გაჩერებაზე</t>
  </si>
  <si>
    <t>მონოლითური რ/ბეტონის გულანების  მოწყობა  პარაპეტზე ბეტონი B-20 კლასის</t>
  </si>
  <si>
    <t>49</t>
  </si>
  <si>
    <t>50</t>
  </si>
  <si>
    <t>გრუნტის ამოღება ხელით  საძირკვლში</t>
  </si>
  <si>
    <t xml:space="preserve">ბეტონის პანდუსის  მოწყობაზე ბეტონი  B-20 კლასის, </t>
  </si>
  <si>
    <t>ლითონის მილი დ-50X3 მმ   42,2X 1,02</t>
  </si>
  <si>
    <t>არმატურა Ф-10მმ  12,8X1,02</t>
  </si>
  <si>
    <t xml:space="preserve">მონოლითური რ/ბეტონის ზღუდარების მოწყობა ბეტონი B-20 კლასის </t>
  </si>
  <si>
    <t>ბეტონის წყალსარინელის მოწყობა ბეტონი  B-20 კლასის</t>
  </si>
  <si>
    <t xml:space="preserve"> არმატურა АIII</t>
  </si>
  <si>
    <t>გლინულა დ-8 მმ და დ -3მმ -იანი 0,561X1,02</t>
  </si>
  <si>
    <t>გლინულა დ-8 მმ და დ -3მმ და ლითონის ფურცელი დ - 4მმ- ით კედლების და ტიხრების შეერთება სვეტებთან და ფილასთან</t>
  </si>
  <si>
    <t>ლითონის ფურცელი დ - 4 მმ 13,2X1,02</t>
  </si>
  <si>
    <t>პარაპეტი</t>
  </si>
  <si>
    <t xml:space="preserve"> არმატურა АI</t>
  </si>
  <si>
    <t xml:space="preserve"> არმატურა  АI</t>
  </si>
  <si>
    <t xml:space="preserve">გლინულა დ-4 მმ -ით შუაკედლების მოჩარჩოება ვიტრაჟებთან </t>
  </si>
  <si>
    <t>გლინულა დ-4 მმ და დ -3მმ -იანი 0,0751X1,02</t>
  </si>
  <si>
    <t>51</t>
  </si>
  <si>
    <t>52</t>
  </si>
  <si>
    <t>59</t>
  </si>
  <si>
    <t>64</t>
  </si>
  <si>
    <t>65</t>
  </si>
  <si>
    <t>66</t>
  </si>
  <si>
    <t>67</t>
  </si>
  <si>
    <t>68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</si>
  <si>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</si>
  <si>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</si>
  <si>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</si>
  <si>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</si>
  <si>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</si>
  <si>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</si>
  <si>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</si>
  <si>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</si>
  <si>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</si>
  <si>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</si>
  <si>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</si>
  <si>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</si>
  <si>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</si>
  <si>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</si>
  <si>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</si>
  <si>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</si>
  <si>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</si>
  <si>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</si>
  <si>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</si>
  <si>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</si>
  <si>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</si>
  <si>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</si>
  <si>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</si>
  <si>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</si>
  <si>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</si>
  <si>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</si>
  <si>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</si>
  <si>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</si>
  <si>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</si>
  <si>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</si>
  <si>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</si>
  <si>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</si>
  <si>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</si>
  <si>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</si>
  <si>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</si>
  <si>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</si>
  <si>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</si>
  <si>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</si>
  <si>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კვადრატული მილები 50X50X3 მმ   18,6X1,02</t>
  </si>
  <si>
    <t>ლითონის კვადრატული მილებით 50X50X3 მმ,50X25X2 მმ  შიდა კიბის მოაჯირის მოწყობა</t>
  </si>
  <si>
    <t>კვადრატული მილები 50X25X2 მმ   35X1,02</t>
  </si>
  <si>
    <t>ლითონის ფურცელი სისქე 6მმ,  0,05X1,02</t>
  </si>
  <si>
    <t>არმატურა Ф-10მმ  4X1,02</t>
  </si>
  <si>
    <t>მაგარი ჯიშის ხის მასალისაგან დამზადებული დამუშავებული, გალაქული, გლუვი  სახელურის მოწყობა მოაჯირზე</t>
  </si>
  <si>
    <t>მაგარი ჯიშის, ხის მასალისაგან დამზადებული დამუშავებული, გალაქული, გლუვი  სახელური</t>
  </si>
  <si>
    <t>გარე კიბეები:</t>
  </si>
  <si>
    <t>ლითონის კვადრატული მილებით 50X50X3 მმ,50X25X2 მმ  გარე  კიბის მოაჯირის მოწყობა</t>
  </si>
  <si>
    <t xml:space="preserve">შიდა კიბის ბაქნებისა და მარშების ქვემოთ  დამუშავება და  შეღებვა წყალემულსიის საღებავით </t>
  </si>
  <si>
    <t>შიდა კიბის მოაჯირები</t>
  </si>
  <si>
    <t>გარე 2 (გვერდითი) კიბის მოაჯირები</t>
  </si>
  <si>
    <t>კვადრატული მილები 50X50X3 მმ   92,6X1,02</t>
  </si>
  <si>
    <t>კვადრატული მილები 50X25X2 მმ   343,2X1,02</t>
  </si>
  <si>
    <t>ლითონის ფურცელი სისქე 6მმ,  0,45X1,02</t>
  </si>
  <si>
    <t>არმატურა Ф-10მმ  34X1,02</t>
  </si>
  <si>
    <t>114</t>
  </si>
  <si>
    <t>115</t>
  </si>
  <si>
    <t>116</t>
  </si>
  <si>
    <t>117</t>
  </si>
  <si>
    <t xml:space="preserve"> არმატურა  АIII</t>
  </si>
  <si>
    <t>მონოლითური რ/ბეტონის სვეტების  მოწყობა -1,95 ნიშ-დან +0,00 ნიშ-მდე ბეტონი B-25 კლასის</t>
  </si>
  <si>
    <t xml:space="preserve"> არმატურა  8 АI</t>
  </si>
  <si>
    <t xml:space="preserve"> არმატურა   АI</t>
  </si>
  <si>
    <t>მონოლითური რ/ბეტონის  კოჭის  მოწყობა ბეტონი B-25 კლასის +3,2 ნიშნ.</t>
  </si>
  <si>
    <t>მონოლითური რ/ბეტონის  კოჭის  მოწყობა ბეტონი B-25 კლასის +6,4 ნიშნ.</t>
  </si>
  <si>
    <t>დამატებითი  არმირება ფილაში +3,2 ნიშნ.  არმატურა  АIII კლასის</t>
  </si>
  <si>
    <t>დამატებითი  არმირება ფილაში +6,4 ნიშნ.  არმატურა  АIII კლასის</t>
  </si>
  <si>
    <t xml:space="preserve"> არმატურ АIII</t>
  </si>
  <si>
    <t>რ/ბეტონის გარე კიბე მთავარ ფასადზე</t>
  </si>
  <si>
    <t xml:space="preserve">მონოლითური რ/ბეტონის შიდა კიბის მოწყობა ბეტონი  B-25 კლასის +0,00 ნიშ-დან +3,2 ნიშ-მდე </t>
  </si>
  <si>
    <t>მონოლითური რ/ბეტონის გარე კიბის მოწყობა ბეტონი  B-25 კლასის</t>
  </si>
  <si>
    <t>გრუნტის ამოღება ხელით  საძირკველში, ადგილზე მოსწორება</t>
  </si>
  <si>
    <t>118</t>
  </si>
  <si>
    <t>119</t>
  </si>
  <si>
    <t>120</t>
  </si>
  <si>
    <t>121</t>
  </si>
  <si>
    <t>122</t>
  </si>
  <si>
    <t>თავი II</t>
  </si>
  <si>
    <t>საობიექტო-სახარჯთაღრიცხვო ანგარიში #1</t>
  </si>
  <si>
    <t>ლოკალურ-რესურსული ხარჯთაღრიცხვა #1/1</t>
  </si>
  <si>
    <r>
      <t>III კატეგორიის გრუნტის ამოღება ექსკავატორით, ჩამჩის ტევადობა 0,5მ</t>
    </r>
    <r>
      <rPr>
        <b/>
        <vertAlign val="superscript"/>
        <sz val="10"/>
        <rFont val="Calibri"/>
        <family val="2"/>
        <charset val="204"/>
        <scheme val="minor"/>
      </rPr>
      <t>3</t>
    </r>
    <r>
      <rPr>
        <b/>
        <sz val="10"/>
        <rFont val="Calibri"/>
        <family val="2"/>
        <charset val="204"/>
        <scheme val="minor"/>
      </rPr>
      <t xml:space="preserve"> დატვირტვა ავტოთვითმცლელზე, წერტილოვანი საძირკვლისათვის</t>
    </r>
  </si>
  <si>
    <r>
      <t xml:space="preserve"> მ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</si>
  <si>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ექსკავატორი ჩამჩის ტევადობა 0,5მ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</si>
  <si>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მ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</si>
  <si>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</si>
  <si>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0"/>
        <rFont val="Calibri"/>
        <family val="2"/>
        <charset val="204"/>
        <scheme val="minor"/>
      </rPr>
      <t>2</t>
    </r>
  </si>
  <si>
    <r>
      <t>მ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</si>
  <si>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Sylfaen"/>
        <family val="1"/>
        <charset val="204"/>
      </rPr>
      <t/>
    </r>
  </si>
  <si>
    <r>
      <t>მ</t>
    </r>
    <r>
      <rPr>
        <strike/>
        <vertAlign val="superscript"/>
        <sz val="10"/>
        <rFont val="Calibri"/>
        <family val="2"/>
        <charset val="204"/>
        <scheme val="minor"/>
      </rPr>
      <t>3</t>
    </r>
  </si>
  <si>
    <r>
      <t>ცემენტის ტუმბი  3მ</t>
    </r>
    <r>
      <rPr>
        <vertAlign val="superscript"/>
        <sz val="10"/>
        <rFont val="Calibri"/>
        <family val="2"/>
        <charset val="204"/>
        <scheme val="minor"/>
      </rPr>
      <t>3/სთ</t>
    </r>
  </si>
  <si>
    <r>
      <t>წყალსარინელი  14,74 მ</t>
    </r>
    <r>
      <rPr>
        <b/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 xml:space="preserve"> </t>
    </r>
  </si>
  <si>
    <t>ლოკალურ-რესურსული ხარჯთაღრიცხვა #1/2</t>
  </si>
  <si>
    <r>
      <t xml:space="preserve">სამფაზა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3P  200ა,  </t>
    </r>
  </si>
  <si>
    <r>
      <t xml:space="preserve">სამფაზა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3P  200ა, </t>
    </r>
  </si>
  <si>
    <r>
      <t xml:space="preserve">სამფაზა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3P  100ა,  </t>
    </r>
  </si>
  <si>
    <r>
      <t xml:space="preserve">სამფაზა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3P  100ა, </t>
    </r>
  </si>
  <si>
    <r>
      <t xml:space="preserve">ერთფაზა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1P MSB 10ა,  </t>
    </r>
  </si>
  <si>
    <r>
      <t xml:space="preserve">ერთფაზა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1P MSB 10ა,  </t>
    </r>
  </si>
  <si>
    <r>
      <t xml:space="preserve">სამფაზა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3P  15ა,  </t>
    </r>
  </si>
  <si>
    <r>
      <t xml:space="preserve">სამფაზა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3P  15ა, </t>
    </r>
  </si>
  <si>
    <t>ლოკალურ-რესურსული ხარჯთაღრიცხვა #1/3</t>
  </si>
  <si>
    <t>ლოკალურ-რესურსული ხარჯთაღრიცხვა #1/4</t>
  </si>
  <si>
    <t>ლოკალურ-რესურსული ხარჯთაღრიცხვა #1/5</t>
  </si>
  <si>
    <t>ლოკალურ-რესურსული ხარჯთაღრიცხვა #1/6</t>
  </si>
  <si>
    <t>საობიექტო-სახარჯთაღრიცხვო ანგარიში #2</t>
  </si>
  <si>
    <t>ლოკალურ-რესურსული ხარჯთაღრიცხვა #2/1</t>
  </si>
  <si>
    <t xml:space="preserve">ბეტონის იატაკის  მოწყობა ბეტონი  B-20 კლასის  </t>
  </si>
  <si>
    <r>
      <t>წყალსარინელი  23,61 მ</t>
    </r>
    <r>
      <rPr>
        <b/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 xml:space="preserve"> </t>
    </r>
  </si>
  <si>
    <t>ლოკალურ-რესურსული ხარჯთაღრიცხვა #2/2</t>
  </si>
  <si>
    <r>
      <t xml:space="preserve">სამფაზა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3P  16ა,  </t>
    </r>
  </si>
  <si>
    <r>
      <t xml:space="preserve">სამფაზა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3P  16ა,  </t>
    </r>
  </si>
  <si>
    <r>
      <t xml:space="preserve">ცალფაზა ავტომატური ამომრთველი  </t>
    </r>
    <r>
      <rPr>
        <b/>
        <sz val="11"/>
        <color indexed="8"/>
        <rFont val="Calibri"/>
        <family val="2"/>
        <charset val="204"/>
        <scheme val="minor"/>
      </rPr>
      <t xml:space="preserve"> 1P 25ა,  </t>
    </r>
  </si>
  <si>
    <r>
      <t xml:space="preserve">ცალფაზა ავტომატური ამომრთველი  </t>
    </r>
    <r>
      <rPr>
        <sz val="11"/>
        <color indexed="8"/>
        <rFont val="Calibri"/>
        <family val="2"/>
        <charset val="204"/>
        <scheme val="minor"/>
      </rPr>
      <t xml:space="preserve"> 1P 25ა,  </t>
    </r>
  </si>
  <si>
    <t>ლოკალურ-რესურსული ხარჯთაღრიცხვა #3</t>
  </si>
  <si>
    <r>
      <t>III კატეგორიის გრუნტის მოჭრა, ექსკავატორით, ჩამჩის ტევადობა 0,5მ</t>
    </r>
    <r>
      <rPr>
        <b/>
        <vertAlign val="superscript"/>
        <sz val="10"/>
        <rFont val="Calibri"/>
        <family val="2"/>
        <charset val="204"/>
        <scheme val="minor"/>
      </rPr>
      <t>3</t>
    </r>
    <r>
      <rPr>
        <b/>
        <sz val="10"/>
        <rFont val="Calibri"/>
        <family val="2"/>
        <charset val="204"/>
        <scheme val="minor"/>
      </rPr>
      <t xml:space="preserve"> დატვირთვა ავტოთვითმცლელზე, </t>
    </r>
  </si>
  <si>
    <t>ლოკალურ-რესურსული ხარჯთაღრიცხვა #4</t>
  </si>
  <si>
    <t>ლოკალურ-რესურსული ხარჯთაღრიცხვა #5</t>
  </si>
  <si>
    <r>
      <t>III კატეგორიის გრუნტის გათხრა ექსკავატორით  ჩამჩის ტევადობით 0,5მ</t>
    </r>
    <r>
      <rPr>
        <b/>
        <vertAlign val="superscript"/>
        <sz val="10"/>
        <rFont val="Calibri"/>
        <family val="2"/>
        <charset val="204"/>
        <scheme val="minor"/>
      </rPr>
      <t>3</t>
    </r>
    <r>
      <rPr>
        <b/>
        <sz val="10"/>
        <rFont val="Calibri"/>
        <family val="2"/>
        <charset val="204"/>
        <scheme val="minor"/>
      </rPr>
      <t xml:space="preserve"> ფოლადის მილის მოსაწყობად, დატვირთვა ავტოთვითმცელზე</t>
    </r>
  </si>
  <si>
    <t>ლოკალურ-რესურსული ხარჯთაღრიცხვა #6</t>
  </si>
  <si>
    <r>
      <t>ელ. სადენი კვეთით 4X25მმ</t>
    </r>
    <r>
      <rPr>
        <b/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 xml:space="preserve"> ალუმინის  ძარღვით იზოლაციის გარცმით</t>
    </r>
  </si>
  <si>
    <r>
      <t>ელ. სადენი კვეთით 4X25მმ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ალუმინის  ძარღვით </t>
    </r>
  </si>
  <si>
    <t>ლოკალურ-რესურსული ხარჯთაღრიცხვა #7</t>
  </si>
  <si>
    <r>
      <t>III კატეგორიის გრუნტის და მცენარეული საფარის მოჭრა, ტერიტორიაზე,  ექსკავატორით, ჩამჩის ტევადობა 0,5მ</t>
    </r>
    <r>
      <rPr>
        <b/>
        <vertAlign val="superscript"/>
        <sz val="10"/>
        <rFont val="Calibri"/>
        <family val="2"/>
        <charset val="204"/>
        <scheme val="minor"/>
      </rPr>
      <t>3</t>
    </r>
    <r>
      <rPr>
        <b/>
        <sz val="10"/>
        <rFont val="Calibri"/>
        <family val="2"/>
        <charset val="204"/>
        <scheme val="minor"/>
      </rPr>
      <t xml:space="preserve"> დატვირთვა ავტოთვითმცლელზე, </t>
    </r>
  </si>
  <si>
    <t>დანართი N1</t>
  </si>
  <si>
    <t xml:space="preserve">რეზერვი გაუთვალისწინებელ სამუშაოებზე  
5 % </t>
  </si>
  <si>
    <t>საობიექტო ხარჯ.#1
(დანართი N1.1)</t>
  </si>
  <si>
    <t>საობიექტო ხარჯ.#2
(დანართი N1.2)</t>
  </si>
  <si>
    <t>ლოკ. ხარჯ.#3
(დანართი N1.3)</t>
  </si>
  <si>
    <t>ლოკ. ხარჯ.#4
(დანართი N1.4)</t>
  </si>
  <si>
    <t>ლოკ. ხარჯ.#6
(დანართი N1.6)</t>
  </si>
  <si>
    <t>ლოკ. ხარჯ.#5
(დანართი N1.5)</t>
  </si>
  <si>
    <t>ლოკ. ხარჯ.#7
(დანართი N1.7)</t>
  </si>
  <si>
    <t>დანართი N1.1</t>
  </si>
  <si>
    <t>ხარჯ.#1/1
(დანართი N1.1.1)</t>
  </si>
  <si>
    <t>ხარჯ.#1/2
(დანართი N1.1.2)</t>
  </si>
  <si>
    <t>ხარჯ.#1/3
(დანართი N1.1.3)</t>
  </si>
  <si>
    <t>ხარჯ.#1/4
(დანართი N1.1.4)</t>
  </si>
  <si>
    <t>ხარჯ.#1/5
(დანართი N1.1.5)</t>
  </si>
  <si>
    <t>ხარჯ.#1/6
(დანართი N1.1.6)</t>
  </si>
  <si>
    <t>დანართი N1.1.1</t>
  </si>
  <si>
    <t>დანართი N1.1.6</t>
  </si>
  <si>
    <t>დანართი N1.1.5</t>
  </si>
  <si>
    <t>დანართი N1.1.4</t>
  </si>
  <si>
    <t>დანართი N1.1.3</t>
  </si>
  <si>
    <t>დანართი N1.1.2</t>
  </si>
  <si>
    <t>დანართი N1.2</t>
  </si>
  <si>
    <t>ხარჯ.#2/1
(დანართი N1.2.1)</t>
  </si>
  <si>
    <t>ხარჯ.#2/2
(დანართი N1.2.2)</t>
  </si>
  <si>
    <t>დანართი N1.2.1</t>
  </si>
  <si>
    <t>დანართი N1.2.2</t>
  </si>
  <si>
    <t>დანართი N1.3</t>
  </si>
  <si>
    <t>დანართი N1.4</t>
  </si>
  <si>
    <t>დანართი N1.5</t>
  </si>
  <si>
    <t>დანართი N1.6</t>
  </si>
  <si>
    <t>დანართი N1.7</t>
  </si>
  <si>
    <t>არაუმეტეს 3%</t>
  </si>
  <si>
    <t>არაუმეტეს 10%</t>
  </si>
  <si>
    <t>არაუმეტეს 8%</t>
  </si>
  <si>
    <t>არაუმეტეს 75%</t>
  </si>
  <si>
    <t>არაუმეტეს 68%</t>
  </si>
  <si>
    <t>არაუმეტეს 12%</t>
  </si>
  <si>
    <t>ზედნადები ხარჯები  (შრომითი დანახარჯიდან)</t>
  </si>
  <si>
    <t>სულ ჯამი</t>
  </si>
  <si>
    <t>ელ. ენერგიის დაერთების ტექ. პირობის საფასური 27 კვტ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</si>
</sst>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00000"/>
    <numFmt numFmtId="171" formatCode="0.0%"/>
    <numFmt numFmtId="172" formatCode="_-* #,##0.000_р_._-;\-* #,##0.000_р_._-;_-* &quot;-&quot;??_р_._-;_-@_-"/>
    <numFmt numFmtId="173" formatCode="#,##0.00_ ;\-#,##0.00\ "/>
  </numFmts>
  <fonts count="47">
    <font>
      <sz val="10"/>
      <name val="AKAD NUSX"/>
      <charset val="204"/>
    </font>
    <font>
      <sz val="10"/>
      <name val="AKAD NUSX"/>
      <charset val="204"/>
    </font>
    <font>
      <sz val="10"/>
      <name val="LitNusx"/>
      <family val="2"/>
      <charset val="204"/>
    </font>
    <font>
      <sz val="11"/>
      <name val="LitNusx"/>
      <family val="2"/>
      <charset val="204"/>
    </font>
    <font>
      <b/>
      <sz val="10"/>
      <name val="LitNusx"/>
      <family val="2"/>
      <charset val="204"/>
    </font>
    <font>
      <b/>
      <sz val="11"/>
      <name val="LitNusx"/>
      <family val="2"/>
      <charset val="204"/>
    </font>
    <font>
      <b/>
      <sz val="12"/>
      <name val="LitNusx"/>
      <family val="2"/>
      <charset val="204"/>
    </font>
    <font>
      <b/>
      <i/>
      <sz val="12"/>
      <name val="LitNusx"/>
      <family val="2"/>
      <charset val="204"/>
    </font>
    <font>
      <sz val="12"/>
      <name val="Acad Mt_n"/>
      <family val="2"/>
      <charset val="204"/>
    </font>
    <font>
      <sz val="11"/>
      <name val="Times New Roman"/>
      <family val="1"/>
      <charset val="204"/>
    </font>
    <font>
      <b/>
      <sz val="14"/>
      <name val="Acad Mt_n"/>
      <family val="2"/>
      <charset val="204"/>
    </font>
    <font>
      <b/>
      <sz val="14"/>
      <name val="AcadMtavr"/>
    </font>
    <font>
      <sz val="12"/>
      <name val="AcadMtavr"/>
    </font>
    <font>
      <sz val="8"/>
      <name val="AKAD NUSX"/>
      <charset val="204"/>
    </font>
    <font>
      <b/>
      <sz val="12"/>
      <name val="AcadMtavr"/>
    </font>
    <font>
      <b/>
      <sz val="10"/>
      <name val="AKAD NUSX"/>
      <charset val="204"/>
    </font>
    <font>
      <sz val="11"/>
      <name val="LitNusx"/>
      <family val="2"/>
    </font>
    <font>
      <sz val="10"/>
      <name val="LitNusx"/>
      <family val="2"/>
    </font>
    <font>
      <b/>
      <sz val="12"/>
      <name val="LitNusx"/>
      <family val="2"/>
    </font>
    <font>
      <b/>
      <sz val="10"/>
      <name val="Batang"/>
      <family val="1"/>
      <charset val="204"/>
    </font>
    <font>
      <b/>
      <sz val="11"/>
      <name val="Calibri"/>
      <family val="2"/>
      <charset val="204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trike/>
      <vertAlign val="superscript"/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</cellStyleXfs>
  <cellXfs count="324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1" fontId="15" fillId="0" borderId="0" xfId="0" applyNumberFormat="1" applyFont="1"/>
    <xf numFmtId="0" fontId="6" fillId="0" borderId="0" xfId="0" applyFont="1" applyAlignment="1"/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49" fontId="17" fillId="0" borderId="1" xfId="0" applyNumberFormat="1" applyFont="1" applyBorder="1" applyAlignment="1">
      <alignment horizontal="left" vertical="center" wrapText="1"/>
    </xf>
    <xf numFmtId="0" fontId="19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15" fillId="0" borderId="0" xfId="0" applyNumberFormat="1" applyFont="1"/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0" fontId="28" fillId="0" borderId="0" xfId="0" applyFont="1"/>
    <xf numFmtId="0" fontId="29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8" fillId="0" borderId="0" xfId="0" applyNumberFormat="1" applyFont="1"/>
    <xf numFmtId="0" fontId="25" fillId="0" borderId="0" xfId="0" applyFont="1" applyAlignment="1"/>
    <xf numFmtId="0" fontId="33" fillId="0" borderId="0" xfId="0" applyFont="1" applyAlignment="1"/>
    <xf numFmtId="4" fontId="25" fillId="3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4" fontId="25" fillId="3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/>
    <xf numFmtId="4" fontId="31" fillId="0" borderId="1" xfId="0" applyNumberFormat="1" applyFont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/>
    <xf numFmtId="49" fontId="31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42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/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/>
    <xf numFmtId="2" fontId="31" fillId="0" borderId="0" xfId="0" applyNumberFormat="1" applyFont="1" applyFill="1"/>
    <xf numFmtId="166" fontId="31" fillId="0" borderId="1" xfId="0" applyNumberFormat="1" applyFont="1" applyFill="1" applyBorder="1"/>
    <xf numFmtId="0" fontId="31" fillId="0" borderId="1" xfId="0" applyFont="1" applyFill="1" applyBorder="1"/>
    <xf numFmtId="0" fontId="31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33" fillId="0" borderId="1" xfId="0" applyFont="1" applyFill="1" applyBorder="1" applyAlignment="1">
      <alignment horizontal="center" vertical="center" textRotation="90" wrapText="1"/>
    </xf>
    <xf numFmtId="0" fontId="26" fillId="0" borderId="1" xfId="5" applyFont="1" applyFill="1" applyBorder="1" applyAlignment="1">
      <alignment horizontal="center"/>
    </xf>
    <xf numFmtId="2" fontId="25" fillId="0" borderId="1" xfId="5" applyNumberFormat="1" applyFont="1" applyFill="1" applyBorder="1" applyAlignment="1">
      <alignment horizontal="center"/>
    </xf>
    <xf numFmtId="0" fontId="26" fillId="0" borderId="0" xfId="0" applyFont="1" applyFill="1" applyAlignment="1">
      <alignment vertical="top" wrapText="1"/>
    </xf>
    <xf numFmtId="49" fontId="26" fillId="0" borderId="1" xfId="0" quotePrefix="1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center" wrapText="1"/>
    </xf>
    <xf numFmtId="165" fontId="25" fillId="0" borderId="1" xfId="5" applyNumberFormat="1" applyFont="1" applyFill="1" applyBorder="1" applyAlignment="1">
      <alignment horizontal="center" vertical="top"/>
    </xf>
    <xf numFmtId="2" fontId="25" fillId="0" borderId="1" xfId="5" applyNumberFormat="1" applyFont="1" applyFill="1" applyBorder="1" applyAlignment="1">
      <alignment horizontal="center" vertical="top"/>
    </xf>
    <xf numFmtId="0" fontId="25" fillId="0" borderId="1" xfId="5" applyFont="1" applyFill="1" applyBorder="1" applyAlignment="1">
      <alignment horizontal="center" vertical="top"/>
    </xf>
    <xf numFmtId="2" fontId="26" fillId="0" borderId="0" xfId="0" applyNumberFormat="1" applyFont="1" applyFill="1" applyAlignment="1">
      <alignment vertical="top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/>
    <xf numFmtId="167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Fill="1" applyBorder="1" applyAlignment="1">
      <alignment horizontal="center" vertical="center" wrapText="1"/>
    </xf>
    <xf numFmtId="165" fontId="25" fillId="0" borderId="1" xfId="2" applyNumberFormat="1" applyFont="1" applyFill="1" applyBorder="1" applyAlignment="1">
      <alignment horizontal="center" vertical="center"/>
    </xf>
    <xf numFmtId="2" fontId="25" fillId="0" borderId="1" xfId="2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2" applyFont="1" applyFill="1" applyBorder="1" applyAlignment="1">
      <alignment horizontal="center" vertical="center" wrapText="1"/>
    </xf>
    <xf numFmtId="2" fontId="25" fillId="0" borderId="1" xfId="2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/>
    <xf numFmtId="2" fontId="31" fillId="0" borderId="1" xfId="0" applyNumberFormat="1" applyFont="1" applyFill="1" applyBorder="1"/>
    <xf numFmtId="2" fontId="25" fillId="0" borderId="1" xfId="5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>
      <alignment vertical="center"/>
    </xf>
    <xf numFmtId="2" fontId="25" fillId="0" borderId="1" xfId="0" applyNumberFormat="1" applyFont="1" applyFill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2" fontId="25" fillId="0" borderId="0" xfId="0" applyNumberFormat="1" applyFont="1" applyFill="1"/>
    <xf numFmtId="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/>
    <xf numFmtId="170" fontId="31" fillId="0" borderId="1" xfId="0" applyNumberFormat="1" applyFont="1" applyFill="1" applyBorder="1"/>
    <xf numFmtId="164" fontId="25" fillId="0" borderId="0" xfId="1" applyFont="1" applyFill="1" applyAlignment="1">
      <alignment vertical="center"/>
    </xf>
    <xf numFmtId="17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/>
    <xf numFmtId="165" fontId="25" fillId="0" borderId="1" xfId="0" applyNumberFormat="1" applyFont="1" applyFill="1" applyBorder="1"/>
    <xf numFmtId="0" fontId="34" fillId="0" borderId="0" xfId="0" applyFont="1" applyFill="1"/>
    <xf numFmtId="49" fontId="28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Alignment="1"/>
    <xf numFmtId="0" fontId="28" fillId="0" borderId="0" xfId="0" applyFont="1" applyFill="1" applyAlignment="1"/>
    <xf numFmtId="2" fontId="25" fillId="0" borderId="0" xfId="0" applyNumberFormat="1" applyFont="1"/>
    <xf numFmtId="2" fontId="25" fillId="0" borderId="0" xfId="0" applyNumberFormat="1" applyFont="1" applyFill="1" applyBorder="1" applyAlignment="1">
      <alignment horizontal="center" vertical="center" wrapText="1"/>
    </xf>
    <xf numFmtId="2" fontId="31" fillId="0" borderId="3" xfId="0" applyNumberFormat="1" applyFont="1" applyFill="1" applyBorder="1"/>
    <xf numFmtId="0" fontId="28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/>
    <xf numFmtId="0" fontId="33" fillId="0" borderId="1" xfId="0" applyFont="1" applyBorder="1" applyAlignment="1"/>
    <xf numFmtId="165" fontId="28" fillId="0" borderId="1" xfId="0" applyNumberFormat="1" applyFont="1" applyBorder="1" applyAlignment="1"/>
    <xf numFmtId="0" fontId="46" fillId="0" borderId="1" xfId="0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164" fontId="31" fillId="0" borderId="1" xfId="1" applyFont="1" applyFill="1" applyBorder="1" applyAlignment="1">
      <alignment horizontal="center" vertical="center" wrapText="1"/>
    </xf>
    <xf numFmtId="164" fontId="31" fillId="0" borderId="1" xfId="1" applyFont="1" applyFill="1" applyBorder="1" applyAlignment="1" applyProtection="1">
      <alignment horizontal="center" vertical="center" wrapText="1"/>
      <protection locked="0"/>
    </xf>
    <xf numFmtId="164" fontId="25" fillId="0" borderId="1" xfId="1" applyFont="1" applyFill="1" applyBorder="1" applyAlignment="1">
      <alignment vertical="center"/>
    </xf>
    <xf numFmtId="164" fontId="31" fillId="0" borderId="1" xfId="1" applyFont="1" applyFill="1" applyBorder="1" applyAlignment="1">
      <alignment vertical="center"/>
    </xf>
    <xf numFmtId="164" fontId="25" fillId="0" borderId="1" xfId="1" applyFont="1" applyFill="1" applyBorder="1" applyAlignment="1">
      <alignment horizontal="center" vertical="center" wrapText="1"/>
    </xf>
    <xf numFmtId="164" fontId="25" fillId="0" borderId="1" xfId="1" applyFont="1" applyFill="1" applyBorder="1" applyAlignment="1" applyProtection="1">
      <alignment horizontal="center" vertical="center" wrapText="1"/>
      <protection locked="0"/>
    </xf>
    <xf numFmtId="173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173" fontId="25" fillId="0" borderId="1" xfId="1" applyNumberFormat="1" applyFont="1" applyFill="1" applyBorder="1" applyAlignment="1" applyProtection="1">
      <alignment horizontal="right" vertical="center" wrapText="1"/>
      <protection locked="0"/>
    </xf>
    <xf numFmtId="173" fontId="25" fillId="0" borderId="1" xfId="1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5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" xfId="5" applyNumberFormat="1" applyFont="1" applyFill="1" applyBorder="1" applyAlignment="1">
      <alignment horizontal="center"/>
    </xf>
    <xf numFmtId="165" fontId="25" fillId="0" borderId="1" xfId="5" applyNumberFormat="1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/>
    </xf>
    <xf numFmtId="165" fontId="25" fillId="0" borderId="1" xfId="5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172" fontId="25" fillId="0" borderId="1" xfId="1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9" fontId="31" fillId="0" borderId="1" xfId="4" applyFont="1" applyFill="1" applyBorder="1" applyAlignment="1">
      <alignment horizontal="center" vertical="center" wrapText="1"/>
    </xf>
    <xf numFmtId="9" fontId="25" fillId="0" borderId="1" xfId="4" applyFont="1" applyFill="1" applyBorder="1" applyAlignment="1">
      <alignment horizontal="center" vertical="center" wrapText="1"/>
    </xf>
    <xf numFmtId="9" fontId="41" fillId="0" borderId="1" xfId="4" applyFont="1" applyFill="1" applyBorder="1" applyAlignment="1">
      <alignment horizontal="center" vertical="center" wrapText="1"/>
    </xf>
    <xf numFmtId="172" fontId="31" fillId="0" borderId="1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66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/>
    <xf numFmtId="164" fontId="31" fillId="0" borderId="1" xfId="0" applyNumberFormat="1" applyFont="1" applyFill="1" applyBorder="1"/>
    <xf numFmtId="49" fontId="31" fillId="0" borderId="3" xfId="0" applyNumberFormat="1" applyFont="1" applyFill="1" applyBorder="1" applyAlignment="1">
      <alignment horizontal="right" vertical="center" wrapText="1"/>
    </xf>
    <xf numFmtId="9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" xfId="1" applyFont="1" applyFill="1" applyBorder="1" applyAlignment="1" applyProtection="1">
      <alignment horizontal="center" vertical="center" wrapText="1"/>
      <protection locked="0"/>
    </xf>
    <xf numFmtId="164" fontId="31" fillId="0" borderId="3" xfId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28" fillId="0" borderId="0" xfId="0" applyFont="1" applyFill="1"/>
    <xf numFmtId="0" fontId="29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166" fontId="25" fillId="0" borderId="1" xfId="2" applyNumberFormat="1" applyFont="1" applyFill="1" applyBorder="1" applyAlignment="1">
      <alignment horizontal="center" vertical="center"/>
    </xf>
    <xf numFmtId="166" fontId="25" fillId="0" borderId="1" xfId="2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 applyProtection="1">
      <alignment horizontal="center" wrapText="1"/>
      <protection locked="0"/>
    </xf>
    <xf numFmtId="0" fontId="31" fillId="0" borderId="1" xfId="0" applyFont="1" applyFill="1" applyBorder="1" applyAlignment="1"/>
    <xf numFmtId="2" fontId="31" fillId="0" borderId="1" xfId="0" applyNumberFormat="1" applyFont="1" applyFill="1" applyBorder="1" applyAlignment="1"/>
    <xf numFmtId="0" fontId="25" fillId="0" borderId="1" xfId="0" applyFont="1" applyFill="1" applyBorder="1" applyAlignment="1"/>
    <xf numFmtId="167" fontId="25" fillId="0" borderId="1" xfId="0" applyNumberFormat="1" applyFont="1" applyFill="1" applyBorder="1" applyAlignment="1">
      <alignment horizontal="center" wrapText="1"/>
    </xf>
    <xf numFmtId="165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 applyProtection="1">
      <alignment horizontal="center" wrapText="1"/>
      <protection locked="0"/>
    </xf>
    <xf numFmtId="2" fontId="25" fillId="0" borderId="1" xfId="0" applyNumberFormat="1" applyFont="1" applyFill="1" applyBorder="1" applyAlignment="1"/>
    <xf numFmtId="168" fontId="35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/>
    <xf numFmtId="0" fontId="33" fillId="0" borderId="9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/>
    <xf numFmtId="165" fontId="25" fillId="0" borderId="3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1" fontId="25" fillId="0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26" fillId="0" borderId="1" xfId="5" applyNumberFormat="1" applyFont="1" applyFill="1" applyBorder="1" applyAlignment="1">
      <alignment horizontal="center"/>
    </xf>
    <xf numFmtId="165" fontId="26" fillId="0" borderId="1" xfId="5" applyNumberFormat="1" applyFont="1" applyFill="1" applyBorder="1" applyAlignment="1">
      <alignment horizontal="center" vertical="top"/>
    </xf>
    <xf numFmtId="49" fontId="26" fillId="0" borderId="7" xfId="0" quotePrefix="1" applyNumberFormat="1" applyFont="1" applyFill="1" applyBorder="1" applyAlignment="1">
      <alignment horizontal="center" vertical="top" wrapText="1"/>
    </xf>
    <xf numFmtId="2" fontId="25" fillId="0" borderId="8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1" fillId="0" borderId="1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textRotation="90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textRotation="90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</cellXfs>
  <cellStyles count="6">
    <cellStyle name="Comma" xfId="1" builtinId="3"/>
    <cellStyle name="Normal" xfId="0" builtinId="0"/>
    <cellStyle name="Normal 14 3" xfId="2"/>
    <cellStyle name="Normal 2 11" xfId="3"/>
    <cellStyle name="Percent" xfId="4" builtinId="5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9"/>
  <sheetViews>
    <sheetView topLeftCell="A106" workbookViewId="0">
      <selection activeCell="C121" sqref="C121"/>
    </sheetView>
  </sheetViews>
  <sheetFormatPr defaultRowHeight="12.75"/>
  <cols>
    <col min="1" max="1" width="5.85546875" customWidth="1"/>
    <col min="2" max="2" width="11.42578125" customWidth="1"/>
    <col min="3" max="3" width="41.42578125" customWidth="1"/>
    <col min="4" max="4" width="8.140625" customWidth="1"/>
    <col min="5" max="5" width="8.85546875" customWidth="1"/>
    <col min="6" max="6" width="9" customWidth="1"/>
    <col min="8" max="8" width="8.28515625" customWidth="1"/>
  </cols>
  <sheetData>
    <row r="1" spans="1:8" ht="19.5">
      <c r="A1" s="282" t="s">
        <v>78</v>
      </c>
      <c r="B1" s="282"/>
      <c r="C1" s="282"/>
      <c r="D1" s="282"/>
      <c r="E1" s="282"/>
      <c r="F1" s="282"/>
      <c r="G1" s="282"/>
      <c r="H1" s="28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83" t="s">
        <v>133</v>
      </c>
      <c r="B3" s="283"/>
      <c r="C3" s="283"/>
      <c r="D3" s="283"/>
      <c r="E3" s="283"/>
      <c r="F3" s="283"/>
      <c r="G3" s="283"/>
      <c r="H3" s="283"/>
    </row>
    <row r="4" spans="1:8" ht="17.25" customHeight="1">
      <c r="A4" s="284" t="s">
        <v>124</v>
      </c>
      <c r="B4" s="284"/>
      <c r="C4" s="284"/>
      <c r="D4" s="284"/>
      <c r="E4" s="284"/>
      <c r="F4" s="284"/>
      <c r="G4" s="284"/>
      <c r="H4" s="284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85"/>
      <c r="B6" s="285"/>
      <c r="C6" s="285"/>
      <c r="D6" s="285"/>
      <c r="E6" s="285"/>
      <c r="F6" s="285"/>
      <c r="G6" s="285"/>
      <c r="H6" s="285"/>
    </row>
    <row r="7" spans="1:8" ht="16.5">
      <c r="A7" s="281" t="s">
        <v>96</v>
      </c>
      <c r="B7" s="281"/>
      <c r="C7" s="281"/>
      <c r="D7" s="281"/>
      <c r="E7" s="34" t="e">
        <f>H132</f>
        <v>#REF!</v>
      </c>
      <c r="F7" s="27" t="s">
        <v>22</v>
      </c>
      <c r="G7" s="25"/>
      <c r="H7" s="25"/>
    </row>
    <row r="8" spans="1:8" ht="16.5">
      <c r="A8" s="281" t="s">
        <v>97</v>
      </c>
      <c r="B8" s="281"/>
      <c r="C8" s="281"/>
      <c r="D8" s="281"/>
      <c r="E8" s="34" t="e">
        <f>H125</f>
        <v>#REF!</v>
      </c>
      <c r="F8" s="27" t="s">
        <v>22</v>
      </c>
      <c r="G8" s="25"/>
      <c r="H8" s="25"/>
    </row>
    <row r="9" spans="1:8" ht="16.5">
      <c r="A9" s="273" t="s">
        <v>98</v>
      </c>
      <c r="B9" s="273"/>
      <c r="C9" s="273"/>
      <c r="D9" s="273"/>
      <c r="E9" s="34" t="e">
        <f>E8/4.6</f>
        <v>#REF!</v>
      </c>
      <c r="F9" s="30" t="s">
        <v>57</v>
      </c>
      <c r="G9" s="29"/>
      <c r="H9" s="29"/>
    </row>
    <row r="10" spans="1:8" ht="15">
      <c r="A10" s="274" t="s">
        <v>134</v>
      </c>
      <c r="B10" s="274"/>
      <c r="C10" s="274"/>
      <c r="D10" s="274"/>
      <c r="E10" s="274"/>
      <c r="F10" s="274"/>
      <c r="G10" s="274"/>
      <c r="H10" s="274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75" t="s">
        <v>23</v>
      </c>
      <c r="B12" s="276" t="s">
        <v>41</v>
      </c>
      <c r="C12" s="277" t="s">
        <v>42</v>
      </c>
      <c r="D12" s="278" t="s">
        <v>30</v>
      </c>
      <c r="E12" s="279" t="s">
        <v>38</v>
      </c>
      <c r="F12" s="279"/>
      <c r="G12" s="280" t="s">
        <v>24</v>
      </c>
      <c r="H12" s="280"/>
    </row>
    <row r="13" spans="1:8" ht="57.75">
      <c r="A13" s="275"/>
      <c r="B13" s="276"/>
      <c r="C13" s="277"/>
      <c r="D13" s="278"/>
      <c r="E13" s="7" t="s">
        <v>30</v>
      </c>
      <c r="F13" s="7" t="s">
        <v>40</v>
      </c>
      <c r="G13" s="7" t="s">
        <v>39</v>
      </c>
      <c r="H13" s="18" t="s">
        <v>31</v>
      </c>
    </row>
    <row r="14" spans="1:8" ht="13.5">
      <c r="A14" s="3" t="s">
        <v>32</v>
      </c>
      <c r="B14" s="3" t="s">
        <v>33</v>
      </c>
      <c r="C14" s="3" t="s">
        <v>34</v>
      </c>
      <c r="D14" s="3" t="s">
        <v>35</v>
      </c>
      <c r="E14" s="3" t="s">
        <v>36</v>
      </c>
      <c r="F14" s="17" t="s">
        <v>37</v>
      </c>
      <c r="G14" s="3" t="s">
        <v>25</v>
      </c>
      <c r="H14" s="19">
        <v>8</v>
      </c>
    </row>
    <row r="15" spans="1:8" s="14" customFormat="1" ht="49.5" customHeight="1">
      <c r="A15" s="3" t="s">
        <v>32</v>
      </c>
      <c r="B15" s="3" t="s">
        <v>111</v>
      </c>
      <c r="C15" s="5" t="s">
        <v>135</v>
      </c>
      <c r="D15" s="3" t="s">
        <v>69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t="shared" ref="A16:A21" si="0">A15+0.1</f>
        <v>1.1000000000000001</v>
      </c>
      <c r="B16" s="4" t="s">
        <v>59</v>
      </c>
      <c r="C16" s="16" t="s">
        <v>110</v>
      </c>
      <c r="D16" s="4" t="s">
        <v>70</v>
      </c>
      <c r="E16" s="8">
        <v>0.12</v>
      </c>
      <c r="F16" s="10">
        <f>E16*F15</f>
        <v>3.5999999999999996</v>
      </c>
      <c r="G16" s="8">
        <v>4.5999999999999996</v>
      </c>
      <c r="H16" s="21">
        <f t="shared" ref="H16:H21" si="1">F16*G16</f>
        <v>16.559999999999999</v>
      </c>
    </row>
    <row r="17" spans="1:8" ht="15">
      <c r="A17" s="10">
        <f t="shared" si="0"/>
        <v>1.2000000000000002</v>
      </c>
      <c r="B17" s="4"/>
      <c r="C17" s="16" t="s">
        <v>112</v>
      </c>
      <c r="D17" s="4" t="s">
        <v>22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128</v>
      </c>
      <c r="D18" s="4" t="s">
        <v>69</v>
      </c>
      <c r="E18" s="9">
        <v>1.01</v>
      </c>
      <c r="F18" s="10">
        <f>E18*F15</f>
        <v>30.3</v>
      </c>
      <c r="G18" s="8">
        <v>4.0999999999999996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105</v>
      </c>
      <c r="D19" s="4" t="s">
        <v>71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106</v>
      </c>
      <c r="D20" s="4" t="s">
        <v>71</v>
      </c>
      <c r="E20" s="10"/>
      <c r="F20" s="10">
        <v>3</v>
      </c>
      <c r="G20" s="8">
        <v>10.199999999999999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58</v>
      </c>
      <c r="D21" s="4" t="s">
        <v>22</v>
      </c>
      <c r="E21" s="8">
        <v>1.6299999999999999E-2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33</v>
      </c>
      <c r="B22" s="3" t="s">
        <v>111</v>
      </c>
      <c r="C22" s="5" t="s">
        <v>125</v>
      </c>
      <c r="D22" s="3" t="s">
        <v>69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t="shared" ref="A23:A28" si="2">A22+0.1</f>
        <v>2.1</v>
      </c>
      <c r="B23" s="4" t="s">
        <v>59</v>
      </c>
      <c r="C23" s="16" t="s">
        <v>110</v>
      </c>
      <c r="D23" s="4" t="s">
        <v>70</v>
      </c>
      <c r="E23" s="8">
        <v>0.12</v>
      </c>
      <c r="F23" s="10">
        <f>E23*F22</f>
        <v>2.88</v>
      </c>
      <c r="G23" s="8">
        <v>4.5999999999999996</v>
      </c>
      <c r="H23" s="21">
        <f t="shared" ref="H23:H28" si="3">F23*G23</f>
        <v>13.247999999999999</v>
      </c>
    </row>
    <row r="24" spans="1:8" ht="15">
      <c r="A24" s="10">
        <f t="shared" si="2"/>
        <v>2.2000000000000002</v>
      </c>
      <c r="B24" s="4"/>
      <c r="C24" s="16" t="s">
        <v>112</v>
      </c>
      <c r="D24" s="4" t="s">
        <v>22</v>
      </c>
      <c r="E24" s="8">
        <v>0.06</v>
      </c>
      <c r="F24" s="10">
        <f>E24*F22</f>
        <v>1.44</v>
      </c>
      <c r="G24" s="8">
        <v>3.2</v>
      </c>
      <c r="H24" s="21">
        <f t="shared" si="3"/>
        <v>4.6079999999999997</v>
      </c>
    </row>
    <row r="25" spans="1:8" ht="17.25" customHeight="1">
      <c r="A25" s="10">
        <f t="shared" si="2"/>
        <v>2.3000000000000003</v>
      </c>
      <c r="B25" s="4"/>
      <c r="C25" s="16" t="s">
        <v>79</v>
      </c>
      <c r="D25" s="4" t="s">
        <v>69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60.600000000000009</v>
      </c>
    </row>
    <row r="26" spans="1:8" ht="15">
      <c r="A26" s="10">
        <f t="shared" si="2"/>
        <v>2.4000000000000004</v>
      </c>
      <c r="B26" s="4"/>
      <c r="C26" s="16" t="s">
        <v>80</v>
      </c>
      <c r="D26" s="4" t="s">
        <v>71</v>
      </c>
      <c r="E26" s="10"/>
      <c r="F26" s="10">
        <v>12</v>
      </c>
      <c r="G26" s="8">
        <v>0.6</v>
      </c>
      <c r="H26" s="21">
        <f t="shared" si="3"/>
        <v>7.1999999999999993</v>
      </c>
    </row>
    <row r="27" spans="1:8" ht="15">
      <c r="A27" s="10">
        <f t="shared" si="2"/>
        <v>2.5000000000000004</v>
      </c>
      <c r="B27" s="4"/>
      <c r="C27" s="16" t="s">
        <v>81</v>
      </c>
      <c r="D27" s="4" t="s">
        <v>71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58</v>
      </c>
      <c r="D28" s="4" t="s">
        <v>22</v>
      </c>
      <c r="E28" s="8">
        <v>1.6299999999999999E-2</v>
      </c>
      <c r="F28" s="10">
        <f>E28*F25</f>
        <v>0.39511200000000002</v>
      </c>
      <c r="G28" s="8">
        <v>3.2</v>
      </c>
      <c r="H28" s="21">
        <f t="shared" si="3"/>
        <v>1.2643584000000001</v>
      </c>
    </row>
    <row r="29" spans="1:8" s="14" customFormat="1" ht="45" customHeight="1">
      <c r="A29" s="3" t="s">
        <v>34</v>
      </c>
      <c r="B29" s="3" t="s">
        <v>111</v>
      </c>
      <c r="C29" s="5" t="s">
        <v>102</v>
      </c>
      <c r="D29" s="3" t="s">
        <v>69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t="shared" ref="A30:A35" si="4">A29+0.1</f>
        <v>3.1</v>
      </c>
      <c r="B30" s="4" t="s">
        <v>59</v>
      </c>
      <c r="C30" s="16" t="s">
        <v>110</v>
      </c>
      <c r="D30" s="4" t="s">
        <v>70</v>
      </c>
      <c r="E30" s="8">
        <v>0.12</v>
      </c>
      <c r="F30" s="10">
        <f>E30*F29</f>
        <v>3.84</v>
      </c>
      <c r="G30" s="8">
        <v>4.5999999999999996</v>
      </c>
      <c r="H30" s="21">
        <f t="shared" ref="H30:H35" si="5">F30*G30</f>
        <v>17.663999999999998</v>
      </c>
    </row>
    <row r="31" spans="1:8" ht="15">
      <c r="A31" s="10">
        <f t="shared" si="4"/>
        <v>3.2</v>
      </c>
      <c r="B31" s="4"/>
      <c r="C31" s="16" t="s">
        <v>112</v>
      </c>
      <c r="D31" s="4" t="s">
        <v>22</v>
      </c>
      <c r="E31" s="8">
        <v>0.06</v>
      </c>
      <c r="F31" s="10">
        <f>E31*F29</f>
        <v>1.92</v>
      </c>
      <c r="G31" s="8">
        <v>3.2</v>
      </c>
      <c r="H31" s="21">
        <f t="shared" si="5"/>
        <v>6.1440000000000001</v>
      </c>
    </row>
    <row r="32" spans="1:8" ht="15">
      <c r="A32" s="10">
        <f t="shared" si="4"/>
        <v>3.3000000000000003</v>
      </c>
      <c r="B32" s="4"/>
      <c r="C32" s="16" t="s">
        <v>82</v>
      </c>
      <c r="D32" s="4" t="s">
        <v>69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83</v>
      </c>
      <c r="D33" s="4" t="s">
        <v>71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84</v>
      </c>
      <c r="D34" s="4" t="s">
        <v>71</v>
      </c>
      <c r="E34" s="10"/>
      <c r="F34" s="10">
        <v>3</v>
      </c>
      <c r="G34" s="8">
        <v>6.8</v>
      </c>
      <c r="H34" s="21">
        <f t="shared" si="5"/>
        <v>20.399999999999999</v>
      </c>
    </row>
    <row r="35" spans="1:8" ht="15">
      <c r="A35" s="10">
        <f t="shared" si="4"/>
        <v>3.6000000000000005</v>
      </c>
      <c r="B35" s="4"/>
      <c r="C35" s="16" t="s">
        <v>58</v>
      </c>
      <c r="D35" s="4" t="s">
        <v>22</v>
      </c>
      <c r="E35" s="8">
        <v>1.6299999999999999E-2</v>
      </c>
      <c r="F35" s="10">
        <f>E35*F32</f>
        <v>0.52681599999999995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35</v>
      </c>
      <c r="B36" s="3" t="s">
        <v>136</v>
      </c>
      <c r="C36" s="5" t="s">
        <v>138</v>
      </c>
      <c r="D36" s="3" t="s">
        <v>43</v>
      </c>
      <c r="E36" s="12"/>
      <c r="F36" s="17">
        <v>1</v>
      </c>
      <c r="G36" s="12"/>
      <c r="H36" s="33">
        <f>H37++H38++H39++H40</f>
        <v>20.748000000000001</v>
      </c>
    </row>
    <row r="37" spans="1:8" ht="15">
      <c r="A37" s="10">
        <f>A36+0.1</f>
        <v>4.0999999999999996</v>
      </c>
      <c r="B37" s="4"/>
      <c r="C37" s="16" t="s">
        <v>108</v>
      </c>
      <c r="D37" s="4" t="s">
        <v>70</v>
      </c>
      <c r="E37" s="8">
        <v>1.54</v>
      </c>
      <c r="F37" s="10">
        <f>E37*F36</f>
        <v>1.54</v>
      </c>
      <c r="G37" s="8">
        <v>4.5999999999999996</v>
      </c>
      <c r="H37" s="21">
        <f>F37*G37</f>
        <v>7.0839999999999996</v>
      </c>
    </row>
    <row r="38" spans="1:8" ht="15">
      <c r="A38" s="10">
        <f>A37+0.1</f>
        <v>4.1999999999999993</v>
      </c>
      <c r="B38" s="4"/>
      <c r="C38" s="16" t="s">
        <v>65</v>
      </c>
      <c r="D38" s="4" t="s">
        <v>60</v>
      </c>
      <c r="E38" s="8">
        <v>0.03</v>
      </c>
      <c r="F38" s="9">
        <f>E38*F36</f>
        <v>0.03</v>
      </c>
      <c r="G38" s="8">
        <v>3.2</v>
      </c>
      <c r="H38" s="36">
        <f>F38*G38</f>
        <v>9.6000000000000002E-2</v>
      </c>
    </row>
    <row r="39" spans="1:8" ht="15">
      <c r="A39" s="10">
        <f>A38+0.1</f>
        <v>4.2999999999999989</v>
      </c>
      <c r="B39" s="4"/>
      <c r="C39" s="16" t="s">
        <v>137</v>
      </c>
      <c r="D39" s="4" t="s">
        <v>69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4.3999999999999986</v>
      </c>
      <c r="B40" s="4"/>
      <c r="C40" s="16" t="s">
        <v>58</v>
      </c>
      <c r="D40" s="4" t="s">
        <v>22</v>
      </c>
      <c r="E40" s="8">
        <v>0.49</v>
      </c>
      <c r="F40" s="10">
        <f>E40*F39</f>
        <v>0.49</v>
      </c>
      <c r="G40" s="8">
        <v>3.2</v>
      </c>
      <c r="H40" s="21">
        <f>F40*G40</f>
        <v>1.5680000000000001</v>
      </c>
    </row>
    <row r="41" spans="1:8" s="14" customFormat="1" ht="45" customHeight="1">
      <c r="A41" s="3" t="s">
        <v>36</v>
      </c>
      <c r="B41" s="3" t="s">
        <v>136</v>
      </c>
      <c r="C41" s="5" t="s">
        <v>139</v>
      </c>
      <c r="D41" s="3" t="s">
        <v>43</v>
      </c>
      <c r="E41" s="12"/>
      <c r="F41" s="17">
        <v>1</v>
      </c>
      <c r="G41" s="12"/>
      <c r="H41" s="33">
        <f>H42+H43+H44++H45</f>
        <v>38.747999999999998</v>
      </c>
    </row>
    <row r="42" spans="1:8" ht="15">
      <c r="A42" s="10">
        <f>A41+0.1</f>
        <v>5.0999999999999996</v>
      </c>
      <c r="B42" s="4"/>
      <c r="C42" s="16" t="s">
        <v>108</v>
      </c>
      <c r="D42" s="4" t="s">
        <v>70</v>
      </c>
      <c r="E42" s="8">
        <v>1.54</v>
      </c>
      <c r="F42" s="10">
        <f>E42*F41</f>
        <v>1.54</v>
      </c>
      <c r="G42" s="8">
        <v>4.5999999999999996</v>
      </c>
      <c r="H42" s="21">
        <f>F42*G42</f>
        <v>7.0839999999999996</v>
      </c>
    </row>
    <row r="43" spans="1:8" ht="15">
      <c r="A43" s="10">
        <f>A42+0.1</f>
        <v>5.1999999999999993</v>
      </c>
      <c r="B43" s="4"/>
      <c r="C43" s="16" t="s">
        <v>65</v>
      </c>
      <c r="D43" s="4" t="s">
        <v>60</v>
      </c>
      <c r="E43" s="8">
        <v>0.03</v>
      </c>
      <c r="F43" s="9">
        <f>E43*F41</f>
        <v>0.03</v>
      </c>
      <c r="G43" s="8">
        <v>3.2</v>
      </c>
      <c r="H43" s="36">
        <f>F43*G43</f>
        <v>9.6000000000000002E-2</v>
      </c>
    </row>
    <row r="44" spans="1:8" ht="15">
      <c r="A44" s="10">
        <f>A43+0.1</f>
        <v>5.2999999999999989</v>
      </c>
      <c r="B44" s="4"/>
      <c r="C44" s="16" t="s">
        <v>139</v>
      </c>
      <c r="D44" s="4" t="s">
        <v>69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5.3999999999999986</v>
      </c>
      <c r="B45" s="4"/>
      <c r="C45" s="16" t="s">
        <v>58</v>
      </c>
      <c r="D45" s="4" t="s">
        <v>22</v>
      </c>
      <c r="E45" s="8">
        <v>0.49</v>
      </c>
      <c r="F45" s="10">
        <f>E45*F44</f>
        <v>0.49</v>
      </c>
      <c r="G45" s="8">
        <v>3.2</v>
      </c>
      <c r="H45" s="21">
        <f>F45*G45</f>
        <v>1.5680000000000001</v>
      </c>
    </row>
    <row r="46" spans="1:8" s="14" customFormat="1" ht="42" customHeight="1">
      <c r="A46" s="3" t="s">
        <v>37</v>
      </c>
      <c r="B46" s="3" t="s">
        <v>136</v>
      </c>
      <c r="C46" s="5" t="s">
        <v>115</v>
      </c>
      <c r="D46" s="3" t="s">
        <v>43</v>
      </c>
      <c r="E46" s="12"/>
      <c r="F46" s="17">
        <v>1</v>
      </c>
      <c r="G46" s="12"/>
      <c r="H46" s="33">
        <f>H47+H48++H49++H50</f>
        <v>20.748000000000001</v>
      </c>
    </row>
    <row r="47" spans="1:8" ht="15">
      <c r="A47" s="10">
        <f>A46+0.1</f>
        <v>6.1</v>
      </c>
      <c r="B47" s="4"/>
      <c r="C47" s="16" t="s">
        <v>108</v>
      </c>
      <c r="D47" s="4" t="s">
        <v>70</v>
      </c>
      <c r="E47" s="8">
        <v>1.54</v>
      </c>
      <c r="F47" s="10">
        <f>E47*F46</f>
        <v>1.54</v>
      </c>
      <c r="G47" s="8">
        <v>4.5999999999999996</v>
      </c>
      <c r="H47" s="21">
        <f>F47*G47</f>
        <v>7.0839999999999996</v>
      </c>
    </row>
    <row r="48" spans="1:8" ht="15">
      <c r="A48" s="10">
        <f>A47+0.1</f>
        <v>6.1999999999999993</v>
      </c>
      <c r="B48" s="4"/>
      <c r="C48" s="16" t="s">
        <v>65</v>
      </c>
      <c r="D48" s="4" t="s">
        <v>60</v>
      </c>
      <c r="E48" s="8">
        <v>0.03</v>
      </c>
      <c r="F48" s="9">
        <f>E48*F46</f>
        <v>0.03</v>
      </c>
      <c r="G48" s="8">
        <v>3.2</v>
      </c>
      <c r="H48" s="36">
        <f>F48*G48</f>
        <v>9.6000000000000002E-2</v>
      </c>
    </row>
    <row r="49" spans="1:9" ht="15">
      <c r="A49" s="10">
        <f>A48+0.1</f>
        <v>6.2999999999999989</v>
      </c>
      <c r="B49" s="4"/>
      <c r="C49" s="16" t="s">
        <v>115</v>
      </c>
      <c r="D49" s="4" t="s">
        <v>69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9" ht="15">
      <c r="A50" s="10">
        <f>A49+0.1</f>
        <v>6.3999999999999986</v>
      </c>
      <c r="B50" s="4"/>
      <c r="C50" s="16" t="s">
        <v>58</v>
      </c>
      <c r="D50" s="4" t="s">
        <v>22</v>
      </c>
      <c r="E50" s="8">
        <v>0.49</v>
      </c>
      <c r="F50" s="10">
        <f>E50*F49</f>
        <v>0.49</v>
      </c>
      <c r="G50" s="8">
        <v>3.2</v>
      </c>
      <c r="H50" s="21">
        <f>F50*G50</f>
        <v>1.5680000000000001</v>
      </c>
    </row>
    <row r="51" spans="1:9" s="14" customFormat="1" ht="40.5">
      <c r="A51" s="3" t="s">
        <v>25</v>
      </c>
      <c r="B51" s="3" t="s">
        <v>85</v>
      </c>
      <c r="C51" s="5" t="s">
        <v>86</v>
      </c>
      <c r="D51" s="3" t="s">
        <v>69</v>
      </c>
      <c r="E51" s="12"/>
      <c r="F51" s="17">
        <v>86</v>
      </c>
      <c r="G51" s="12"/>
      <c r="H51" s="33">
        <f>H52+H53</f>
        <v>35.514559999999996</v>
      </c>
      <c r="I51" s="32"/>
    </row>
    <row r="52" spans="1:9" ht="18" customHeight="1">
      <c r="A52" s="10">
        <f>A51+0.1</f>
        <v>7.1</v>
      </c>
      <c r="B52" s="4"/>
      <c r="C52" s="16" t="s">
        <v>107</v>
      </c>
      <c r="D52" s="4" t="s">
        <v>70</v>
      </c>
      <c r="E52" s="8">
        <v>0.06</v>
      </c>
      <c r="F52" s="10">
        <f>E52*F51</f>
        <v>5.16</v>
      </c>
      <c r="G52" s="8">
        <v>4.5999999999999996</v>
      </c>
      <c r="H52" s="21">
        <f>F52*G52</f>
        <v>23.735999999999997</v>
      </c>
    </row>
    <row r="53" spans="1:9" ht="13.5" customHeight="1">
      <c r="A53" s="10">
        <f>A52+0.1</f>
        <v>7.1999999999999993</v>
      </c>
      <c r="B53" s="4"/>
      <c r="C53" s="16" t="s">
        <v>58</v>
      </c>
      <c r="D53" s="4" t="s">
        <v>22</v>
      </c>
      <c r="E53" s="8">
        <v>4.2799999999999998E-2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9" s="14" customFormat="1" ht="51.75" customHeight="1">
      <c r="A54" s="3" t="s">
        <v>26</v>
      </c>
      <c r="B54" s="3" t="s">
        <v>113</v>
      </c>
      <c r="C54" s="5" t="s">
        <v>142</v>
      </c>
      <c r="D54" s="3" t="s">
        <v>91</v>
      </c>
      <c r="E54" s="12"/>
      <c r="F54" s="17">
        <v>1</v>
      </c>
      <c r="G54" s="12"/>
      <c r="H54" s="33">
        <f>H55+H56++H57++H58++H59</f>
        <v>566.31000000000006</v>
      </c>
    </row>
    <row r="55" spans="1:9" ht="13.5">
      <c r="A55" s="10">
        <f>A54+0.1</f>
        <v>8.1</v>
      </c>
      <c r="B55" s="4"/>
      <c r="C55" s="31" t="s">
        <v>114</v>
      </c>
      <c r="D55" s="4" t="s">
        <v>70</v>
      </c>
      <c r="E55" s="8">
        <v>19.09</v>
      </c>
      <c r="F55" s="10">
        <f>E55*F54</f>
        <v>19.09</v>
      </c>
      <c r="G55" s="8">
        <v>4.5999999999999996</v>
      </c>
      <c r="H55" s="21">
        <f>F55*G55</f>
        <v>87.813999999999993</v>
      </c>
    </row>
    <row r="56" spans="1:9" ht="15" customHeight="1">
      <c r="A56" s="10">
        <f>A55+0.1</f>
        <v>8.1999999999999993</v>
      </c>
      <c r="B56" s="4"/>
      <c r="C56" s="31" t="s">
        <v>104</v>
      </c>
      <c r="D56" s="4" t="s">
        <v>22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9" ht="13.5">
      <c r="A57" s="10">
        <f>A56+0.1</f>
        <v>8.2999999999999989</v>
      </c>
      <c r="B57" s="4"/>
      <c r="C57" s="22" t="s">
        <v>140</v>
      </c>
      <c r="D57" s="4" t="s">
        <v>62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9" ht="13.5">
      <c r="A58" s="10">
        <f>A57+0.1</f>
        <v>8.3999999999999986</v>
      </c>
      <c r="B58" s="4"/>
      <c r="C58" s="22" t="s">
        <v>141</v>
      </c>
      <c r="D58" s="4" t="s">
        <v>43</v>
      </c>
      <c r="E58" s="10"/>
      <c r="F58" s="10">
        <v>1</v>
      </c>
      <c r="G58" s="8">
        <v>42</v>
      </c>
      <c r="H58" s="21">
        <f>F58*G58</f>
        <v>42</v>
      </c>
    </row>
    <row r="59" spans="1:9" ht="15.75" customHeight="1">
      <c r="A59" s="10">
        <f>A58+0.1</f>
        <v>8.4999999999999982</v>
      </c>
      <c r="B59" s="4"/>
      <c r="C59" s="31" t="s">
        <v>58</v>
      </c>
      <c r="D59" s="4" t="s">
        <v>22</v>
      </c>
      <c r="E59" s="9">
        <v>1.58</v>
      </c>
      <c r="F59" s="10">
        <f>E59*F54</f>
        <v>1.58</v>
      </c>
      <c r="G59" s="8">
        <v>3.2</v>
      </c>
      <c r="H59" s="21">
        <f>F59*G59</f>
        <v>5.0560000000000009</v>
      </c>
    </row>
    <row r="60" spans="1:9" s="14" customFormat="1" ht="52.5" customHeight="1">
      <c r="A60" s="3" t="s">
        <v>27</v>
      </c>
      <c r="B60" s="3" t="s">
        <v>56</v>
      </c>
      <c r="C60" s="5" t="s">
        <v>94</v>
      </c>
      <c r="D60" s="3" t="s">
        <v>43</v>
      </c>
      <c r="E60" s="17"/>
      <c r="F60" s="17">
        <v>10</v>
      </c>
      <c r="G60" s="17"/>
      <c r="H60" s="33">
        <f>H61+H62</f>
        <v>49.679999999999993</v>
      </c>
    </row>
    <row r="61" spans="1:9" ht="14.25" customHeight="1">
      <c r="A61" s="10">
        <f>A60+0.1</f>
        <v>9.1</v>
      </c>
      <c r="B61" s="4"/>
      <c r="C61" s="16" t="s">
        <v>63</v>
      </c>
      <c r="D61" s="4" t="s">
        <v>57</v>
      </c>
      <c r="E61" s="9">
        <v>0.76</v>
      </c>
      <c r="F61" s="10">
        <f>E61*F60</f>
        <v>7.6</v>
      </c>
      <c r="G61" s="8">
        <v>4.5999999999999996</v>
      </c>
      <c r="H61" s="21">
        <f>F61*G61</f>
        <v>34.959999999999994</v>
      </c>
    </row>
    <row r="62" spans="1:9" ht="14.25" customHeight="1">
      <c r="A62" s="10">
        <f>A61+0.1</f>
        <v>9.1999999999999993</v>
      </c>
      <c r="B62" s="4"/>
      <c r="C62" s="16" t="s">
        <v>64</v>
      </c>
      <c r="D62" s="4" t="s">
        <v>22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9" ht="16.5" customHeight="1">
      <c r="A63" s="4"/>
      <c r="B63" s="4"/>
      <c r="C63" s="28" t="s">
        <v>87</v>
      </c>
      <c r="D63" s="4"/>
      <c r="E63" s="8"/>
      <c r="F63" s="10"/>
      <c r="G63" s="8"/>
      <c r="H63" s="21"/>
    </row>
    <row r="64" spans="1:9" s="14" customFormat="1" ht="45" customHeight="1">
      <c r="A64" s="3" t="s">
        <v>28</v>
      </c>
      <c r="B64" s="3" t="s">
        <v>88</v>
      </c>
      <c r="C64" s="5" t="s">
        <v>89</v>
      </c>
      <c r="D64" s="3" t="s">
        <v>69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99</v>
      </c>
      <c r="D65" s="4" t="s">
        <v>70</v>
      </c>
      <c r="E65" s="8">
        <v>0.67</v>
      </c>
      <c r="F65" s="10">
        <f>E65*F64</f>
        <v>14.74</v>
      </c>
      <c r="G65" s="8">
        <v>4.5999999999999996</v>
      </c>
      <c r="H65" s="21">
        <f>F65*G65</f>
        <v>67.804000000000002</v>
      </c>
    </row>
    <row r="66" spans="1:8" ht="15">
      <c r="A66" s="10">
        <f>A65+0.1</f>
        <v>10.199999999999999</v>
      </c>
      <c r="B66" s="4"/>
      <c r="C66" s="16" t="s">
        <v>100</v>
      </c>
      <c r="D66" s="4" t="s">
        <v>22</v>
      </c>
      <c r="E66" s="8">
        <v>1E-3</v>
      </c>
      <c r="F66" s="10">
        <f>E66*F64</f>
        <v>2.1999999999999999E-2</v>
      </c>
      <c r="G66" s="8">
        <v>3.2</v>
      </c>
      <c r="H66" s="21">
        <f>F66*G66</f>
        <v>7.0400000000000004E-2</v>
      </c>
    </row>
    <row r="67" spans="1:8" ht="15">
      <c r="A67" s="10">
        <f>A66+0.1</f>
        <v>10.299999999999999</v>
      </c>
      <c r="B67" s="4"/>
      <c r="C67" s="16" t="s">
        <v>109</v>
      </c>
      <c r="D67" s="4" t="s">
        <v>61</v>
      </c>
      <c r="E67" s="10">
        <v>1</v>
      </c>
      <c r="F67" s="10">
        <f>E67*F64</f>
        <v>22</v>
      </c>
      <c r="G67" s="8">
        <v>5.0999999999999996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90</v>
      </c>
      <c r="D68" s="4" t="s">
        <v>71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58</v>
      </c>
      <c r="D69" s="4" t="s">
        <v>22</v>
      </c>
      <c r="E69" s="8">
        <v>0.20799999999999999</v>
      </c>
      <c r="F69" s="10">
        <f>E69*F64</f>
        <v>4.5759999999999996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66</v>
      </c>
      <c r="B70" s="3" t="s">
        <v>72</v>
      </c>
      <c r="C70" s="5" t="s">
        <v>73</v>
      </c>
      <c r="D70" s="3" t="s">
        <v>69</v>
      </c>
      <c r="E70" s="12"/>
      <c r="F70" s="17">
        <v>20</v>
      </c>
      <c r="G70" s="12"/>
      <c r="H70" s="33">
        <f>H71+H72++H73+H74+H75</f>
        <v>224.44800000000001</v>
      </c>
    </row>
    <row r="71" spans="1:8" ht="15">
      <c r="A71" s="10">
        <f>A70+0.1</f>
        <v>11.1</v>
      </c>
      <c r="B71" s="4"/>
      <c r="C71" s="16" t="s">
        <v>74</v>
      </c>
      <c r="D71" s="4" t="s">
        <v>70</v>
      </c>
      <c r="E71" s="8">
        <v>0.7</v>
      </c>
      <c r="F71" s="10">
        <f>E71*F70</f>
        <v>14</v>
      </c>
      <c r="G71" s="8">
        <v>4.5999999999999996</v>
      </c>
      <c r="H71" s="21">
        <f>F71*G71</f>
        <v>64.399999999999991</v>
      </c>
    </row>
    <row r="72" spans="1:8" ht="15">
      <c r="A72" s="10">
        <f>A71+0.1</f>
        <v>11.2</v>
      </c>
      <c r="B72" s="4"/>
      <c r="C72" s="16" t="s">
        <v>75</v>
      </c>
      <c r="D72" s="4" t="s">
        <v>22</v>
      </c>
      <c r="E72" s="8">
        <v>1E-3</v>
      </c>
      <c r="F72" s="10">
        <f>E72*F70</f>
        <v>0.02</v>
      </c>
      <c r="G72" s="8">
        <v>3.2</v>
      </c>
      <c r="H72" s="21">
        <f>F72*G72</f>
        <v>6.4000000000000001E-2</v>
      </c>
    </row>
    <row r="73" spans="1:8" ht="16.5" customHeight="1">
      <c r="A73" s="10">
        <f>A72+0.1</f>
        <v>11.299999999999999</v>
      </c>
      <c r="B73" s="4"/>
      <c r="C73" s="16" t="s">
        <v>76</v>
      </c>
      <c r="D73" s="4" t="s">
        <v>61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77</v>
      </c>
      <c r="D74" s="4" t="s">
        <v>71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58</v>
      </c>
      <c r="D75" s="4" t="s">
        <v>22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9.9840000000000018</v>
      </c>
    </row>
    <row r="76" spans="1:8" s="14" customFormat="1" ht="48" customHeight="1">
      <c r="A76" s="3" t="s">
        <v>44</v>
      </c>
      <c r="B76" s="3" t="s">
        <v>118</v>
      </c>
      <c r="C76" s="5" t="s">
        <v>143</v>
      </c>
      <c r="D76" s="3" t="s">
        <v>91</v>
      </c>
      <c r="E76" s="12"/>
      <c r="F76" s="17">
        <v>4</v>
      </c>
      <c r="G76" s="12"/>
      <c r="H76" s="33">
        <f>H77++H78++H79++H80</f>
        <v>537.24799999999993</v>
      </c>
    </row>
    <row r="77" spans="1:8" ht="15">
      <c r="A77" s="10">
        <f>A76+0.1</f>
        <v>12.1</v>
      </c>
      <c r="B77" s="4"/>
      <c r="C77" s="16" t="s">
        <v>116</v>
      </c>
      <c r="D77" s="4" t="s">
        <v>70</v>
      </c>
      <c r="E77" s="8">
        <v>4.2</v>
      </c>
      <c r="F77" s="10">
        <f>E77*F76</f>
        <v>16.8</v>
      </c>
      <c r="G77" s="8">
        <v>4.5999999999999996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117</v>
      </c>
      <c r="D78" s="4" t="s">
        <v>22</v>
      </c>
      <c r="E78" s="8">
        <v>0.32</v>
      </c>
      <c r="F78" s="10">
        <f>E78*F76</f>
        <v>1.28</v>
      </c>
      <c r="G78" s="8">
        <v>3.2</v>
      </c>
      <c r="H78" s="21">
        <f>F78*G78</f>
        <v>4.0960000000000001</v>
      </c>
    </row>
    <row r="79" spans="1:8" ht="15">
      <c r="A79" s="10">
        <f>A78+0.1</f>
        <v>12.299999999999999</v>
      </c>
      <c r="B79" s="4"/>
      <c r="C79" s="16" t="s">
        <v>144</v>
      </c>
      <c r="D79" s="4" t="s">
        <v>62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58</v>
      </c>
      <c r="D80" s="4" t="s">
        <v>22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45</v>
      </c>
      <c r="B81" s="3" t="s">
        <v>119</v>
      </c>
      <c r="C81" s="5" t="s">
        <v>145</v>
      </c>
      <c r="D81" s="3" t="s">
        <v>91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t="shared" ref="A82:A87" si="6">A81+0.1</f>
        <v>13.1</v>
      </c>
      <c r="B82" s="4"/>
      <c r="C82" s="16" t="s">
        <v>120</v>
      </c>
      <c r="D82" s="4" t="s">
        <v>70</v>
      </c>
      <c r="E82" s="8">
        <v>7.88</v>
      </c>
      <c r="F82" s="10">
        <f>E82*F81</f>
        <v>31.52</v>
      </c>
      <c r="G82" s="8">
        <v>4.5999999999999996</v>
      </c>
      <c r="H82" s="21">
        <f t="shared" ref="H82:H87" si="7">F82*G82</f>
        <v>144.99199999999999</v>
      </c>
    </row>
    <row r="83" spans="1:8" ht="15.75" customHeight="1">
      <c r="A83" s="10">
        <f t="shared" si="6"/>
        <v>13.2</v>
      </c>
      <c r="B83" s="4"/>
      <c r="C83" s="16" t="s">
        <v>121</v>
      </c>
      <c r="D83" s="4" t="s">
        <v>22</v>
      </c>
      <c r="E83" s="8">
        <v>0.04</v>
      </c>
      <c r="F83" s="10">
        <f>E83*F81</f>
        <v>0.16</v>
      </c>
      <c r="G83" s="8">
        <v>3.2</v>
      </c>
      <c r="H83" s="21">
        <f t="shared" si="7"/>
        <v>0.51200000000000001</v>
      </c>
    </row>
    <row r="84" spans="1:8" ht="15" customHeight="1">
      <c r="A84" s="10">
        <f t="shared" si="6"/>
        <v>13.299999999999999</v>
      </c>
      <c r="B84" s="4"/>
      <c r="C84" s="16" t="s">
        <v>146</v>
      </c>
      <c r="D84" s="4" t="s">
        <v>62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103</v>
      </c>
      <c r="D85" s="4" t="s">
        <v>43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92</v>
      </c>
      <c r="D86" s="4" t="s">
        <v>43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58</v>
      </c>
      <c r="D87" s="4" t="s">
        <v>22</v>
      </c>
      <c r="E87" s="8">
        <v>0.37</v>
      </c>
      <c r="F87" s="10">
        <f>E87*F81</f>
        <v>1.48</v>
      </c>
      <c r="G87" s="8">
        <v>3.2</v>
      </c>
      <c r="H87" s="21">
        <f t="shared" si="7"/>
        <v>4.7359999999999998</v>
      </c>
    </row>
    <row r="88" spans="1:8" s="14" customFormat="1" ht="45" customHeight="1">
      <c r="A88" s="3" t="s">
        <v>46</v>
      </c>
      <c r="B88" s="3" t="s">
        <v>118</v>
      </c>
      <c r="C88" s="5" t="s">
        <v>147</v>
      </c>
      <c r="D88" s="3" t="s">
        <v>91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116</v>
      </c>
      <c r="D89" s="4" t="s">
        <v>70</v>
      </c>
      <c r="E89" s="8">
        <v>4.2</v>
      </c>
      <c r="F89" s="10">
        <f>E89*F88</f>
        <v>4.2</v>
      </c>
      <c r="G89" s="8">
        <v>4.5999999999999996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117</v>
      </c>
      <c r="D90" s="4" t="s">
        <v>22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130</v>
      </c>
      <c r="D91" s="4" t="s">
        <v>62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58</v>
      </c>
      <c r="D92" s="4" t="s">
        <v>22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67</v>
      </c>
      <c r="B93" s="3" t="s">
        <v>119</v>
      </c>
      <c r="C93" s="5" t="s">
        <v>148</v>
      </c>
      <c r="D93" s="3" t="s">
        <v>91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t="shared" ref="A94:A99" si="8">A93+0.1</f>
        <v>15.1</v>
      </c>
      <c r="B94" s="4"/>
      <c r="C94" s="16" t="s">
        <v>120</v>
      </c>
      <c r="D94" s="4" t="s">
        <v>70</v>
      </c>
      <c r="E94" s="8">
        <v>7.88</v>
      </c>
      <c r="F94" s="10">
        <f>E94*F93</f>
        <v>15.76</v>
      </c>
      <c r="G94" s="8">
        <v>4.5999999999999996</v>
      </c>
      <c r="H94" s="21">
        <f t="shared" ref="H94:H99" si="9">F94*G94</f>
        <v>72.495999999999995</v>
      </c>
    </row>
    <row r="95" spans="1:8" ht="15.75" customHeight="1">
      <c r="A95" s="10">
        <f t="shared" si="8"/>
        <v>15.2</v>
      </c>
      <c r="B95" s="4"/>
      <c r="C95" s="16" t="s">
        <v>121</v>
      </c>
      <c r="D95" s="4" t="s">
        <v>22</v>
      </c>
      <c r="E95" s="8">
        <v>0.04</v>
      </c>
      <c r="F95" s="10">
        <f>E95*F93</f>
        <v>0.08</v>
      </c>
      <c r="G95" s="8">
        <v>3.2</v>
      </c>
      <c r="H95" s="21">
        <f t="shared" si="9"/>
        <v>0.25600000000000001</v>
      </c>
    </row>
    <row r="96" spans="1:8" ht="15" customHeight="1">
      <c r="A96" s="10">
        <f t="shared" si="8"/>
        <v>15.299999999999999</v>
      </c>
      <c r="B96" s="4"/>
      <c r="C96" s="16" t="s">
        <v>150</v>
      </c>
      <c r="D96" s="4" t="s">
        <v>62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103</v>
      </c>
      <c r="D97" s="4" t="s">
        <v>43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92</v>
      </c>
      <c r="D98" s="4" t="s">
        <v>43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58</v>
      </c>
      <c r="D99" s="4" t="s">
        <v>22</v>
      </c>
      <c r="E99" s="8">
        <v>0.37</v>
      </c>
      <c r="F99" s="10">
        <f>E99*F93</f>
        <v>0.74</v>
      </c>
      <c r="G99" s="8">
        <v>3.2</v>
      </c>
      <c r="H99" s="21">
        <f t="shared" si="9"/>
        <v>2.3679999999999999</v>
      </c>
    </row>
    <row r="100" spans="1:8" s="14" customFormat="1" ht="47.25" customHeight="1">
      <c r="A100" s="3" t="s">
        <v>49</v>
      </c>
      <c r="B100" s="3" t="s">
        <v>119</v>
      </c>
      <c r="C100" s="5" t="s">
        <v>149</v>
      </c>
      <c r="D100" s="3" t="s">
        <v>91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16.100000000000001</v>
      </c>
      <c r="B101" s="4"/>
      <c r="C101" s="16" t="s">
        <v>120</v>
      </c>
      <c r="D101" s="4" t="s">
        <v>70</v>
      </c>
      <c r="E101" s="8">
        <v>7.88</v>
      </c>
      <c r="F101" s="10">
        <f>E101*F100</f>
        <v>7.88</v>
      </c>
      <c r="G101" s="8">
        <v>4.5999999999999996</v>
      </c>
      <c r="H101" s="21">
        <f>F101*G101</f>
        <v>36.247999999999998</v>
      </c>
    </row>
    <row r="102" spans="1:8" ht="15.75" customHeight="1">
      <c r="A102" s="10">
        <f>A101+0.1</f>
        <v>16.200000000000003</v>
      </c>
      <c r="B102" s="4"/>
      <c r="C102" s="16" t="s">
        <v>121</v>
      </c>
      <c r="D102" s="4" t="s">
        <v>22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149</v>
      </c>
      <c r="D103" s="4" t="s">
        <v>62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103</v>
      </c>
      <c r="D104" s="4" t="s">
        <v>43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58</v>
      </c>
      <c r="D105" s="4" t="s">
        <v>22</v>
      </c>
      <c r="E105" s="8">
        <v>0.37</v>
      </c>
      <c r="F105" s="10">
        <f>E105*F100</f>
        <v>0.37</v>
      </c>
      <c r="G105" s="8">
        <v>3.2</v>
      </c>
      <c r="H105" s="21">
        <f>F105*G105</f>
        <v>1.1839999999999999</v>
      </c>
    </row>
    <row r="106" spans="1:8" s="14" customFormat="1" ht="48" customHeight="1">
      <c r="A106" s="3" t="s">
        <v>50</v>
      </c>
      <c r="B106" s="3" t="s">
        <v>93</v>
      </c>
      <c r="C106" s="5" t="s">
        <v>122</v>
      </c>
      <c r="D106" s="3" t="s">
        <v>71</v>
      </c>
      <c r="E106" s="12"/>
      <c r="F106" s="17">
        <v>7</v>
      </c>
      <c r="G106" s="12"/>
      <c r="H106" s="33">
        <f>H107+H108+H109+H110</f>
        <v>125.01300000000001</v>
      </c>
    </row>
    <row r="107" spans="1:8" ht="15">
      <c r="A107" s="10">
        <f>A106+0.1</f>
        <v>17.100000000000001</v>
      </c>
      <c r="B107" s="4"/>
      <c r="C107" s="16" t="s">
        <v>101</v>
      </c>
      <c r="D107" s="4" t="s">
        <v>70</v>
      </c>
      <c r="E107" s="8">
        <v>0.52900000000000003</v>
      </c>
      <c r="F107" s="10">
        <f>E107*F106</f>
        <v>3.7030000000000003</v>
      </c>
      <c r="G107" s="8">
        <v>4.5999999999999996</v>
      </c>
      <c r="H107" s="21">
        <f>F107*G107</f>
        <v>17.033799999999999</v>
      </c>
    </row>
    <row r="108" spans="1:8" ht="15">
      <c r="A108" s="10">
        <f>A107+0.1</f>
        <v>17.200000000000003</v>
      </c>
      <c r="B108" s="4"/>
      <c r="C108" s="16" t="s">
        <v>68</v>
      </c>
      <c r="D108" s="4" t="s">
        <v>22</v>
      </c>
      <c r="E108" s="8">
        <v>2.3E-2</v>
      </c>
      <c r="F108" s="10">
        <f>E108*F106</f>
        <v>0.161</v>
      </c>
      <c r="G108" s="8">
        <v>3.2</v>
      </c>
      <c r="H108" s="21">
        <f>F108*G108</f>
        <v>0.51519999999999999</v>
      </c>
    </row>
    <row r="109" spans="1:8" ht="15" customHeight="1">
      <c r="A109" s="10">
        <f>A108+0.1</f>
        <v>17.300000000000004</v>
      </c>
      <c r="B109" s="4"/>
      <c r="C109" s="16" t="s">
        <v>123</v>
      </c>
      <c r="D109" s="4" t="s">
        <v>71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58</v>
      </c>
      <c r="D110" s="4" t="s">
        <v>22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51</v>
      </c>
      <c r="B111" s="3" t="s">
        <v>93</v>
      </c>
      <c r="C111" s="5" t="s">
        <v>151</v>
      </c>
      <c r="D111" s="3" t="s">
        <v>71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18.100000000000001</v>
      </c>
      <c r="B112" s="4"/>
      <c r="C112" s="16" t="s">
        <v>152</v>
      </c>
      <c r="D112" s="4" t="s">
        <v>70</v>
      </c>
      <c r="E112" s="8">
        <v>1.5</v>
      </c>
      <c r="F112" s="10">
        <f>E112*F111</f>
        <v>3</v>
      </c>
      <c r="G112" s="8">
        <v>4.5999999999999996</v>
      </c>
      <c r="H112" s="21">
        <f>F112*G112</f>
        <v>13.799999999999999</v>
      </c>
    </row>
    <row r="113" spans="1:10" ht="15">
      <c r="A113" s="10">
        <f>A112+0.1</f>
        <v>18.200000000000003</v>
      </c>
      <c r="B113" s="4"/>
      <c r="C113" s="16" t="s">
        <v>68</v>
      </c>
      <c r="D113" s="4" t="s">
        <v>22</v>
      </c>
      <c r="E113" s="8">
        <v>2.3E-2</v>
      </c>
      <c r="F113" s="10">
        <f>E113*F111</f>
        <v>4.5999999999999999E-2</v>
      </c>
      <c r="G113" s="8">
        <v>3.2</v>
      </c>
      <c r="H113" s="21">
        <f>F113*G113</f>
        <v>0.1472</v>
      </c>
    </row>
    <row r="114" spans="1:10" ht="15" customHeight="1">
      <c r="A114" s="10">
        <f>A113+0.1</f>
        <v>18.300000000000004</v>
      </c>
      <c r="B114" s="4"/>
      <c r="C114" s="16" t="s">
        <v>151</v>
      </c>
      <c r="D114" s="4" t="s">
        <v>71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10" ht="15">
      <c r="A115" s="10">
        <f>A114+0.1</f>
        <v>18.400000000000006</v>
      </c>
      <c r="B115" s="4"/>
      <c r="C115" s="16" t="s">
        <v>58</v>
      </c>
      <c r="D115" s="4" t="s">
        <v>22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0.70400000000000007</v>
      </c>
    </row>
    <row r="116" spans="1:10" s="14" customFormat="1" ht="45" customHeight="1">
      <c r="A116" s="3" t="s">
        <v>52</v>
      </c>
      <c r="B116" s="3" t="s">
        <v>93</v>
      </c>
      <c r="C116" s="5" t="s">
        <v>132</v>
      </c>
      <c r="D116" s="3" t="s">
        <v>71</v>
      </c>
      <c r="E116" s="12"/>
      <c r="F116" s="17">
        <v>3</v>
      </c>
      <c r="G116" s="12"/>
      <c r="H116" s="33">
        <f>H117+H118+H119+H120</f>
        <v>908.577</v>
      </c>
    </row>
    <row r="117" spans="1:10" ht="15">
      <c r="A117" s="10">
        <f>A116+0.1</f>
        <v>19.100000000000001</v>
      </c>
      <c r="B117" s="4"/>
      <c r="C117" s="16" t="s">
        <v>101</v>
      </c>
      <c r="D117" s="4" t="s">
        <v>70</v>
      </c>
      <c r="E117" s="8">
        <v>0.52900000000000003</v>
      </c>
      <c r="F117" s="10">
        <f>E117*F116</f>
        <v>1.5870000000000002</v>
      </c>
      <c r="G117" s="8">
        <v>4.5999999999999996</v>
      </c>
      <c r="H117" s="21">
        <f>F117*G117</f>
        <v>7.3002000000000002</v>
      </c>
    </row>
    <row r="118" spans="1:10" ht="15">
      <c r="A118" s="10">
        <f>A117+0.1</f>
        <v>19.200000000000003</v>
      </c>
      <c r="B118" s="4"/>
      <c r="C118" s="16" t="s">
        <v>68</v>
      </c>
      <c r="D118" s="4" t="s">
        <v>22</v>
      </c>
      <c r="E118" s="8">
        <v>2.3E-2</v>
      </c>
      <c r="F118" s="10">
        <f>E118*F116</f>
        <v>6.9000000000000006E-2</v>
      </c>
      <c r="G118" s="8">
        <v>3.2</v>
      </c>
      <c r="H118" s="21">
        <f>F118*G118</f>
        <v>0.22080000000000002</v>
      </c>
    </row>
    <row r="119" spans="1:10" ht="15" customHeight="1">
      <c r="A119" s="10">
        <f>A118+0.1</f>
        <v>19.300000000000004</v>
      </c>
      <c r="B119" s="4"/>
      <c r="C119" s="16" t="s">
        <v>131</v>
      </c>
      <c r="D119" s="4" t="s">
        <v>71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10" ht="15">
      <c r="A120" s="10">
        <f>A119+0.1</f>
        <v>19.400000000000006</v>
      </c>
      <c r="B120" s="4"/>
      <c r="C120" s="16" t="s">
        <v>58</v>
      </c>
      <c r="D120" s="4" t="s">
        <v>22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10" s="14" customFormat="1" ht="52.5" customHeight="1">
      <c r="A121" s="3" t="s">
        <v>53</v>
      </c>
      <c r="B121" s="3" t="s">
        <v>56</v>
      </c>
      <c r="C121" s="5" t="s">
        <v>94</v>
      </c>
      <c r="D121" s="3" t="s">
        <v>43</v>
      </c>
      <c r="E121" s="17"/>
      <c r="F121" s="17">
        <v>8</v>
      </c>
      <c r="G121" s="17"/>
      <c r="H121" s="33">
        <f>H122+H123</f>
        <v>39.744</v>
      </c>
    </row>
    <row r="122" spans="1:10" ht="14.25" customHeight="1">
      <c r="A122" s="10">
        <f>A121+0.1</f>
        <v>20.100000000000001</v>
      </c>
      <c r="B122" s="4"/>
      <c r="C122" s="16" t="s">
        <v>63</v>
      </c>
      <c r="D122" s="4" t="s">
        <v>57</v>
      </c>
      <c r="E122" s="9">
        <v>0.76</v>
      </c>
      <c r="F122" s="10">
        <f>E122*F121</f>
        <v>6.08</v>
      </c>
      <c r="G122" s="8">
        <v>4.5999999999999996</v>
      </c>
      <c r="H122" s="21">
        <f>F122*G122</f>
        <v>27.967999999999996</v>
      </c>
    </row>
    <row r="123" spans="1:10" ht="14.25" customHeight="1">
      <c r="A123" s="10">
        <f>A122+0.1</f>
        <v>20.200000000000003</v>
      </c>
      <c r="B123" s="4"/>
      <c r="C123" s="16" t="s">
        <v>64</v>
      </c>
      <c r="D123" s="4" t="s">
        <v>22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47</v>
      </c>
      <c r="D124" s="3" t="s">
        <v>22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48</v>
      </c>
      <c r="D125" s="3" t="s">
        <v>22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54</v>
      </c>
      <c r="D126" s="3" t="s">
        <v>22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129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29</v>
      </c>
      <c r="D128" s="3" t="s">
        <v>22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126</v>
      </c>
      <c r="D129" s="3" t="s">
        <v>22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29</v>
      </c>
      <c r="D130" s="3" t="s">
        <v>22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127</v>
      </c>
      <c r="D131" s="3" t="s">
        <v>22</v>
      </c>
      <c r="E131" s="12"/>
      <c r="F131" s="12"/>
      <c r="G131" s="12"/>
      <c r="H131" s="33" t="e">
        <f>H130*0.08</f>
        <v>#REF!</v>
      </c>
      <c r="I131" s="14"/>
      <c r="J131" s="14"/>
    </row>
    <row r="132" spans="1:10" ht="17.25" customHeight="1">
      <c r="A132" s="4"/>
      <c r="B132" s="4"/>
      <c r="C132" s="3" t="s">
        <v>55</v>
      </c>
      <c r="D132" s="3" t="s">
        <v>22</v>
      </c>
      <c r="E132" s="8"/>
      <c r="F132" s="8"/>
      <c r="G132" s="20"/>
      <c r="H132" s="33" t="e">
        <f>H130+H131</f>
        <v>#REF!</v>
      </c>
    </row>
    <row r="135" spans="1:10" ht="15">
      <c r="A135" s="26"/>
      <c r="B135" s="26"/>
      <c r="C135" s="26"/>
      <c r="D135" s="26"/>
      <c r="E135" s="26"/>
      <c r="F135" s="26"/>
      <c r="G135" s="26"/>
    </row>
    <row r="136" spans="1:10" ht="15" customHeight="1">
      <c r="A136" s="271" t="s">
        <v>95</v>
      </c>
      <c r="B136" s="271"/>
      <c r="C136" s="271"/>
      <c r="D136" s="271"/>
      <c r="E136" s="271"/>
      <c r="F136" s="271"/>
      <c r="G136" s="271"/>
      <c r="H136" s="271"/>
      <c r="I136" s="23"/>
    </row>
    <row r="139" spans="1:10" ht="15" customHeight="1">
      <c r="C139" s="272"/>
      <c r="D139" s="272"/>
      <c r="E139" s="272"/>
      <c r="F139" s="272"/>
      <c r="G139" s="272"/>
      <c r="H139" s="272"/>
      <c r="I139" s="272"/>
      <c r="J139" s="272"/>
    </row>
  </sheetData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honeticPr fontId="13" type="noConversion"/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sqref="A1:XFD1048576"/>
    </sheetView>
  </sheetViews>
  <sheetFormatPr defaultRowHeight="12.75"/>
  <cols>
    <col min="1" max="1" width="5.28515625" style="71" customWidth="1"/>
    <col min="2" max="2" width="18.5703125" style="71" customWidth="1"/>
    <col min="3" max="3" width="48.140625" style="71" customWidth="1"/>
    <col min="4" max="4" width="14.140625" style="71" customWidth="1"/>
    <col min="5" max="5" width="12.5703125" style="71" customWidth="1"/>
    <col min="6" max="6" width="13.85546875" style="71" customWidth="1"/>
    <col min="7" max="7" width="12.140625" style="71" customWidth="1"/>
    <col min="8" max="8" width="12.7109375" style="71" customWidth="1"/>
    <col min="9" max="16384" width="9.140625" style="71"/>
  </cols>
  <sheetData>
    <row r="1" spans="1:13">
      <c r="G1" s="71" t="s">
        <v>839</v>
      </c>
    </row>
    <row r="2" spans="1:13" ht="28.5" customHeight="1">
      <c r="A2" s="317" t="s">
        <v>798</v>
      </c>
      <c r="B2" s="317"/>
      <c r="C2" s="317"/>
      <c r="D2" s="317"/>
      <c r="E2" s="317"/>
      <c r="F2" s="317"/>
      <c r="G2" s="317"/>
      <c r="H2" s="317"/>
      <c r="I2" s="164"/>
      <c r="J2" s="164"/>
      <c r="K2" s="164"/>
      <c r="L2" s="164"/>
      <c r="M2" s="228"/>
    </row>
    <row r="3" spans="1:13" ht="36.75" customHeight="1">
      <c r="A3" s="298" t="s">
        <v>435</v>
      </c>
      <c r="B3" s="298"/>
      <c r="C3" s="298"/>
      <c r="D3" s="298"/>
      <c r="E3" s="298"/>
      <c r="F3" s="298"/>
      <c r="G3" s="298"/>
      <c r="H3" s="298"/>
      <c r="I3" s="229"/>
      <c r="J3" s="229"/>
      <c r="K3" s="229"/>
      <c r="L3" s="229"/>
      <c r="M3" s="228"/>
    </row>
    <row r="4" spans="1:13" ht="24.75" customHeight="1">
      <c r="A4" s="318" t="s">
        <v>512</v>
      </c>
      <c r="B4" s="318"/>
      <c r="C4" s="318"/>
      <c r="D4" s="318"/>
      <c r="E4" s="318"/>
      <c r="F4" s="318"/>
      <c r="G4" s="318"/>
      <c r="H4" s="318"/>
      <c r="I4" s="228"/>
      <c r="J4" s="228"/>
      <c r="K4" s="228"/>
      <c r="L4" s="228"/>
      <c r="M4" s="228"/>
    </row>
    <row r="5" spans="1:13" ht="24.75" customHeight="1">
      <c r="A5" s="319" t="s">
        <v>23</v>
      </c>
      <c r="B5" s="320" t="s">
        <v>163</v>
      </c>
      <c r="C5" s="320" t="s">
        <v>173</v>
      </c>
      <c r="D5" s="309" t="s">
        <v>174</v>
      </c>
      <c r="E5" s="322"/>
      <c r="F5" s="310"/>
      <c r="G5" s="320" t="s">
        <v>175</v>
      </c>
      <c r="H5" s="320" t="s">
        <v>176</v>
      </c>
      <c r="I5" s="228"/>
      <c r="J5" s="228"/>
      <c r="K5" s="228"/>
      <c r="L5" s="228"/>
      <c r="M5" s="228"/>
    </row>
    <row r="6" spans="1:13" ht="65.25" customHeight="1">
      <c r="A6" s="319"/>
      <c r="B6" s="321"/>
      <c r="C6" s="321"/>
      <c r="D6" s="170" t="s">
        <v>166</v>
      </c>
      <c r="E6" s="170" t="s">
        <v>214</v>
      </c>
      <c r="F6" s="170" t="s">
        <v>177</v>
      </c>
      <c r="G6" s="321"/>
      <c r="H6" s="321"/>
      <c r="I6" s="228"/>
      <c r="J6" s="228"/>
      <c r="K6" s="228"/>
      <c r="L6" s="228"/>
      <c r="M6" s="228"/>
    </row>
    <row r="7" spans="1:13" ht="33" customHeight="1">
      <c r="A7" s="170">
        <v>1</v>
      </c>
      <c r="B7" s="170" t="s">
        <v>840</v>
      </c>
      <c r="C7" s="170" t="s">
        <v>572</v>
      </c>
      <c r="D7" s="86">
        <f>'2-1'!L169</f>
        <v>0</v>
      </c>
      <c r="E7" s="86"/>
      <c r="F7" s="86">
        <f>D7</f>
        <v>0</v>
      </c>
      <c r="G7" s="86">
        <f>'2-1'!I163</f>
        <v>0</v>
      </c>
      <c r="H7" s="185"/>
      <c r="I7" s="228"/>
      <c r="J7" s="228"/>
      <c r="K7" s="228"/>
      <c r="L7" s="228"/>
      <c r="M7" s="228"/>
    </row>
    <row r="8" spans="1:13" ht="28.5" customHeight="1">
      <c r="A8" s="170">
        <v>2</v>
      </c>
      <c r="B8" s="170" t="s">
        <v>841</v>
      </c>
      <c r="C8" s="170" t="s">
        <v>250</v>
      </c>
      <c r="D8" s="86"/>
      <c r="E8" s="86">
        <f>'2-2'!L53</f>
        <v>0</v>
      </c>
      <c r="F8" s="86">
        <f>E8</f>
        <v>0</v>
      </c>
      <c r="G8" s="86">
        <f>'2-2'!I47</f>
        <v>0</v>
      </c>
      <c r="H8" s="185"/>
      <c r="I8" s="228"/>
      <c r="J8" s="228"/>
      <c r="K8" s="228"/>
      <c r="L8" s="228"/>
      <c r="M8" s="228"/>
    </row>
    <row r="9" spans="1:13" ht="39.950000000000003" customHeight="1">
      <c r="A9" s="230"/>
      <c r="B9" s="170"/>
      <c r="C9" s="75" t="s">
        <v>179</v>
      </c>
      <c r="D9" s="115">
        <f>D7</f>
        <v>0</v>
      </c>
      <c r="E9" s="115">
        <f>E8</f>
        <v>0</v>
      </c>
      <c r="F9" s="115">
        <f>F8+F7</f>
        <v>0</v>
      </c>
      <c r="G9" s="115">
        <f>G8+G7</f>
        <v>0</v>
      </c>
      <c r="H9" s="186"/>
      <c r="I9" s="228"/>
      <c r="J9" s="228"/>
      <c r="K9" s="228"/>
      <c r="L9" s="228"/>
      <c r="M9" s="228"/>
    </row>
    <row r="10" spans="1:13" ht="15.7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</row>
    <row r="11" spans="1:13" ht="15.75">
      <c r="A11" s="164"/>
      <c r="B11" s="164"/>
      <c r="C11" s="94"/>
      <c r="D11" s="94"/>
      <c r="E11" s="163"/>
      <c r="F11" s="164"/>
      <c r="G11" s="94"/>
      <c r="H11" s="164"/>
      <c r="I11" s="228"/>
      <c r="J11" s="228"/>
      <c r="K11" s="228"/>
      <c r="L11" s="228"/>
      <c r="M11" s="228"/>
    </row>
    <row r="12" spans="1:13" ht="15.75">
      <c r="A12" s="164"/>
      <c r="B12" s="164"/>
      <c r="C12" s="94"/>
      <c r="D12" s="94"/>
      <c r="E12" s="163"/>
      <c r="F12" s="164"/>
      <c r="G12" s="164"/>
      <c r="H12" s="164"/>
      <c r="I12" s="228"/>
      <c r="J12" s="228"/>
      <c r="K12" s="228"/>
      <c r="L12" s="228"/>
      <c r="M12" s="228"/>
    </row>
  </sheetData>
  <mergeCells count="9"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70"/>
  <sheetViews>
    <sheetView showZeros="0" topLeftCell="A133" zoomScaleNormal="100" workbookViewId="0">
      <selection activeCell="A133" sqref="A1:XFD1048576"/>
    </sheetView>
  </sheetViews>
  <sheetFormatPr defaultRowHeight="12.75"/>
  <cols>
    <col min="1" max="1" width="4.28515625" style="71" customWidth="1"/>
    <col min="2" max="2" width="43.7109375" style="71" customWidth="1"/>
    <col min="3" max="3" width="7.5703125" style="71" customWidth="1"/>
    <col min="4" max="4" width="9.42578125" style="71" customWidth="1"/>
    <col min="5" max="5" width="9" style="71" customWidth="1"/>
    <col min="6" max="6" width="9.140625" style="71"/>
    <col min="7" max="7" width="11" style="71" customWidth="1"/>
    <col min="8" max="8" width="9.42578125" style="71" customWidth="1"/>
    <col min="9" max="9" width="10.42578125" style="71" customWidth="1"/>
    <col min="10" max="11" width="9.140625" style="71"/>
    <col min="12" max="12" width="9.5703125" style="71" customWidth="1"/>
    <col min="13" max="13" width="15.28515625" style="71" customWidth="1"/>
    <col min="14" max="16384" width="9.140625" style="71"/>
  </cols>
  <sheetData>
    <row r="1" spans="1:13">
      <c r="K1" s="71" t="s">
        <v>842</v>
      </c>
    </row>
    <row r="2" spans="1:13" ht="18.75">
      <c r="A2" s="297" t="s">
        <v>799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299" t="s">
        <v>555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3" ht="15">
      <c r="A5" s="95"/>
      <c r="B5" s="95"/>
      <c r="C5" s="95"/>
      <c r="D5" s="95"/>
      <c r="E5" s="96"/>
      <c r="F5" s="96"/>
    </row>
    <row r="6" spans="1:13" ht="37.5" customHeight="1">
      <c r="A6" s="301" t="s">
        <v>23</v>
      </c>
      <c r="B6" s="307" t="s">
        <v>153</v>
      </c>
      <c r="C6" s="308" t="s">
        <v>154</v>
      </c>
      <c r="D6" s="300" t="s">
        <v>155</v>
      </c>
      <c r="E6" s="300"/>
      <c r="F6" s="300" t="s">
        <v>195</v>
      </c>
      <c r="G6" s="300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93" customFormat="1" ht="25.5">
      <c r="A9" s="67" t="s">
        <v>32</v>
      </c>
      <c r="B9" s="75" t="s">
        <v>513</v>
      </c>
      <c r="C9" s="67" t="s">
        <v>777</v>
      </c>
      <c r="D9" s="75"/>
      <c r="E9" s="74">
        <v>7.36</v>
      </c>
      <c r="F9" s="115"/>
      <c r="G9" s="110"/>
      <c r="H9" s="91"/>
      <c r="I9" s="92"/>
      <c r="J9" s="92"/>
      <c r="K9" s="92"/>
      <c r="L9" s="89"/>
      <c r="M9" s="90"/>
    </row>
    <row r="10" spans="1:13">
      <c r="A10" s="111"/>
      <c r="B10" s="68" t="s">
        <v>181</v>
      </c>
      <c r="C10" s="68" t="s">
        <v>180</v>
      </c>
      <c r="D10" s="170">
        <v>2.06</v>
      </c>
      <c r="E10" s="117">
        <f>D10*E9</f>
        <v>15.161600000000002</v>
      </c>
      <c r="F10" s="111"/>
      <c r="G10" s="88"/>
      <c r="H10" s="89"/>
      <c r="I10" s="89"/>
      <c r="J10" s="89"/>
      <c r="K10" s="89"/>
      <c r="L10" s="89"/>
      <c r="M10" s="90"/>
    </row>
    <row r="11" spans="1:13" s="93" customFormat="1" ht="25.5">
      <c r="A11" s="67" t="s">
        <v>33</v>
      </c>
      <c r="B11" s="75" t="s">
        <v>336</v>
      </c>
      <c r="C11" s="75" t="s">
        <v>185</v>
      </c>
      <c r="D11" s="75"/>
      <c r="E11" s="116">
        <f>E9*1.8</f>
        <v>13.248000000000001</v>
      </c>
      <c r="F11" s="115"/>
      <c r="G11" s="110"/>
      <c r="H11" s="91"/>
      <c r="I11" s="92"/>
      <c r="J11" s="92"/>
      <c r="K11" s="92"/>
      <c r="L11" s="92"/>
      <c r="M11" s="90"/>
    </row>
    <row r="12" spans="1:13">
      <c r="A12" s="175"/>
      <c r="B12" s="68" t="s">
        <v>159</v>
      </c>
      <c r="C12" s="170" t="s">
        <v>180</v>
      </c>
      <c r="D12" s="70">
        <v>0.87</v>
      </c>
      <c r="E12" s="170">
        <f>D12*E11</f>
        <v>11.525760000000002</v>
      </c>
      <c r="F12" s="111"/>
      <c r="G12" s="88"/>
      <c r="H12" s="89"/>
      <c r="I12" s="89"/>
      <c r="J12" s="89"/>
      <c r="K12" s="89"/>
      <c r="L12" s="89"/>
      <c r="M12" s="90"/>
    </row>
    <row r="13" spans="1:13" s="93" customFormat="1" ht="25.5">
      <c r="A13" s="67" t="s">
        <v>34</v>
      </c>
      <c r="B13" s="75" t="s">
        <v>351</v>
      </c>
      <c r="C13" s="75" t="s">
        <v>185</v>
      </c>
      <c r="D13" s="75"/>
      <c r="E13" s="116">
        <f>E11</f>
        <v>13.248000000000001</v>
      </c>
      <c r="F13" s="115"/>
      <c r="G13" s="110"/>
      <c r="H13" s="91"/>
      <c r="I13" s="92"/>
      <c r="J13" s="92"/>
      <c r="K13" s="92"/>
      <c r="L13" s="92"/>
      <c r="M13" s="90"/>
    </row>
    <row r="14" spans="1:13">
      <c r="A14" s="175"/>
      <c r="B14" s="68" t="s">
        <v>189</v>
      </c>
      <c r="C14" s="170" t="s">
        <v>185</v>
      </c>
      <c r="D14" s="70">
        <v>1</v>
      </c>
      <c r="E14" s="170">
        <f>D14*E13</f>
        <v>13.248000000000001</v>
      </c>
      <c r="F14" s="111"/>
      <c r="G14" s="88"/>
      <c r="H14" s="89"/>
      <c r="I14" s="89"/>
      <c r="J14" s="89"/>
      <c r="K14" s="89"/>
      <c r="L14" s="89"/>
      <c r="M14" s="90"/>
    </row>
    <row r="15" spans="1:13" s="93" customFormat="1" ht="25.5">
      <c r="A15" s="67" t="s">
        <v>35</v>
      </c>
      <c r="B15" s="67" t="s">
        <v>514</v>
      </c>
      <c r="C15" s="75" t="s">
        <v>777</v>
      </c>
      <c r="D15" s="75"/>
      <c r="E15" s="74">
        <v>5.16</v>
      </c>
      <c r="F15" s="74"/>
      <c r="G15" s="110"/>
      <c r="H15" s="89"/>
      <c r="I15" s="89"/>
      <c r="J15" s="89"/>
      <c r="K15" s="89"/>
      <c r="L15" s="89"/>
      <c r="M15" s="90"/>
    </row>
    <row r="16" spans="1:13">
      <c r="A16" s="175"/>
      <c r="B16" s="68" t="s">
        <v>181</v>
      </c>
      <c r="C16" s="68" t="s">
        <v>180</v>
      </c>
      <c r="D16" s="170">
        <v>4.5</v>
      </c>
      <c r="E16" s="170">
        <f>D16*E15</f>
        <v>23.22</v>
      </c>
      <c r="F16" s="70"/>
      <c r="G16" s="86"/>
      <c r="H16" s="87"/>
      <c r="I16" s="89"/>
      <c r="J16" s="89"/>
      <c r="K16" s="89"/>
      <c r="L16" s="89"/>
      <c r="M16" s="90"/>
    </row>
    <row r="17" spans="1:13">
      <c r="A17" s="175"/>
      <c r="B17" s="68" t="s">
        <v>183</v>
      </c>
      <c r="C17" s="70" t="s">
        <v>182</v>
      </c>
      <c r="D17" s="170">
        <v>0.37</v>
      </c>
      <c r="E17" s="70">
        <f>D17*E15</f>
        <v>1.9092</v>
      </c>
      <c r="F17" s="70"/>
      <c r="G17" s="86"/>
      <c r="H17" s="89"/>
      <c r="I17" s="89"/>
      <c r="J17" s="87"/>
      <c r="K17" s="89"/>
      <c r="L17" s="89"/>
      <c r="M17" s="90"/>
    </row>
    <row r="18" spans="1:13" ht="15">
      <c r="A18" s="175"/>
      <c r="B18" s="170" t="s">
        <v>515</v>
      </c>
      <c r="C18" s="70" t="s">
        <v>778</v>
      </c>
      <c r="D18" s="170">
        <v>1.02</v>
      </c>
      <c r="E18" s="70">
        <f>D18*E15</f>
        <v>5.2632000000000003</v>
      </c>
      <c r="F18" s="111"/>
      <c r="G18" s="86"/>
      <c r="H18" s="89"/>
      <c r="I18" s="89"/>
      <c r="J18" s="89"/>
      <c r="K18" s="89"/>
      <c r="L18" s="89"/>
      <c r="M18" s="90"/>
    </row>
    <row r="19" spans="1:13" ht="15">
      <c r="A19" s="175"/>
      <c r="B19" s="170" t="s">
        <v>14</v>
      </c>
      <c r="C19" s="170" t="s">
        <v>779</v>
      </c>
      <c r="D19" s="170">
        <v>1.61</v>
      </c>
      <c r="E19" s="70">
        <f>D19*E15</f>
        <v>8.3076000000000008</v>
      </c>
      <c r="F19" s="70"/>
      <c r="G19" s="86"/>
      <c r="H19" s="89"/>
      <c r="I19" s="89"/>
      <c r="J19" s="89"/>
      <c r="K19" s="89"/>
      <c r="L19" s="89"/>
      <c r="M19" s="90"/>
    </row>
    <row r="20" spans="1:13" ht="15">
      <c r="A20" s="175"/>
      <c r="B20" s="170" t="s">
        <v>187</v>
      </c>
      <c r="C20" s="70" t="s">
        <v>778</v>
      </c>
      <c r="D20" s="107">
        <v>1.72E-2</v>
      </c>
      <c r="E20" s="107">
        <f>D20*E15</f>
        <v>8.8751999999999998E-2</v>
      </c>
      <c r="F20" s="70"/>
      <c r="G20" s="86"/>
      <c r="H20" s="89"/>
      <c r="I20" s="89"/>
      <c r="J20" s="89"/>
      <c r="K20" s="89"/>
      <c r="L20" s="89"/>
      <c r="M20" s="90"/>
    </row>
    <row r="21" spans="1:13">
      <c r="A21" s="175"/>
      <c r="B21" s="170" t="s">
        <v>186</v>
      </c>
      <c r="C21" s="170" t="s">
        <v>18</v>
      </c>
      <c r="D21" s="170">
        <v>0.28000000000000003</v>
      </c>
      <c r="E21" s="70">
        <f>D21*E15</f>
        <v>1.4448000000000001</v>
      </c>
      <c r="F21" s="70"/>
      <c r="G21" s="86"/>
      <c r="H21" s="89"/>
      <c r="I21" s="89"/>
      <c r="J21" s="89"/>
      <c r="K21" s="89"/>
      <c r="L21" s="89"/>
      <c r="M21" s="90"/>
    </row>
    <row r="22" spans="1:13" s="93" customFormat="1" ht="25.5">
      <c r="A22" s="67" t="s">
        <v>36</v>
      </c>
      <c r="B22" s="67" t="s">
        <v>516</v>
      </c>
      <c r="C22" s="74" t="s">
        <v>777</v>
      </c>
      <c r="D22" s="112"/>
      <c r="E22" s="115">
        <v>0.45</v>
      </c>
      <c r="F22" s="74"/>
      <c r="G22" s="110"/>
      <c r="H22" s="89"/>
      <c r="I22" s="89"/>
      <c r="J22" s="89"/>
      <c r="K22" s="89"/>
      <c r="L22" s="89"/>
      <c r="M22" s="90"/>
    </row>
    <row r="23" spans="1:13">
      <c r="A23" s="175"/>
      <c r="B23" s="68" t="s">
        <v>202</v>
      </c>
      <c r="C23" s="68" t="s">
        <v>180</v>
      </c>
      <c r="D23" s="114">
        <v>12.4</v>
      </c>
      <c r="E23" s="88">
        <f>D23*E22</f>
        <v>5.58</v>
      </c>
      <c r="F23" s="70"/>
      <c r="G23" s="86"/>
      <c r="H23" s="87"/>
      <c r="I23" s="89"/>
      <c r="J23" s="89"/>
      <c r="K23" s="89"/>
      <c r="L23" s="89"/>
      <c r="M23" s="90"/>
    </row>
    <row r="24" spans="1:13">
      <c r="A24" s="175"/>
      <c r="B24" s="68" t="s">
        <v>2</v>
      </c>
      <c r="C24" s="70" t="s">
        <v>18</v>
      </c>
      <c r="D24" s="114">
        <v>0.28000000000000003</v>
      </c>
      <c r="E24" s="88">
        <f>E22*D24</f>
        <v>0.12600000000000003</v>
      </c>
      <c r="F24" s="70"/>
      <c r="G24" s="86"/>
      <c r="H24" s="89"/>
      <c r="I24" s="89"/>
      <c r="J24" s="87"/>
      <c r="K24" s="89"/>
      <c r="L24" s="89"/>
      <c r="M24" s="90"/>
    </row>
    <row r="25" spans="1:13" ht="15">
      <c r="A25" s="175"/>
      <c r="B25" s="68" t="s">
        <v>517</v>
      </c>
      <c r="C25" s="70" t="s">
        <v>778</v>
      </c>
      <c r="D25" s="114">
        <v>1.02</v>
      </c>
      <c r="E25" s="88">
        <f>E22*D25</f>
        <v>0.45900000000000002</v>
      </c>
      <c r="F25" s="111"/>
      <c r="G25" s="86"/>
      <c r="H25" s="89"/>
      <c r="I25" s="89"/>
      <c r="J25" s="89"/>
      <c r="K25" s="89"/>
      <c r="L25" s="89"/>
      <c r="M25" s="90"/>
    </row>
    <row r="26" spans="1:13" ht="15">
      <c r="A26" s="175"/>
      <c r="B26" s="68" t="s">
        <v>345</v>
      </c>
      <c r="C26" s="68" t="s">
        <v>779</v>
      </c>
      <c r="D26" s="86">
        <v>2.42</v>
      </c>
      <c r="E26" s="88">
        <f>D26*E22</f>
        <v>1.089</v>
      </c>
      <c r="F26" s="70"/>
      <c r="G26" s="86"/>
      <c r="H26" s="89"/>
      <c r="I26" s="89"/>
      <c r="J26" s="89"/>
      <c r="K26" s="89"/>
      <c r="L26" s="89"/>
      <c r="M26" s="90"/>
    </row>
    <row r="27" spans="1:13" ht="15">
      <c r="A27" s="175"/>
      <c r="B27" s="170" t="s">
        <v>346</v>
      </c>
      <c r="C27" s="70" t="s">
        <v>778</v>
      </c>
      <c r="D27" s="107">
        <v>5.8099999999999999E-2</v>
      </c>
      <c r="E27" s="107">
        <f>D27*E22</f>
        <v>2.6145000000000002E-2</v>
      </c>
      <c r="F27" s="70"/>
      <c r="G27" s="86"/>
      <c r="H27" s="89"/>
      <c r="I27" s="89"/>
      <c r="J27" s="89"/>
      <c r="K27" s="89"/>
      <c r="L27" s="89"/>
      <c r="M27" s="90"/>
    </row>
    <row r="28" spans="1:13" ht="15">
      <c r="A28" s="175"/>
      <c r="B28" s="170" t="s">
        <v>518</v>
      </c>
      <c r="C28" s="70" t="s">
        <v>778</v>
      </c>
      <c r="D28" s="107">
        <v>6.7000000000000002E-3</v>
      </c>
      <c r="E28" s="107">
        <f>D28*E22</f>
        <v>3.0150000000000003E-3</v>
      </c>
      <c r="F28" s="70"/>
      <c r="G28" s="86"/>
      <c r="H28" s="89"/>
      <c r="I28" s="89"/>
      <c r="J28" s="89"/>
      <c r="K28" s="89"/>
      <c r="L28" s="89"/>
      <c r="M28" s="90"/>
    </row>
    <row r="29" spans="1:13">
      <c r="A29" s="175"/>
      <c r="B29" s="68" t="s">
        <v>261</v>
      </c>
      <c r="C29" s="68" t="s">
        <v>347</v>
      </c>
      <c r="D29" s="132">
        <v>1.5E-3</v>
      </c>
      <c r="E29" s="132">
        <f>D29*E22</f>
        <v>6.7500000000000004E-4</v>
      </c>
      <c r="F29" s="111"/>
      <c r="G29" s="86"/>
      <c r="H29" s="89"/>
      <c r="I29" s="89"/>
      <c r="J29" s="89"/>
      <c r="K29" s="89"/>
      <c r="L29" s="89"/>
      <c r="M29" s="90"/>
    </row>
    <row r="30" spans="1:13">
      <c r="A30" s="175"/>
      <c r="B30" s="68" t="s">
        <v>4</v>
      </c>
      <c r="C30" s="68" t="s">
        <v>18</v>
      </c>
      <c r="D30" s="114">
        <v>0.6</v>
      </c>
      <c r="E30" s="88">
        <f>E22*D30</f>
        <v>0.27</v>
      </c>
      <c r="F30" s="70"/>
      <c r="G30" s="86"/>
      <c r="H30" s="89"/>
      <c r="I30" s="89"/>
      <c r="J30" s="89"/>
      <c r="K30" s="89"/>
      <c r="L30" s="89"/>
      <c r="M30" s="90"/>
    </row>
    <row r="31" spans="1:13" s="93" customFormat="1">
      <c r="A31" s="67" t="s">
        <v>37</v>
      </c>
      <c r="B31" s="75" t="s">
        <v>203</v>
      </c>
      <c r="C31" s="75" t="s">
        <v>185</v>
      </c>
      <c r="D31" s="112"/>
      <c r="E31" s="120">
        <f>E32+E33</f>
        <v>7.3999999999999996E-2</v>
      </c>
      <c r="F31" s="74"/>
      <c r="G31" s="110"/>
      <c r="H31" s="89"/>
      <c r="I31" s="89"/>
      <c r="J31" s="89"/>
      <c r="K31" s="89"/>
      <c r="L31" s="89"/>
      <c r="M31" s="90"/>
    </row>
    <row r="32" spans="1:13">
      <c r="A32" s="175"/>
      <c r="B32" s="170" t="s">
        <v>519</v>
      </c>
      <c r="C32" s="170" t="s">
        <v>185</v>
      </c>
      <c r="D32" s="114"/>
      <c r="E32" s="117">
        <v>0.01</v>
      </c>
      <c r="F32" s="170"/>
      <c r="G32" s="86"/>
      <c r="H32" s="87"/>
      <c r="I32" s="89"/>
      <c r="J32" s="89"/>
      <c r="K32" s="89"/>
      <c r="L32" s="89"/>
      <c r="M32" s="90"/>
    </row>
    <row r="33" spans="1:13">
      <c r="A33" s="175"/>
      <c r="B33" s="170" t="s">
        <v>520</v>
      </c>
      <c r="C33" s="170" t="s">
        <v>185</v>
      </c>
      <c r="D33" s="114"/>
      <c r="E33" s="107">
        <v>6.4000000000000001E-2</v>
      </c>
      <c r="F33" s="170"/>
      <c r="G33" s="86"/>
      <c r="H33" s="89"/>
      <c r="I33" s="89"/>
      <c r="J33" s="87"/>
      <c r="K33" s="89"/>
      <c r="L33" s="89"/>
      <c r="M33" s="90"/>
    </row>
    <row r="34" spans="1:13" s="93" customFormat="1" ht="25.5">
      <c r="A34" s="67" t="s">
        <v>25</v>
      </c>
      <c r="B34" s="67" t="s">
        <v>521</v>
      </c>
      <c r="C34" s="74" t="s">
        <v>777</v>
      </c>
      <c r="D34" s="75"/>
      <c r="E34" s="74">
        <v>4.2</v>
      </c>
      <c r="F34" s="74"/>
      <c r="G34" s="110"/>
      <c r="H34" s="89"/>
      <c r="I34" s="89"/>
      <c r="J34" s="89"/>
      <c r="K34" s="89"/>
      <c r="L34" s="89"/>
      <c r="M34" s="90"/>
    </row>
    <row r="35" spans="1:13">
      <c r="A35" s="175"/>
      <c r="B35" s="68" t="s">
        <v>181</v>
      </c>
      <c r="C35" s="68" t="s">
        <v>180</v>
      </c>
      <c r="D35" s="170">
        <v>13.9</v>
      </c>
      <c r="E35" s="70">
        <f>E34*D35</f>
        <v>58.38</v>
      </c>
      <c r="F35" s="70"/>
      <c r="G35" s="86"/>
      <c r="H35" s="87"/>
      <c r="I35" s="89"/>
      <c r="J35" s="89"/>
      <c r="K35" s="89"/>
      <c r="L35" s="89"/>
      <c r="M35" s="90"/>
    </row>
    <row r="36" spans="1:13">
      <c r="A36" s="175"/>
      <c r="B36" s="68" t="s">
        <v>183</v>
      </c>
      <c r="C36" s="70" t="s">
        <v>18</v>
      </c>
      <c r="D36" s="170">
        <v>1.28</v>
      </c>
      <c r="E36" s="70">
        <f>E34*D36</f>
        <v>5.3760000000000003</v>
      </c>
      <c r="F36" s="70"/>
      <c r="G36" s="86"/>
      <c r="H36" s="89"/>
      <c r="I36" s="89"/>
      <c r="J36" s="87"/>
      <c r="K36" s="89"/>
      <c r="L36" s="89"/>
      <c r="M36" s="90"/>
    </row>
    <row r="37" spans="1:13" ht="15">
      <c r="A37" s="175"/>
      <c r="B37" s="170" t="s">
        <v>517</v>
      </c>
      <c r="C37" s="70" t="s">
        <v>778</v>
      </c>
      <c r="D37" s="170">
        <v>1.0149999999999999</v>
      </c>
      <c r="E37" s="70">
        <f>D37*E34</f>
        <v>4.2629999999999999</v>
      </c>
      <c r="F37" s="111"/>
      <c r="G37" s="86"/>
      <c r="H37" s="89"/>
      <c r="I37" s="89"/>
      <c r="J37" s="89"/>
      <c r="K37" s="89"/>
      <c r="L37" s="89"/>
      <c r="M37" s="90"/>
    </row>
    <row r="38" spans="1:13" ht="15">
      <c r="A38" s="175"/>
      <c r="B38" s="170" t="s">
        <v>522</v>
      </c>
      <c r="C38" s="170" t="s">
        <v>779</v>
      </c>
      <c r="D38" s="170">
        <v>2.29</v>
      </c>
      <c r="E38" s="70">
        <f>D38*E34</f>
        <v>9.6180000000000003</v>
      </c>
      <c r="F38" s="70"/>
      <c r="G38" s="86"/>
      <c r="H38" s="89"/>
      <c r="I38" s="89"/>
      <c r="J38" s="89"/>
      <c r="K38" s="89"/>
      <c r="L38" s="89"/>
      <c r="M38" s="90"/>
    </row>
    <row r="39" spans="1:13" ht="15">
      <c r="A39" s="175"/>
      <c r="B39" s="170" t="s">
        <v>523</v>
      </c>
      <c r="C39" s="70" t="s">
        <v>778</v>
      </c>
      <c r="D39" s="107">
        <v>1.4E-2</v>
      </c>
      <c r="E39" s="107">
        <f>D39*E34</f>
        <v>5.8800000000000005E-2</v>
      </c>
      <c r="F39" s="70"/>
      <c r="G39" s="86"/>
      <c r="H39" s="89"/>
      <c r="I39" s="89"/>
      <c r="J39" s="89"/>
      <c r="K39" s="89"/>
      <c r="L39" s="89"/>
      <c r="M39" s="90"/>
    </row>
    <row r="40" spans="1:13" ht="15">
      <c r="A40" s="175"/>
      <c r="B40" s="170" t="s">
        <v>524</v>
      </c>
      <c r="C40" s="70" t="s">
        <v>778</v>
      </c>
      <c r="D40" s="107">
        <v>4.2900000000000001E-2</v>
      </c>
      <c r="E40" s="107">
        <f>D40*E34</f>
        <v>0.18018000000000001</v>
      </c>
      <c r="F40" s="70"/>
      <c r="G40" s="86"/>
      <c r="H40" s="89"/>
      <c r="I40" s="89"/>
      <c r="J40" s="89"/>
      <c r="K40" s="89"/>
      <c r="L40" s="89"/>
      <c r="M40" s="90"/>
    </row>
    <row r="41" spans="1:13" ht="15">
      <c r="A41" s="175"/>
      <c r="B41" s="170" t="s">
        <v>525</v>
      </c>
      <c r="C41" s="70" t="s">
        <v>778</v>
      </c>
      <c r="D41" s="107">
        <v>3.3999999999999998E-3</v>
      </c>
      <c r="E41" s="107">
        <f>D41*E34</f>
        <v>1.4279999999999999E-2</v>
      </c>
      <c r="F41" s="70"/>
      <c r="G41" s="86"/>
      <c r="H41" s="89"/>
      <c r="I41" s="89"/>
      <c r="J41" s="89"/>
      <c r="K41" s="89"/>
      <c r="L41" s="89"/>
      <c r="M41" s="90"/>
    </row>
    <row r="42" spans="1:13">
      <c r="A42" s="175"/>
      <c r="B42" s="170" t="s">
        <v>261</v>
      </c>
      <c r="C42" s="170" t="s">
        <v>185</v>
      </c>
      <c r="D42" s="107">
        <v>2.5000000000000001E-3</v>
      </c>
      <c r="E42" s="117">
        <f>D42*E34</f>
        <v>1.0500000000000001E-2</v>
      </c>
      <c r="F42" s="70"/>
      <c r="G42" s="86"/>
      <c r="H42" s="89"/>
      <c r="I42" s="89"/>
      <c r="J42" s="89"/>
      <c r="K42" s="89"/>
      <c r="L42" s="89"/>
      <c r="M42" s="90"/>
    </row>
    <row r="43" spans="1:13">
      <c r="A43" s="175"/>
      <c r="B43" s="170" t="s">
        <v>186</v>
      </c>
      <c r="C43" s="170" t="s">
        <v>18</v>
      </c>
      <c r="D43" s="170">
        <v>0.93</v>
      </c>
      <c r="E43" s="70">
        <f>D43*E34</f>
        <v>3.9060000000000006</v>
      </c>
      <c r="F43" s="70"/>
      <c r="G43" s="86"/>
      <c r="H43" s="89"/>
      <c r="I43" s="89"/>
      <c r="J43" s="89"/>
      <c r="K43" s="89"/>
      <c r="L43" s="89"/>
      <c r="M43" s="90"/>
    </row>
    <row r="44" spans="1:13" s="93" customFormat="1">
      <c r="A44" s="67" t="s">
        <v>26</v>
      </c>
      <c r="B44" s="75" t="s">
        <v>203</v>
      </c>
      <c r="C44" s="75" t="s">
        <v>185</v>
      </c>
      <c r="D44" s="112"/>
      <c r="E44" s="120">
        <f>E45</f>
        <v>0.27500000000000002</v>
      </c>
      <c r="F44" s="74"/>
      <c r="G44" s="110"/>
      <c r="H44" s="89"/>
      <c r="I44" s="89"/>
      <c r="J44" s="89"/>
      <c r="K44" s="89"/>
      <c r="L44" s="89"/>
      <c r="M44" s="90"/>
    </row>
    <row r="45" spans="1:13">
      <c r="A45" s="175"/>
      <c r="B45" s="170" t="s">
        <v>526</v>
      </c>
      <c r="C45" s="170" t="s">
        <v>185</v>
      </c>
      <c r="D45" s="114"/>
      <c r="E45" s="107">
        <v>0.27500000000000002</v>
      </c>
      <c r="F45" s="170"/>
      <c r="G45" s="86"/>
      <c r="H45" s="89"/>
      <c r="I45" s="89"/>
      <c r="J45" s="87"/>
      <c r="K45" s="89"/>
      <c r="L45" s="89"/>
      <c r="M45" s="90"/>
    </row>
    <row r="46" spans="1:13" s="93" customFormat="1" ht="38.25">
      <c r="A46" s="67" t="s">
        <v>27</v>
      </c>
      <c r="B46" s="67" t="s">
        <v>527</v>
      </c>
      <c r="C46" s="74" t="s">
        <v>777</v>
      </c>
      <c r="D46" s="112"/>
      <c r="E46" s="115">
        <v>9.1</v>
      </c>
      <c r="F46" s="115"/>
      <c r="G46" s="110"/>
      <c r="H46" s="89"/>
      <c r="I46" s="89"/>
      <c r="J46" s="89"/>
      <c r="K46" s="89"/>
      <c r="L46" s="89"/>
      <c r="M46" s="90"/>
    </row>
    <row r="47" spans="1:13">
      <c r="A47" s="175"/>
      <c r="B47" s="68" t="s">
        <v>202</v>
      </c>
      <c r="C47" s="68" t="s">
        <v>180</v>
      </c>
      <c r="D47" s="114">
        <v>3.36</v>
      </c>
      <c r="E47" s="88">
        <f>E46*D47</f>
        <v>30.575999999999997</v>
      </c>
      <c r="F47" s="86"/>
      <c r="G47" s="86"/>
      <c r="H47" s="87"/>
      <c r="I47" s="89"/>
      <c r="J47" s="89"/>
      <c r="K47" s="89"/>
      <c r="L47" s="89"/>
      <c r="M47" s="90"/>
    </row>
    <row r="48" spans="1:13">
      <c r="A48" s="175"/>
      <c r="B48" s="68" t="s">
        <v>2</v>
      </c>
      <c r="C48" s="70" t="s">
        <v>18</v>
      </c>
      <c r="D48" s="114">
        <v>0.92</v>
      </c>
      <c r="E48" s="88">
        <f>E46*D48</f>
        <v>8.3719999999999999</v>
      </c>
      <c r="F48" s="86"/>
      <c r="G48" s="86"/>
      <c r="H48" s="89"/>
      <c r="I48" s="89"/>
      <c r="J48" s="87"/>
      <c r="K48" s="89"/>
      <c r="L48" s="89"/>
      <c r="M48" s="90"/>
    </row>
    <row r="49" spans="1:13" ht="15">
      <c r="A49" s="175"/>
      <c r="B49" s="68" t="s">
        <v>253</v>
      </c>
      <c r="C49" s="70" t="s">
        <v>778</v>
      </c>
      <c r="D49" s="114">
        <v>0.11</v>
      </c>
      <c r="E49" s="88">
        <f>E46*D49</f>
        <v>1.0009999999999999</v>
      </c>
      <c r="F49" s="86"/>
      <c r="G49" s="86"/>
      <c r="H49" s="89"/>
      <c r="I49" s="89"/>
      <c r="J49" s="89"/>
      <c r="K49" s="89"/>
      <c r="L49" s="89"/>
      <c r="M49" s="90"/>
    </row>
    <row r="50" spans="1:13">
      <c r="A50" s="175"/>
      <c r="B50" s="68" t="s">
        <v>260</v>
      </c>
      <c r="C50" s="68" t="s">
        <v>3</v>
      </c>
      <c r="D50" s="88">
        <v>62.5</v>
      </c>
      <c r="E50" s="88">
        <f>D50*E46</f>
        <v>568.75</v>
      </c>
      <c r="F50" s="86"/>
      <c r="G50" s="86"/>
      <c r="H50" s="89"/>
      <c r="I50" s="89"/>
      <c r="J50" s="89"/>
      <c r="K50" s="89"/>
      <c r="L50" s="89"/>
      <c r="M50" s="90"/>
    </row>
    <row r="51" spans="1:13">
      <c r="A51" s="175"/>
      <c r="B51" s="68" t="s">
        <v>4</v>
      </c>
      <c r="C51" s="68" t="s">
        <v>18</v>
      </c>
      <c r="D51" s="114">
        <v>0.16</v>
      </c>
      <c r="E51" s="88">
        <f>E46*D51</f>
        <v>1.456</v>
      </c>
      <c r="F51" s="86"/>
      <c r="G51" s="86"/>
      <c r="H51" s="89"/>
      <c r="I51" s="89"/>
      <c r="J51" s="89"/>
      <c r="K51" s="89"/>
      <c r="L51" s="89"/>
      <c r="M51" s="90"/>
    </row>
    <row r="52" spans="1:13" s="93" customFormat="1" ht="38.25">
      <c r="A52" s="67" t="s">
        <v>28</v>
      </c>
      <c r="B52" s="67" t="s">
        <v>528</v>
      </c>
      <c r="C52" s="67" t="s">
        <v>780</v>
      </c>
      <c r="D52" s="109"/>
      <c r="E52" s="74">
        <v>0.84</v>
      </c>
      <c r="F52" s="115"/>
      <c r="G52" s="110"/>
      <c r="H52" s="89"/>
      <c r="I52" s="89"/>
      <c r="J52" s="89"/>
      <c r="K52" s="89"/>
      <c r="L52" s="89"/>
      <c r="M52" s="90"/>
    </row>
    <row r="53" spans="1:13">
      <c r="A53" s="175"/>
      <c r="B53" s="68" t="s">
        <v>1</v>
      </c>
      <c r="C53" s="68" t="s">
        <v>180</v>
      </c>
      <c r="D53" s="114">
        <v>1.1200000000000001</v>
      </c>
      <c r="E53" s="88">
        <f>E52*D53</f>
        <v>0.94080000000000008</v>
      </c>
      <c r="F53" s="86"/>
      <c r="G53" s="86"/>
      <c r="H53" s="87"/>
      <c r="I53" s="89"/>
      <c r="J53" s="89"/>
      <c r="K53" s="89"/>
      <c r="L53" s="89"/>
      <c r="M53" s="90"/>
    </row>
    <row r="54" spans="1:13" ht="15">
      <c r="A54" s="175"/>
      <c r="B54" s="68" t="s">
        <v>255</v>
      </c>
      <c r="C54" s="68" t="s">
        <v>779</v>
      </c>
      <c r="D54" s="102">
        <v>1</v>
      </c>
      <c r="E54" s="70">
        <f>D54*E52</f>
        <v>0.84</v>
      </c>
      <c r="F54" s="86"/>
      <c r="G54" s="86"/>
      <c r="H54" s="89"/>
      <c r="I54" s="89"/>
      <c r="J54" s="87"/>
      <c r="K54" s="89"/>
      <c r="L54" s="89"/>
      <c r="M54" s="90"/>
    </row>
    <row r="55" spans="1:13" s="93" customFormat="1" ht="15">
      <c r="A55" s="67" t="s">
        <v>66</v>
      </c>
      <c r="B55" s="67" t="s">
        <v>529</v>
      </c>
      <c r="C55" s="67" t="s">
        <v>780</v>
      </c>
      <c r="D55" s="109"/>
      <c r="E55" s="74">
        <v>5.28</v>
      </c>
      <c r="F55" s="115"/>
      <c r="G55" s="110"/>
      <c r="H55" s="89"/>
      <c r="I55" s="89"/>
      <c r="J55" s="89"/>
      <c r="K55" s="89"/>
      <c r="L55" s="89"/>
      <c r="M55" s="90"/>
    </row>
    <row r="56" spans="1:13">
      <c r="A56" s="175"/>
      <c r="B56" s="68" t="s">
        <v>1</v>
      </c>
      <c r="C56" s="68" t="s">
        <v>180</v>
      </c>
      <c r="D56" s="114">
        <v>1.1200000000000001</v>
      </c>
      <c r="E56" s="88">
        <f>E55*D56</f>
        <v>5.9136000000000006</v>
      </c>
      <c r="F56" s="86"/>
      <c r="G56" s="86"/>
      <c r="H56" s="87"/>
      <c r="I56" s="89"/>
      <c r="J56" s="89"/>
      <c r="K56" s="89"/>
      <c r="L56" s="89"/>
      <c r="M56" s="90"/>
    </row>
    <row r="57" spans="1:13" ht="15">
      <c r="A57" s="175"/>
      <c r="B57" s="68" t="s">
        <v>530</v>
      </c>
      <c r="C57" s="68" t="s">
        <v>779</v>
      </c>
      <c r="D57" s="102">
        <v>1</v>
      </c>
      <c r="E57" s="70">
        <f>D57*E55</f>
        <v>5.28</v>
      </c>
      <c r="F57" s="86"/>
      <c r="G57" s="86"/>
      <c r="H57" s="89"/>
      <c r="I57" s="89"/>
      <c r="J57" s="87"/>
      <c r="K57" s="89"/>
      <c r="L57" s="89"/>
      <c r="M57" s="90"/>
    </row>
    <row r="58" spans="1:13" s="93" customFormat="1" ht="25.5">
      <c r="A58" s="67" t="s">
        <v>44</v>
      </c>
      <c r="B58" s="67" t="s">
        <v>531</v>
      </c>
      <c r="C58" s="67" t="s">
        <v>780</v>
      </c>
      <c r="D58" s="109"/>
      <c r="E58" s="74">
        <v>10.56</v>
      </c>
      <c r="F58" s="115"/>
      <c r="G58" s="110"/>
      <c r="H58" s="89"/>
      <c r="I58" s="89"/>
      <c r="J58" s="89"/>
      <c r="K58" s="89"/>
      <c r="L58" s="89"/>
      <c r="M58" s="90"/>
    </row>
    <row r="59" spans="1:13">
      <c r="A59" s="304"/>
      <c r="B59" s="68" t="s">
        <v>1</v>
      </c>
      <c r="C59" s="68" t="s">
        <v>180</v>
      </c>
      <c r="D59" s="70">
        <v>0.68</v>
      </c>
      <c r="E59" s="111">
        <f>D59*E58</f>
        <v>7.1808000000000005</v>
      </c>
      <c r="F59" s="86"/>
      <c r="G59" s="86"/>
      <c r="H59" s="87"/>
      <c r="I59" s="89"/>
      <c r="J59" s="89"/>
      <c r="K59" s="89"/>
      <c r="L59" s="89"/>
      <c r="M59" s="90"/>
    </row>
    <row r="60" spans="1:13">
      <c r="A60" s="305"/>
      <c r="B60" s="68" t="s">
        <v>2</v>
      </c>
      <c r="C60" s="70" t="s">
        <v>182</v>
      </c>
      <c r="D60" s="107">
        <v>2.9999999999999997E-4</v>
      </c>
      <c r="E60" s="107">
        <f>D60*E58</f>
        <v>3.1679999999999998E-3</v>
      </c>
      <c r="F60" s="86"/>
      <c r="G60" s="86"/>
      <c r="H60" s="89"/>
      <c r="I60" s="89"/>
      <c r="J60" s="87"/>
      <c r="K60" s="89"/>
      <c r="L60" s="89"/>
      <c r="M60" s="90"/>
    </row>
    <row r="61" spans="1:13">
      <c r="A61" s="305"/>
      <c r="B61" s="170" t="s">
        <v>7</v>
      </c>
      <c r="C61" s="70" t="s">
        <v>184</v>
      </c>
      <c r="D61" s="117">
        <v>0.251</v>
      </c>
      <c r="E61" s="111">
        <f>D61*E58</f>
        <v>2.65056</v>
      </c>
      <c r="F61" s="86"/>
      <c r="G61" s="86"/>
      <c r="H61" s="89"/>
      <c r="I61" s="89"/>
      <c r="J61" s="89"/>
      <c r="K61" s="89"/>
      <c r="L61" s="89"/>
      <c r="M61" s="90"/>
    </row>
    <row r="62" spans="1:13">
      <c r="A62" s="305"/>
      <c r="B62" s="170" t="s">
        <v>8</v>
      </c>
      <c r="C62" s="70" t="s">
        <v>184</v>
      </c>
      <c r="D62" s="117">
        <v>2.7E-2</v>
      </c>
      <c r="E62" s="117">
        <f>D62*E58</f>
        <v>0.28511999999999998</v>
      </c>
      <c r="F62" s="86"/>
      <c r="G62" s="86"/>
      <c r="H62" s="89"/>
      <c r="I62" s="89"/>
      <c r="J62" s="89"/>
      <c r="K62" s="89"/>
      <c r="L62" s="89"/>
      <c r="M62" s="90"/>
    </row>
    <row r="63" spans="1:13">
      <c r="A63" s="305"/>
      <c r="B63" s="170" t="s">
        <v>186</v>
      </c>
      <c r="C63" s="70" t="s">
        <v>17</v>
      </c>
      <c r="D63" s="117">
        <v>2E-3</v>
      </c>
      <c r="E63" s="117">
        <f>D63*E58</f>
        <v>2.112E-2</v>
      </c>
      <c r="F63" s="86"/>
      <c r="G63" s="86"/>
      <c r="H63" s="89"/>
      <c r="I63" s="89"/>
      <c r="J63" s="89"/>
      <c r="K63" s="89"/>
      <c r="L63" s="89"/>
      <c r="M63" s="90"/>
    </row>
    <row r="64" spans="1:13" s="93" customFormat="1" ht="15">
      <c r="A64" s="67" t="s">
        <v>45</v>
      </c>
      <c r="B64" s="67" t="s">
        <v>532</v>
      </c>
      <c r="C64" s="74" t="s">
        <v>780</v>
      </c>
      <c r="D64" s="112"/>
      <c r="E64" s="115">
        <v>32.04</v>
      </c>
      <c r="F64" s="115"/>
      <c r="G64" s="110"/>
      <c r="H64" s="91"/>
      <c r="I64" s="92"/>
      <c r="J64" s="92"/>
      <c r="K64" s="92"/>
      <c r="L64" s="89"/>
      <c r="M64" s="90"/>
    </row>
    <row r="65" spans="1:13">
      <c r="A65" s="304"/>
      <c r="B65" s="68" t="s">
        <v>1</v>
      </c>
      <c r="C65" s="68" t="s">
        <v>180</v>
      </c>
      <c r="D65" s="114">
        <v>1.01</v>
      </c>
      <c r="E65" s="88">
        <f>D65*E64</f>
        <v>32.360399999999998</v>
      </c>
      <c r="F65" s="111"/>
      <c r="G65" s="88"/>
      <c r="H65" s="89"/>
      <c r="I65" s="89"/>
      <c r="J65" s="89"/>
      <c r="K65" s="89"/>
      <c r="L65" s="89"/>
      <c r="M65" s="90"/>
    </row>
    <row r="66" spans="1:13">
      <c r="A66" s="305"/>
      <c r="B66" s="68" t="s">
        <v>2</v>
      </c>
      <c r="C66" s="70" t="s">
        <v>182</v>
      </c>
      <c r="D66" s="114">
        <v>2.7E-2</v>
      </c>
      <c r="E66" s="86">
        <f>D66*E64</f>
        <v>0.86507999999999996</v>
      </c>
      <c r="F66" s="86"/>
      <c r="G66" s="88"/>
      <c r="H66" s="89"/>
      <c r="I66" s="89"/>
      <c r="J66" s="89"/>
      <c r="K66" s="89"/>
      <c r="L66" s="89"/>
      <c r="M66" s="90"/>
    </row>
    <row r="67" spans="1:13" ht="15">
      <c r="A67" s="305"/>
      <c r="B67" s="68" t="s">
        <v>783</v>
      </c>
      <c r="C67" s="70" t="s">
        <v>182</v>
      </c>
      <c r="D67" s="114">
        <v>2.12E-2</v>
      </c>
      <c r="E67" s="88">
        <f>D67*E64</f>
        <v>0.67924799999999996</v>
      </c>
      <c r="F67" s="86"/>
      <c r="G67" s="88"/>
      <c r="H67" s="89"/>
      <c r="I67" s="89"/>
      <c r="J67" s="89"/>
      <c r="K67" s="89"/>
      <c r="L67" s="89"/>
      <c r="M67" s="90"/>
    </row>
    <row r="68" spans="1:13" ht="15">
      <c r="A68" s="305"/>
      <c r="B68" s="68" t="s">
        <v>9</v>
      </c>
      <c r="C68" s="70" t="s">
        <v>778</v>
      </c>
      <c r="D68" s="132">
        <v>2.5999999999999999E-2</v>
      </c>
      <c r="E68" s="88">
        <f>D68*E64</f>
        <v>0.83303999999999989</v>
      </c>
      <c r="F68" s="88"/>
      <c r="G68" s="88"/>
      <c r="H68" s="89"/>
      <c r="I68" s="89"/>
      <c r="J68" s="89"/>
      <c r="K68" s="89"/>
      <c r="L68" s="89"/>
      <c r="M68" s="90"/>
    </row>
    <row r="69" spans="1:13">
      <c r="A69" s="306"/>
      <c r="B69" s="68" t="s">
        <v>4</v>
      </c>
      <c r="C69" s="68" t="s">
        <v>18</v>
      </c>
      <c r="D69" s="114">
        <v>3.0000000000000001E-3</v>
      </c>
      <c r="E69" s="124">
        <f>D69*E64</f>
        <v>9.6119999999999997E-2</v>
      </c>
      <c r="F69" s="86"/>
      <c r="G69" s="86"/>
      <c r="H69" s="89"/>
      <c r="I69" s="89"/>
      <c r="J69" s="89"/>
      <c r="K69" s="89"/>
      <c r="L69" s="89"/>
      <c r="M69" s="90"/>
    </row>
    <row r="70" spans="1:13" s="93" customFormat="1" ht="25.5">
      <c r="A70" s="67" t="s">
        <v>46</v>
      </c>
      <c r="B70" s="67" t="s">
        <v>533</v>
      </c>
      <c r="C70" s="67" t="s">
        <v>780</v>
      </c>
      <c r="D70" s="112"/>
      <c r="E70" s="115">
        <v>32.04</v>
      </c>
      <c r="F70" s="115"/>
      <c r="G70" s="110"/>
      <c r="H70" s="89"/>
      <c r="I70" s="89"/>
      <c r="J70" s="89"/>
      <c r="K70" s="89"/>
      <c r="L70" s="89"/>
      <c r="M70" s="90"/>
    </row>
    <row r="71" spans="1:13">
      <c r="A71" s="175"/>
      <c r="B71" s="68" t="s">
        <v>202</v>
      </c>
      <c r="C71" s="68" t="s">
        <v>180</v>
      </c>
      <c r="D71" s="124">
        <v>0.65800000000000003</v>
      </c>
      <c r="E71" s="88">
        <f>D71*E70</f>
        <v>21.082319999999999</v>
      </c>
      <c r="F71" s="111"/>
      <c r="G71" s="86"/>
      <c r="H71" s="87"/>
      <c r="I71" s="89"/>
      <c r="J71" s="89"/>
      <c r="K71" s="89"/>
      <c r="L71" s="89"/>
      <c r="M71" s="90"/>
    </row>
    <row r="72" spans="1:13">
      <c r="A72" s="175"/>
      <c r="B72" s="68" t="s">
        <v>2</v>
      </c>
      <c r="C72" s="70" t="s">
        <v>18</v>
      </c>
      <c r="D72" s="124">
        <v>1E-3</v>
      </c>
      <c r="E72" s="124">
        <f>D72*E70</f>
        <v>3.2039999999999999E-2</v>
      </c>
      <c r="F72" s="86"/>
      <c r="G72" s="86"/>
      <c r="H72" s="89"/>
      <c r="I72" s="89"/>
      <c r="J72" s="87"/>
      <c r="K72" s="89"/>
      <c r="L72" s="89"/>
      <c r="M72" s="90"/>
    </row>
    <row r="73" spans="1:13">
      <c r="A73" s="175"/>
      <c r="B73" s="170" t="s">
        <v>11</v>
      </c>
      <c r="C73" s="70" t="s">
        <v>184</v>
      </c>
      <c r="D73" s="86">
        <v>0.63</v>
      </c>
      <c r="E73" s="88">
        <f>D73*E70</f>
        <v>20.185199999999998</v>
      </c>
      <c r="F73" s="86"/>
      <c r="G73" s="86"/>
      <c r="H73" s="89"/>
      <c r="I73" s="89"/>
      <c r="J73" s="89"/>
      <c r="K73" s="89"/>
      <c r="L73" s="89"/>
      <c r="M73" s="90"/>
    </row>
    <row r="74" spans="1:13">
      <c r="A74" s="175"/>
      <c r="B74" s="170" t="s">
        <v>188</v>
      </c>
      <c r="C74" s="70" t="s">
        <v>184</v>
      </c>
      <c r="D74" s="86">
        <v>0.79</v>
      </c>
      <c r="E74" s="88">
        <f>D74*E70</f>
        <v>25.311600000000002</v>
      </c>
      <c r="F74" s="86"/>
      <c r="G74" s="86"/>
      <c r="H74" s="89"/>
      <c r="I74" s="89"/>
      <c r="J74" s="89"/>
      <c r="K74" s="89"/>
      <c r="L74" s="89"/>
      <c r="M74" s="90"/>
    </row>
    <row r="75" spans="1:13">
      <c r="A75" s="175"/>
      <c r="B75" s="68" t="s">
        <v>4</v>
      </c>
      <c r="C75" s="68" t="s">
        <v>18</v>
      </c>
      <c r="D75" s="132">
        <v>1.6000000000000001E-3</v>
      </c>
      <c r="E75" s="88">
        <f>D75*E70</f>
        <v>5.1264000000000004E-2</v>
      </c>
      <c r="F75" s="86"/>
      <c r="G75" s="86"/>
      <c r="H75" s="89"/>
      <c r="I75" s="89"/>
      <c r="J75" s="89"/>
      <c r="K75" s="89"/>
      <c r="L75" s="89"/>
      <c r="M75" s="90"/>
    </row>
    <row r="76" spans="1:13" s="93" customFormat="1" ht="38.25">
      <c r="A76" s="67" t="s">
        <v>67</v>
      </c>
      <c r="B76" s="67" t="s">
        <v>570</v>
      </c>
      <c r="C76" s="67" t="s">
        <v>780</v>
      </c>
      <c r="D76" s="112"/>
      <c r="E76" s="115">
        <v>16.600000000000001</v>
      </c>
      <c r="F76" s="115"/>
      <c r="G76" s="110"/>
      <c r="H76" s="89"/>
      <c r="I76" s="89"/>
      <c r="J76" s="89"/>
      <c r="K76" s="89"/>
      <c r="L76" s="89"/>
      <c r="M76" s="90"/>
    </row>
    <row r="77" spans="1:13">
      <c r="A77" s="175"/>
      <c r="B77" s="68" t="s">
        <v>1</v>
      </c>
      <c r="C77" s="68" t="s">
        <v>180</v>
      </c>
      <c r="D77" s="70">
        <v>1.27</v>
      </c>
      <c r="E77" s="88">
        <f>D77*E76</f>
        <v>21.082000000000001</v>
      </c>
      <c r="F77" s="111"/>
      <c r="G77" s="86"/>
      <c r="H77" s="87"/>
      <c r="I77" s="89"/>
      <c r="J77" s="89"/>
      <c r="K77" s="89"/>
      <c r="L77" s="89"/>
      <c r="M77" s="90"/>
    </row>
    <row r="78" spans="1:13">
      <c r="A78" s="175"/>
      <c r="B78" s="68" t="s">
        <v>2</v>
      </c>
      <c r="C78" s="70" t="s">
        <v>182</v>
      </c>
      <c r="D78" s="117">
        <v>1.9400000000000001E-2</v>
      </c>
      <c r="E78" s="88">
        <f>E76*D78</f>
        <v>0.32204000000000005</v>
      </c>
      <c r="F78" s="86"/>
      <c r="G78" s="86"/>
      <c r="H78" s="89"/>
      <c r="I78" s="89"/>
      <c r="J78" s="87"/>
      <c r="K78" s="89"/>
      <c r="L78" s="89"/>
      <c r="M78" s="90"/>
    </row>
    <row r="79" spans="1:13" ht="25.5">
      <c r="A79" s="175"/>
      <c r="B79" s="68" t="s">
        <v>571</v>
      </c>
      <c r="C79" s="70" t="s">
        <v>781</v>
      </c>
      <c r="D79" s="114">
        <v>1.05</v>
      </c>
      <c r="E79" s="88">
        <f>D79*E76</f>
        <v>17.430000000000003</v>
      </c>
      <c r="F79" s="86"/>
      <c r="G79" s="86"/>
      <c r="H79" s="89"/>
      <c r="I79" s="89"/>
      <c r="J79" s="89"/>
      <c r="K79" s="89"/>
      <c r="L79" s="89"/>
      <c r="M79" s="90"/>
    </row>
    <row r="80" spans="1:13">
      <c r="A80" s="175"/>
      <c r="B80" s="68" t="s">
        <v>4</v>
      </c>
      <c r="C80" s="68" t="s">
        <v>18</v>
      </c>
      <c r="D80" s="117">
        <v>5.1799999999999999E-2</v>
      </c>
      <c r="E80" s="88">
        <f>D80*E76</f>
        <v>0.85988000000000009</v>
      </c>
      <c r="F80" s="86"/>
      <c r="G80" s="86"/>
      <c r="H80" s="89"/>
      <c r="I80" s="89"/>
      <c r="J80" s="89"/>
      <c r="K80" s="89"/>
      <c r="L80" s="89"/>
      <c r="M80" s="90"/>
    </row>
    <row r="81" spans="1:13" s="93" customFormat="1" ht="25.5">
      <c r="A81" s="67" t="s">
        <v>49</v>
      </c>
      <c r="B81" s="67" t="s">
        <v>534</v>
      </c>
      <c r="C81" s="67" t="s">
        <v>780</v>
      </c>
      <c r="D81" s="112"/>
      <c r="E81" s="115">
        <f>E76</f>
        <v>16.600000000000001</v>
      </c>
      <c r="F81" s="115"/>
      <c r="G81" s="110"/>
      <c r="H81" s="89"/>
      <c r="I81" s="89"/>
      <c r="J81" s="89"/>
      <c r="K81" s="89"/>
      <c r="L81" s="89"/>
      <c r="M81" s="90"/>
    </row>
    <row r="82" spans="1:13">
      <c r="A82" s="175"/>
      <c r="B82" s="68" t="s">
        <v>202</v>
      </c>
      <c r="C82" s="68" t="s">
        <v>180</v>
      </c>
      <c r="D82" s="124">
        <v>0.85599999999999998</v>
      </c>
      <c r="E82" s="88">
        <f>D82*E81</f>
        <v>14.209600000000002</v>
      </c>
      <c r="F82" s="111"/>
      <c r="G82" s="86"/>
      <c r="H82" s="87"/>
      <c r="I82" s="89"/>
      <c r="J82" s="89"/>
      <c r="K82" s="89"/>
      <c r="L82" s="89"/>
      <c r="M82" s="90"/>
    </row>
    <row r="83" spans="1:13">
      <c r="A83" s="175"/>
      <c r="B83" s="68" t="s">
        <v>2</v>
      </c>
      <c r="C83" s="70" t="s">
        <v>18</v>
      </c>
      <c r="D83" s="132">
        <v>1.1999999999999999E-3</v>
      </c>
      <c r="E83" s="124">
        <f>D83*E81</f>
        <v>1.992E-2</v>
      </c>
      <c r="F83" s="86"/>
      <c r="G83" s="86"/>
      <c r="H83" s="89"/>
      <c r="I83" s="89"/>
      <c r="J83" s="87"/>
      <c r="K83" s="89"/>
      <c r="L83" s="89"/>
      <c r="M83" s="90"/>
    </row>
    <row r="84" spans="1:13">
      <c r="A84" s="175"/>
      <c r="B84" s="170" t="s">
        <v>11</v>
      </c>
      <c r="C84" s="70" t="s">
        <v>184</v>
      </c>
      <c r="D84" s="86">
        <v>0.63</v>
      </c>
      <c r="E84" s="88">
        <f>D84*E81</f>
        <v>10.458</v>
      </c>
      <c r="F84" s="86"/>
      <c r="G84" s="86"/>
      <c r="H84" s="89"/>
      <c r="I84" s="89"/>
      <c r="J84" s="89"/>
      <c r="K84" s="89"/>
      <c r="L84" s="89"/>
      <c r="M84" s="90"/>
    </row>
    <row r="85" spans="1:13">
      <c r="A85" s="175"/>
      <c r="B85" s="170" t="s">
        <v>188</v>
      </c>
      <c r="C85" s="70" t="s">
        <v>184</v>
      </c>
      <c r="D85" s="86">
        <v>0.92</v>
      </c>
      <c r="E85" s="88">
        <f>D85*E81</f>
        <v>15.272000000000002</v>
      </c>
      <c r="F85" s="86"/>
      <c r="G85" s="86"/>
      <c r="H85" s="89"/>
      <c r="I85" s="89"/>
      <c r="J85" s="89"/>
      <c r="K85" s="89"/>
      <c r="L85" s="89"/>
      <c r="M85" s="90"/>
    </row>
    <row r="86" spans="1:13">
      <c r="A86" s="175"/>
      <c r="B86" s="68" t="s">
        <v>4</v>
      </c>
      <c r="C86" s="68" t="s">
        <v>18</v>
      </c>
      <c r="D86" s="132">
        <v>1.8E-3</v>
      </c>
      <c r="E86" s="88">
        <f>D86*E81</f>
        <v>2.988E-2</v>
      </c>
      <c r="F86" s="86"/>
      <c r="G86" s="86"/>
      <c r="H86" s="89"/>
      <c r="I86" s="89"/>
      <c r="J86" s="89"/>
      <c r="K86" s="89"/>
      <c r="L86" s="89"/>
      <c r="M86" s="90"/>
    </row>
    <row r="87" spans="1:13" s="93" customFormat="1" ht="38.25">
      <c r="A87" s="67" t="s">
        <v>50</v>
      </c>
      <c r="B87" s="67" t="s">
        <v>535</v>
      </c>
      <c r="C87" s="67" t="s">
        <v>780</v>
      </c>
      <c r="D87" s="109"/>
      <c r="E87" s="74">
        <v>22.8</v>
      </c>
      <c r="F87" s="128"/>
      <c r="G87" s="110"/>
      <c r="H87" s="89"/>
      <c r="I87" s="89"/>
      <c r="J87" s="89"/>
      <c r="K87" s="89"/>
      <c r="L87" s="89"/>
      <c r="M87" s="90"/>
    </row>
    <row r="88" spans="1:13">
      <c r="A88" s="175"/>
      <c r="B88" s="68" t="s">
        <v>536</v>
      </c>
      <c r="C88" s="68" t="s">
        <v>180</v>
      </c>
      <c r="D88" s="102">
        <v>0.51300000000000001</v>
      </c>
      <c r="E88" s="111">
        <f>D88*E87</f>
        <v>11.696400000000001</v>
      </c>
      <c r="F88" s="102"/>
      <c r="G88" s="86"/>
      <c r="H88" s="87"/>
      <c r="I88" s="89"/>
      <c r="J88" s="89"/>
      <c r="K88" s="89"/>
      <c r="L88" s="89"/>
      <c r="M88" s="90"/>
    </row>
    <row r="89" spans="1:13">
      <c r="A89" s="175"/>
      <c r="B89" s="68" t="s">
        <v>537</v>
      </c>
      <c r="C89" s="70" t="s">
        <v>18</v>
      </c>
      <c r="D89" s="102">
        <v>2.2800000000000001E-2</v>
      </c>
      <c r="E89" s="111">
        <f>D89*E87</f>
        <v>0.51984000000000008</v>
      </c>
      <c r="F89" s="111"/>
      <c r="G89" s="86"/>
      <c r="H89" s="89"/>
      <c r="I89" s="89"/>
      <c r="J89" s="87"/>
      <c r="K89" s="89"/>
      <c r="L89" s="89"/>
      <c r="M89" s="90"/>
    </row>
    <row r="90" spans="1:13" ht="15">
      <c r="A90" s="175"/>
      <c r="B90" s="68" t="s">
        <v>538</v>
      </c>
      <c r="C90" s="68" t="s">
        <v>779</v>
      </c>
      <c r="D90" s="102">
        <v>2.2400000000000002</v>
      </c>
      <c r="E90" s="111">
        <f>D90*E87</f>
        <v>51.07200000000001</v>
      </c>
      <c r="F90" s="111"/>
      <c r="G90" s="86"/>
      <c r="H90" s="89"/>
      <c r="I90" s="89"/>
      <c r="J90" s="89"/>
      <c r="K90" s="89"/>
      <c r="L90" s="89"/>
      <c r="M90" s="90"/>
    </row>
    <row r="91" spans="1:13">
      <c r="A91" s="175"/>
      <c r="B91" s="68" t="s">
        <v>294</v>
      </c>
      <c r="C91" s="70" t="s">
        <v>201</v>
      </c>
      <c r="D91" s="70">
        <v>0.04</v>
      </c>
      <c r="E91" s="111">
        <f>D91*E87</f>
        <v>0.91200000000000003</v>
      </c>
      <c r="F91" s="111"/>
      <c r="G91" s="86"/>
      <c r="H91" s="89"/>
      <c r="I91" s="89"/>
      <c r="J91" s="89"/>
      <c r="K91" s="89"/>
      <c r="L91" s="89"/>
      <c r="M91" s="90"/>
    </row>
    <row r="92" spans="1:13">
      <c r="A92" s="175"/>
      <c r="B92" s="68" t="s">
        <v>539</v>
      </c>
      <c r="C92" s="70" t="s">
        <v>184</v>
      </c>
      <c r="D92" s="70">
        <v>0.76</v>
      </c>
      <c r="E92" s="111">
        <f>D92*E87</f>
        <v>17.327999999999999</v>
      </c>
      <c r="F92" s="117"/>
      <c r="G92" s="86"/>
      <c r="H92" s="89"/>
      <c r="I92" s="89"/>
      <c r="J92" s="89"/>
      <c r="K92" s="89"/>
      <c r="L92" s="89"/>
      <c r="M92" s="90"/>
    </row>
    <row r="93" spans="1:13">
      <c r="A93" s="175"/>
      <c r="B93" s="170" t="s">
        <v>186</v>
      </c>
      <c r="C93" s="70" t="s">
        <v>17</v>
      </c>
      <c r="D93" s="102">
        <v>1.9E-3</v>
      </c>
      <c r="E93" s="111">
        <f>D93*E87</f>
        <v>4.3320000000000004E-2</v>
      </c>
      <c r="F93" s="102"/>
      <c r="G93" s="88"/>
      <c r="H93" s="89"/>
      <c r="I93" s="89"/>
      <c r="J93" s="89"/>
      <c r="K93" s="89"/>
      <c r="L93" s="89"/>
      <c r="M93" s="90"/>
    </row>
    <row r="94" spans="1:13" s="93" customFormat="1" ht="25.5">
      <c r="A94" s="67" t="s">
        <v>51</v>
      </c>
      <c r="B94" s="67" t="s">
        <v>540</v>
      </c>
      <c r="C94" s="67" t="s">
        <v>780</v>
      </c>
      <c r="D94" s="112"/>
      <c r="E94" s="115">
        <v>25.76</v>
      </c>
      <c r="F94" s="115"/>
      <c r="G94" s="110"/>
      <c r="H94" s="89"/>
      <c r="I94" s="89"/>
      <c r="J94" s="89"/>
      <c r="K94" s="89"/>
      <c r="L94" s="89"/>
      <c r="M94" s="90"/>
    </row>
    <row r="95" spans="1:13">
      <c r="A95" s="175"/>
      <c r="B95" s="68" t="s">
        <v>204</v>
      </c>
      <c r="C95" s="68" t="s">
        <v>180</v>
      </c>
      <c r="D95" s="132">
        <v>0.2084</v>
      </c>
      <c r="E95" s="88">
        <f>D95*E94</f>
        <v>5.3683840000000007</v>
      </c>
      <c r="F95" s="86"/>
      <c r="G95" s="86"/>
      <c r="H95" s="87"/>
      <c r="I95" s="89"/>
      <c r="J95" s="89"/>
      <c r="K95" s="89"/>
      <c r="L95" s="89"/>
      <c r="M95" s="90"/>
    </row>
    <row r="96" spans="1:13">
      <c r="A96" s="175"/>
      <c r="B96" s="68" t="s">
        <v>205</v>
      </c>
      <c r="C96" s="70" t="s">
        <v>18</v>
      </c>
      <c r="D96" s="132">
        <v>2.3300000000000001E-2</v>
      </c>
      <c r="E96" s="124">
        <f>D96*E94</f>
        <v>0.60020800000000007</v>
      </c>
      <c r="F96" s="86"/>
      <c r="G96" s="86"/>
      <c r="H96" s="89"/>
      <c r="I96" s="89"/>
      <c r="J96" s="87"/>
      <c r="K96" s="89"/>
      <c r="L96" s="89"/>
      <c r="M96" s="90"/>
    </row>
    <row r="97" spans="1:13" ht="15">
      <c r="A97" s="175"/>
      <c r="B97" s="68" t="s">
        <v>206</v>
      </c>
      <c r="C97" s="70" t="s">
        <v>778</v>
      </c>
      <c r="D97" s="132">
        <v>5.0999999999999997E-2</v>
      </c>
      <c r="E97" s="124">
        <f>D97*E94</f>
        <v>1.31376</v>
      </c>
      <c r="F97" s="86"/>
      <c r="G97" s="86"/>
      <c r="H97" s="89"/>
      <c r="I97" s="89"/>
      <c r="J97" s="89"/>
      <c r="K97" s="89"/>
      <c r="L97" s="89"/>
      <c r="M97" s="90"/>
    </row>
    <row r="98" spans="1:13">
      <c r="A98" s="175"/>
      <c r="B98" s="68" t="s">
        <v>4</v>
      </c>
      <c r="C98" s="68" t="s">
        <v>18</v>
      </c>
      <c r="D98" s="124">
        <v>6.4000000000000003E-3</v>
      </c>
      <c r="E98" s="124">
        <f>D98*E94</f>
        <v>0.16486400000000001</v>
      </c>
      <c r="F98" s="86"/>
      <c r="G98" s="86"/>
      <c r="H98" s="89"/>
      <c r="I98" s="89"/>
      <c r="J98" s="89"/>
      <c r="K98" s="89"/>
      <c r="L98" s="89"/>
      <c r="M98" s="90"/>
    </row>
    <row r="99" spans="1:13" s="93" customFormat="1" ht="38.25">
      <c r="A99" s="67" t="s">
        <v>52</v>
      </c>
      <c r="B99" s="67" t="s">
        <v>541</v>
      </c>
      <c r="C99" s="74" t="s">
        <v>780</v>
      </c>
      <c r="D99" s="112"/>
      <c r="E99" s="115">
        <v>11.1</v>
      </c>
      <c r="F99" s="115"/>
      <c r="G99" s="110"/>
      <c r="H99" s="89"/>
      <c r="I99" s="89"/>
      <c r="J99" s="89"/>
      <c r="K99" s="89"/>
      <c r="L99" s="89"/>
      <c r="M99" s="90"/>
    </row>
    <row r="100" spans="1:13">
      <c r="A100" s="175"/>
      <c r="B100" s="68" t="s">
        <v>1</v>
      </c>
      <c r="C100" s="68" t="s">
        <v>180</v>
      </c>
      <c r="D100" s="114">
        <v>0.439</v>
      </c>
      <c r="E100" s="88">
        <f>D100*E99</f>
        <v>4.8728999999999996</v>
      </c>
      <c r="F100" s="86"/>
      <c r="G100" s="86"/>
      <c r="H100" s="87"/>
      <c r="I100" s="89"/>
      <c r="J100" s="89"/>
      <c r="K100" s="89"/>
      <c r="L100" s="89"/>
      <c r="M100" s="90"/>
    </row>
    <row r="101" spans="1:13">
      <c r="A101" s="175"/>
      <c r="B101" s="68" t="s">
        <v>2</v>
      </c>
      <c r="C101" s="70" t="s">
        <v>18</v>
      </c>
      <c r="D101" s="114">
        <v>3.5000000000000003E-2</v>
      </c>
      <c r="E101" s="86">
        <f>D101*E99</f>
        <v>0.38850000000000001</v>
      </c>
      <c r="F101" s="86"/>
      <c r="G101" s="86"/>
      <c r="H101" s="89"/>
      <c r="I101" s="89"/>
      <c r="J101" s="87"/>
      <c r="K101" s="89"/>
      <c r="L101" s="89"/>
      <c r="M101" s="90"/>
    </row>
    <row r="102" spans="1:13" ht="25.5">
      <c r="A102" s="175"/>
      <c r="B102" s="68" t="s">
        <v>542</v>
      </c>
      <c r="C102" s="70" t="s">
        <v>779</v>
      </c>
      <c r="D102" s="114">
        <v>1.28</v>
      </c>
      <c r="E102" s="88">
        <f>D102*E99</f>
        <v>14.208</v>
      </c>
      <c r="F102" s="86"/>
      <c r="G102" s="86"/>
      <c r="H102" s="89"/>
      <c r="I102" s="89"/>
      <c r="J102" s="89"/>
      <c r="K102" s="89"/>
      <c r="L102" s="89"/>
      <c r="M102" s="90"/>
    </row>
    <row r="103" spans="1:13" ht="15">
      <c r="A103" s="175"/>
      <c r="B103" s="68" t="s">
        <v>543</v>
      </c>
      <c r="C103" s="70" t="s">
        <v>778</v>
      </c>
      <c r="D103" s="86"/>
      <c r="E103" s="86">
        <v>0.7</v>
      </c>
      <c r="F103" s="88"/>
      <c r="G103" s="86"/>
      <c r="H103" s="89"/>
      <c r="I103" s="89"/>
      <c r="J103" s="89"/>
      <c r="K103" s="89"/>
      <c r="L103" s="89"/>
      <c r="M103" s="90"/>
    </row>
    <row r="104" spans="1:13">
      <c r="A104" s="175"/>
      <c r="B104" s="68" t="s">
        <v>544</v>
      </c>
      <c r="C104" s="68" t="s">
        <v>12</v>
      </c>
      <c r="D104" s="132">
        <v>2.0000000000000001E-4</v>
      </c>
      <c r="E104" s="132">
        <f>D104*E99</f>
        <v>2.2200000000000002E-3</v>
      </c>
      <c r="F104" s="88"/>
      <c r="G104" s="86"/>
      <c r="H104" s="89"/>
      <c r="I104" s="89"/>
      <c r="J104" s="89"/>
      <c r="K104" s="89"/>
      <c r="L104" s="89"/>
      <c r="M104" s="90"/>
    </row>
    <row r="105" spans="1:13">
      <c r="A105" s="175"/>
      <c r="B105" s="68" t="s">
        <v>545</v>
      </c>
      <c r="C105" s="68" t="s">
        <v>184</v>
      </c>
      <c r="D105" s="86">
        <v>0.15</v>
      </c>
      <c r="E105" s="88">
        <f>D105*E99</f>
        <v>1.6649999999999998</v>
      </c>
      <c r="F105" s="88"/>
      <c r="G105" s="124"/>
      <c r="H105" s="89"/>
      <c r="I105" s="89"/>
      <c r="J105" s="89"/>
      <c r="K105" s="89"/>
      <c r="L105" s="89"/>
      <c r="M105" s="90"/>
    </row>
    <row r="106" spans="1:13">
      <c r="A106" s="175"/>
      <c r="B106" s="68" t="s">
        <v>266</v>
      </c>
      <c r="C106" s="68" t="s">
        <v>184</v>
      </c>
      <c r="D106" s="124">
        <v>0.106</v>
      </c>
      <c r="E106" s="88">
        <f>D106*E99</f>
        <v>1.1765999999999999</v>
      </c>
      <c r="F106" s="88"/>
      <c r="G106" s="86"/>
      <c r="H106" s="89"/>
      <c r="I106" s="89"/>
      <c r="J106" s="89"/>
      <c r="K106" s="89"/>
      <c r="L106" s="89"/>
      <c r="M106" s="90"/>
    </row>
    <row r="107" spans="1:13">
      <c r="A107" s="175"/>
      <c r="B107" s="68" t="s">
        <v>4</v>
      </c>
      <c r="C107" s="68" t="s">
        <v>18</v>
      </c>
      <c r="D107" s="114">
        <v>8.1600000000000006E-2</v>
      </c>
      <c r="E107" s="88">
        <f>D107*E99</f>
        <v>0.90576000000000001</v>
      </c>
      <c r="F107" s="86"/>
      <c r="G107" s="86"/>
      <c r="H107" s="89"/>
      <c r="I107" s="89"/>
      <c r="J107" s="89"/>
      <c r="K107" s="89"/>
      <c r="L107" s="89"/>
      <c r="M107" s="90"/>
    </row>
    <row r="108" spans="1:13" s="93" customFormat="1" ht="25.5">
      <c r="A108" s="67" t="s">
        <v>53</v>
      </c>
      <c r="B108" s="67" t="s">
        <v>546</v>
      </c>
      <c r="C108" s="75" t="s">
        <v>777</v>
      </c>
      <c r="D108" s="109"/>
      <c r="E108" s="74">
        <v>1.66</v>
      </c>
      <c r="F108" s="74"/>
      <c r="G108" s="110"/>
      <c r="H108" s="89"/>
      <c r="I108" s="89"/>
      <c r="J108" s="89"/>
      <c r="K108" s="89"/>
      <c r="L108" s="89"/>
      <c r="M108" s="90"/>
    </row>
    <row r="109" spans="1:13">
      <c r="A109" s="175"/>
      <c r="B109" s="68" t="s">
        <v>181</v>
      </c>
      <c r="C109" s="68" t="s">
        <v>180</v>
      </c>
      <c r="D109" s="102">
        <v>3.16</v>
      </c>
      <c r="E109" s="111">
        <f>D109*E108</f>
        <v>5.2455999999999996</v>
      </c>
      <c r="F109" s="70"/>
      <c r="G109" s="86"/>
      <c r="H109" s="87"/>
      <c r="I109" s="89"/>
      <c r="J109" s="89"/>
      <c r="K109" s="89"/>
      <c r="L109" s="89"/>
      <c r="M109" s="90"/>
    </row>
    <row r="110" spans="1:13" ht="15">
      <c r="A110" s="175"/>
      <c r="B110" s="68" t="s">
        <v>348</v>
      </c>
      <c r="C110" s="170" t="s">
        <v>778</v>
      </c>
      <c r="D110" s="102">
        <v>1.25</v>
      </c>
      <c r="E110" s="70">
        <f>D110*E108</f>
        <v>2.0749999999999997</v>
      </c>
      <c r="F110" s="70"/>
      <c r="G110" s="86"/>
      <c r="H110" s="89"/>
      <c r="I110" s="89"/>
      <c r="J110" s="87"/>
      <c r="K110" s="89"/>
      <c r="L110" s="89"/>
      <c r="M110" s="90"/>
    </row>
    <row r="111" spans="1:13">
      <c r="A111" s="175"/>
      <c r="B111" s="170" t="s">
        <v>186</v>
      </c>
      <c r="C111" s="170" t="s">
        <v>18</v>
      </c>
      <c r="D111" s="170">
        <v>0.01</v>
      </c>
      <c r="E111" s="70">
        <f>D111*E108</f>
        <v>1.66E-2</v>
      </c>
      <c r="F111" s="111"/>
      <c r="G111" s="86"/>
      <c r="H111" s="89"/>
      <c r="I111" s="89"/>
      <c r="J111" s="89"/>
      <c r="K111" s="89"/>
      <c r="L111" s="89"/>
      <c r="M111" s="90"/>
    </row>
    <row r="112" spans="1:13" s="93" customFormat="1" ht="25.5">
      <c r="A112" s="67" t="s">
        <v>208</v>
      </c>
      <c r="B112" s="67" t="s">
        <v>800</v>
      </c>
      <c r="C112" s="75" t="s">
        <v>777</v>
      </c>
      <c r="D112" s="75"/>
      <c r="E112" s="74">
        <v>1.66</v>
      </c>
      <c r="F112" s="74"/>
      <c r="G112" s="110"/>
      <c r="H112" s="89"/>
      <c r="I112" s="89"/>
      <c r="J112" s="89"/>
      <c r="K112" s="89"/>
      <c r="L112" s="89"/>
      <c r="M112" s="90"/>
    </row>
    <row r="113" spans="1:13">
      <c r="A113" s="175"/>
      <c r="B113" s="68" t="s">
        <v>181</v>
      </c>
      <c r="C113" s="68" t="s">
        <v>180</v>
      </c>
      <c r="D113" s="170">
        <v>4.5</v>
      </c>
      <c r="E113" s="70">
        <f>D113*E112</f>
        <v>7.47</v>
      </c>
      <c r="F113" s="70"/>
      <c r="G113" s="86"/>
      <c r="H113" s="87"/>
      <c r="I113" s="89"/>
      <c r="J113" s="89"/>
      <c r="K113" s="89"/>
      <c r="L113" s="89"/>
      <c r="M113" s="90"/>
    </row>
    <row r="114" spans="1:13">
      <c r="A114" s="175"/>
      <c r="B114" s="68" t="s">
        <v>183</v>
      </c>
      <c r="C114" s="70" t="s">
        <v>182</v>
      </c>
      <c r="D114" s="170">
        <v>0.37</v>
      </c>
      <c r="E114" s="70">
        <f>D114*E112</f>
        <v>0.61419999999999997</v>
      </c>
      <c r="F114" s="70"/>
      <c r="G114" s="86"/>
      <c r="H114" s="89"/>
      <c r="I114" s="89"/>
      <c r="J114" s="87"/>
      <c r="K114" s="89"/>
      <c r="L114" s="89"/>
      <c r="M114" s="90"/>
    </row>
    <row r="115" spans="1:13" ht="15">
      <c r="A115" s="175"/>
      <c r="B115" s="170" t="s">
        <v>207</v>
      </c>
      <c r="C115" s="70" t="s">
        <v>778</v>
      </c>
      <c r="D115" s="170">
        <v>1.02</v>
      </c>
      <c r="E115" s="70">
        <f>D115*E112</f>
        <v>1.6932</v>
      </c>
      <c r="F115" s="70"/>
      <c r="G115" s="86"/>
      <c r="H115" s="89"/>
      <c r="I115" s="89"/>
      <c r="J115" s="89"/>
      <c r="K115" s="89"/>
      <c r="L115" s="89"/>
      <c r="M115" s="90"/>
    </row>
    <row r="116" spans="1:13" ht="15">
      <c r="A116" s="175"/>
      <c r="B116" s="170" t="s">
        <v>14</v>
      </c>
      <c r="C116" s="170" t="s">
        <v>779</v>
      </c>
      <c r="D116" s="170">
        <v>1.6</v>
      </c>
      <c r="E116" s="70">
        <f>D116*E112</f>
        <v>2.6560000000000001</v>
      </c>
      <c r="F116" s="70"/>
      <c r="G116" s="86"/>
      <c r="H116" s="87"/>
      <c r="I116" s="89"/>
      <c r="J116" s="89"/>
      <c r="K116" s="89"/>
      <c r="L116" s="89"/>
      <c r="M116" s="90"/>
    </row>
    <row r="117" spans="1:13" ht="15">
      <c r="A117" s="175"/>
      <c r="B117" s="170" t="s">
        <v>187</v>
      </c>
      <c r="C117" s="70" t="s">
        <v>778</v>
      </c>
      <c r="D117" s="107">
        <v>1.2999999999999999E-2</v>
      </c>
      <c r="E117" s="107">
        <f>D117*E112</f>
        <v>2.1579999999999998E-2</v>
      </c>
      <c r="F117" s="70"/>
      <c r="G117" s="86"/>
      <c r="H117" s="89"/>
      <c r="I117" s="89"/>
      <c r="J117" s="87"/>
      <c r="K117" s="89"/>
      <c r="L117" s="89"/>
      <c r="M117" s="90"/>
    </row>
    <row r="118" spans="1:13">
      <c r="A118" s="175"/>
      <c r="B118" s="170" t="s">
        <v>186</v>
      </c>
      <c r="C118" s="170" t="s">
        <v>18</v>
      </c>
      <c r="D118" s="170">
        <v>0.28000000000000003</v>
      </c>
      <c r="E118" s="70">
        <f>D118*E112</f>
        <v>0.46480000000000005</v>
      </c>
      <c r="F118" s="70"/>
      <c r="G118" s="86"/>
      <c r="H118" s="89"/>
      <c r="I118" s="89"/>
      <c r="J118" s="89"/>
      <c r="K118" s="89"/>
      <c r="L118" s="89"/>
      <c r="M118" s="90"/>
    </row>
    <row r="119" spans="1:13" s="93" customFormat="1" ht="15">
      <c r="A119" s="67" t="s">
        <v>209</v>
      </c>
      <c r="B119" s="67" t="s">
        <v>547</v>
      </c>
      <c r="C119" s="67" t="s">
        <v>780</v>
      </c>
      <c r="D119" s="112"/>
      <c r="E119" s="115">
        <v>16.600000000000001</v>
      </c>
      <c r="F119" s="115"/>
      <c r="G119" s="110"/>
      <c r="H119" s="89"/>
      <c r="I119" s="89"/>
      <c r="J119" s="89"/>
      <c r="K119" s="89"/>
      <c r="L119" s="89"/>
      <c r="M119" s="90"/>
    </row>
    <row r="120" spans="1:13">
      <c r="A120" s="175"/>
      <c r="B120" s="68" t="s">
        <v>1</v>
      </c>
      <c r="C120" s="68" t="s">
        <v>180</v>
      </c>
      <c r="D120" s="86">
        <v>1.58</v>
      </c>
      <c r="E120" s="88">
        <f>D120*E119</f>
        <v>26.228000000000005</v>
      </c>
      <c r="F120" s="86"/>
      <c r="G120" s="86"/>
      <c r="H120" s="87"/>
      <c r="I120" s="89"/>
      <c r="J120" s="89"/>
      <c r="K120" s="89"/>
      <c r="L120" s="89"/>
      <c r="M120" s="90"/>
    </row>
    <row r="121" spans="1:13">
      <c r="A121" s="175"/>
      <c r="B121" s="68" t="s">
        <v>2</v>
      </c>
      <c r="C121" s="70" t="s">
        <v>18</v>
      </c>
      <c r="D121" s="132">
        <v>4.5199999999999997E-2</v>
      </c>
      <c r="E121" s="88">
        <f>D121*E119</f>
        <v>0.75031999999999999</v>
      </c>
      <c r="F121" s="86"/>
      <c r="G121" s="86"/>
      <c r="H121" s="89"/>
      <c r="I121" s="89"/>
      <c r="J121" s="87"/>
      <c r="K121" s="89"/>
      <c r="L121" s="89"/>
      <c r="M121" s="90"/>
    </row>
    <row r="122" spans="1:13" ht="15">
      <c r="A122" s="175"/>
      <c r="B122" s="170" t="s">
        <v>349</v>
      </c>
      <c r="C122" s="70" t="s">
        <v>781</v>
      </c>
      <c r="D122" s="86">
        <v>1.02</v>
      </c>
      <c r="E122" s="88">
        <f>D122*E119</f>
        <v>16.932000000000002</v>
      </c>
      <c r="F122" s="86"/>
      <c r="G122" s="86"/>
      <c r="H122" s="89"/>
      <c r="I122" s="89"/>
      <c r="J122" s="89"/>
      <c r="K122" s="89"/>
      <c r="L122" s="89"/>
      <c r="M122" s="90"/>
    </row>
    <row r="123" spans="1:13">
      <c r="A123" s="175"/>
      <c r="B123" s="68" t="s">
        <v>6</v>
      </c>
      <c r="C123" s="70" t="s">
        <v>184</v>
      </c>
      <c r="D123" s="132">
        <v>2.23E-2</v>
      </c>
      <c r="E123" s="88">
        <f>D123*E119</f>
        <v>0.37018000000000006</v>
      </c>
      <c r="F123" s="86"/>
      <c r="G123" s="86"/>
      <c r="H123" s="89"/>
      <c r="I123" s="89"/>
      <c r="J123" s="89"/>
      <c r="K123" s="89"/>
      <c r="L123" s="89"/>
      <c r="M123" s="90"/>
    </row>
    <row r="124" spans="1:13">
      <c r="A124" s="175"/>
      <c r="B124" s="68" t="s">
        <v>4</v>
      </c>
      <c r="C124" s="68" t="s">
        <v>18</v>
      </c>
      <c r="D124" s="132">
        <v>4.6600000000000003E-2</v>
      </c>
      <c r="E124" s="88">
        <f>D124*E119</f>
        <v>0.77356000000000014</v>
      </c>
      <c r="F124" s="86"/>
      <c r="G124" s="86"/>
      <c r="H124" s="89"/>
      <c r="I124" s="89"/>
      <c r="J124" s="89"/>
      <c r="K124" s="89"/>
      <c r="L124" s="89"/>
      <c r="M124" s="90"/>
    </row>
    <row r="125" spans="1:13" s="93" customFormat="1" ht="15">
      <c r="A125" s="67" t="s">
        <v>192</v>
      </c>
      <c r="B125" s="67" t="s">
        <v>548</v>
      </c>
      <c r="C125" s="74" t="s">
        <v>780</v>
      </c>
      <c r="D125" s="112"/>
      <c r="E125" s="115">
        <v>50.16</v>
      </c>
      <c r="F125" s="115"/>
      <c r="G125" s="110"/>
      <c r="H125" s="91"/>
      <c r="I125" s="92"/>
      <c r="J125" s="92"/>
      <c r="K125" s="92"/>
      <c r="L125" s="89"/>
      <c r="M125" s="90"/>
    </row>
    <row r="126" spans="1:13">
      <c r="A126" s="304"/>
      <c r="B126" s="68" t="s">
        <v>1</v>
      </c>
      <c r="C126" s="68" t="s">
        <v>180</v>
      </c>
      <c r="D126" s="114">
        <v>1.01</v>
      </c>
      <c r="E126" s="88">
        <f>D126*E125</f>
        <v>50.6616</v>
      </c>
      <c r="F126" s="111"/>
      <c r="G126" s="88"/>
      <c r="H126" s="89"/>
      <c r="I126" s="89"/>
      <c r="J126" s="89"/>
      <c r="K126" s="89"/>
      <c r="L126" s="89"/>
      <c r="M126" s="90"/>
    </row>
    <row r="127" spans="1:13">
      <c r="A127" s="305"/>
      <c r="B127" s="68" t="s">
        <v>2</v>
      </c>
      <c r="C127" s="70" t="s">
        <v>182</v>
      </c>
      <c r="D127" s="114">
        <v>2.7E-2</v>
      </c>
      <c r="E127" s="86">
        <f>D127*E125</f>
        <v>1.35432</v>
      </c>
      <c r="F127" s="86"/>
      <c r="G127" s="88"/>
      <c r="H127" s="89"/>
      <c r="I127" s="89"/>
      <c r="J127" s="89"/>
      <c r="K127" s="89"/>
      <c r="L127" s="89"/>
      <c r="M127" s="90"/>
    </row>
    <row r="128" spans="1:13" ht="15">
      <c r="A128" s="305"/>
      <c r="B128" s="68" t="s">
        <v>783</v>
      </c>
      <c r="C128" s="70" t="s">
        <v>182</v>
      </c>
      <c r="D128" s="114">
        <v>2.12E-2</v>
      </c>
      <c r="E128" s="88">
        <f>D128*E125</f>
        <v>1.0633919999999999</v>
      </c>
      <c r="F128" s="86"/>
      <c r="G128" s="88"/>
      <c r="H128" s="89"/>
      <c r="I128" s="89"/>
      <c r="J128" s="89"/>
      <c r="K128" s="89"/>
      <c r="L128" s="89"/>
      <c r="M128" s="90"/>
    </row>
    <row r="129" spans="1:13" ht="15">
      <c r="A129" s="305"/>
      <c r="B129" s="68" t="s">
        <v>9</v>
      </c>
      <c r="C129" s="70" t="s">
        <v>778</v>
      </c>
      <c r="D129" s="132">
        <v>2.5999999999999999E-2</v>
      </c>
      <c r="E129" s="88">
        <f>D129*E125</f>
        <v>1.3041599999999998</v>
      </c>
      <c r="F129" s="88"/>
      <c r="G129" s="88"/>
      <c r="H129" s="89"/>
      <c r="I129" s="89"/>
      <c r="J129" s="89"/>
      <c r="K129" s="89"/>
      <c r="L129" s="89"/>
      <c r="M129" s="90"/>
    </row>
    <row r="130" spans="1:13">
      <c r="A130" s="306"/>
      <c r="B130" s="68" t="s">
        <v>4</v>
      </c>
      <c r="C130" s="68" t="s">
        <v>18</v>
      </c>
      <c r="D130" s="114">
        <v>3.0000000000000001E-3</v>
      </c>
      <c r="E130" s="124">
        <f>D130*E125</f>
        <v>0.15048</v>
      </c>
      <c r="F130" s="86"/>
      <c r="G130" s="86"/>
      <c r="H130" s="89"/>
      <c r="I130" s="89"/>
      <c r="J130" s="89"/>
      <c r="K130" s="89"/>
      <c r="L130" s="89"/>
      <c r="M130" s="90"/>
    </row>
    <row r="131" spans="1:13" s="93" customFormat="1" ht="38.25">
      <c r="A131" s="67" t="s">
        <v>193</v>
      </c>
      <c r="B131" s="67" t="s">
        <v>549</v>
      </c>
      <c r="C131" s="67" t="s">
        <v>780</v>
      </c>
      <c r="D131" s="112"/>
      <c r="E131" s="115">
        <f>E125</f>
        <v>50.16</v>
      </c>
      <c r="F131" s="115"/>
      <c r="G131" s="110"/>
      <c r="H131" s="89"/>
      <c r="I131" s="89"/>
      <c r="J131" s="89"/>
      <c r="K131" s="89"/>
      <c r="L131" s="89"/>
      <c r="M131" s="90"/>
    </row>
    <row r="132" spans="1:13">
      <c r="A132" s="175"/>
      <c r="B132" s="68" t="s">
        <v>202</v>
      </c>
      <c r="C132" s="68" t="s">
        <v>180</v>
      </c>
      <c r="D132" s="124">
        <v>0.65800000000000003</v>
      </c>
      <c r="E132" s="88">
        <f>D132*E131</f>
        <v>33.005279999999999</v>
      </c>
      <c r="F132" s="111"/>
      <c r="G132" s="86"/>
      <c r="H132" s="87"/>
      <c r="I132" s="89"/>
      <c r="J132" s="89"/>
      <c r="K132" s="89"/>
      <c r="L132" s="89"/>
      <c r="M132" s="90"/>
    </row>
    <row r="133" spans="1:13">
      <c r="A133" s="175"/>
      <c r="B133" s="68" t="s">
        <v>2</v>
      </c>
      <c r="C133" s="70" t="s">
        <v>18</v>
      </c>
      <c r="D133" s="124">
        <v>1E-3</v>
      </c>
      <c r="E133" s="124">
        <f>D133*E131</f>
        <v>5.0159999999999996E-2</v>
      </c>
      <c r="F133" s="86"/>
      <c r="G133" s="86"/>
      <c r="H133" s="89"/>
      <c r="I133" s="89"/>
      <c r="J133" s="87"/>
      <c r="K133" s="89"/>
      <c r="L133" s="89"/>
      <c r="M133" s="90"/>
    </row>
    <row r="134" spans="1:13">
      <c r="A134" s="175"/>
      <c r="B134" s="170" t="s">
        <v>11</v>
      </c>
      <c r="C134" s="70" t="s">
        <v>184</v>
      </c>
      <c r="D134" s="86">
        <v>0.63</v>
      </c>
      <c r="E134" s="88">
        <f>D134*E131</f>
        <v>31.6008</v>
      </c>
      <c r="F134" s="86"/>
      <c r="G134" s="86"/>
      <c r="H134" s="89"/>
      <c r="I134" s="89"/>
      <c r="J134" s="89"/>
      <c r="K134" s="89"/>
      <c r="L134" s="89"/>
      <c r="M134" s="90"/>
    </row>
    <row r="135" spans="1:13">
      <c r="A135" s="175"/>
      <c r="B135" s="170" t="s">
        <v>188</v>
      </c>
      <c r="C135" s="70" t="s">
        <v>184</v>
      </c>
      <c r="D135" s="86">
        <v>0.79</v>
      </c>
      <c r="E135" s="88">
        <f>D135*E131</f>
        <v>39.626399999999997</v>
      </c>
      <c r="F135" s="86"/>
      <c r="G135" s="86"/>
      <c r="H135" s="89"/>
      <c r="I135" s="89"/>
      <c r="J135" s="89"/>
      <c r="K135" s="89"/>
      <c r="L135" s="89"/>
      <c r="M135" s="90"/>
    </row>
    <row r="136" spans="1:13">
      <c r="A136" s="175"/>
      <c r="B136" s="68" t="s">
        <v>4</v>
      </c>
      <c r="C136" s="68" t="s">
        <v>18</v>
      </c>
      <c r="D136" s="132">
        <v>1.6000000000000001E-3</v>
      </c>
      <c r="E136" s="88">
        <f>D136*E131</f>
        <v>8.0255999999999994E-2</v>
      </c>
      <c r="F136" s="86"/>
      <c r="G136" s="86"/>
      <c r="H136" s="89"/>
      <c r="I136" s="89"/>
      <c r="J136" s="89"/>
      <c r="K136" s="89"/>
      <c r="L136" s="89"/>
      <c r="M136" s="90"/>
    </row>
    <row r="137" spans="1:13" s="93" customFormat="1" ht="25.5">
      <c r="A137" s="67" t="s">
        <v>190</v>
      </c>
      <c r="B137" s="67" t="s">
        <v>296</v>
      </c>
      <c r="C137" s="67" t="s">
        <v>780</v>
      </c>
      <c r="D137" s="112"/>
      <c r="E137" s="115">
        <f>E131</f>
        <v>50.16</v>
      </c>
      <c r="F137" s="115"/>
      <c r="G137" s="110"/>
      <c r="H137" s="89"/>
      <c r="I137" s="89"/>
      <c r="J137" s="89"/>
      <c r="K137" s="89"/>
      <c r="L137" s="89"/>
      <c r="M137" s="90"/>
    </row>
    <row r="138" spans="1:13">
      <c r="A138" s="304"/>
      <c r="B138" s="68" t="s">
        <v>550</v>
      </c>
      <c r="C138" s="68" t="s">
        <v>180</v>
      </c>
      <c r="D138" s="124">
        <v>0.45800000000000002</v>
      </c>
      <c r="E138" s="88">
        <f>D138*E137</f>
        <v>22.973279999999999</v>
      </c>
      <c r="F138" s="86"/>
      <c r="G138" s="86"/>
      <c r="H138" s="87"/>
      <c r="I138" s="89"/>
      <c r="J138" s="89"/>
      <c r="K138" s="89"/>
      <c r="L138" s="89"/>
      <c r="M138" s="90"/>
    </row>
    <row r="139" spans="1:13">
      <c r="A139" s="305"/>
      <c r="B139" s="68" t="s">
        <v>2</v>
      </c>
      <c r="C139" s="70" t="s">
        <v>182</v>
      </c>
      <c r="D139" s="132">
        <v>2.3E-3</v>
      </c>
      <c r="E139" s="86">
        <f>D139*E137</f>
        <v>0.11536799999999998</v>
      </c>
      <c r="F139" s="86"/>
      <c r="G139" s="86"/>
      <c r="H139" s="89"/>
      <c r="I139" s="89"/>
      <c r="J139" s="87"/>
      <c r="K139" s="89"/>
      <c r="L139" s="89"/>
      <c r="M139" s="90"/>
    </row>
    <row r="140" spans="1:13">
      <c r="A140" s="305"/>
      <c r="B140" s="170" t="s">
        <v>298</v>
      </c>
      <c r="C140" s="70" t="s">
        <v>12</v>
      </c>
      <c r="D140" s="146">
        <v>3.7018000000000001E-4</v>
      </c>
      <c r="E140" s="86">
        <f>D140*E137</f>
        <v>1.8568228799999999E-2</v>
      </c>
      <c r="F140" s="86"/>
      <c r="G140" s="86"/>
      <c r="H140" s="89"/>
      <c r="I140" s="89"/>
      <c r="J140" s="87"/>
      <c r="K140" s="89"/>
      <c r="L140" s="89"/>
      <c r="M140" s="90"/>
    </row>
    <row r="141" spans="1:13" ht="15">
      <c r="A141" s="305"/>
      <c r="B141" s="170" t="s">
        <v>299</v>
      </c>
      <c r="C141" s="70" t="s">
        <v>778</v>
      </c>
      <c r="D141" s="147">
        <v>9.2E-5</v>
      </c>
      <c r="E141" s="88">
        <f>D141*E137</f>
        <v>4.6147200000000001E-3</v>
      </c>
      <c r="F141" s="86"/>
      <c r="G141" s="86"/>
      <c r="H141" s="89"/>
      <c r="I141" s="89"/>
      <c r="J141" s="89"/>
      <c r="K141" s="89"/>
      <c r="L141" s="89"/>
      <c r="M141" s="90"/>
    </row>
    <row r="142" spans="1:13" ht="15">
      <c r="A142" s="305"/>
      <c r="B142" s="68" t="s">
        <v>262</v>
      </c>
      <c r="C142" s="68" t="s">
        <v>779</v>
      </c>
      <c r="D142" s="124">
        <v>3.4000000000000002E-2</v>
      </c>
      <c r="E142" s="124">
        <f>D142*E137</f>
        <v>1.7054400000000001</v>
      </c>
      <c r="F142" s="86"/>
      <c r="G142" s="86"/>
      <c r="H142" s="89"/>
      <c r="I142" s="89"/>
      <c r="J142" s="89"/>
      <c r="K142" s="89"/>
      <c r="L142" s="89"/>
      <c r="M142" s="90"/>
    </row>
    <row r="143" spans="1:13" ht="15">
      <c r="A143" s="175"/>
      <c r="B143" s="75" t="s">
        <v>801</v>
      </c>
      <c r="C143" s="70"/>
      <c r="D143" s="117"/>
      <c r="E143" s="117"/>
      <c r="F143" s="86"/>
      <c r="G143" s="86"/>
      <c r="H143" s="89"/>
      <c r="I143" s="89"/>
      <c r="J143" s="89"/>
      <c r="K143" s="89"/>
      <c r="L143" s="89"/>
      <c r="M143" s="90"/>
    </row>
    <row r="144" spans="1:13" s="93" customFormat="1" ht="25.5">
      <c r="A144" s="67" t="s">
        <v>194</v>
      </c>
      <c r="B144" s="75" t="s">
        <v>551</v>
      </c>
      <c r="C144" s="67" t="s">
        <v>777</v>
      </c>
      <c r="D144" s="75"/>
      <c r="E144" s="74">
        <v>3.3</v>
      </c>
      <c r="F144" s="115"/>
      <c r="G144" s="110"/>
      <c r="H144" s="91"/>
      <c r="I144" s="92"/>
      <c r="J144" s="92"/>
      <c r="K144" s="92"/>
      <c r="L144" s="89"/>
      <c r="M144" s="90"/>
    </row>
    <row r="145" spans="1:13">
      <c r="A145" s="111"/>
      <c r="B145" s="68" t="s">
        <v>181</v>
      </c>
      <c r="C145" s="68" t="s">
        <v>180</v>
      </c>
      <c r="D145" s="170">
        <v>2.06</v>
      </c>
      <c r="E145" s="117">
        <f>D145*E144</f>
        <v>6.798</v>
      </c>
      <c r="F145" s="111"/>
      <c r="G145" s="88"/>
      <c r="H145" s="89"/>
      <c r="I145" s="89"/>
      <c r="J145" s="89"/>
      <c r="K145" s="89"/>
      <c r="L145" s="89"/>
      <c r="M145" s="90"/>
    </row>
    <row r="146" spans="1:13" s="93" customFormat="1" ht="15">
      <c r="A146" s="67" t="s">
        <v>191</v>
      </c>
      <c r="B146" s="67" t="s">
        <v>556</v>
      </c>
      <c r="C146" s="75" t="s">
        <v>777</v>
      </c>
      <c r="D146" s="109"/>
      <c r="E146" s="74">
        <v>3.3</v>
      </c>
      <c r="F146" s="74"/>
      <c r="G146" s="110"/>
      <c r="H146" s="89"/>
      <c r="I146" s="89"/>
      <c r="J146" s="89"/>
      <c r="K146" s="89"/>
      <c r="L146" s="89"/>
      <c r="M146" s="90"/>
    </row>
    <row r="147" spans="1:13">
      <c r="A147" s="175"/>
      <c r="B147" s="68" t="s">
        <v>181</v>
      </c>
      <c r="C147" s="68" t="s">
        <v>180</v>
      </c>
      <c r="D147" s="102">
        <v>3.16</v>
      </c>
      <c r="E147" s="111">
        <f>D147*E146</f>
        <v>10.427999999999999</v>
      </c>
      <c r="F147" s="70"/>
      <c r="G147" s="86"/>
      <c r="H147" s="87"/>
      <c r="I147" s="89"/>
      <c r="J147" s="89"/>
      <c r="K147" s="89"/>
      <c r="L147" s="89"/>
      <c r="M147" s="90"/>
    </row>
    <row r="148" spans="1:13" ht="15">
      <c r="A148" s="175"/>
      <c r="B148" s="68" t="s">
        <v>348</v>
      </c>
      <c r="C148" s="170" t="s">
        <v>778</v>
      </c>
      <c r="D148" s="102">
        <v>1.25</v>
      </c>
      <c r="E148" s="70">
        <f>D148*E146</f>
        <v>4.125</v>
      </c>
      <c r="F148" s="70"/>
      <c r="G148" s="86"/>
      <c r="H148" s="89"/>
      <c r="I148" s="89"/>
      <c r="J148" s="87"/>
      <c r="K148" s="89"/>
      <c r="L148" s="89"/>
      <c r="M148" s="90"/>
    </row>
    <row r="149" spans="1:13">
      <c r="A149" s="175"/>
      <c r="B149" s="170" t="s">
        <v>186</v>
      </c>
      <c r="C149" s="170" t="s">
        <v>18</v>
      </c>
      <c r="D149" s="170">
        <v>0.01</v>
      </c>
      <c r="E149" s="70">
        <f>D149*E146</f>
        <v>3.3000000000000002E-2</v>
      </c>
      <c r="F149" s="111"/>
      <c r="G149" s="86"/>
      <c r="H149" s="89"/>
      <c r="I149" s="89"/>
      <c r="J149" s="89"/>
      <c r="K149" s="89"/>
      <c r="L149" s="89"/>
      <c r="M149" s="90"/>
    </row>
    <row r="150" spans="1:13" s="93" customFormat="1" ht="25.5">
      <c r="A150" s="67" t="s">
        <v>210</v>
      </c>
      <c r="B150" s="67" t="s">
        <v>557</v>
      </c>
      <c r="C150" s="75" t="s">
        <v>777</v>
      </c>
      <c r="D150" s="109"/>
      <c r="E150" s="74">
        <v>3.96</v>
      </c>
      <c r="F150" s="115"/>
      <c r="G150" s="110"/>
      <c r="H150" s="89"/>
      <c r="I150" s="89"/>
      <c r="J150" s="89"/>
      <c r="K150" s="89"/>
      <c r="L150" s="89"/>
      <c r="M150" s="90"/>
    </row>
    <row r="151" spans="1:13">
      <c r="A151" s="175"/>
      <c r="B151" s="68" t="s">
        <v>159</v>
      </c>
      <c r="C151" s="68" t="s">
        <v>180</v>
      </c>
      <c r="D151" s="102">
        <v>1.37</v>
      </c>
      <c r="E151" s="111">
        <f>D151*E150</f>
        <v>5.4252000000000002</v>
      </c>
      <c r="F151" s="86"/>
      <c r="G151" s="86"/>
      <c r="H151" s="87"/>
      <c r="I151" s="89"/>
      <c r="J151" s="89"/>
      <c r="K151" s="89"/>
      <c r="L151" s="89"/>
      <c r="M151" s="90"/>
    </row>
    <row r="152" spans="1:13">
      <c r="A152" s="175"/>
      <c r="B152" s="68" t="s">
        <v>2</v>
      </c>
      <c r="C152" s="70" t="s">
        <v>182</v>
      </c>
      <c r="D152" s="102">
        <v>0.28299999999999997</v>
      </c>
      <c r="E152" s="111">
        <f>D152*E150</f>
        <v>1.1206799999999999</v>
      </c>
      <c r="F152" s="86"/>
      <c r="G152" s="86"/>
      <c r="H152" s="89"/>
      <c r="I152" s="89"/>
      <c r="J152" s="87"/>
      <c r="K152" s="89"/>
      <c r="L152" s="89"/>
      <c r="M152" s="90"/>
    </row>
    <row r="153" spans="1:13" ht="15">
      <c r="A153" s="175"/>
      <c r="B153" s="68" t="s">
        <v>558</v>
      </c>
      <c r="C153" s="68" t="s">
        <v>778</v>
      </c>
      <c r="D153" s="102">
        <v>1.02</v>
      </c>
      <c r="E153" s="111">
        <f>D153*E150</f>
        <v>4.0392000000000001</v>
      </c>
      <c r="F153" s="111"/>
      <c r="G153" s="86"/>
      <c r="H153" s="87"/>
      <c r="I153" s="89"/>
      <c r="J153" s="89"/>
      <c r="K153" s="89"/>
      <c r="L153" s="89"/>
      <c r="M153" s="90"/>
    </row>
    <row r="154" spans="1:13">
      <c r="A154" s="175"/>
      <c r="B154" s="68" t="s">
        <v>4</v>
      </c>
      <c r="C154" s="68" t="s">
        <v>18</v>
      </c>
      <c r="D154" s="102">
        <v>0.62</v>
      </c>
      <c r="E154" s="111">
        <f>D154*E150</f>
        <v>2.4552</v>
      </c>
      <c r="F154" s="86"/>
      <c r="G154" s="86"/>
      <c r="H154" s="89"/>
      <c r="I154" s="89"/>
      <c r="J154" s="87"/>
      <c r="K154" s="89"/>
      <c r="L154" s="89"/>
      <c r="M154" s="90"/>
    </row>
    <row r="155" spans="1:13" s="93" customFormat="1" ht="25.5">
      <c r="A155" s="67" t="s">
        <v>211</v>
      </c>
      <c r="B155" s="75" t="s">
        <v>552</v>
      </c>
      <c r="C155" s="67" t="s">
        <v>780</v>
      </c>
      <c r="D155" s="75"/>
      <c r="E155" s="148">
        <v>23.61</v>
      </c>
      <c r="F155" s="115"/>
      <c r="G155" s="110"/>
      <c r="H155" s="89"/>
      <c r="I155" s="89"/>
      <c r="J155" s="89"/>
      <c r="K155" s="89"/>
      <c r="L155" s="89"/>
      <c r="M155" s="90"/>
    </row>
    <row r="156" spans="1:13">
      <c r="A156" s="175"/>
      <c r="B156" s="68" t="s">
        <v>159</v>
      </c>
      <c r="C156" s="68" t="s">
        <v>180</v>
      </c>
      <c r="D156" s="170">
        <v>0.126</v>
      </c>
      <c r="E156" s="70">
        <f>D156*E155</f>
        <v>2.9748600000000001</v>
      </c>
      <c r="F156" s="86"/>
      <c r="G156" s="86"/>
      <c r="H156" s="87"/>
      <c r="I156" s="89"/>
      <c r="J156" s="89"/>
      <c r="K156" s="89"/>
      <c r="L156" s="89"/>
      <c r="M156" s="90"/>
    </row>
    <row r="157" spans="1:13">
      <c r="A157" s="175"/>
      <c r="B157" s="68" t="s">
        <v>2</v>
      </c>
      <c r="C157" s="70" t="s">
        <v>18</v>
      </c>
      <c r="D157" s="170">
        <v>8.0000000000000004E-4</v>
      </c>
      <c r="E157" s="70">
        <f>D157*E155</f>
        <v>1.8888000000000002E-2</v>
      </c>
      <c r="F157" s="86"/>
      <c r="G157" s="86"/>
      <c r="H157" s="89"/>
      <c r="I157" s="89"/>
      <c r="J157" s="87"/>
      <c r="K157" s="89"/>
      <c r="L157" s="89"/>
      <c r="M157" s="90"/>
    </row>
    <row r="158" spans="1:13">
      <c r="A158" s="175"/>
      <c r="B158" s="170" t="s">
        <v>553</v>
      </c>
      <c r="C158" s="170" t="s">
        <v>185</v>
      </c>
      <c r="D158" s="170">
        <v>5.9999999999999995E-4</v>
      </c>
      <c r="E158" s="117">
        <f>E155*D158</f>
        <v>1.4165999999999998E-2</v>
      </c>
      <c r="F158" s="86"/>
      <c r="G158" s="86"/>
      <c r="H158" s="87"/>
      <c r="I158" s="89"/>
      <c r="J158" s="89"/>
      <c r="K158" s="89"/>
      <c r="L158" s="89"/>
      <c r="M158" s="90"/>
    </row>
    <row r="159" spans="1:13" s="93" customFormat="1" ht="25.5">
      <c r="A159" s="67" t="s">
        <v>225</v>
      </c>
      <c r="B159" s="75" t="s">
        <v>554</v>
      </c>
      <c r="C159" s="75" t="s">
        <v>185</v>
      </c>
      <c r="D159" s="75"/>
      <c r="E159" s="116">
        <v>5.94</v>
      </c>
      <c r="F159" s="115"/>
      <c r="G159" s="110"/>
      <c r="H159" s="91"/>
      <c r="I159" s="92"/>
      <c r="J159" s="92"/>
      <c r="K159" s="92"/>
      <c r="L159" s="92"/>
      <c r="M159" s="90"/>
    </row>
    <row r="160" spans="1:13">
      <c r="A160" s="175"/>
      <c r="B160" s="68" t="s">
        <v>159</v>
      </c>
      <c r="C160" s="170" t="s">
        <v>180</v>
      </c>
      <c r="D160" s="70">
        <v>0.87</v>
      </c>
      <c r="E160" s="170">
        <f>D160*E159</f>
        <v>5.1678000000000006</v>
      </c>
      <c r="F160" s="111"/>
      <c r="G160" s="88"/>
      <c r="H160" s="89"/>
      <c r="I160" s="89"/>
      <c r="J160" s="89"/>
      <c r="K160" s="89"/>
      <c r="L160" s="89"/>
      <c r="M160" s="90"/>
    </row>
    <row r="161" spans="1:13" s="93" customFormat="1" ht="25.5">
      <c r="A161" s="67" t="s">
        <v>226</v>
      </c>
      <c r="B161" s="75" t="s">
        <v>338</v>
      </c>
      <c r="C161" s="75" t="s">
        <v>185</v>
      </c>
      <c r="D161" s="75"/>
      <c r="E161" s="116">
        <f>E159</f>
        <v>5.94</v>
      </c>
      <c r="F161" s="115"/>
      <c r="G161" s="110"/>
      <c r="H161" s="91"/>
      <c r="I161" s="92"/>
      <c r="J161" s="92"/>
      <c r="K161" s="92"/>
      <c r="L161" s="92"/>
      <c r="M161" s="90"/>
    </row>
    <row r="162" spans="1:13">
      <c r="A162" s="175"/>
      <c r="B162" s="68" t="s">
        <v>189</v>
      </c>
      <c r="C162" s="170" t="s">
        <v>185</v>
      </c>
      <c r="D162" s="70">
        <v>1</v>
      </c>
      <c r="E162" s="170">
        <f>D162*E161</f>
        <v>5.94</v>
      </c>
      <c r="F162" s="111"/>
      <c r="G162" s="88"/>
      <c r="H162" s="89"/>
      <c r="I162" s="89"/>
      <c r="J162" s="89"/>
      <c r="K162" s="89"/>
      <c r="L162" s="89"/>
      <c r="M162" s="90"/>
    </row>
    <row r="163" spans="1:13">
      <c r="A163" s="67"/>
      <c r="B163" s="149" t="s">
        <v>199</v>
      </c>
      <c r="C163" s="67"/>
      <c r="D163" s="112"/>
      <c r="E163" s="115"/>
      <c r="F163" s="115"/>
      <c r="G163" s="115"/>
      <c r="H163" s="92"/>
      <c r="I163" s="130"/>
      <c r="J163" s="155"/>
      <c r="K163" s="130"/>
      <c r="L163" s="130"/>
    </row>
    <row r="164" spans="1:13">
      <c r="A164" s="67"/>
      <c r="B164" s="149" t="s">
        <v>200</v>
      </c>
      <c r="C164" s="154"/>
      <c r="D164" s="112"/>
      <c r="E164" s="155"/>
      <c r="F164" s="115"/>
      <c r="G164" s="110"/>
      <c r="H164" s="129"/>
      <c r="I164" s="92"/>
      <c r="J164" s="155"/>
      <c r="K164" s="155"/>
      <c r="L164" s="89">
        <f>G163*C164</f>
        <v>0</v>
      </c>
      <c r="M164" s="71" t="s">
        <v>849</v>
      </c>
    </row>
    <row r="165" spans="1:13">
      <c r="A165" s="67"/>
      <c r="B165" s="149" t="s">
        <v>172</v>
      </c>
      <c r="C165" s="158"/>
      <c r="D165" s="112"/>
      <c r="E165" s="155"/>
      <c r="F165" s="115"/>
      <c r="G165" s="110"/>
      <c r="H165" s="159"/>
      <c r="I165" s="92"/>
      <c r="J165" s="155"/>
      <c r="K165" s="155"/>
      <c r="L165" s="89">
        <f>L163+L164</f>
        <v>0</v>
      </c>
    </row>
    <row r="166" spans="1:13">
      <c r="A166" s="67"/>
      <c r="B166" s="149" t="s">
        <v>161</v>
      </c>
      <c r="C166" s="154"/>
      <c r="D166" s="112"/>
      <c r="E166" s="155"/>
      <c r="F166" s="115"/>
      <c r="G166" s="88"/>
      <c r="H166" s="92"/>
      <c r="I166" s="92"/>
      <c r="J166" s="155"/>
      <c r="K166" s="155"/>
      <c r="L166" s="89">
        <f>L165*C166</f>
        <v>0</v>
      </c>
      <c r="M166" s="71" t="s">
        <v>850</v>
      </c>
    </row>
    <row r="167" spans="1:13">
      <c r="A167" s="67"/>
      <c r="B167" s="149" t="s">
        <v>172</v>
      </c>
      <c r="C167" s="158"/>
      <c r="D167" s="112"/>
      <c r="E167" s="155"/>
      <c r="F167" s="115"/>
      <c r="G167" s="110"/>
      <c r="H167" s="159"/>
      <c r="I167" s="92"/>
      <c r="J167" s="155"/>
      <c r="K167" s="155"/>
      <c r="L167" s="89">
        <f>L165+L166</f>
        <v>0</v>
      </c>
    </row>
    <row r="168" spans="1:13">
      <c r="A168" s="67"/>
      <c r="B168" s="149" t="s">
        <v>162</v>
      </c>
      <c r="C168" s="154"/>
      <c r="D168" s="112"/>
      <c r="E168" s="155"/>
      <c r="F168" s="115"/>
      <c r="G168" s="88"/>
      <c r="H168" s="92"/>
      <c r="I168" s="159"/>
      <c r="J168" s="155"/>
      <c r="K168" s="155"/>
      <c r="L168" s="89">
        <f>L167*C168</f>
        <v>0</v>
      </c>
      <c r="M168" s="71" t="s">
        <v>851</v>
      </c>
    </row>
    <row r="169" spans="1:13">
      <c r="A169" s="68"/>
      <c r="B169" s="149" t="s">
        <v>172</v>
      </c>
      <c r="C169" s="86"/>
      <c r="D169" s="114"/>
      <c r="E169" s="155"/>
      <c r="F169" s="86"/>
      <c r="G169" s="110"/>
      <c r="H169" s="160"/>
      <c r="I169" s="155"/>
      <c r="J169" s="155"/>
      <c r="K169" s="155"/>
      <c r="L169" s="89">
        <f>SUM(L167:L168)</f>
        <v>0</v>
      </c>
    </row>
    <row r="170" spans="1:13" s="83" customFormat="1" ht="15">
      <c r="A170" s="77"/>
      <c r="B170" s="78"/>
      <c r="C170" s="79"/>
      <c r="D170" s="79"/>
      <c r="E170" s="79"/>
      <c r="F170" s="79"/>
      <c r="G170" s="80"/>
      <c r="H170" s="81"/>
      <c r="I170" s="82"/>
    </row>
  </sheetData>
  <mergeCells count="15">
    <mergeCell ref="H6:I6"/>
    <mergeCell ref="J6:K6"/>
    <mergeCell ref="L6:L7"/>
    <mergeCell ref="A2:L2"/>
    <mergeCell ref="A3:L3"/>
    <mergeCell ref="A4:L4"/>
    <mergeCell ref="B6:B7"/>
    <mergeCell ref="C6:C7"/>
    <mergeCell ref="D6:E6"/>
    <mergeCell ref="F6:G6"/>
    <mergeCell ref="A59:A63"/>
    <mergeCell ref="A65:A69"/>
    <mergeCell ref="A126:A130"/>
    <mergeCell ref="A138:A142"/>
    <mergeCell ref="A6:A7"/>
  </mergeCells>
  <pageMargins left="0.19685039370078741" right="0.19685039370078741" top="0.39370078740157483" bottom="0.19685039370078741" header="0.51181102362204722" footer="0.51181102362204722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7"/>
  <sheetViews>
    <sheetView showZeros="0" topLeftCell="A19" zoomScaleNormal="100" workbookViewId="0">
      <selection activeCell="A19" sqref="A1:XFD1048576"/>
    </sheetView>
  </sheetViews>
  <sheetFormatPr defaultRowHeight="12.75"/>
  <cols>
    <col min="1" max="1" width="4.28515625" style="71" customWidth="1"/>
    <col min="2" max="2" width="36.5703125" style="71" customWidth="1"/>
    <col min="3" max="3" width="7.5703125" style="71" customWidth="1"/>
    <col min="4" max="4" width="9.42578125" style="71" customWidth="1"/>
    <col min="5" max="5" width="9" style="71" customWidth="1"/>
    <col min="6" max="6" width="9.140625" style="71"/>
    <col min="7" max="7" width="11" style="71" customWidth="1"/>
    <col min="8" max="8" width="9.42578125" style="71" customWidth="1"/>
    <col min="9" max="9" width="10.42578125" style="71" customWidth="1"/>
    <col min="10" max="11" width="9.140625" style="71"/>
    <col min="12" max="12" width="9.5703125" style="71" customWidth="1"/>
    <col min="13" max="13" width="27.42578125" style="71" customWidth="1"/>
    <col min="14" max="16384" width="9.140625" style="71"/>
  </cols>
  <sheetData>
    <row r="1" spans="1:13">
      <c r="K1" s="71" t="s">
        <v>843</v>
      </c>
    </row>
    <row r="2" spans="1:13" ht="18.75">
      <c r="A2" s="297" t="s">
        <v>802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299" t="s">
        <v>559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3" ht="15">
      <c r="A5" s="95"/>
      <c r="B5" s="95"/>
      <c r="C5" s="95"/>
      <c r="D5" s="95"/>
      <c r="E5" s="96"/>
      <c r="F5" s="96"/>
    </row>
    <row r="6" spans="1:13" ht="40.5" customHeight="1">
      <c r="A6" s="301" t="s">
        <v>23</v>
      </c>
      <c r="B6" s="307" t="s">
        <v>153</v>
      </c>
      <c r="C6" s="308" t="s">
        <v>154</v>
      </c>
      <c r="D6" s="300" t="s">
        <v>155</v>
      </c>
      <c r="E6" s="300"/>
      <c r="F6" s="300" t="s">
        <v>195</v>
      </c>
      <c r="G6" s="300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93" customFormat="1">
      <c r="A9" s="67" t="s">
        <v>32</v>
      </c>
      <c r="B9" s="67" t="s">
        <v>561</v>
      </c>
      <c r="C9" s="67" t="s">
        <v>3</v>
      </c>
      <c r="D9" s="110"/>
      <c r="E9" s="115">
        <v>1</v>
      </c>
      <c r="F9" s="115"/>
      <c r="G9" s="110"/>
      <c r="H9" s="89"/>
      <c r="I9" s="89"/>
      <c r="J9" s="89"/>
      <c r="K9" s="89"/>
      <c r="L9" s="89"/>
      <c r="M9" s="90"/>
    </row>
    <row r="10" spans="1:13">
      <c r="A10" s="175"/>
      <c r="B10" s="68" t="s">
        <v>1</v>
      </c>
      <c r="C10" s="68" t="s">
        <v>180</v>
      </c>
      <c r="D10" s="86">
        <v>3.17</v>
      </c>
      <c r="E10" s="88">
        <f>E9*D10</f>
        <v>3.17</v>
      </c>
      <c r="F10" s="86"/>
      <c r="G10" s="86"/>
      <c r="H10" s="87"/>
      <c r="I10" s="89"/>
      <c r="J10" s="89"/>
      <c r="K10" s="89"/>
      <c r="L10" s="89"/>
      <c r="M10" s="90"/>
    </row>
    <row r="11" spans="1:13">
      <c r="A11" s="175"/>
      <c r="B11" s="68" t="s">
        <v>560</v>
      </c>
      <c r="C11" s="70" t="s">
        <v>182</v>
      </c>
      <c r="D11" s="124">
        <v>7.1999999999999995E-2</v>
      </c>
      <c r="E11" s="88">
        <f>E9*D11</f>
        <v>7.1999999999999995E-2</v>
      </c>
      <c r="F11" s="86"/>
      <c r="G11" s="86"/>
      <c r="H11" s="89"/>
      <c r="I11" s="89"/>
      <c r="J11" s="87"/>
      <c r="K11" s="89"/>
      <c r="L11" s="89"/>
      <c r="M11" s="90"/>
    </row>
    <row r="12" spans="1:13">
      <c r="A12" s="175"/>
      <c r="B12" s="68" t="s">
        <v>561</v>
      </c>
      <c r="C12" s="68" t="s">
        <v>3</v>
      </c>
      <c r="D12" s="88">
        <v>1</v>
      </c>
      <c r="E12" s="88">
        <f>E9*D12</f>
        <v>1</v>
      </c>
      <c r="F12" s="86"/>
      <c r="G12" s="86"/>
      <c r="H12" s="89"/>
      <c r="I12" s="89"/>
      <c r="J12" s="89"/>
      <c r="K12" s="89"/>
      <c r="L12" s="89"/>
      <c r="M12" s="90"/>
    </row>
    <row r="13" spans="1:13">
      <c r="A13" s="175"/>
      <c r="B13" s="68" t="s">
        <v>158</v>
      </c>
      <c r="C13" s="68" t="s">
        <v>17</v>
      </c>
      <c r="D13" s="88">
        <v>0.2</v>
      </c>
      <c r="E13" s="88">
        <v>0.48</v>
      </c>
      <c r="F13" s="86"/>
      <c r="G13" s="86"/>
      <c r="H13" s="89"/>
      <c r="I13" s="89"/>
      <c r="J13" s="89"/>
      <c r="K13" s="89"/>
      <c r="L13" s="89"/>
      <c r="M13" s="90"/>
    </row>
    <row r="14" spans="1:13" s="93" customFormat="1" ht="27.75">
      <c r="A14" s="127">
        <v>2</v>
      </c>
      <c r="B14" s="67" t="s">
        <v>803</v>
      </c>
      <c r="C14" s="67" t="s">
        <v>15</v>
      </c>
      <c r="D14" s="110"/>
      <c r="E14" s="115">
        <v>1</v>
      </c>
      <c r="F14" s="115"/>
      <c r="G14" s="110"/>
      <c r="H14" s="89"/>
      <c r="I14" s="89"/>
      <c r="J14" s="89"/>
      <c r="K14" s="89"/>
      <c r="L14" s="89"/>
      <c r="M14" s="90"/>
    </row>
    <row r="15" spans="1:13">
      <c r="A15" s="111"/>
      <c r="B15" s="68" t="s">
        <v>1</v>
      </c>
      <c r="C15" s="68" t="s">
        <v>180</v>
      </c>
      <c r="D15" s="86">
        <v>2.75</v>
      </c>
      <c r="E15" s="88">
        <f>E14*D15</f>
        <v>2.75</v>
      </c>
      <c r="F15" s="86"/>
      <c r="G15" s="86"/>
      <c r="H15" s="87"/>
      <c r="I15" s="89"/>
      <c r="J15" s="89"/>
      <c r="K15" s="89"/>
      <c r="L15" s="89"/>
      <c r="M15" s="90"/>
    </row>
    <row r="16" spans="1:13" ht="30">
      <c r="A16" s="111"/>
      <c r="B16" s="68" t="s">
        <v>804</v>
      </c>
      <c r="C16" s="68" t="s">
        <v>15</v>
      </c>
      <c r="D16" s="88">
        <v>1</v>
      </c>
      <c r="E16" s="88">
        <f>E14*D16</f>
        <v>1</v>
      </c>
      <c r="F16" s="86"/>
      <c r="G16" s="86"/>
      <c r="H16" s="133"/>
      <c r="I16" s="133"/>
      <c r="J16" s="87"/>
      <c r="K16" s="133"/>
      <c r="L16" s="133"/>
      <c r="M16" s="90"/>
    </row>
    <row r="17" spans="1:13">
      <c r="A17" s="111"/>
      <c r="B17" s="68" t="s">
        <v>158</v>
      </c>
      <c r="C17" s="68" t="s">
        <v>17</v>
      </c>
      <c r="D17" s="86">
        <v>2.1800000000000002</v>
      </c>
      <c r="E17" s="88">
        <f>E14*D17</f>
        <v>2.1800000000000002</v>
      </c>
      <c r="F17" s="86"/>
      <c r="G17" s="86"/>
      <c r="H17" s="87"/>
      <c r="I17" s="89"/>
      <c r="J17" s="89"/>
      <c r="K17" s="89"/>
      <c r="L17" s="89"/>
      <c r="M17" s="90"/>
    </row>
    <row r="18" spans="1:13" s="93" customFormat="1" ht="27.75">
      <c r="A18" s="127">
        <v>3</v>
      </c>
      <c r="B18" s="67" t="s">
        <v>805</v>
      </c>
      <c r="C18" s="67" t="s">
        <v>15</v>
      </c>
      <c r="D18" s="110"/>
      <c r="E18" s="115">
        <v>2</v>
      </c>
      <c r="F18" s="115"/>
      <c r="G18" s="110"/>
      <c r="H18" s="89"/>
      <c r="I18" s="89"/>
      <c r="J18" s="89"/>
      <c r="K18" s="89"/>
      <c r="L18" s="89"/>
      <c r="M18" s="90"/>
    </row>
    <row r="19" spans="1:13">
      <c r="A19" s="111"/>
      <c r="B19" s="68" t="s">
        <v>1</v>
      </c>
      <c r="C19" s="68" t="s">
        <v>180</v>
      </c>
      <c r="D19" s="86">
        <v>2.75</v>
      </c>
      <c r="E19" s="88">
        <f>E18*D19</f>
        <v>5.5</v>
      </c>
      <c r="F19" s="86"/>
      <c r="G19" s="86"/>
      <c r="H19" s="87"/>
      <c r="I19" s="89"/>
      <c r="J19" s="89"/>
      <c r="K19" s="89"/>
      <c r="L19" s="89"/>
      <c r="M19" s="90"/>
    </row>
    <row r="20" spans="1:13" ht="30">
      <c r="A20" s="111"/>
      <c r="B20" s="68" t="s">
        <v>806</v>
      </c>
      <c r="C20" s="68" t="s">
        <v>15</v>
      </c>
      <c r="D20" s="88">
        <v>1</v>
      </c>
      <c r="E20" s="88">
        <f>E18*D20</f>
        <v>2</v>
      </c>
      <c r="F20" s="86"/>
      <c r="G20" s="86"/>
      <c r="H20" s="133"/>
      <c r="I20" s="133"/>
      <c r="J20" s="87"/>
      <c r="K20" s="133"/>
      <c r="L20" s="133"/>
      <c r="M20" s="90"/>
    </row>
    <row r="21" spans="1:13">
      <c r="A21" s="111"/>
      <c r="B21" s="68" t="s">
        <v>158</v>
      </c>
      <c r="C21" s="68" t="s">
        <v>17</v>
      </c>
      <c r="D21" s="86">
        <v>2.1800000000000002</v>
      </c>
      <c r="E21" s="88">
        <f>E18*D21</f>
        <v>4.3600000000000003</v>
      </c>
      <c r="F21" s="86"/>
      <c r="G21" s="86"/>
      <c r="H21" s="87"/>
      <c r="I21" s="89"/>
      <c r="J21" s="89"/>
      <c r="K21" s="89"/>
      <c r="L21" s="89"/>
      <c r="M21" s="90"/>
    </row>
    <row r="22" spans="1:13" s="93" customFormat="1" ht="25.5">
      <c r="A22" s="67" t="s">
        <v>35</v>
      </c>
      <c r="B22" s="67" t="s">
        <v>564</v>
      </c>
      <c r="C22" s="67" t="s">
        <v>5</v>
      </c>
      <c r="D22" s="110"/>
      <c r="E22" s="115">
        <v>12.5</v>
      </c>
      <c r="F22" s="115"/>
      <c r="G22" s="197"/>
      <c r="H22" s="92"/>
      <c r="I22" s="92"/>
      <c r="J22" s="92"/>
      <c r="K22" s="92"/>
      <c r="L22" s="92"/>
      <c r="M22" s="90"/>
    </row>
    <row r="23" spans="1:13">
      <c r="A23" s="111"/>
      <c r="B23" s="68" t="s">
        <v>1</v>
      </c>
      <c r="C23" s="68" t="s">
        <v>180</v>
      </c>
      <c r="D23" s="124">
        <v>0.13900000000000001</v>
      </c>
      <c r="E23" s="88">
        <f>E22*D23</f>
        <v>1.7375000000000003</v>
      </c>
      <c r="F23" s="86"/>
      <c r="G23" s="88"/>
      <c r="H23" s="87"/>
      <c r="I23" s="89"/>
      <c r="J23" s="89"/>
      <c r="K23" s="89"/>
      <c r="L23" s="89"/>
      <c r="M23" s="90"/>
    </row>
    <row r="24" spans="1:13" ht="25.5">
      <c r="A24" s="111"/>
      <c r="B24" s="68" t="s">
        <v>564</v>
      </c>
      <c r="C24" s="68" t="s">
        <v>5</v>
      </c>
      <c r="D24" s="88">
        <v>1</v>
      </c>
      <c r="E24" s="88">
        <f>D24*E22</f>
        <v>12.5</v>
      </c>
      <c r="F24" s="86"/>
      <c r="G24" s="88"/>
      <c r="H24" s="133"/>
      <c r="I24" s="133"/>
      <c r="J24" s="87"/>
      <c r="K24" s="133"/>
      <c r="L24" s="133"/>
      <c r="M24" s="90"/>
    </row>
    <row r="25" spans="1:13">
      <c r="A25" s="111"/>
      <c r="B25" s="68" t="s">
        <v>158</v>
      </c>
      <c r="C25" s="68" t="s">
        <v>17</v>
      </c>
      <c r="D25" s="124">
        <v>9.7000000000000003E-3</v>
      </c>
      <c r="E25" s="88">
        <f>E22*D25</f>
        <v>0.12125</v>
      </c>
      <c r="F25" s="86"/>
      <c r="G25" s="88"/>
      <c r="H25" s="87"/>
      <c r="I25" s="89"/>
      <c r="J25" s="89"/>
      <c r="K25" s="89"/>
      <c r="L25" s="89"/>
      <c r="M25" s="90"/>
    </row>
    <row r="26" spans="1:13" s="93" customFormat="1">
      <c r="A26" s="67" t="s">
        <v>36</v>
      </c>
      <c r="B26" s="67" t="s">
        <v>565</v>
      </c>
      <c r="C26" s="67" t="s">
        <v>5</v>
      </c>
      <c r="D26" s="110"/>
      <c r="E26" s="115">
        <v>12.5</v>
      </c>
      <c r="F26" s="115"/>
      <c r="G26" s="197"/>
      <c r="H26" s="92"/>
      <c r="I26" s="92"/>
      <c r="J26" s="92"/>
      <c r="K26" s="92"/>
      <c r="L26" s="92"/>
      <c r="M26" s="90"/>
    </row>
    <row r="27" spans="1:13">
      <c r="A27" s="111"/>
      <c r="B27" s="68" t="s">
        <v>1</v>
      </c>
      <c r="C27" s="68" t="s">
        <v>180</v>
      </c>
      <c r="D27" s="124">
        <v>0.13900000000000001</v>
      </c>
      <c r="E27" s="88">
        <f>E26*D27</f>
        <v>1.7375000000000003</v>
      </c>
      <c r="F27" s="86"/>
      <c r="G27" s="88"/>
      <c r="H27" s="87"/>
      <c r="I27" s="89"/>
      <c r="J27" s="89"/>
      <c r="K27" s="89"/>
      <c r="L27" s="89"/>
      <c r="M27" s="90"/>
    </row>
    <row r="28" spans="1:13">
      <c r="A28" s="111"/>
      <c r="B28" s="68" t="s">
        <v>565</v>
      </c>
      <c r="C28" s="68" t="s">
        <v>5</v>
      </c>
      <c r="D28" s="88">
        <v>1</v>
      </c>
      <c r="E28" s="88">
        <f>D28*E26</f>
        <v>12.5</v>
      </c>
      <c r="F28" s="86"/>
      <c r="G28" s="88"/>
      <c r="H28" s="133"/>
      <c r="I28" s="133"/>
      <c r="J28" s="87"/>
      <c r="K28" s="133"/>
      <c r="L28" s="133"/>
      <c r="M28" s="90"/>
    </row>
    <row r="29" spans="1:13">
      <c r="A29" s="111"/>
      <c r="B29" s="68" t="s">
        <v>158</v>
      </c>
      <c r="C29" s="68" t="s">
        <v>17</v>
      </c>
      <c r="D29" s="124">
        <v>9.7000000000000003E-3</v>
      </c>
      <c r="E29" s="88">
        <f>E26*D29</f>
        <v>0.12125</v>
      </c>
      <c r="F29" s="86"/>
      <c r="G29" s="88"/>
      <c r="H29" s="87"/>
      <c r="I29" s="89"/>
      <c r="J29" s="89"/>
      <c r="K29" s="89"/>
      <c r="L29" s="89"/>
      <c r="M29" s="90"/>
    </row>
    <row r="30" spans="1:13" s="93" customFormat="1" ht="25.5">
      <c r="A30" s="67" t="s">
        <v>37</v>
      </c>
      <c r="B30" s="67" t="s">
        <v>566</v>
      </c>
      <c r="C30" s="67" t="s">
        <v>21</v>
      </c>
      <c r="D30" s="128"/>
      <c r="E30" s="128">
        <v>2</v>
      </c>
      <c r="F30" s="115"/>
      <c r="G30" s="110"/>
      <c r="H30" s="89"/>
      <c r="I30" s="89"/>
      <c r="J30" s="89"/>
      <c r="K30" s="89"/>
      <c r="L30" s="89"/>
    </row>
    <row r="31" spans="1:13">
      <c r="A31" s="175"/>
      <c r="B31" s="68" t="s">
        <v>1</v>
      </c>
      <c r="C31" s="70" t="s">
        <v>180</v>
      </c>
      <c r="D31" s="70">
        <v>1.52</v>
      </c>
      <c r="E31" s="111">
        <f>D31*E30</f>
        <v>3.04</v>
      </c>
      <c r="F31" s="86"/>
      <c r="G31" s="86"/>
      <c r="H31" s="87"/>
      <c r="I31" s="89"/>
      <c r="J31" s="89"/>
      <c r="K31" s="89"/>
      <c r="L31" s="89"/>
    </row>
    <row r="32" spans="1:13" ht="25.5">
      <c r="A32" s="175"/>
      <c r="B32" s="68" t="s">
        <v>567</v>
      </c>
      <c r="C32" s="68" t="s">
        <v>15</v>
      </c>
      <c r="D32" s="111">
        <v>1</v>
      </c>
      <c r="E32" s="111">
        <f>D32*E30</f>
        <v>2</v>
      </c>
      <c r="F32" s="86"/>
      <c r="G32" s="86"/>
      <c r="H32" s="89"/>
      <c r="I32" s="89"/>
      <c r="J32" s="87"/>
      <c r="K32" s="89"/>
      <c r="L32" s="89"/>
    </row>
    <row r="33" spans="1:13">
      <c r="A33" s="175"/>
      <c r="B33" s="68" t="s">
        <v>158</v>
      </c>
      <c r="C33" s="68" t="s">
        <v>18</v>
      </c>
      <c r="D33" s="70">
        <v>0.81499999999999995</v>
      </c>
      <c r="E33" s="111">
        <f>D33*E30</f>
        <v>1.63</v>
      </c>
      <c r="F33" s="86"/>
      <c r="G33" s="86"/>
      <c r="H33" s="89"/>
      <c r="I33" s="89"/>
      <c r="J33" s="89"/>
      <c r="K33" s="89"/>
      <c r="L33" s="89"/>
    </row>
    <row r="34" spans="1:13" s="93" customFormat="1">
      <c r="A34" s="67" t="s">
        <v>25</v>
      </c>
      <c r="B34" s="67" t="s">
        <v>568</v>
      </c>
      <c r="C34" s="67" t="s">
        <v>3</v>
      </c>
      <c r="D34" s="110"/>
      <c r="E34" s="115">
        <v>1</v>
      </c>
      <c r="F34" s="115"/>
      <c r="G34" s="110"/>
      <c r="H34" s="89"/>
      <c r="I34" s="89"/>
      <c r="J34" s="89"/>
      <c r="K34" s="89"/>
      <c r="L34" s="89"/>
      <c r="M34" s="90"/>
    </row>
    <row r="35" spans="1:13">
      <c r="A35" s="175"/>
      <c r="B35" s="68" t="s">
        <v>1</v>
      </c>
      <c r="C35" s="68" t="s">
        <v>180</v>
      </c>
      <c r="D35" s="86">
        <v>1.02</v>
      </c>
      <c r="E35" s="88">
        <f>E34*D35</f>
        <v>1.02</v>
      </c>
      <c r="F35" s="86"/>
      <c r="G35" s="86"/>
      <c r="H35" s="87"/>
      <c r="I35" s="89"/>
      <c r="J35" s="89"/>
      <c r="K35" s="89"/>
      <c r="L35" s="89"/>
      <c r="M35" s="90"/>
    </row>
    <row r="36" spans="1:13">
      <c r="A36" s="175"/>
      <c r="B36" s="68" t="s">
        <v>2</v>
      </c>
      <c r="C36" s="70" t="s">
        <v>182</v>
      </c>
      <c r="D36" s="86">
        <v>0.01</v>
      </c>
      <c r="E36" s="124">
        <f>E34*D36</f>
        <v>0.01</v>
      </c>
      <c r="F36" s="86"/>
      <c r="G36" s="86"/>
      <c r="H36" s="87"/>
      <c r="I36" s="89"/>
      <c r="J36" s="89"/>
      <c r="K36" s="89"/>
      <c r="L36" s="89"/>
      <c r="M36" s="90"/>
    </row>
    <row r="37" spans="1:13">
      <c r="A37" s="175"/>
      <c r="B37" s="68" t="s">
        <v>568</v>
      </c>
      <c r="C37" s="68" t="s">
        <v>3</v>
      </c>
      <c r="D37" s="88">
        <v>1</v>
      </c>
      <c r="E37" s="88">
        <f>E34*D37</f>
        <v>1</v>
      </c>
      <c r="F37" s="86"/>
      <c r="G37" s="86"/>
      <c r="H37" s="133"/>
      <c r="I37" s="133"/>
      <c r="J37" s="87"/>
      <c r="K37" s="133"/>
      <c r="L37" s="133"/>
      <c r="M37" s="90"/>
    </row>
    <row r="38" spans="1:13">
      <c r="A38" s="175"/>
      <c r="B38" s="68" t="s">
        <v>158</v>
      </c>
      <c r="C38" s="68" t="s">
        <v>17</v>
      </c>
      <c r="D38" s="88">
        <v>0.3</v>
      </c>
      <c r="E38" s="88">
        <f>E34*D38</f>
        <v>0.3</v>
      </c>
      <c r="F38" s="86"/>
      <c r="G38" s="86"/>
      <c r="H38" s="87"/>
      <c r="I38" s="89"/>
      <c r="J38" s="89"/>
      <c r="K38" s="89"/>
      <c r="L38" s="89"/>
      <c r="M38" s="90"/>
    </row>
    <row r="39" spans="1:13" s="93" customFormat="1" ht="25.5">
      <c r="A39" s="67" t="s">
        <v>26</v>
      </c>
      <c r="B39" s="67" t="s">
        <v>569</v>
      </c>
      <c r="C39" s="67" t="s">
        <v>5</v>
      </c>
      <c r="D39" s="110"/>
      <c r="E39" s="115">
        <v>3</v>
      </c>
      <c r="F39" s="115"/>
      <c r="G39" s="197"/>
      <c r="H39" s="92"/>
      <c r="I39" s="92"/>
      <c r="J39" s="92"/>
      <c r="K39" s="92"/>
      <c r="L39" s="92"/>
      <c r="M39" s="90"/>
    </row>
    <row r="40" spans="1:13">
      <c r="A40" s="111"/>
      <c r="B40" s="68" t="s">
        <v>1</v>
      </c>
      <c r="C40" s="68" t="s">
        <v>180</v>
      </c>
      <c r="D40" s="124">
        <v>0.13900000000000001</v>
      </c>
      <c r="E40" s="88">
        <f>E39*D40</f>
        <v>0.41700000000000004</v>
      </c>
      <c r="F40" s="86"/>
      <c r="G40" s="88"/>
      <c r="H40" s="87"/>
      <c r="I40" s="89"/>
      <c r="J40" s="89"/>
      <c r="K40" s="89"/>
      <c r="L40" s="89"/>
      <c r="M40" s="90"/>
    </row>
    <row r="41" spans="1:13" ht="25.5">
      <c r="A41" s="111"/>
      <c r="B41" s="68" t="s">
        <v>564</v>
      </c>
      <c r="C41" s="68" t="s">
        <v>5</v>
      </c>
      <c r="D41" s="88">
        <v>1</v>
      </c>
      <c r="E41" s="88">
        <f>D41*E39</f>
        <v>3</v>
      </c>
      <c r="F41" s="86"/>
      <c r="G41" s="88"/>
      <c r="H41" s="133"/>
      <c r="I41" s="133"/>
      <c r="J41" s="87"/>
      <c r="K41" s="133"/>
      <c r="L41" s="133"/>
      <c r="M41" s="90"/>
    </row>
    <row r="42" spans="1:13">
      <c r="A42" s="111"/>
      <c r="B42" s="68" t="s">
        <v>158</v>
      </c>
      <c r="C42" s="68" t="s">
        <v>17</v>
      </c>
      <c r="D42" s="124">
        <v>9.7000000000000003E-3</v>
      </c>
      <c r="E42" s="88">
        <f>E39*D42</f>
        <v>2.9100000000000001E-2</v>
      </c>
      <c r="F42" s="86"/>
      <c r="G42" s="88"/>
      <c r="H42" s="87"/>
      <c r="I42" s="89"/>
      <c r="J42" s="89"/>
      <c r="K42" s="89"/>
      <c r="L42" s="89"/>
      <c r="M42" s="90"/>
    </row>
    <row r="43" spans="1:13" s="93" customFormat="1">
      <c r="A43" s="127">
        <v>9</v>
      </c>
      <c r="B43" s="67" t="s">
        <v>563</v>
      </c>
      <c r="C43" s="67" t="s">
        <v>10</v>
      </c>
      <c r="D43" s="110"/>
      <c r="E43" s="115">
        <v>1</v>
      </c>
      <c r="F43" s="115"/>
      <c r="G43" s="110"/>
      <c r="H43" s="89"/>
      <c r="I43" s="89"/>
      <c r="J43" s="89"/>
      <c r="K43" s="89"/>
      <c r="L43" s="89"/>
    </row>
    <row r="44" spans="1:13">
      <c r="A44" s="111"/>
      <c r="B44" s="68" t="s">
        <v>1</v>
      </c>
      <c r="C44" s="68" t="s">
        <v>180</v>
      </c>
      <c r="D44" s="86">
        <v>2.75</v>
      </c>
      <c r="E44" s="88">
        <f>E43*D44</f>
        <v>2.75</v>
      </c>
      <c r="F44" s="86"/>
      <c r="G44" s="86"/>
      <c r="H44" s="87"/>
      <c r="I44" s="89"/>
      <c r="J44" s="89"/>
      <c r="K44" s="89"/>
      <c r="L44" s="89"/>
    </row>
    <row r="45" spans="1:13">
      <c r="A45" s="111"/>
      <c r="B45" s="68" t="s">
        <v>563</v>
      </c>
      <c r="C45" s="68" t="s">
        <v>15</v>
      </c>
      <c r="D45" s="88">
        <v>1</v>
      </c>
      <c r="E45" s="88">
        <f>E43*D45</f>
        <v>1</v>
      </c>
      <c r="F45" s="86"/>
      <c r="G45" s="86"/>
      <c r="H45" s="89"/>
      <c r="I45" s="89"/>
      <c r="J45" s="87"/>
      <c r="K45" s="89"/>
      <c r="L45" s="89"/>
    </row>
    <row r="46" spans="1:13">
      <c r="A46" s="111"/>
      <c r="B46" s="68" t="s">
        <v>158</v>
      </c>
      <c r="C46" s="68" t="s">
        <v>17</v>
      </c>
      <c r="D46" s="86">
        <v>2.1800000000000002</v>
      </c>
      <c r="E46" s="88">
        <f>E43*D46</f>
        <v>2.1800000000000002</v>
      </c>
      <c r="F46" s="86"/>
      <c r="G46" s="86"/>
      <c r="H46" s="87"/>
      <c r="I46" s="89"/>
      <c r="J46" s="89"/>
      <c r="K46" s="89"/>
      <c r="L46" s="89"/>
    </row>
    <row r="47" spans="1:13">
      <c r="A47" s="67"/>
      <c r="B47" s="149" t="s">
        <v>199</v>
      </c>
      <c r="C47" s="67"/>
      <c r="D47" s="112"/>
      <c r="E47" s="115"/>
      <c r="F47" s="115"/>
      <c r="G47" s="115"/>
      <c r="H47" s="150"/>
      <c r="I47" s="151"/>
      <c r="J47" s="152"/>
      <c r="K47" s="151"/>
      <c r="L47" s="151"/>
    </row>
    <row r="48" spans="1:13">
      <c r="A48" s="67"/>
      <c r="B48" s="149" t="s">
        <v>323</v>
      </c>
      <c r="C48" s="154">
        <v>0</v>
      </c>
      <c r="D48" s="112"/>
      <c r="E48" s="155"/>
      <c r="F48" s="115"/>
      <c r="G48" s="110"/>
      <c r="H48" s="129"/>
      <c r="I48" s="92"/>
      <c r="J48" s="155"/>
      <c r="K48" s="155"/>
      <c r="L48" s="89">
        <f>G47*C48</f>
        <v>0</v>
      </c>
      <c r="M48" s="71" t="s">
        <v>849</v>
      </c>
    </row>
    <row r="49" spans="1:13">
      <c r="A49" s="67"/>
      <c r="B49" s="149" t="s">
        <v>172</v>
      </c>
      <c r="C49" s="158"/>
      <c r="D49" s="112"/>
      <c r="E49" s="155"/>
      <c r="F49" s="115"/>
      <c r="G49" s="110"/>
      <c r="H49" s="159"/>
      <c r="I49" s="92"/>
      <c r="J49" s="155"/>
      <c r="K49" s="155"/>
      <c r="L49" s="89">
        <f>L47+L48</f>
        <v>0</v>
      </c>
    </row>
    <row r="50" spans="1:13" ht="25.5">
      <c r="A50" s="67"/>
      <c r="B50" s="75" t="s">
        <v>216</v>
      </c>
      <c r="C50" s="154">
        <v>0</v>
      </c>
      <c r="D50" s="112"/>
      <c r="E50" s="155"/>
      <c r="F50" s="115"/>
      <c r="G50" s="88"/>
      <c r="H50" s="92"/>
      <c r="I50" s="92"/>
      <c r="J50" s="155"/>
      <c r="K50" s="155"/>
      <c r="L50" s="89">
        <f>I47*C50</f>
        <v>0</v>
      </c>
      <c r="M50" s="71" t="s">
        <v>852</v>
      </c>
    </row>
    <row r="51" spans="1:13">
      <c r="A51" s="67"/>
      <c r="B51" s="149" t="s">
        <v>172</v>
      </c>
      <c r="C51" s="158"/>
      <c r="D51" s="112"/>
      <c r="E51" s="155"/>
      <c r="F51" s="115"/>
      <c r="G51" s="110"/>
      <c r="H51" s="159"/>
      <c r="I51" s="92"/>
      <c r="J51" s="155"/>
      <c r="K51" s="155"/>
      <c r="L51" s="89">
        <f>L49+L50</f>
        <v>0</v>
      </c>
    </row>
    <row r="52" spans="1:13">
      <c r="A52" s="67"/>
      <c r="B52" s="149" t="s">
        <v>162</v>
      </c>
      <c r="C52" s="154">
        <v>0</v>
      </c>
      <c r="D52" s="112"/>
      <c r="E52" s="155"/>
      <c r="F52" s="115"/>
      <c r="G52" s="88"/>
      <c r="H52" s="92"/>
      <c r="I52" s="159"/>
      <c r="J52" s="155"/>
      <c r="K52" s="155"/>
      <c r="L52" s="89">
        <f>L51*C52</f>
        <v>0</v>
      </c>
      <c r="M52" s="71" t="s">
        <v>851</v>
      </c>
    </row>
    <row r="53" spans="1:13">
      <c r="A53" s="68"/>
      <c r="B53" s="149" t="s">
        <v>172</v>
      </c>
      <c r="C53" s="86"/>
      <c r="D53" s="114"/>
      <c r="E53" s="155"/>
      <c r="F53" s="86"/>
      <c r="G53" s="110"/>
      <c r="H53" s="160"/>
      <c r="I53" s="155"/>
      <c r="J53" s="155"/>
      <c r="K53" s="155"/>
      <c r="L53" s="89">
        <f>SUM(L51:L52)</f>
        <v>0</v>
      </c>
    </row>
    <row r="57" spans="1:13" ht="15.75">
      <c r="B57" s="323"/>
      <c r="C57" s="323"/>
      <c r="D57" s="323"/>
      <c r="E57" s="323"/>
      <c r="F57" s="323"/>
      <c r="G57" s="323"/>
      <c r="H57" s="323"/>
      <c r="I57" s="323"/>
    </row>
  </sheetData>
  <mergeCells count="12">
    <mergeCell ref="J6:K6"/>
    <mergeCell ref="L6:L7"/>
    <mergeCell ref="A2:L2"/>
    <mergeCell ref="A3:L3"/>
    <mergeCell ref="A4:L4"/>
    <mergeCell ref="B57:I57"/>
    <mergeCell ref="A6:A7"/>
    <mergeCell ref="B6:B7"/>
    <mergeCell ref="C6:C7"/>
    <mergeCell ref="D6:E6"/>
    <mergeCell ref="F6:G6"/>
    <mergeCell ref="H6:I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7"/>
  <sheetViews>
    <sheetView showZeros="0" topLeftCell="A46" zoomScaleNormal="100" workbookViewId="0">
      <selection activeCell="A46" sqref="A1:XFD1048576"/>
    </sheetView>
  </sheetViews>
  <sheetFormatPr defaultRowHeight="12.75"/>
  <cols>
    <col min="1" max="1" width="3.7109375" style="71" customWidth="1"/>
    <col min="2" max="2" width="36.14062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8" width="9.7109375" style="71" customWidth="1"/>
    <col min="9" max="12" width="9.140625" style="71"/>
    <col min="13" max="13" width="16.5703125" style="71" customWidth="1"/>
    <col min="14" max="16384" width="9.140625" style="71"/>
  </cols>
  <sheetData>
    <row r="1" spans="1:13">
      <c r="K1" s="71" t="s">
        <v>844</v>
      </c>
    </row>
    <row r="2" spans="1:13" ht="18.75">
      <c r="A2" s="297" t="s">
        <v>807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582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>
      <c r="A5" s="205"/>
      <c r="B5" s="205"/>
      <c r="C5" s="205"/>
      <c r="D5" s="205"/>
      <c r="E5" s="205"/>
      <c r="F5" s="205"/>
      <c r="G5" s="205"/>
    </row>
    <row r="6" spans="1:13" ht="37.5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>
      <c r="A9" s="67"/>
      <c r="B9" s="67" t="s">
        <v>243</v>
      </c>
      <c r="C9" s="67"/>
      <c r="D9" s="67"/>
      <c r="E9" s="67"/>
      <c r="F9" s="67"/>
      <c r="G9" s="75"/>
      <c r="H9" s="155"/>
      <c r="I9" s="155"/>
      <c r="J9" s="155"/>
      <c r="K9" s="155"/>
      <c r="L9" s="155"/>
    </row>
    <row r="10" spans="1:13" s="100" customFormat="1" ht="53.25">
      <c r="A10" s="67" t="s">
        <v>32</v>
      </c>
      <c r="B10" s="75" t="s">
        <v>808</v>
      </c>
      <c r="C10" s="67" t="s">
        <v>775</v>
      </c>
      <c r="D10" s="69"/>
      <c r="E10" s="74">
        <v>18.149999999999999</v>
      </c>
      <c r="F10" s="98"/>
      <c r="G10" s="98"/>
      <c r="H10" s="98"/>
      <c r="I10" s="98"/>
      <c r="J10" s="98"/>
      <c r="K10" s="98"/>
      <c r="L10" s="99"/>
    </row>
    <row r="11" spans="1:13" s="100" customFormat="1" ht="15">
      <c r="A11" s="101"/>
      <c r="B11" s="68" t="s">
        <v>181</v>
      </c>
      <c r="C11" s="68" t="s">
        <v>180</v>
      </c>
      <c r="D11" s="102">
        <v>0.02</v>
      </c>
      <c r="E11" s="84">
        <f>D11*E10</f>
        <v>0.36299999999999999</v>
      </c>
      <c r="F11" s="103"/>
      <c r="G11" s="104"/>
      <c r="H11" s="103"/>
      <c r="I11" s="104"/>
      <c r="J11" s="105"/>
      <c r="K11" s="104"/>
      <c r="L11" s="103"/>
      <c r="M11" s="106"/>
    </row>
    <row r="12" spans="1:13" s="100" customFormat="1" ht="15">
      <c r="A12" s="101"/>
      <c r="B12" s="68" t="s">
        <v>776</v>
      </c>
      <c r="C12" s="68" t="s">
        <v>247</v>
      </c>
      <c r="D12" s="107">
        <v>4.48E-2</v>
      </c>
      <c r="E12" s="84">
        <f>D12*E10</f>
        <v>0.81311999999999995</v>
      </c>
      <c r="F12" s="103"/>
      <c r="G12" s="104"/>
      <c r="H12" s="103"/>
      <c r="I12" s="104"/>
      <c r="J12" s="105"/>
      <c r="K12" s="104"/>
      <c r="L12" s="103"/>
    </row>
    <row r="13" spans="1:13" s="100" customFormat="1" ht="15">
      <c r="A13" s="101"/>
      <c r="B13" s="68" t="s">
        <v>248</v>
      </c>
      <c r="C13" s="68" t="s">
        <v>18</v>
      </c>
      <c r="D13" s="108">
        <v>2.0999999999999999E-3</v>
      </c>
      <c r="E13" s="84">
        <f>D13*E10</f>
        <v>3.8114999999999996E-2</v>
      </c>
      <c r="F13" s="103"/>
      <c r="G13" s="104"/>
      <c r="H13" s="103"/>
      <c r="I13" s="104"/>
      <c r="J13" s="105"/>
      <c r="K13" s="104"/>
      <c r="L13" s="103"/>
    </row>
    <row r="14" spans="1:13" s="93" customFormat="1" ht="25.5">
      <c r="A14" s="67" t="s">
        <v>33</v>
      </c>
      <c r="B14" s="67" t="s">
        <v>326</v>
      </c>
      <c r="C14" s="75" t="s">
        <v>777</v>
      </c>
      <c r="D14" s="109"/>
      <c r="E14" s="74">
        <v>5.2</v>
      </c>
      <c r="F14" s="74"/>
      <c r="G14" s="110"/>
      <c r="H14" s="89"/>
      <c r="I14" s="89"/>
      <c r="J14" s="89"/>
      <c r="K14" s="89"/>
      <c r="L14" s="89"/>
      <c r="M14" s="90"/>
    </row>
    <row r="15" spans="1:13">
      <c r="A15" s="175"/>
      <c r="B15" s="68" t="s">
        <v>181</v>
      </c>
      <c r="C15" s="68" t="s">
        <v>180</v>
      </c>
      <c r="D15" s="102">
        <v>3.16</v>
      </c>
      <c r="E15" s="111">
        <f>D15*E14</f>
        <v>16.432000000000002</v>
      </c>
      <c r="F15" s="70"/>
      <c r="G15" s="86"/>
      <c r="H15" s="87"/>
      <c r="I15" s="89"/>
      <c r="J15" s="89"/>
      <c r="K15" s="89"/>
      <c r="L15" s="89"/>
      <c r="M15" s="90"/>
    </row>
    <row r="16" spans="1:13" ht="15">
      <c r="A16" s="175"/>
      <c r="B16" s="68" t="s">
        <v>327</v>
      </c>
      <c r="C16" s="170" t="s">
        <v>778</v>
      </c>
      <c r="D16" s="102">
        <v>1.25</v>
      </c>
      <c r="E16" s="70">
        <f>D16*E14</f>
        <v>6.5</v>
      </c>
      <c r="F16" s="70"/>
      <c r="G16" s="86"/>
      <c r="H16" s="89"/>
      <c r="I16" s="89"/>
      <c r="J16" s="87"/>
      <c r="K16" s="89"/>
      <c r="L16" s="89"/>
      <c r="M16" s="90"/>
    </row>
    <row r="17" spans="1:13">
      <c r="A17" s="175"/>
      <c r="B17" s="170" t="s">
        <v>186</v>
      </c>
      <c r="C17" s="170" t="s">
        <v>18</v>
      </c>
      <c r="D17" s="170">
        <v>0.01</v>
      </c>
      <c r="E17" s="70">
        <f>D17*E14</f>
        <v>5.2000000000000005E-2</v>
      </c>
      <c r="F17" s="111"/>
      <c r="G17" s="86"/>
      <c r="H17" s="89"/>
      <c r="I17" s="89"/>
      <c r="J17" s="89"/>
      <c r="K17" s="89"/>
      <c r="L17" s="89"/>
      <c r="M17" s="90"/>
    </row>
    <row r="18" spans="1:13" s="93" customFormat="1" ht="25.5">
      <c r="A18" s="67" t="s">
        <v>34</v>
      </c>
      <c r="B18" s="67" t="s">
        <v>574</v>
      </c>
      <c r="C18" s="67" t="s">
        <v>19</v>
      </c>
      <c r="D18" s="109"/>
      <c r="E18" s="74">
        <v>64.75</v>
      </c>
      <c r="F18" s="115"/>
      <c r="G18" s="110"/>
      <c r="H18" s="89"/>
      <c r="I18" s="89"/>
      <c r="J18" s="89"/>
      <c r="K18" s="89"/>
      <c r="L18" s="89"/>
      <c r="M18" s="90"/>
    </row>
    <row r="19" spans="1:13">
      <c r="A19" s="175"/>
      <c r="B19" s="68" t="s">
        <v>1</v>
      </c>
      <c r="C19" s="70" t="s">
        <v>180</v>
      </c>
      <c r="D19" s="203">
        <v>0.58299999999999996</v>
      </c>
      <c r="E19" s="111">
        <f>D19*E18</f>
        <v>37.749249999999996</v>
      </c>
      <c r="F19" s="86"/>
      <c r="G19" s="86"/>
      <c r="H19" s="87"/>
      <c r="I19" s="89"/>
      <c r="J19" s="89"/>
      <c r="K19" s="89"/>
      <c r="L19" s="89"/>
      <c r="M19" s="90"/>
    </row>
    <row r="20" spans="1:13">
      <c r="A20" s="175"/>
      <c r="B20" s="68" t="s">
        <v>2</v>
      </c>
      <c r="C20" s="70" t="s">
        <v>182</v>
      </c>
      <c r="D20" s="203">
        <v>4.5999999999999999E-3</v>
      </c>
      <c r="E20" s="111">
        <f>D20*E18</f>
        <v>0.29785</v>
      </c>
      <c r="F20" s="86"/>
      <c r="G20" s="86"/>
      <c r="H20" s="89"/>
      <c r="I20" s="89"/>
      <c r="J20" s="87"/>
      <c r="K20" s="89"/>
      <c r="L20" s="89"/>
      <c r="M20" s="90"/>
    </row>
    <row r="21" spans="1:13">
      <c r="A21" s="175"/>
      <c r="B21" s="68" t="s">
        <v>575</v>
      </c>
      <c r="C21" s="68" t="s">
        <v>20</v>
      </c>
      <c r="D21" s="70">
        <v>1.01</v>
      </c>
      <c r="E21" s="111">
        <f>D21*E18</f>
        <v>65.397499999999994</v>
      </c>
      <c r="F21" s="86"/>
      <c r="G21" s="86"/>
      <c r="H21" s="89"/>
      <c r="I21" s="89"/>
      <c r="J21" s="89"/>
      <c r="K21" s="89"/>
      <c r="L21" s="89"/>
      <c r="M21" s="90"/>
    </row>
    <row r="22" spans="1:13">
      <c r="A22" s="175"/>
      <c r="B22" s="68" t="s">
        <v>576</v>
      </c>
      <c r="C22" s="68" t="s">
        <v>21</v>
      </c>
      <c r="D22" s="111"/>
      <c r="E22" s="111">
        <v>15</v>
      </c>
      <c r="F22" s="86"/>
      <c r="G22" s="86"/>
      <c r="H22" s="89"/>
      <c r="I22" s="89"/>
      <c r="J22" s="89"/>
      <c r="K22" s="89"/>
      <c r="L22" s="89"/>
      <c r="M22" s="90"/>
    </row>
    <row r="23" spans="1:13">
      <c r="A23" s="175"/>
      <c r="B23" s="68" t="s">
        <v>158</v>
      </c>
      <c r="C23" s="68" t="s">
        <v>18</v>
      </c>
      <c r="D23" s="203">
        <v>0.20799999999999999</v>
      </c>
      <c r="E23" s="111">
        <f>D23*E18</f>
        <v>13.468</v>
      </c>
      <c r="F23" s="86"/>
      <c r="G23" s="86"/>
      <c r="H23" s="89"/>
      <c r="I23" s="89"/>
      <c r="J23" s="89"/>
      <c r="K23" s="89"/>
      <c r="L23" s="89"/>
      <c r="M23" s="90"/>
    </row>
    <row r="24" spans="1:13" s="93" customFormat="1">
      <c r="A24" s="67" t="s">
        <v>35</v>
      </c>
      <c r="B24" s="67" t="s">
        <v>577</v>
      </c>
      <c r="C24" s="67" t="s">
        <v>15</v>
      </c>
      <c r="D24" s="109"/>
      <c r="E24" s="128">
        <v>2</v>
      </c>
      <c r="F24" s="109"/>
      <c r="G24" s="110"/>
      <c r="H24" s="89"/>
      <c r="I24" s="89"/>
      <c r="J24" s="89"/>
      <c r="K24" s="89"/>
      <c r="L24" s="89"/>
      <c r="M24" s="90"/>
    </row>
    <row r="25" spans="1:13">
      <c r="A25" s="175"/>
      <c r="B25" s="68" t="s">
        <v>1</v>
      </c>
      <c r="C25" s="70" t="s">
        <v>180</v>
      </c>
      <c r="D25" s="70">
        <v>1.51</v>
      </c>
      <c r="E25" s="111">
        <f>D25*E24</f>
        <v>3.02</v>
      </c>
      <c r="F25" s="70"/>
      <c r="G25" s="86"/>
      <c r="H25" s="87"/>
      <c r="I25" s="89"/>
      <c r="J25" s="89"/>
      <c r="K25" s="89"/>
      <c r="L25" s="89"/>
      <c r="M25" s="90"/>
    </row>
    <row r="26" spans="1:13">
      <c r="A26" s="175"/>
      <c r="B26" s="68" t="s">
        <v>2</v>
      </c>
      <c r="C26" s="70" t="s">
        <v>182</v>
      </c>
      <c r="D26" s="102">
        <v>0.13</v>
      </c>
      <c r="E26" s="111">
        <f>D26*E24</f>
        <v>0.26</v>
      </c>
      <c r="F26" s="70"/>
      <c r="G26" s="86"/>
      <c r="H26" s="89"/>
      <c r="I26" s="89"/>
      <c r="J26" s="87"/>
      <c r="K26" s="89"/>
      <c r="L26" s="89"/>
      <c r="M26" s="90"/>
    </row>
    <row r="27" spans="1:13">
      <c r="A27" s="175"/>
      <c r="B27" s="68" t="s">
        <v>578</v>
      </c>
      <c r="C27" s="68" t="s">
        <v>21</v>
      </c>
      <c r="D27" s="111">
        <v>1</v>
      </c>
      <c r="E27" s="111">
        <f>D27*E24</f>
        <v>2</v>
      </c>
      <c r="F27" s="102"/>
      <c r="G27" s="86"/>
      <c r="H27" s="89"/>
      <c r="I27" s="89"/>
      <c r="J27" s="89"/>
      <c r="K27" s="89"/>
      <c r="L27" s="89"/>
      <c r="M27" s="90"/>
    </row>
    <row r="28" spans="1:13">
      <c r="A28" s="175"/>
      <c r="B28" s="68" t="s">
        <v>158</v>
      </c>
      <c r="C28" s="68" t="s">
        <v>18</v>
      </c>
      <c r="D28" s="102">
        <v>7.0000000000000007E-2</v>
      </c>
      <c r="E28" s="111">
        <f>D28*E24</f>
        <v>0.14000000000000001</v>
      </c>
      <c r="F28" s="102"/>
      <c r="G28" s="86"/>
      <c r="H28" s="89"/>
      <c r="I28" s="89"/>
      <c r="J28" s="89"/>
      <c r="K28" s="89"/>
      <c r="L28" s="89"/>
      <c r="M28" s="90"/>
    </row>
    <row r="29" spans="1:13" s="93" customFormat="1" ht="15">
      <c r="A29" s="67" t="s">
        <v>36</v>
      </c>
      <c r="B29" s="67" t="s">
        <v>217</v>
      </c>
      <c r="C29" s="67" t="s">
        <v>777</v>
      </c>
      <c r="D29" s="109"/>
      <c r="E29" s="74">
        <v>12.95</v>
      </c>
      <c r="F29" s="115"/>
      <c r="G29" s="110"/>
      <c r="H29" s="91"/>
      <c r="I29" s="92"/>
      <c r="J29" s="92"/>
      <c r="K29" s="92"/>
      <c r="L29" s="89"/>
      <c r="M29" s="90"/>
    </row>
    <row r="30" spans="1:13">
      <c r="A30" s="111"/>
      <c r="B30" s="68" t="s">
        <v>1</v>
      </c>
      <c r="C30" s="70" t="s">
        <v>180</v>
      </c>
      <c r="D30" s="102">
        <v>1.21</v>
      </c>
      <c r="E30" s="111">
        <f>D30*E29</f>
        <v>15.669499999999999</v>
      </c>
      <c r="F30" s="111"/>
      <c r="G30" s="88"/>
      <c r="H30" s="89"/>
      <c r="I30" s="89"/>
      <c r="J30" s="89"/>
      <c r="K30" s="89"/>
      <c r="L30" s="89"/>
      <c r="M30" s="90"/>
    </row>
    <row r="31" spans="1:13">
      <c r="A31" s="67"/>
      <c r="B31" s="67" t="s">
        <v>232</v>
      </c>
      <c r="C31" s="67"/>
      <c r="D31" s="67"/>
      <c r="E31" s="67"/>
      <c r="F31" s="67"/>
      <c r="G31" s="75"/>
      <c r="H31" s="155"/>
      <c r="I31" s="155"/>
      <c r="J31" s="155"/>
      <c r="K31" s="155"/>
      <c r="L31" s="155"/>
      <c r="M31" s="90"/>
    </row>
    <row r="32" spans="1:13" s="100" customFormat="1" ht="53.25">
      <c r="A32" s="67" t="s">
        <v>37</v>
      </c>
      <c r="B32" s="75" t="s">
        <v>808</v>
      </c>
      <c r="C32" s="67" t="s">
        <v>775</v>
      </c>
      <c r="D32" s="69"/>
      <c r="E32" s="74">
        <v>34.799999999999997</v>
      </c>
      <c r="F32" s="98"/>
      <c r="G32" s="98"/>
      <c r="H32" s="98"/>
      <c r="I32" s="98"/>
      <c r="J32" s="98"/>
      <c r="K32" s="98"/>
      <c r="L32" s="99"/>
    </row>
    <row r="33" spans="1:13" s="100" customFormat="1" ht="15">
      <c r="A33" s="101"/>
      <c r="B33" s="68" t="s">
        <v>181</v>
      </c>
      <c r="C33" s="68" t="s">
        <v>180</v>
      </c>
      <c r="D33" s="102">
        <v>0.02</v>
      </c>
      <c r="E33" s="84">
        <f>D33*E32</f>
        <v>0.69599999999999995</v>
      </c>
      <c r="F33" s="103"/>
      <c r="G33" s="104"/>
      <c r="H33" s="103"/>
      <c r="I33" s="104"/>
      <c r="J33" s="105"/>
      <c r="K33" s="104"/>
      <c r="L33" s="103"/>
      <c r="M33" s="106"/>
    </row>
    <row r="34" spans="1:13" s="100" customFormat="1" ht="15">
      <c r="A34" s="101"/>
      <c r="B34" s="68" t="s">
        <v>776</v>
      </c>
      <c r="C34" s="68" t="s">
        <v>247</v>
      </c>
      <c r="D34" s="107">
        <v>4.48E-2</v>
      </c>
      <c r="E34" s="84">
        <f>D34*E32</f>
        <v>1.5590399999999998</v>
      </c>
      <c r="F34" s="103"/>
      <c r="G34" s="104"/>
      <c r="H34" s="103"/>
      <c r="I34" s="104"/>
      <c r="J34" s="105"/>
      <c r="K34" s="104"/>
      <c r="L34" s="103"/>
    </row>
    <row r="35" spans="1:13" s="100" customFormat="1" ht="15">
      <c r="A35" s="101"/>
      <c r="B35" s="68" t="s">
        <v>248</v>
      </c>
      <c r="C35" s="68" t="s">
        <v>18</v>
      </c>
      <c r="D35" s="108">
        <v>2.0999999999999999E-3</v>
      </c>
      <c r="E35" s="84">
        <f>D35*E32</f>
        <v>7.3079999999999992E-2</v>
      </c>
      <c r="F35" s="103"/>
      <c r="G35" s="104"/>
      <c r="H35" s="103"/>
      <c r="I35" s="104"/>
      <c r="J35" s="105"/>
      <c r="K35" s="104"/>
      <c r="L35" s="103"/>
    </row>
    <row r="36" spans="1:13" s="93" customFormat="1" ht="25.5">
      <c r="A36" s="67" t="s">
        <v>25</v>
      </c>
      <c r="B36" s="67" t="s">
        <v>326</v>
      </c>
      <c r="C36" s="75" t="s">
        <v>777</v>
      </c>
      <c r="D36" s="109"/>
      <c r="E36" s="74">
        <v>8.5500000000000007</v>
      </c>
      <c r="F36" s="74"/>
      <c r="G36" s="110"/>
      <c r="H36" s="89"/>
      <c r="I36" s="89"/>
      <c r="J36" s="89"/>
      <c r="K36" s="89"/>
      <c r="L36" s="89"/>
      <c r="M36" s="90"/>
    </row>
    <row r="37" spans="1:13">
      <c r="A37" s="175"/>
      <c r="B37" s="68" t="s">
        <v>181</v>
      </c>
      <c r="C37" s="68" t="s">
        <v>180</v>
      </c>
      <c r="D37" s="102">
        <v>3.16</v>
      </c>
      <c r="E37" s="111">
        <f>D37*E36</f>
        <v>27.018000000000004</v>
      </c>
      <c r="F37" s="70"/>
      <c r="G37" s="86"/>
      <c r="H37" s="87"/>
      <c r="I37" s="89"/>
      <c r="J37" s="89"/>
      <c r="K37" s="89"/>
      <c r="L37" s="89"/>
      <c r="M37" s="90"/>
    </row>
    <row r="38" spans="1:13" ht="15">
      <c r="A38" s="175"/>
      <c r="B38" s="68" t="s">
        <v>327</v>
      </c>
      <c r="C38" s="170" t="s">
        <v>778</v>
      </c>
      <c r="D38" s="102">
        <v>1.25</v>
      </c>
      <c r="E38" s="70">
        <f>D38*E36</f>
        <v>10.6875</v>
      </c>
      <c r="F38" s="70"/>
      <c r="G38" s="86"/>
      <c r="H38" s="89"/>
      <c r="I38" s="89"/>
      <c r="J38" s="87"/>
      <c r="K38" s="89"/>
      <c r="L38" s="89"/>
      <c r="M38" s="90"/>
    </row>
    <row r="39" spans="1:13">
      <c r="A39" s="175"/>
      <c r="B39" s="170" t="s">
        <v>186</v>
      </c>
      <c r="C39" s="170" t="s">
        <v>18</v>
      </c>
      <c r="D39" s="170">
        <v>0.01</v>
      </c>
      <c r="E39" s="70">
        <f>D39*E36</f>
        <v>8.5500000000000007E-2</v>
      </c>
      <c r="F39" s="111"/>
      <c r="G39" s="86"/>
      <c r="H39" s="89"/>
      <c r="I39" s="89"/>
      <c r="J39" s="89"/>
      <c r="K39" s="89"/>
      <c r="L39" s="89"/>
      <c r="M39" s="90"/>
    </row>
    <row r="40" spans="1:13" s="93" customFormat="1" ht="38.25">
      <c r="A40" s="67" t="s">
        <v>26</v>
      </c>
      <c r="B40" s="67" t="s">
        <v>579</v>
      </c>
      <c r="C40" s="67" t="s">
        <v>19</v>
      </c>
      <c r="D40" s="109"/>
      <c r="E40" s="74">
        <v>58</v>
      </c>
      <c r="F40" s="115"/>
      <c r="G40" s="110"/>
      <c r="H40" s="89"/>
      <c r="I40" s="89"/>
      <c r="J40" s="89"/>
      <c r="K40" s="89"/>
      <c r="L40" s="89"/>
      <c r="M40" s="90"/>
    </row>
    <row r="41" spans="1:13">
      <c r="A41" s="175"/>
      <c r="B41" s="68" t="s">
        <v>1</v>
      </c>
      <c r="C41" s="70" t="s">
        <v>180</v>
      </c>
      <c r="D41" s="102">
        <v>0.58299999999999996</v>
      </c>
      <c r="E41" s="111">
        <f>D41*E40</f>
        <v>33.814</v>
      </c>
      <c r="F41" s="86"/>
      <c r="G41" s="86"/>
      <c r="H41" s="87"/>
      <c r="I41" s="89"/>
      <c r="J41" s="89"/>
      <c r="K41" s="89"/>
      <c r="L41" s="89"/>
      <c r="M41" s="90"/>
    </row>
    <row r="42" spans="1:13">
      <c r="A42" s="175"/>
      <c r="B42" s="68" t="s">
        <v>2</v>
      </c>
      <c r="C42" s="70" t="s">
        <v>182</v>
      </c>
      <c r="D42" s="102">
        <v>4.5999999999999999E-3</v>
      </c>
      <c r="E42" s="117">
        <f>D42*E40</f>
        <v>0.26679999999999998</v>
      </c>
      <c r="F42" s="86"/>
      <c r="G42" s="86"/>
      <c r="H42" s="89"/>
      <c r="I42" s="89"/>
      <c r="J42" s="87"/>
      <c r="K42" s="89"/>
      <c r="L42" s="89"/>
      <c r="M42" s="90"/>
    </row>
    <row r="43" spans="1:13" ht="25.5">
      <c r="A43" s="175"/>
      <c r="B43" s="68" t="s">
        <v>580</v>
      </c>
      <c r="C43" s="68" t="s">
        <v>5</v>
      </c>
      <c r="D43" s="111">
        <v>1</v>
      </c>
      <c r="E43" s="111">
        <f>D43*E40</f>
        <v>58</v>
      </c>
      <c r="F43" s="86"/>
      <c r="G43" s="86"/>
      <c r="H43" s="89"/>
      <c r="I43" s="89"/>
      <c r="J43" s="89"/>
      <c r="K43" s="89"/>
      <c r="L43" s="89"/>
      <c r="M43" s="90"/>
    </row>
    <row r="44" spans="1:13">
      <c r="A44" s="175"/>
      <c r="B44" s="68" t="s">
        <v>158</v>
      </c>
      <c r="C44" s="68" t="s">
        <v>18</v>
      </c>
      <c r="D44" s="102">
        <v>0.20799999999999999</v>
      </c>
      <c r="E44" s="111">
        <f>D44*E40</f>
        <v>12.064</v>
      </c>
      <c r="F44" s="86"/>
      <c r="G44" s="86"/>
      <c r="H44" s="89"/>
      <c r="I44" s="89"/>
      <c r="J44" s="89"/>
      <c r="K44" s="89"/>
      <c r="L44" s="89"/>
      <c r="M44" s="90"/>
    </row>
    <row r="45" spans="1:13" s="93" customFormat="1" ht="15">
      <c r="A45" s="67" t="s">
        <v>27</v>
      </c>
      <c r="B45" s="67" t="s">
        <v>217</v>
      </c>
      <c r="C45" s="67" t="s">
        <v>777</v>
      </c>
      <c r="D45" s="109"/>
      <c r="E45" s="74">
        <v>18.850000000000001</v>
      </c>
      <c r="F45" s="115"/>
      <c r="G45" s="110"/>
      <c r="H45" s="91"/>
      <c r="I45" s="92"/>
      <c r="J45" s="92"/>
      <c r="K45" s="92"/>
      <c r="L45" s="89"/>
      <c r="M45" s="90"/>
    </row>
    <row r="46" spans="1:13">
      <c r="A46" s="111"/>
      <c r="B46" s="68" t="s">
        <v>1</v>
      </c>
      <c r="C46" s="70" t="s">
        <v>180</v>
      </c>
      <c r="D46" s="102">
        <v>1.21</v>
      </c>
      <c r="E46" s="111">
        <f>D46*E45</f>
        <v>22.808500000000002</v>
      </c>
      <c r="F46" s="111"/>
      <c r="G46" s="88"/>
      <c r="H46" s="133"/>
      <c r="I46" s="133"/>
      <c r="J46" s="133"/>
      <c r="K46" s="133"/>
      <c r="L46" s="133"/>
      <c r="M46" s="90"/>
    </row>
    <row r="47" spans="1:13" s="93" customFormat="1" ht="25.5">
      <c r="A47" s="67" t="s">
        <v>28</v>
      </c>
      <c r="B47" s="75" t="s">
        <v>328</v>
      </c>
      <c r="C47" s="67" t="s">
        <v>777</v>
      </c>
      <c r="D47" s="75"/>
      <c r="E47" s="128">
        <v>4</v>
      </c>
      <c r="F47" s="115"/>
      <c r="G47" s="110"/>
      <c r="H47" s="91"/>
      <c r="I47" s="92"/>
      <c r="J47" s="92"/>
      <c r="K47" s="92"/>
      <c r="L47" s="89"/>
      <c r="M47" s="90"/>
    </row>
    <row r="48" spans="1:13">
      <c r="A48" s="111"/>
      <c r="B48" s="68" t="s">
        <v>181</v>
      </c>
      <c r="C48" s="68" t="s">
        <v>180</v>
      </c>
      <c r="D48" s="170">
        <v>2.06</v>
      </c>
      <c r="E48" s="117">
        <f>D48*E47</f>
        <v>8.24</v>
      </c>
      <c r="F48" s="111"/>
      <c r="G48" s="88"/>
      <c r="H48" s="89"/>
      <c r="I48" s="89"/>
      <c r="J48" s="89"/>
      <c r="K48" s="89"/>
      <c r="L48" s="89"/>
      <c r="M48" s="90"/>
    </row>
    <row r="49" spans="1:13" s="93" customFormat="1" ht="25.5">
      <c r="A49" s="67" t="s">
        <v>66</v>
      </c>
      <c r="B49" s="67" t="s">
        <v>581</v>
      </c>
      <c r="C49" s="67" t="s">
        <v>777</v>
      </c>
      <c r="D49" s="109"/>
      <c r="E49" s="74">
        <v>3.85</v>
      </c>
      <c r="F49" s="74"/>
      <c r="G49" s="110"/>
      <c r="H49" s="89"/>
      <c r="I49" s="89"/>
      <c r="J49" s="89"/>
      <c r="K49" s="89"/>
      <c r="L49" s="89"/>
      <c r="M49" s="90"/>
    </row>
    <row r="50" spans="1:13">
      <c r="A50" s="175"/>
      <c r="B50" s="68" t="s">
        <v>1</v>
      </c>
      <c r="C50" s="70" t="s">
        <v>180</v>
      </c>
      <c r="D50" s="102">
        <v>25.2</v>
      </c>
      <c r="E50" s="111">
        <f>D50*E49</f>
        <v>97.02</v>
      </c>
      <c r="F50" s="70"/>
      <c r="G50" s="86"/>
      <c r="H50" s="87"/>
      <c r="I50" s="89"/>
      <c r="J50" s="89"/>
      <c r="K50" s="89"/>
      <c r="L50" s="89"/>
      <c r="M50" s="90"/>
    </row>
    <row r="51" spans="1:13">
      <c r="A51" s="175"/>
      <c r="B51" s="68" t="s">
        <v>2</v>
      </c>
      <c r="C51" s="70" t="s">
        <v>182</v>
      </c>
      <c r="D51" s="102">
        <v>0.23</v>
      </c>
      <c r="E51" s="111">
        <f>D51*E49</f>
        <v>0.88550000000000006</v>
      </c>
      <c r="F51" s="70"/>
      <c r="G51" s="86"/>
      <c r="H51" s="89"/>
      <c r="I51" s="89"/>
      <c r="J51" s="87"/>
      <c r="K51" s="89"/>
      <c r="L51" s="89"/>
      <c r="M51" s="90"/>
    </row>
    <row r="52" spans="1:13" ht="15">
      <c r="A52" s="175"/>
      <c r="B52" s="68" t="s">
        <v>207</v>
      </c>
      <c r="C52" s="68" t="s">
        <v>778</v>
      </c>
      <c r="D52" s="102">
        <v>0.96199999999999997</v>
      </c>
      <c r="E52" s="117">
        <f>D52*E49</f>
        <v>3.7037</v>
      </c>
      <c r="F52" s="111"/>
      <c r="G52" s="86"/>
      <c r="H52" s="89"/>
      <c r="I52" s="89"/>
      <c r="J52" s="89"/>
      <c r="K52" s="89"/>
      <c r="L52" s="89"/>
      <c r="M52" s="90"/>
    </row>
    <row r="53" spans="1:13" ht="15">
      <c r="A53" s="175"/>
      <c r="B53" s="68" t="s">
        <v>249</v>
      </c>
      <c r="C53" s="68" t="s">
        <v>778</v>
      </c>
      <c r="D53" s="102">
        <v>0.13800000000000001</v>
      </c>
      <c r="E53" s="117">
        <f>D53*E49</f>
        <v>0.53130000000000011</v>
      </c>
      <c r="F53" s="70"/>
      <c r="G53" s="86"/>
      <c r="H53" s="89"/>
      <c r="I53" s="89"/>
      <c r="J53" s="89"/>
      <c r="K53" s="89"/>
      <c r="L53" s="89"/>
      <c r="M53" s="90"/>
    </row>
    <row r="54" spans="1:13">
      <c r="A54" s="175"/>
      <c r="B54" s="68" t="s">
        <v>158</v>
      </c>
      <c r="C54" s="68" t="s">
        <v>18</v>
      </c>
      <c r="D54" s="102">
        <v>2.54</v>
      </c>
      <c r="E54" s="111">
        <f>D54*E49</f>
        <v>9.7789999999999999</v>
      </c>
      <c r="F54" s="70"/>
      <c r="G54" s="86"/>
      <c r="H54" s="89"/>
      <c r="I54" s="89"/>
      <c r="J54" s="89"/>
      <c r="K54" s="89"/>
      <c r="L54" s="89"/>
      <c r="M54" s="90"/>
    </row>
    <row r="55" spans="1:13" s="93" customFormat="1">
      <c r="A55" s="67" t="s">
        <v>44</v>
      </c>
      <c r="B55" s="231" t="s">
        <v>335</v>
      </c>
      <c r="C55" s="75" t="s">
        <v>10</v>
      </c>
      <c r="D55" s="170"/>
      <c r="E55" s="74">
        <v>4</v>
      </c>
      <c r="F55" s="74"/>
      <c r="G55" s="110"/>
      <c r="H55" s="89"/>
      <c r="I55" s="89"/>
      <c r="J55" s="89"/>
      <c r="K55" s="89"/>
      <c r="L55" s="89"/>
      <c r="M55" s="90"/>
    </row>
    <row r="56" spans="1:13">
      <c r="A56" s="175"/>
      <c r="B56" s="68" t="s">
        <v>181</v>
      </c>
      <c r="C56" s="68" t="s">
        <v>180</v>
      </c>
      <c r="D56" s="232">
        <v>1.54</v>
      </c>
      <c r="E56" s="170">
        <f>D56*E55</f>
        <v>6.16</v>
      </c>
      <c r="F56" s="70"/>
      <c r="G56" s="86"/>
      <c r="H56" s="87"/>
      <c r="I56" s="89"/>
      <c r="J56" s="89"/>
      <c r="K56" s="89"/>
      <c r="L56" s="89"/>
      <c r="M56" s="90"/>
    </row>
    <row r="57" spans="1:13">
      <c r="A57" s="175"/>
      <c r="B57" s="68" t="s">
        <v>183</v>
      </c>
      <c r="C57" s="70" t="s">
        <v>18</v>
      </c>
      <c r="D57" s="232">
        <v>0.09</v>
      </c>
      <c r="E57" s="170">
        <f>D57*E55</f>
        <v>0.36</v>
      </c>
      <c r="F57" s="70"/>
      <c r="G57" s="86"/>
      <c r="H57" s="89"/>
      <c r="I57" s="89"/>
      <c r="J57" s="87"/>
      <c r="K57" s="89"/>
      <c r="L57" s="89"/>
      <c r="M57" s="90"/>
    </row>
    <row r="58" spans="1:13">
      <c r="A58" s="175"/>
      <c r="B58" s="125" t="s">
        <v>334</v>
      </c>
      <c r="C58" s="170" t="s">
        <v>3</v>
      </c>
      <c r="D58" s="122">
        <v>1</v>
      </c>
      <c r="E58" s="170">
        <f>D58*E55</f>
        <v>4</v>
      </c>
      <c r="F58" s="111"/>
      <c r="G58" s="86"/>
      <c r="H58" s="89"/>
      <c r="I58" s="89"/>
      <c r="J58" s="89"/>
      <c r="K58" s="89"/>
      <c r="L58" s="89"/>
      <c r="M58" s="90"/>
    </row>
    <row r="59" spans="1:13">
      <c r="A59" s="175"/>
      <c r="B59" s="170" t="s">
        <v>186</v>
      </c>
      <c r="C59" s="170" t="s">
        <v>18</v>
      </c>
      <c r="D59" s="233">
        <v>1.4E-2</v>
      </c>
      <c r="E59" s="170">
        <f>D59*E55</f>
        <v>5.6000000000000001E-2</v>
      </c>
      <c r="F59" s="70"/>
      <c r="G59" s="86"/>
      <c r="H59" s="89"/>
      <c r="I59" s="89"/>
      <c r="J59" s="89"/>
      <c r="K59" s="89"/>
      <c r="L59" s="89"/>
      <c r="M59" s="90"/>
    </row>
    <row r="60" spans="1:13" s="93" customFormat="1" ht="25.5">
      <c r="A60" s="67" t="s">
        <v>45</v>
      </c>
      <c r="B60" s="67" t="s">
        <v>246</v>
      </c>
      <c r="C60" s="67" t="s">
        <v>780</v>
      </c>
      <c r="D60" s="109"/>
      <c r="E60" s="74">
        <v>20</v>
      </c>
      <c r="F60" s="74"/>
      <c r="G60" s="110"/>
      <c r="H60" s="89"/>
      <c r="I60" s="89"/>
      <c r="J60" s="89"/>
      <c r="K60" s="89"/>
      <c r="L60" s="89"/>
      <c r="M60" s="90"/>
    </row>
    <row r="61" spans="1:13">
      <c r="A61" s="175"/>
      <c r="B61" s="68" t="s">
        <v>1</v>
      </c>
      <c r="C61" s="68" t="s">
        <v>180</v>
      </c>
      <c r="D61" s="102">
        <v>0.27500000000000002</v>
      </c>
      <c r="E61" s="111">
        <f>D61*E60</f>
        <v>5.5</v>
      </c>
      <c r="F61" s="70"/>
      <c r="G61" s="86"/>
      <c r="H61" s="87"/>
      <c r="I61" s="89"/>
      <c r="J61" s="89"/>
      <c r="K61" s="89"/>
      <c r="L61" s="89"/>
      <c r="M61" s="90"/>
    </row>
    <row r="62" spans="1:13">
      <c r="A62" s="175"/>
      <c r="B62" s="68" t="s">
        <v>2</v>
      </c>
      <c r="C62" s="70" t="s">
        <v>182</v>
      </c>
      <c r="D62" s="102">
        <v>1.06E-2</v>
      </c>
      <c r="E62" s="111">
        <f>D62*E60</f>
        <v>0.21199999999999999</v>
      </c>
      <c r="F62" s="70"/>
      <c r="G62" s="86"/>
      <c r="H62" s="89"/>
      <c r="I62" s="89"/>
      <c r="J62" s="87"/>
      <c r="K62" s="89"/>
      <c r="L62" s="89"/>
      <c r="M62" s="90"/>
    </row>
    <row r="63" spans="1:13">
      <c r="A63" s="175"/>
      <c r="B63" s="68" t="s">
        <v>244</v>
      </c>
      <c r="C63" s="68" t="s">
        <v>184</v>
      </c>
      <c r="D63" s="102">
        <v>0.54</v>
      </c>
      <c r="E63" s="111">
        <f>D63*E60</f>
        <v>10.8</v>
      </c>
      <c r="F63" s="111"/>
      <c r="G63" s="86"/>
      <c r="H63" s="89"/>
      <c r="I63" s="89"/>
      <c r="J63" s="89"/>
      <c r="K63" s="89"/>
      <c r="L63" s="89"/>
      <c r="M63" s="90"/>
    </row>
    <row r="64" spans="1:13">
      <c r="A64" s="175"/>
      <c r="B64" s="68" t="s">
        <v>245</v>
      </c>
      <c r="C64" s="70" t="s">
        <v>201</v>
      </c>
      <c r="D64" s="70">
        <v>2.77</v>
      </c>
      <c r="E64" s="111">
        <f>D64*E60</f>
        <v>55.4</v>
      </c>
      <c r="F64" s="117"/>
      <c r="G64" s="86"/>
      <c r="H64" s="89"/>
      <c r="I64" s="89"/>
      <c r="J64" s="89"/>
      <c r="K64" s="89"/>
      <c r="L64" s="89"/>
      <c r="M64" s="90"/>
    </row>
    <row r="65" spans="1:13">
      <c r="A65" s="175"/>
      <c r="B65" s="170" t="s">
        <v>186</v>
      </c>
      <c r="C65" s="70" t="s">
        <v>17</v>
      </c>
      <c r="D65" s="102">
        <v>1.9E-3</v>
      </c>
      <c r="E65" s="117">
        <f>D65*E60</f>
        <v>3.7999999999999999E-2</v>
      </c>
      <c r="F65" s="70"/>
      <c r="G65" s="86"/>
      <c r="H65" s="89"/>
      <c r="I65" s="89"/>
      <c r="J65" s="89"/>
      <c r="K65" s="89"/>
      <c r="L65" s="89"/>
      <c r="M65" s="90"/>
    </row>
    <row r="66" spans="1:13" s="93" customFormat="1" ht="25.5">
      <c r="A66" s="67" t="s">
        <v>46</v>
      </c>
      <c r="B66" s="75" t="s">
        <v>336</v>
      </c>
      <c r="C66" s="75" t="s">
        <v>185</v>
      </c>
      <c r="D66" s="75"/>
      <c r="E66" s="116">
        <v>7.2</v>
      </c>
      <c r="F66" s="115"/>
      <c r="G66" s="110"/>
      <c r="H66" s="91"/>
      <c r="I66" s="92"/>
      <c r="J66" s="92"/>
      <c r="K66" s="92"/>
      <c r="L66" s="92"/>
      <c r="M66" s="90"/>
    </row>
    <row r="67" spans="1:13">
      <c r="A67" s="175"/>
      <c r="B67" s="68" t="s">
        <v>159</v>
      </c>
      <c r="C67" s="170" t="s">
        <v>180</v>
      </c>
      <c r="D67" s="70">
        <v>0.87</v>
      </c>
      <c r="E67" s="170">
        <f>D67*E66</f>
        <v>6.2640000000000002</v>
      </c>
      <c r="F67" s="111"/>
      <c r="G67" s="88"/>
      <c r="H67" s="89"/>
      <c r="I67" s="89"/>
      <c r="J67" s="89"/>
      <c r="K67" s="89"/>
      <c r="L67" s="89"/>
      <c r="M67" s="90"/>
    </row>
    <row r="68" spans="1:13" s="93" customFormat="1" ht="25.5">
      <c r="A68" s="67" t="s">
        <v>67</v>
      </c>
      <c r="B68" s="75" t="s">
        <v>351</v>
      </c>
      <c r="C68" s="75" t="s">
        <v>185</v>
      </c>
      <c r="D68" s="75"/>
      <c r="E68" s="116">
        <v>45.36</v>
      </c>
      <c r="F68" s="115"/>
      <c r="G68" s="110"/>
      <c r="H68" s="91"/>
      <c r="I68" s="92"/>
      <c r="J68" s="92"/>
      <c r="K68" s="92"/>
      <c r="L68" s="92"/>
      <c r="M68" s="90"/>
    </row>
    <row r="69" spans="1:13">
      <c r="A69" s="175"/>
      <c r="B69" s="68" t="s">
        <v>189</v>
      </c>
      <c r="C69" s="170" t="s">
        <v>185</v>
      </c>
      <c r="D69" s="70">
        <v>1</v>
      </c>
      <c r="E69" s="170">
        <f>D69*E68</f>
        <v>45.36</v>
      </c>
      <c r="F69" s="111"/>
      <c r="G69" s="88"/>
      <c r="H69" s="89"/>
      <c r="I69" s="89"/>
      <c r="J69" s="89"/>
      <c r="K69" s="89"/>
      <c r="L69" s="89"/>
      <c r="M69" s="90"/>
    </row>
    <row r="70" spans="1:13">
      <c r="A70" s="67"/>
      <c r="B70" s="149" t="s">
        <v>199</v>
      </c>
      <c r="C70" s="67"/>
      <c r="D70" s="112"/>
      <c r="E70" s="115"/>
      <c r="F70" s="115"/>
      <c r="G70" s="234"/>
      <c r="H70" s="235"/>
      <c r="I70" s="236"/>
      <c r="J70" s="237"/>
      <c r="K70" s="236"/>
      <c r="L70" s="236"/>
    </row>
    <row r="71" spans="1:13">
      <c r="A71" s="67"/>
      <c r="B71" s="149" t="s">
        <v>200</v>
      </c>
      <c r="C71" s="154">
        <v>0</v>
      </c>
      <c r="D71" s="112"/>
      <c r="E71" s="155"/>
      <c r="F71" s="115"/>
      <c r="G71" s="110"/>
      <c r="H71" s="129"/>
      <c r="I71" s="92"/>
      <c r="J71" s="155"/>
      <c r="K71" s="92"/>
      <c r="L71" s="130">
        <f>G70*C71</f>
        <v>0</v>
      </c>
      <c r="M71" s="71" t="s">
        <v>849</v>
      </c>
    </row>
    <row r="72" spans="1:13">
      <c r="A72" s="67"/>
      <c r="B72" s="149" t="s">
        <v>172</v>
      </c>
      <c r="C72" s="158"/>
      <c r="D72" s="112"/>
      <c r="E72" s="155"/>
      <c r="F72" s="115"/>
      <c r="G72" s="110"/>
      <c r="H72" s="159"/>
      <c r="I72" s="92"/>
      <c r="J72" s="155"/>
      <c r="K72" s="155"/>
      <c r="L72" s="89">
        <f>L70+L71</f>
        <v>0</v>
      </c>
    </row>
    <row r="73" spans="1:13">
      <c r="A73" s="67"/>
      <c r="B73" s="149" t="s">
        <v>161</v>
      </c>
      <c r="C73" s="154">
        <v>0</v>
      </c>
      <c r="D73" s="112"/>
      <c r="E73" s="155"/>
      <c r="F73" s="115"/>
      <c r="G73" s="88"/>
      <c r="H73" s="92"/>
      <c r="I73" s="92"/>
      <c r="J73" s="155"/>
      <c r="K73" s="155"/>
      <c r="L73" s="89">
        <f>L72*C73</f>
        <v>0</v>
      </c>
      <c r="M73" s="71" t="s">
        <v>850</v>
      </c>
    </row>
    <row r="74" spans="1:13">
      <c r="A74" s="67"/>
      <c r="B74" s="149" t="s">
        <v>172</v>
      </c>
      <c r="C74" s="158"/>
      <c r="D74" s="112"/>
      <c r="E74" s="155"/>
      <c r="F74" s="115"/>
      <c r="G74" s="110"/>
      <c r="H74" s="159"/>
      <c r="I74" s="92"/>
      <c r="J74" s="155"/>
      <c r="K74" s="155"/>
      <c r="L74" s="89">
        <f>L72+L73</f>
        <v>0</v>
      </c>
    </row>
    <row r="75" spans="1:13">
      <c r="A75" s="67"/>
      <c r="B75" s="149" t="s">
        <v>162</v>
      </c>
      <c r="C75" s="154">
        <v>0</v>
      </c>
      <c r="D75" s="112"/>
      <c r="E75" s="155"/>
      <c r="F75" s="115"/>
      <c r="G75" s="88"/>
      <c r="H75" s="92"/>
      <c r="I75" s="159"/>
      <c r="J75" s="155"/>
      <c r="K75" s="155"/>
      <c r="L75" s="89">
        <f>L74*C75</f>
        <v>0</v>
      </c>
      <c r="M75" s="71" t="s">
        <v>851</v>
      </c>
    </row>
    <row r="76" spans="1:13">
      <c r="A76" s="67"/>
      <c r="B76" s="149" t="s">
        <v>172</v>
      </c>
      <c r="C76" s="158"/>
      <c r="D76" s="112"/>
      <c r="E76" s="155"/>
      <c r="F76" s="115"/>
      <c r="G76" s="110"/>
      <c r="H76" s="159"/>
      <c r="I76" s="92"/>
      <c r="J76" s="155"/>
      <c r="K76" s="155"/>
      <c r="L76" s="89">
        <f>L74+L75</f>
        <v>0</v>
      </c>
    </row>
    <row r="77" spans="1:13" ht="15.75">
      <c r="A77" s="225"/>
      <c r="B77" s="226"/>
      <c r="C77" s="226"/>
      <c r="D77" s="226"/>
      <c r="E77" s="226"/>
      <c r="F77" s="226"/>
    </row>
  </sheetData>
  <mergeCells count="11">
    <mergeCell ref="A2:L2"/>
    <mergeCell ref="A3:L3"/>
    <mergeCell ref="A4:L4"/>
    <mergeCell ref="A6:A7"/>
    <mergeCell ref="B6:B7"/>
    <mergeCell ref="C6:C7"/>
    <mergeCell ref="D6:E6"/>
    <mergeCell ref="F6:G6"/>
    <mergeCell ref="H6:I6"/>
    <mergeCell ref="J6:K6"/>
    <mergeCell ref="L6:L7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4"/>
  <sheetViews>
    <sheetView showZeros="0" topLeftCell="A11" zoomScaleNormal="100" workbookViewId="0">
      <selection activeCell="A11" sqref="A1:XFD1048576"/>
    </sheetView>
  </sheetViews>
  <sheetFormatPr defaultRowHeight="12.75"/>
  <cols>
    <col min="1" max="1" width="3.7109375" style="71" customWidth="1"/>
    <col min="2" max="2" width="36.14062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8" width="9.7109375" style="71" customWidth="1"/>
    <col min="9" max="12" width="9.140625" style="71"/>
    <col min="13" max="13" width="15.7109375" style="71" customWidth="1"/>
    <col min="14" max="16384" width="9.140625" style="71"/>
  </cols>
  <sheetData>
    <row r="1" spans="1:13">
      <c r="K1" s="71" t="s">
        <v>845</v>
      </c>
    </row>
    <row r="2" spans="1:13" ht="18.75">
      <c r="A2" s="297" t="s">
        <v>809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584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>
      <c r="A5" s="205"/>
      <c r="B5" s="205"/>
      <c r="C5" s="205"/>
      <c r="D5" s="205"/>
      <c r="E5" s="205"/>
      <c r="F5" s="205"/>
      <c r="G5" s="205"/>
    </row>
    <row r="6" spans="1:13" ht="15">
      <c r="A6" s="95"/>
      <c r="B6" s="95"/>
      <c r="C6" s="95"/>
      <c r="D6" s="95"/>
      <c r="E6" s="96"/>
      <c r="F6" s="96"/>
    </row>
    <row r="7" spans="1:13" ht="37.5" customHeight="1">
      <c r="A7" s="301" t="s">
        <v>23</v>
      </c>
      <c r="B7" s="307" t="s">
        <v>153</v>
      </c>
      <c r="C7" s="308" t="s">
        <v>154</v>
      </c>
      <c r="D7" s="316" t="s">
        <v>155</v>
      </c>
      <c r="E7" s="316"/>
      <c r="F7" s="316" t="s">
        <v>195</v>
      </c>
      <c r="G7" s="316"/>
      <c r="H7" s="312" t="s">
        <v>196</v>
      </c>
      <c r="I7" s="312"/>
      <c r="J7" s="309" t="s">
        <v>197</v>
      </c>
      <c r="K7" s="310"/>
      <c r="L7" s="311" t="s">
        <v>179</v>
      </c>
    </row>
    <row r="8" spans="1:13" ht="63.75">
      <c r="A8" s="303"/>
      <c r="B8" s="307"/>
      <c r="C8" s="308"/>
      <c r="D8" s="97" t="s">
        <v>156</v>
      </c>
      <c r="E8" s="97" t="s">
        <v>157</v>
      </c>
      <c r="F8" s="97" t="s">
        <v>198</v>
      </c>
      <c r="G8" s="97" t="s">
        <v>179</v>
      </c>
      <c r="H8" s="97" t="s">
        <v>198</v>
      </c>
      <c r="I8" s="97" t="s">
        <v>179</v>
      </c>
      <c r="J8" s="97" t="s">
        <v>198</v>
      </c>
      <c r="K8" s="97" t="s">
        <v>179</v>
      </c>
      <c r="L8" s="311"/>
    </row>
    <row r="9" spans="1:13">
      <c r="A9" s="67" t="s">
        <v>32</v>
      </c>
      <c r="B9" s="67" t="s">
        <v>34</v>
      </c>
      <c r="C9" s="67" t="s">
        <v>35</v>
      </c>
      <c r="D9" s="67" t="s">
        <v>36</v>
      </c>
      <c r="E9" s="67" t="s">
        <v>37</v>
      </c>
      <c r="F9" s="67" t="s">
        <v>25</v>
      </c>
      <c r="G9" s="75">
        <v>8</v>
      </c>
      <c r="H9" s="67" t="s">
        <v>27</v>
      </c>
      <c r="I9" s="75">
        <v>10</v>
      </c>
      <c r="J9" s="67" t="s">
        <v>66</v>
      </c>
      <c r="K9" s="75">
        <v>12</v>
      </c>
      <c r="L9" s="67" t="s">
        <v>45</v>
      </c>
    </row>
    <row r="10" spans="1:13" s="93" customFormat="1" ht="25.5">
      <c r="A10" s="67" t="s">
        <v>32</v>
      </c>
      <c r="B10" s="75" t="s">
        <v>585</v>
      </c>
      <c r="C10" s="67" t="s">
        <v>777</v>
      </c>
      <c r="D10" s="75"/>
      <c r="E10" s="74">
        <v>5.7</v>
      </c>
      <c r="F10" s="115"/>
      <c r="G10" s="110"/>
      <c r="H10" s="91"/>
      <c r="I10" s="92"/>
      <c r="J10" s="92"/>
      <c r="K10" s="92"/>
      <c r="L10" s="89"/>
      <c r="M10" s="90"/>
    </row>
    <row r="11" spans="1:13">
      <c r="A11" s="111"/>
      <c r="B11" s="68" t="s">
        <v>181</v>
      </c>
      <c r="C11" s="68" t="s">
        <v>180</v>
      </c>
      <c r="D11" s="170">
        <v>2.06</v>
      </c>
      <c r="E11" s="117">
        <f>D11*E10</f>
        <v>11.742000000000001</v>
      </c>
      <c r="F11" s="111"/>
      <c r="G11" s="88"/>
      <c r="H11" s="89"/>
      <c r="I11" s="89"/>
      <c r="J11" s="89"/>
      <c r="K11" s="89"/>
      <c r="L11" s="89"/>
      <c r="M11" s="90"/>
    </row>
    <row r="12" spans="1:13" s="93" customFormat="1" ht="25.5">
      <c r="A12" s="67" t="s">
        <v>33</v>
      </c>
      <c r="B12" s="67" t="s">
        <v>326</v>
      </c>
      <c r="C12" s="75" t="s">
        <v>777</v>
      </c>
      <c r="D12" s="109"/>
      <c r="E12" s="74">
        <v>1.85</v>
      </c>
      <c r="F12" s="74"/>
      <c r="G12" s="110"/>
      <c r="H12" s="89"/>
      <c r="I12" s="89"/>
      <c r="J12" s="89"/>
      <c r="K12" s="89"/>
      <c r="L12" s="89"/>
      <c r="M12" s="90"/>
    </row>
    <row r="13" spans="1:13">
      <c r="A13" s="175"/>
      <c r="B13" s="68" t="s">
        <v>181</v>
      </c>
      <c r="C13" s="68" t="s">
        <v>180</v>
      </c>
      <c r="D13" s="102">
        <v>3.16</v>
      </c>
      <c r="E13" s="111">
        <f>D13*E12</f>
        <v>5.846000000000001</v>
      </c>
      <c r="F13" s="70"/>
      <c r="G13" s="86"/>
      <c r="H13" s="87"/>
      <c r="I13" s="89"/>
      <c r="J13" s="89"/>
      <c r="K13" s="89"/>
      <c r="L13" s="89"/>
      <c r="M13" s="90"/>
    </row>
    <row r="14" spans="1:13" ht="15">
      <c r="A14" s="175"/>
      <c r="B14" s="68" t="s">
        <v>327</v>
      </c>
      <c r="C14" s="170" t="s">
        <v>778</v>
      </c>
      <c r="D14" s="102">
        <v>1.25</v>
      </c>
      <c r="E14" s="70">
        <f>D14*E12</f>
        <v>2.3125</v>
      </c>
      <c r="F14" s="70"/>
      <c r="G14" s="86"/>
      <c r="H14" s="89"/>
      <c r="I14" s="89"/>
      <c r="J14" s="87"/>
      <c r="K14" s="89"/>
      <c r="L14" s="89"/>
      <c r="M14" s="90"/>
    </row>
    <row r="15" spans="1:13">
      <c r="A15" s="175"/>
      <c r="B15" s="170" t="s">
        <v>186</v>
      </c>
      <c r="C15" s="170" t="s">
        <v>18</v>
      </c>
      <c r="D15" s="170">
        <v>0.01</v>
      </c>
      <c r="E15" s="70">
        <f>D15*E12</f>
        <v>1.8500000000000003E-2</v>
      </c>
      <c r="F15" s="111"/>
      <c r="G15" s="86"/>
      <c r="H15" s="89"/>
      <c r="I15" s="89"/>
      <c r="J15" s="89"/>
      <c r="K15" s="89"/>
      <c r="L15" s="89"/>
      <c r="M15" s="90"/>
    </row>
    <row r="16" spans="1:13" s="93" customFormat="1" ht="25.5">
      <c r="A16" s="67" t="s">
        <v>34</v>
      </c>
      <c r="B16" s="173" t="s">
        <v>501</v>
      </c>
      <c r="C16" s="173" t="s">
        <v>5</v>
      </c>
      <c r="D16" s="207"/>
      <c r="E16" s="116">
        <v>79.75</v>
      </c>
      <c r="F16" s="207"/>
      <c r="G16" s="110"/>
      <c r="H16" s="89"/>
      <c r="I16" s="89"/>
      <c r="J16" s="89"/>
      <c r="K16" s="89"/>
      <c r="L16" s="89"/>
    </row>
    <row r="17" spans="1:13">
      <c r="A17" s="175"/>
      <c r="B17" s="68" t="s">
        <v>1</v>
      </c>
      <c r="C17" s="70" t="s">
        <v>180</v>
      </c>
      <c r="D17" s="102">
        <v>0.60899999999999999</v>
      </c>
      <c r="E17" s="111">
        <f>D17*E16</f>
        <v>48.567749999999997</v>
      </c>
      <c r="F17" s="70"/>
      <c r="G17" s="86"/>
      <c r="H17" s="87"/>
      <c r="I17" s="89"/>
      <c r="J17" s="89"/>
      <c r="K17" s="89"/>
      <c r="L17" s="89"/>
    </row>
    <row r="18" spans="1:13">
      <c r="A18" s="175"/>
      <c r="B18" s="68" t="s">
        <v>2</v>
      </c>
      <c r="C18" s="70" t="s">
        <v>18</v>
      </c>
      <c r="D18" s="102">
        <v>4.5999999999999999E-3</v>
      </c>
      <c r="E18" s="111">
        <f>D18*E16</f>
        <v>0.36685000000000001</v>
      </c>
      <c r="F18" s="70"/>
      <c r="G18" s="86"/>
      <c r="H18" s="89"/>
      <c r="I18" s="89"/>
      <c r="J18" s="87"/>
      <c r="K18" s="89"/>
      <c r="L18" s="89"/>
    </row>
    <row r="19" spans="1:13" ht="25.5">
      <c r="A19" s="175"/>
      <c r="B19" s="209" t="s">
        <v>502</v>
      </c>
      <c r="C19" s="68" t="s">
        <v>252</v>
      </c>
      <c r="D19" s="111">
        <v>1</v>
      </c>
      <c r="E19" s="111">
        <f>D19*E16</f>
        <v>79.75</v>
      </c>
      <c r="F19" s="102"/>
      <c r="G19" s="86"/>
      <c r="H19" s="89"/>
      <c r="I19" s="89"/>
      <c r="J19" s="89"/>
      <c r="K19" s="89"/>
      <c r="L19" s="89"/>
    </row>
    <row r="20" spans="1:13">
      <c r="A20" s="175"/>
      <c r="B20" s="68" t="s">
        <v>470</v>
      </c>
      <c r="C20" s="68" t="s">
        <v>21</v>
      </c>
      <c r="D20" s="102"/>
      <c r="E20" s="111">
        <v>15</v>
      </c>
      <c r="F20" s="102"/>
      <c r="G20" s="86"/>
      <c r="H20" s="89"/>
      <c r="I20" s="89"/>
      <c r="J20" s="89"/>
      <c r="K20" s="89"/>
      <c r="L20" s="89"/>
    </row>
    <row r="21" spans="1:13">
      <c r="A21" s="175"/>
      <c r="B21" s="68" t="s">
        <v>158</v>
      </c>
      <c r="C21" s="68" t="s">
        <v>18</v>
      </c>
      <c r="D21" s="102">
        <v>0.156</v>
      </c>
      <c r="E21" s="111">
        <f>D21*E16</f>
        <v>12.441000000000001</v>
      </c>
      <c r="F21" s="111"/>
      <c r="G21" s="86"/>
      <c r="H21" s="89"/>
      <c r="I21" s="89"/>
      <c r="J21" s="89"/>
      <c r="K21" s="89"/>
      <c r="L21" s="89"/>
    </row>
    <row r="22" spans="1:13" s="93" customFormat="1" ht="25.5">
      <c r="A22" s="67" t="s">
        <v>35</v>
      </c>
      <c r="B22" s="67" t="s">
        <v>488</v>
      </c>
      <c r="C22" s="67" t="s">
        <v>780</v>
      </c>
      <c r="D22" s="109"/>
      <c r="E22" s="128">
        <v>18.600000000000001</v>
      </c>
      <c r="F22" s="115"/>
      <c r="G22" s="110"/>
      <c r="H22" s="89"/>
      <c r="I22" s="89"/>
      <c r="J22" s="89"/>
      <c r="K22" s="89"/>
      <c r="L22" s="89"/>
    </row>
    <row r="23" spans="1:13">
      <c r="A23" s="175"/>
      <c r="B23" s="68" t="s">
        <v>1</v>
      </c>
      <c r="C23" s="70" t="s">
        <v>180</v>
      </c>
      <c r="D23" s="117">
        <v>0.21099999999999999</v>
      </c>
      <c r="E23" s="111">
        <f>D23*E22</f>
        <v>3.9246000000000003</v>
      </c>
      <c r="F23" s="86"/>
      <c r="G23" s="86"/>
      <c r="H23" s="87"/>
      <c r="I23" s="89"/>
      <c r="J23" s="89"/>
      <c r="K23" s="89"/>
      <c r="L23" s="89"/>
    </row>
    <row r="24" spans="1:13">
      <c r="A24" s="175"/>
      <c r="B24" s="68" t="s">
        <v>489</v>
      </c>
      <c r="C24" s="70" t="s">
        <v>490</v>
      </c>
      <c r="D24" s="203">
        <v>1</v>
      </c>
      <c r="E24" s="111">
        <v>3</v>
      </c>
      <c r="F24" s="86"/>
      <c r="G24" s="86"/>
      <c r="H24" s="89"/>
      <c r="I24" s="89"/>
      <c r="J24" s="87"/>
      <c r="K24" s="89"/>
      <c r="L24" s="89"/>
    </row>
    <row r="25" spans="1:13">
      <c r="A25" s="175"/>
      <c r="B25" s="68" t="s">
        <v>491</v>
      </c>
      <c r="C25" s="68" t="s">
        <v>3</v>
      </c>
      <c r="D25" s="70"/>
      <c r="E25" s="111">
        <v>5</v>
      </c>
      <c r="F25" s="86"/>
      <c r="G25" s="86"/>
      <c r="H25" s="89"/>
      <c r="I25" s="89"/>
      <c r="J25" s="89"/>
      <c r="K25" s="89"/>
      <c r="L25" s="89"/>
    </row>
    <row r="26" spans="1:13" s="93" customFormat="1" ht="25.5">
      <c r="A26" s="67" t="s">
        <v>36</v>
      </c>
      <c r="B26" s="67" t="s">
        <v>588</v>
      </c>
      <c r="C26" s="67" t="s">
        <v>19</v>
      </c>
      <c r="D26" s="109"/>
      <c r="E26" s="74">
        <v>58</v>
      </c>
      <c r="F26" s="115"/>
      <c r="G26" s="110"/>
      <c r="H26" s="89"/>
      <c r="I26" s="89"/>
      <c r="J26" s="89"/>
      <c r="K26" s="89"/>
      <c r="L26" s="89"/>
      <c r="M26" s="90"/>
    </row>
    <row r="27" spans="1:13">
      <c r="A27" s="175"/>
      <c r="B27" s="68" t="s">
        <v>1</v>
      </c>
      <c r="C27" s="70" t="s">
        <v>180</v>
      </c>
      <c r="D27" s="102">
        <v>0.58299999999999996</v>
      </c>
      <c r="E27" s="111">
        <f>D27*E26</f>
        <v>33.814</v>
      </c>
      <c r="F27" s="86"/>
      <c r="G27" s="86"/>
      <c r="H27" s="87"/>
      <c r="I27" s="89"/>
      <c r="J27" s="89"/>
      <c r="K27" s="89"/>
      <c r="L27" s="89"/>
      <c r="M27" s="90"/>
    </row>
    <row r="28" spans="1:13">
      <c r="A28" s="175"/>
      <c r="B28" s="68" t="s">
        <v>2</v>
      </c>
      <c r="C28" s="70" t="s">
        <v>182</v>
      </c>
      <c r="D28" s="102">
        <v>4.5999999999999999E-3</v>
      </c>
      <c r="E28" s="117">
        <f>D28*E26</f>
        <v>0.26679999999999998</v>
      </c>
      <c r="F28" s="86"/>
      <c r="G28" s="86"/>
      <c r="H28" s="89"/>
      <c r="I28" s="89"/>
      <c r="J28" s="87"/>
      <c r="K28" s="89"/>
      <c r="L28" s="89"/>
      <c r="M28" s="90"/>
    </row>
    <row r="29" spans="1:13" ht="25.5">
      <c r="A29" s="175"/>
      <c r="B29" s="68" t="s">
        <v>588</v>
      </c>
      <c r="C29" s="68" t="s">
        <v>5</v>
      </c>
      <c r="D29" s="111">
        <v>1</v>
      </c>
      <c r="E29" s="111">
        <f>D29*E26</f>
        <v>58</v>
      </c>
      <c r="F29" s="86"/>
      <c r="G29" s="86"/>
      <c r="H29" s="89"/>
      <c r="I29" s="89"/>
      <c r="J29" s="89"/>
      <c r="K29" s="89"/>
      <c r="L29" s="89"/>
      <c r="M29" s="90"/>
    </row>
    <row r="30" spans="1:13">
      <c r="A30" s="175"/>
      <c r="B30" s="68" t="s">
        <v>158</v>
      </c>
      <c r="C30" s="68" t="s">
        <v>18</v>
      </c>
      <c r="D30" s="102">
        <v>0.20799999999999999</v>
      </c>
      <c r="E30" s="111">
        <f>D30*E26</f>
        <v>12.064</v>
      </c>
      <c r="F30" s="86"/>
      <c r="G30" s="86"/>
      <c r="H30" s="89"/>
      <c r="I30" s="89"/>
      <c r="J30" s="89"/>
      <c r="K30" s="89"/>
      <c r="L30" s="89"/>
      <c r="M30" s="90"/>
    </row>
    <row r="31" spans="1:13" s="93" customFormat="1" ht="15">
      <c r="A31" s="67" t="s">
        <v>37</v>
      </c>
      <c r="B31" s="67" t="s">
        <v>217</v>
      </c>
      <c r="C31" s="67" t="s">
        <v>777</v>
      </c>
      <c r="D31" s="109"/>
      <c r="E31" s="74">
        <v>2.85</v>
      </c>
      <c r="F31" s="115"/>
      <c r="G31" s="110"/>
      <c r="H31" s="91"/>
      <c r="I31" s="92"/>
      <c r="J31" s="92"/>
      <c r="K31" s="92"/>
      <c r="L31" s="89"/>
      <c r="M31" s="90"/>
    </row>
    <row r="32" spans="1:13">
      <c r="A32" s="111"/>
      <c r="B32" s="68" t="s">
        <v>1</v>
      </c>
      <c r="C32" s="70" t="s">
        <v>180</v>
      </c>
      <c r="D32" s="102">
        <v>1.21</v>
      </c>
      <c r="E32" s="111">
        <f>D32*E31</f>
        <v>3.4485000000000001</v>
      </c>
      <c r="F32" s="111"/>
      <c r="G32" s="88"/>
      <c r="H32" s="89"/>
      <c r="I32" s="89"/>
      <c r="J32" s="89"/>
      <c r="K32" s="89"/>
      <c r="L32" s="89"/>
      <c r="M32" s="90"/>
    </row>
    <row r="33" spans="1:13" s="93" customFormat="1" ht="25.5">
      <c r="A33" s="67" t="s">
        <v>25</v>
      </c>
      <c r="B33" s="75" t="s">
        <v>336</v>
      </c>
      <c r="C33" s="75" t="s">
        <v>185</v>
      </c>
      <c r="D33" s="75"/>
      <c r="E33" s="116">
        <v>5.22</v>
      </c>
      <c r="F33" s="115"/>
      <c r="G33" s="110"/>
      <c r="H33" s="91"/>
      <c r="I33" s="92"/>
      <c r="J33" s="92"/>
      <c r="K33" s="92"/>
      <c r="L33" s="92"/>
      <c r="M33" s="90"/>
    </row>
    <row r="34" spans="1:13">
      <c r="A34" s="175"/>
      <c r="B34" s="68" t="s">
        <v>159</v>
      </c>
      <c r="C34" s="170" t="s">
        <v>180</v>
      </c>
      <c r="D34" s="70">
        <v>0.87</v>
      </c>
      <c r="E34" s="170">
        <f>D34*E33</f>
        <v>4.5413999999999994</v>
      </c>
      <c r="F34" s="111"/>
      <c r="G34" s="88"/>
      <c r="H34" s="89"/>
      <c r="I34" s="89"/>
      <c r="J34" s="89"/>
      <c r="K34" s="89"/>
      <c r="L34" s="89"/>
      <c r="M34" s="90"/>
    </row>
    <row r="35" spans="1:13" s="93" customFormat="1" ht="25.5">
      <c r="A35" s="67" t="s">
        <v>26</v>
      </c>
      <c r="B35" s="75" t="s">
        <v>351</v>
      </c>
      <c r="C35" s="75" t="s">
        <v>185</v>
      </c>
      <c r="D35" s="75"/>
      <c r="E35" s="116">
        <f>E33</f>
        <v>5.22</v>
      </c>
      <c r="F35" s="115"/>
      <c r="G35" s="110"/>
      <c r="H35" s="91"/>
      <c r="I35" s="92"/>
      <c r="J35" s="92"/>
      <c r="K35" s="92"/>
      <c r="L35" s="92"/>
      <c r="M35" s="90"/>
    </row>
    <row r="36" spans="1:13">
      <c r="A36" s="175"/>
      <c r="B36" s="68" t="s">
        <v>189</v>
      </c>
      <c r="C36" s="170" t="s">
        <v>185</v>
      </c>
      <c r="D36" s="70">
        <v>1</v>
      </c>
      <c r="E36" s="170">
        <f>D36*E35</f>
        <v>5.22</v>
      </c>
      <c r="F36" s="111"/>
      <c r="G36" s="88"/>
      <c r="H36" s="89"/>
      <c r="I36" s="89"/>
      <c r="J36" s="89"/>
      <c r="K36" s="89"/>
      <c r="L36" s="89"/>
      <c r="M36" s="90"/>
    </row>
    <row r="37" spans="1:13">
      <c r="A37" s="67"/>
      <c r="B37" s="149" t="s">
        <v>199</v>
      </c>
      <c r="C37" s="67"/>
      <c r="D37" s="112"/>
      <c r="E37" s="115"/>
      <c r="F37" s="115"/>
      <c r="G37" s="115"/>
      <c r="H37" s="92"/>
      <c r="I37" s="130"/>
      <c r="J37" s="155"/>
      <c r="K37" s="130"/>
      <c r="L37" s="130"/>
    </row>
    <row r="38" spans="1:13">
      <c r="A38" s="67"/>
      <c r="B38" s="149" t="s">
        <v>200</v>
      </c>
      <c r="C38" s="154">
        <v>0</v>
      </c>
      <c r="D38" s="112"/>
      <c r="E38" s="155"/>
      <c r="F38" s="115"/>
      <c r="G38" s="110"/>
      <c r="H38" s="129"/>
      <c r="I38" s="92"/>
      <c r="J38" s="155"/>
      <c r="K38" s="92"/>
      <c r="L38" s="130">
        <f>G37*C38</f>
        <v>0</v>
      </c>
      <c r="M38" s="71" t="s">
        <v>849</v>
      </c>
    </row>
    <row r="39" spans="1:13">
      <c r="A39" s="67"/>
      <c r="B39" s="149" t="s">
        <v>172</v>
      </c>
      <c r="C39" s="158"/>
      <c r="D39" s="112"/>
      <c r="E39" s="155"/>
      <c r="F39" s="115"/>
      <c r="G39" s="110"/>
      <c r="H39" s="159"/>
      <c r="I39" s="92"/>
      <c r="J39" s="155"/>
      <c r="K39" s="155"/>
      <c r="L39" s="89">
        <f>L37+L38</f>
        <v>0</v>
      </c>
    </row>
    <row r="40" spans="1:13">
      <c r="A40" s="67"/>
      <c r="B40" s="149" t="s">
        <v>161</v>
      </c>
      <c r="C40" s="154">
        <v>0</v>
      </c>
      <c r="D40" s="112"/>
      <c r="E40" s="155"/>
      <c r="F40" s="115"/>
      <c r="G40" s="88"/>
      <c r="H40" s="92"/>
      <c r="I40" s="92"/>
      <c r="J40" s="155"/>
      <c r="K40" s="155"/>
      <c r="L40" s="89">
        <f>L39*C40</f>
        <v>0</v>
      </c>
      <c r="M40" s="71" t="s">
        <v>850</v>
      </c>
    </row>
    <row r="41" spans="1:13">
      <c r="A41" s="67"/>
      <c r="B41" s="149" t="s">
        <v>172</v>
      </c>
      <c r="C41" s="158"/>
      <c r="D41" s="112"/>
      <c r="E41" s="155"/>
      <c r="F41" s="115"/>
      <c r="G41" s="110"/>
      <c r="H41" s="159"/>
      <c r="I41" s="92"/>
      <c r="J41" s="155"/>
      <c r="K41" s="155"/>
      <c r="L41" s="89">
        <f>L39+L40</f>
        <v>0</v>
      </c>
    </row>
    <row r="42" spans="1:13">
      <c r="A42" s="67"/>
      <c r="B42" s="149" t="s">
        <v>162</v>
      </c>
      <c r="C42" s="154">
        <v>0</v>
      </c>
      <c r="D42" s="112"/>
      <c r="E42" s="155"/>
      <c r="F42" s="115"/>
      <c r="G42" s="88"/>
      <c r="H42" s="92"/>
      <c r="I42" s="159"/>
      <c r="J42" s="155"/>
      <c r="K42" s="155"/>
      <c r="L42" s="89">
        <f>L41*C42</f>
        <v>0</v>
      </c>
      <c r="M42" s="71" t="s">
        <v>851</v>
      </c>
    </row>
    <row r="43" spans="1:13">
      <c r="A43" s="67"/>
      <c r="B43" s="149" t="s">
        <v>172</v>
      </c>
      <c r="C43" s="158"/>
      <c r="D43" s="112"/>
      <c r="E43" s="155"/>
      <c r="F43" s="115"/>
      <c r="G43" s="110"/>
      <c r="H43" s="159"/>
      <c r="I43" s="92"/>
      <c r="J43" s="155"/>
      <c r="K43" s="155"/>
      <c r="L43" s="89">
        <f>L41+L42</f>
        <v>0</v>
      </c>
    </row>
    <row r="44" spans="1:13" ht="15.75">
      <c r="A44" s="225"/>
      <c r="B44" s="226"/>
      <c r="C44" s="226"/>
      <c r="D44" s="226"/>
      <c r="E44" s="226"/>
      <c r="F44" s="226"/>
    </row>
  </sheetData>
  <mergeCells count="11">
    <mergeCell ref="A2:L2"/>
    <mergeCell ref="A3:L3"/>
    <mergeCell ref="A4:L4"/>
    <mergeCell ref="A7:A8"/>
    <mergeCell ref="B7:B8"/>
    <mergeCell ref="C7:C8"/>
    <mergeCell ref="D7:E7"/>
    <mergeCell ref="F7:G7"/>
    <mergeCell ref="H7:I7"/>
    <mergeCell ref="J7:K7"/>
    <mergeCell ref="L7:L8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9"/>
  <sheetViews>
    <sheetView showZeros="0" topLeftCell="A16" zoomScaleNormal="100" workbookViewId="0">
      <selection activeCell="A16" sqref="A1:XFD1048576"/>
    </sheetView>
  </sheetViews>
  <sheetFormatPr defaultRowHeight="12.75"/>
  <cols>
    <col min="1" max="1" width="3.7109375" style="71" customWidth="1"/>
    <col min="2" max="2" width="37.710937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7" width="8.28515625" style="71" customWidth="1"/>
    <col min="8" max="8" width="9.7109375" style="71" customWidth="1"/>
    <col min="9" max="12" width="9.140625" style="71"/>
    <col min="13" max="13" width="14.5703125" style="71" customWidth="1"/>
    <col min="14" max="16384" width="9.140625" style="71"/>
  </cols>
  <sheetData>
    <row r="1" spans="1:13">
      <c r="K1" s="71" t="s">
        <v>846</v>
      </c>
    </row>
    <row r="2" spans="1:13" ht="18.75">
      <c r="A2" s="297" t="s">
        <v>810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329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>
      <c r="A5" s="205"/>
      <c r="B5" s="205"/>
      <c r="C5" s="205"/>
      <c r="D5" s="205"/>
      <c r="E5" s="205"/>
      <c r="F5" s="205"/>
      <c r="G5" s="205"/>
    </row>
    <row r="6" spans="1:13" ht="33.75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93" customFormat="1" ht="53.25">
      <c r="A9" s="67" t="s">
        <v>32</v>
      </c>
      <c r="B9" s="75" t="s">
        <v>811</v>
      </c>
      <c r="C9" s="173" t="s">
        <v>775</v>
      </c>
      <c r="D9" s="207"/>
      <c r="E9" s="116">
        <v>12.53</v>
      </c>
      <c r="F9" s="74"/>
      <c r="G9" s="110"/>
      <c r="H9" s="89"/>
      <c r="I9" s="89"/>
      <c r="J9" s="89"/>
      <c r="K9" s="89"/>
      <c r="L9" s="89"/>
      <c r="M9" s="90"/>
    </row>
    <row r="10" spans="1:13">
      <c r="A10" s="175"/>
      <c r="B10" s="68" t="s">
        <v>181</v>
      </c>
      <c r="C10" s="68" t="s">
        <v>180</v>
      </c>
      <c r="D10" s="102">
        <v>3.5499999999999997E-2</v>
      </c>
      <c r="E10" s="111">
        <f>D10*E9</f>
        <v>0.44481499999999996</v>
      </c>
      <c r="F10" s="70"/>
      <c r="G10" s="86"/>
      <c r="H10" s="87"/>
      <c r="I10" s="89"/>
      <c r="J10" s="89"/>
      <c r="K10" s="89"/>
      <c r="L10" s="89"/>
      <c r="M10" s="90"/>
    </row>
    <row r="11" spans="1:13" ht="15">
      <c r="A11" s="175"/>
      <c r="B11" s="68" t="s">
        <v>776</v>
      </c>
      <c r="C11" s="68" t="s">
        <v>247</v>
      </c>
      <c r="D11" s="238">
        <v>7.9500000000000001E-2</v>
      </c>
      <c r="E11" s="239">
        <f>D11*E9</f>
        <v>0.99613499999999999</v>
      </c>
      <c r="F11" s="240"/>
      <c r="G11" s="241"/>
      <c r="H11" s="242"/>
      <c r="I11" s="242"/>
      <c r="J11" s="134"/>
      <c r="K11" s="242"/>
      <c r="L11" s="242"/>
      <c r="M11" s="90"/>
    </row>
    <row r="12" spans="1:13">
      <c r="A12" s="175"/>
      <c r="B12" s="68" t="s">
        <v>248</v>
      </c>
      <c r="C12" s="68" t="s">
        <v>18</v>
      </c>
      <c r="D12" s="243">
        <v>4.2599999999999999E-3</v>
      </c>
      <c r="E12" s="117">
        <f>D12*E9</f>
        <v>5.3377799999999996E-2</v>
      </c>
      <c r="F12" s="111"/>
      <c r="G12" s="86"/>
      <c r="H12" s="89"/>
      <c r="I12" s="89"/>
      <c r="J12" s="89"/>
      <c r="K12" s="89"/>
      <c r="L12" s="89"/>
      <c r="M12" s="90"/>
    </row>
    <row r="13" spans="1:13" s="93" customFormat="1" ht="25.5">
      <c r="A13" s="67" t="s">
        <v>33</v>
      </c>
      <c r="B13" s="67" t="s">
        <v>326</v>
      </c>
      <c r="C13" s="75" t="s">
        <v>777</v>
      </c>
      <c r="D13" s="109"/>
      <c r="E13" s="74">
        <v>3.5</v>
      </c>
      <c r="F13" s="74"/>
      <c r="G13" s="110"/>
      <c r="H13" s="89"/>
      <c r="I13" s="89"/>
      <c r="J13" s="89"/>
      <c r="K13" s="89"/>
      <c r="L13" s="89"/>
      <c r="M13" s="90"/>
    </row>
    <row r="14" spans="1:13">
      <c r="A14" s="175"/>
      <c r="B14" s="68" t="s">
        <v>181</v>
      </c>
      <c r="C14" s="68" t="s">
        <v>180</v>
      </c>
      <c r="D14" s="102">
        <v>3.16</v>
      </c>
      <c r="E14" s="111">
        <f>D14*E13</f>
        <v>11.06</v>
      </c>
      <c r="F14" s="70"/>
      <c r="G14" s="86"/>
      <c r="H14" s="87"/>
      <c r="I14" s="89"/>
      <c r="J14" s="89"/>
      <c r="K14" s="89"/>
      <c r="L14" s="89"/>
      <c r="M14" s="90"/>
    </row>
    <row r="15" spans="1:13" ht="15">
      <c r="A15" s="175"/>
      <c r="B15" s="68" t="s">
        <v>327</v>
      </c>
      <c r="C15" s="170" t="s">
        <v>778</v>
      </c>
      <c r="D15" s="102">
        <v>1.25</v>
      </c>
      <c r="E15" s="70">
        <f>D15*E13</f>
        <v>4.375</v>
      </c>
      <c r="F15" s="70"/>
      <c r="G15" s="86"/>
      <c r="H15" s="89"/>
      <c r="I15" s="89"/>
      <c r="J15" s="87"/>
      <c r="K15" s="89"/>
      <c r="L15" s="89"/>
      <c r="M15" s="90"/>
    </row>
    <row r="16" spans="1:13">
      <c r="A16" s="175"/>
      <c r="B16" s="170" t="s">
        <v>186</v>
      </c>
      <c r="C16" s="170" t="s">
        <v>18</v>
      </c>
      <c r="D16" s="170">
        <v>0.01</v>
      </c>
      <c r="E16" s="70">
        <f>D16*E13</f>
        <v>3.5000000000000003E-2</v>
      </c>
      <c r="F16" s="111"/>
      <c r="G16" s="86"/>
      <c r="H16" s="89"/>
      <c r="I16" s="89"/>
      <c r="J16" s="89"/>
      <c r="K16" s="89"/>
      <c r="L16" s="89"/>
      <c r="M16" s="90"/>
    </row>
    <row r="17" spans="1:13" s="93" customFormat="1">
      <c r="A17" s="67" t="s">
        <v>34</v>
      </c>
      <c r="B17" s="173" t="s">
        <v>589</v>
      </c>
      <c r="C17" s="173" t="s">
        <v>5</v>
      </c>
      <c r="D17" s="207"/>
      <c r="E17" s="116">
        <v>44.75</v>
      </c>
      <c r="F17" s="74"/>
      <c r="G17" s="110"/>
      <c r="H17" s="89"/>
      <c r="I17" s="89"/>
      <c r="J17" s="89"/>
      <c r="K17" s="89"/>
      <c r="L17" s="89"/>
      <c r="M17" s="90"/>
    </row>
    <row r="18" spans="1:13">
      <c r="A18" s="175"/>
      <c r="B18" s="68" t="s">
        <v>1</v>
      </c>
      <c r="C18" s="70" t="s">
        <v>180</v>
      </c>
      <c r="D18" s="102">
        <v>0.318</v>
      </c>
      <c r="E18" s="111">
        <f>D18*E17</f>
        <v>14.230500000000001</v>
      </c>
      <c r="F18" s="70"/>
      <c r="G18" s="86"/>
      <c r="H18" s="87"/>
      <c r="I18" s="89"/>
      <c r="J18" s="89"/>
      <c r="K18" s="89"/>
      <c r="L18" s="89"/>
      <c r="M18" s="90"/>
    </row>
    <row r="19" spans="1:13">
      <c r="A19" s="175"/>
      <c r="B19" s="68" t="s">
        <v>2</v>
      </c>
      <c r="C19" s="70" t="s">
        <v>182</v>
      </c>
      <c r="D19" s="102">
        <v>0.223</v>
      </c>
      <c r="E19" s="111">
        <f>D19*E17</f>
        <v>9.9792500000000004</v>
      </c>
      <c r="F19" s="70"/>
      <c r="G19" s="86"/>
      <c r="H19" s="89"/>
      <c r="I19" s="89"/>
      <c r="J19" s="87"/>
      <c r="K19" s="89"/>
      <c r="L19" s="89"/>
      <c r="M19" s="90"/>
    </row>
    <row r="20" spans="1:13">
      <c r="A20" s="175"/>
      <c r="B20" s="209" t="s">
        <v>590</v>
      </c>
      <c r="C20" s="68" t="s">
        <v>252</v>
      </c>
      <c r="D20" s="117">
        <v>0.998</v>
      </c>
      <c r="E20" s="70">
        <f>D20*E17</f>
        <v>44.660499999999999</v>
      </c>
      <c r="F20" s="102"/>
      <c r="G20" s="86"/>
      <c r="H20" s="89"/>
      <c r="I20" s="89"/>
      <c r="J20" s="89"/>
      <c r="K20" s="89"/>
      <c r="L20" s="89"/>
      <c r="M20" s="90"/>
    </row>
    <row r="21" spans="1:13">
      <c r="A21" s="175"/>
      <c r="B21" s="68" t="s">
        <v>158</v>
      </c>
      <c r="C21" s="68" t="s">
        <v>18</v>
      </c>
      <c r="D21" s="102">
        <v>5.4800000000000001E-2</v>
      </c>
      <c r="E21" s="111">
        <f>D21*E17</f>
        <v>2.4523000000000001</v>
      </c>
      <c r="F21" s="111"/>
      <c r="G21" s="86"/>
      <c r="H21" s="89"/>
      <c r="I21" s="89"/>
      <c r="J21" s="89"/>
      <c r="K21" s="89"/>
      <c r="L21" s="89"/>
      <c r="M21" s="90"/>
    </row>
    <row r="22" spans="1:13" s="93" customFormat="1">
      <c r="A22" s="67" t="s">
        <v>35</v>
      </c>
      <c r="B22" s="67" t="s">
        <v>591</v>
      </c>
      <c r="C22" s="67" t="s">
        <v>15</v>
      </c>
      <c r="D22" s="109"/>
      <c r="E22" s="128">
        <v>2</v>
      </c>
      <c r="F22" s="109"/>
      <c r="G22" s="110"/>
      <c r="H22" s="89"/>
      <c r="I22" s="89"/>
      <c r="J22" s="89"/>
      <c r="K22" s="89"/>
      <c r="L22" s="89"/>
      <c r="M22" s="90"/>
    </row>
    <row r="23" spans="1:13">
      <c r="A23" s="175"/>
      <c r="B23" s="68" t="s">
        <v>1</v>
      </c>
      <c r="C23" s="70" t="s">
        <v>180</v>
      </c>
      <c r="D23" s="70">
        <v>1.51</v>
      </c>
      <c r="E23" s="111">
        <f>D23*E22</f>
        <v>3.02</v>
      </c>
      <c r="F23" s="70"/>
      <c r="G23" s="86"/>
      <c r="H23" s="87"/>
      <c r="I23" s="89"/>
      <c r="J23" s="89"/>
      <c r="K23" s="89"/>
      <c r="L23" s="89"/>
      <c r="M23" s="90"/>
    </row>
    <row r="24" spans="1:13">
      <c r="A24" s="175"/>
      <c r="B24" s="68" t="s">
        <v>2</v>
      </c>
      <c r="C24" s="70" t="s">
        <v>182</v>
      </c>
      <c r="D24" s="102">
        <v>0.13</v>
      </c>
      <c r="E24" s="111">
        <f>D24*E22</f>
        <v>0.26</v>
      </c>
      <c r="F24" s="70"/>
      <c r="G24" s="86"/>
      <c r="H24" s="89"/>
      <c r="I24" s="89"/>
      <c r="J24" s="87"/>
      <c r="K24" s="89"/>
      <c r="L24" s="89"/>
      <c r="M24" s="90"/>
    </row>
    <row r="25" spans="1:13">
      <c r="A25" s="175"/>
      <c r="B25" s="68" t="s">
        <v>592</v>
      </c>
      <c r="C25" s="68" t="s">
        <v>21</v>
      </c>
      <c r="D25" s="111">
        <v>1</v>
      </c>
      <c r="E25" s="111">
        <f>D25*E22</f>
        <v>2</v>
      </c>
      <c r="F25" s="102"/>
      <c r="G25" s="86"/>
      <c r="H25" s="89"/>
      <c r="I25" s="89"/>
      <c r="J25" s="89"/>
      <c r="K25" s="89"/>
      <c r="L25" s="89"/>
      <c r="M25" s="90"/>
    </row>
    <row r="26" spans="1:13">
      <c r="A26" s="175"/>
      <c r="B26" s="68" t="s">
        <v>158</v>
      </c>
      <c r="C26" s="68" t="s">
        <v>18</v>
      </c>
      <c r="D26" s="102">
        <v>7.0000000000000007E-2</v>
      </c>
      <c r="E26" s="111">
        <f>D26*E22</f>
        <v>0.14000000000000001</v>
      </c>
      <c r="F26" s="102"/>
      <c r="G26" s="86"/>
      <c r="H26" s="89"/>
      <c r="I26" s="89"/>
      <c r="J26" s="89"/>
      <c r="K26" s="89"/>
      <c r="L26" s="89"/>
      <c r="M26" s="90"/>
    </row>
    <row r="27" spans="1:13" s="93" customFormat="1" ht="38.25">
      <c r="A27" s="67" t="s">
        <v>36</v>
      </c>
      <c r="B27" s="67" t="s">
        <v>332</v>
      </c>
      <c r="C27" s="67" t="s">
        <v>780</v>
      </c>
      <c r="D27" s="109"/>
      <c r="E27" s="74">
        <v>4.5</v>
      </c>
      <c r="F27" s="115"/>
      <c r="G27" s="110"/>
      <c r="H27" s="89"/>
      <c r="I27" s="89"/>
      <c r="J27" s="89"/>
      <c r="K27" s="89"/>
      <c r="L27" s="89"/>
      <c r="M27" s="90"/>
    </row>
    <row r="28" spans="1:13">
      <c r="A28" s="304"/>
      <c r="B28" s="68" t="s">
        <v>1</v>
      </c>
      <c r="C28" s="68" t="s">
        <v>180</v>
      </c>
      <c r="D28" s="70">
        <v>0.68</v>
      </c>
      <c r="E28" s="70">
        <f>D28*E27</f>
        <v>3.06</v>
      </c>
      <c r="F28" s="86"/>
      <c r="G28" s="86"/>
      <c r="H28" s="87"/>
      <c r="I28" s="89"/>
      <c r="J28" s="89"/>
      <c r="K28" s="89"/>
      <c r="L28" s="89"/>
      <c r="M28" s="90"/>
    </row>
    <row r="29" spans="1:13">
      <c r="A29" s="305"/>
      <c r="B29" s="68" t="s">
        <v>2</v>
      </c>
      <c r="C29" s="70" t="s">
        <v>18</v>
      </c>
      <c r="D29" s="107">
        <v>2.9999999999999997E-4</v>
      </c>
      <c r="E29" s="107">
        <f>D29*E27</f>
        <v>1.3499999999999999E-3</v>
      </c>
      <c r="F29" s="86"/>
      <c r="G29" s="86"/>
      <c r="H29" s="89"/>
      <c r="I29" s="89"/>
      <c r="J29" s="87"/>
      <c r="K29" s="244"/>
      <c r="L29" s="244"/>
      <c r="M29" s="90"/>
    </row>
    <row r="30" spans="1:13">
      <c r="A30" s="305"/>
      <c r="B30" s="170" t="s">
        <v>7</v>
      </c>
      <c r="C30" s="70" t="s">
        <v>184</v>
      </c>
      <c r="D30" s="117">
        <v>0.251</v>
      </c>
      <c r="E30" s="124">
        <f>D30*E27</f>
        <v>1.1294999999999999</v>
      </c>
      <c r="F30" s="86"/>
      <c r="G30" s="86"/>
      <c r="H30" s="89"/>
      <c r="I30" s="89"/>
      <c r="J30" s="89"/>
      <c r="K30" s="89"/>
      <c r="L30" s="89"/>
      <c r="M30" s="90"/>
    </row>
    <row r="31" spans="1:13">
      <c r="A31" s="305"/>
      <c r="B31" s="170" t="s">
        <v>8</v>
      </c>
      <c r="C31" s="70" t="s">
        <v>184</v>
      </c>
      <c r="D31" s="117">
        <v>2.7E-2</v>
      </c>
      <c r="E31" s="124">
        <f>D31*E27</f>
        <v>0.1215</v>
      </c>
      <c r="F31" s="86"/>
      <c r="G31" s="86"/>
      <c r="H31" s="89"/>
      <c r="I31" s="89"/>
      <c r="J31" s="89"/>
      <c r="K31" s="89"/>
      <c r="L31" s="89"/>
      <c r="M31" s="90"/>
    </row>
    <row r="32" spans="1:13">
      <c r="A32" s="305"/>
      <c r="B32" s="170" t="s">
        <v>186</v>
      </c>
      <c r="C32" s="70" t="s">
        <v>17</v>
      </c>
      <c r="D32" s="117">
        <v>2E-3</v>
      </c>
      <c r="E32" s="117">
        <f>D32*E27</f>
        <v>9.0000000000000011E-3</v>
      </c>
      <c r="F32" s="86"/>
      <c r="G32" s="86"/>
      <c r="H32" s="89"/>
      <c r="I32" s="89"/>
      <c r="J32" s="89"/>
      <c r="K32" s="89"/>
      <c r="L32" s="89"/>
      <c r="M32" s="90"/>
    </row>
    <row r="33" spans="1:13" s="93" customFormat="1" ht="15">
      <c r="A33" s="67" t="s">
        <v>37</v>
      </c>
      <c r="B33" s="67" t="s">
        <v>217</v>
      </c>
      <c r="C33" s="67" t="s">
        <v>777</v>
      </c>
      <c r="D33" s="109"/>
      <c r="E33" s="74">
        <v>9.0299999999999994</v>
      </c>
      <c r="F33" s="115"/>
      <c r="G33" s="110"/>
      <c r="H33" s="91"/>
      <c r="I33" s="92"/>
      <c r="J33" s="92"/>
      <c r="K33" s="92"/>
      <c r="L33" s="89"/>
      <c r="M33" s="90"/>
    </row>
    <row r="34" spans="1:13">
      <c r="A34" s="111"/>
      <c r="B34" s="68" t="s">
        <v>1</v>
      </c>
      <c r="C34" s="70" t="s">
        <v>180</v>
      </c>
      <c r="D34" s="102">
        <v>1.21</v>
      </c>
      <c r="E34" s="111">
        <f>D34*E33</f>
        <v>10.926299999999999</v>
      </c>
      <c r="F34" s="111"/>
      <c r="G34" s="88"/>
      <c r="H34" s="89"/>
      <c r="I34" s="89"/>
      <c r="J34" s="89"/>
      <c r="K34" s="89"/>
      <c r="L34" s="89"/>
      <c r="M34" s="90"/>
    </row>
    <row r="35" spans="1:13" s="93" customFormat="1">
      <c r="A35" s="67" t="s">
        <v>25</v>
      </c>
      <c r="B35" s="67" t="s">
        <v>330</v>
      </c>
      <c r="C35" s="67" t="s">
        <v>15</v>
      </c>
      <c r="D35" s="109"/>
      <c r="E35" s="128">
        <v>1</v>
      </c>
      <c r="F35" s="109"/>
      <c r="G35" s="110"/>
      <c r="H35" s="89"/>
      <c r="I35" s="89"/>
      <c r="J35" s="89"/>
      <c r="K35" s="89"/>
      <c r="L35" s="89"/>
      <c r="M35" s="90"/>
    </row>
    <row r="36" spans="1:13">
      <c r="A36" s="175"/>
      <c r="B36" s="68" t="s">
        <v>1</v>
      </c>
      <c r="C36" s="70" t="s">
        <v>180</v>
      </c>
      <c r="D36" s="70">
        <v>4.2699999999999996</v>
      </c>
      <c r="E36" s="111">
        <f>D36*E35</f>
        <v>4.2699999999999996</v>
      </c>
      <c r="F36" s="70"/>
      <c r="G36" s="86"/>
      <c r="H36" s="87"/>
      <c r="I36" s="89"/>
      <c r="J36" s="89"/>
      <c r="K36" s="89"/>
      <c r="L36" s="89"/>
      <c r="M36" s="90"/>
    </row>
    <row r="37" spans="1:13">
      <c r="A37" s="175"/>
      <c r="B37" s="68" t="s">
        <v>2</v>
      </c>
      <c r="C37" s="70" t="s">
        <v>182</v>
      </c>
      <c r="D37" s="102">
        <v>0.85</v>
      </c>
      <c r="E37" s="111">
        <f>D37*E35</f>
        <v>0.85</v>
      </c>
      <c r="F37" s="70"/>
      <c r="G37" s="86"/>
      <c r="H37" s="89"/>
      <c r="I37" s="89"/>
      <c r="J37" s="87"/>
      <c r="K37" s="89"/>
      <c r="L37" s="89"/>
      <c r="M37" s="90"/>
    </row>
    <row r="38" spans="1:13">
      <c r="A38" s="175"/>
      <c r="B38" s="68" t="s">
        <v>330</v>
      </c>
      <c r="C38" s="68" t="s">
        <v>21</v>
      </c>
      <c r="D38" s="111">
        <v>1</v>
      </c>
      <c r="E38" s="111">
        <f>D38*E35</f>
        <v>1</v>
      </c>
      <c r="F38" s="102"/>
      <c r="G38" s="86"/>
      <c r="H38" s="89"/>
      <c r="I38" s="89"/>
      <c r="J38" s="89"/>
      <c r="K38" s="89"/>
      <c r="L38" s="89"/>
      <c r="M38" s="90"/>
    </row>
    <row r="39" spans="1:13">
      <c r="A39" s="175"/>
      <c r="B39" s="68" t="s">
        <v>158</v>
      </c>
      <c r="C39" s="68" t="s">
        <v>18</v>
      </c>
      <c r="D39" s="102">
        <v>0.6</v>
      </c>
      <c r="E39" s="111">
        <f>D39*E35</f>
        <v>0.6</v>
      </c>
      <c r="F39" s="102"/>
      <c r="G39" s="86"/>
      <c r="H39" s="89"/>
      <c r="I39" s="89"/>
      <c r="J39" s="89"/>
      <c r="K39" s="89"/>
      <c r="L39" s="89"/>
      <c r="M39" s="90"/>
    </row>
    <row r="40" spans="1:13" s="93" customFormat="1">
      <c r="A40" s="67" t="s">
        <v>26</v>
      </c>
      <c r="B40" s="67" t="s">
        <v>395</v>
      </c>
      <c r="C40" s="67" t="s">
        <v>3</v>
      </c>
      <c r="D40" s="109"/>
      <c r="E40" s="128">
        <v>1</v>
      </c>
      <c r="F40" s="109"/>
      <c r="G40" s="110"/>
      <c r="H40" s="89"/>
      <c r="I40" s="89"/>
      <c r="J40" s="89"/>
      <c r="K40" s="89"/>
      <c r="L40" s="89"/>
      <c r="M40" s="90"/>
    </row>
    <row r="41" spans="1:13">
      <c r="A41" s="175"/>
      <c r="B41" s="68" t="s">
        <v>1</v>
      </c>
      <c r="C41" s="70" t="s">
        <v>180</v>
      </c>
      <c r="D41" s="102">
        <v>1.59</v>
      </c>
      <c r="E41" s="111">
        <f>D41*E40</f>
        <v>1.59</v>
      </c>
      <c r="F41" s="70"/>
      <c r="G41" s="86"/>
      <c r="H41" s="87"/>
      <c r="I41" s="89"/>
      <c r="J41" s="89"/>
      <c r="K41" s="89"/>
      <c r="L41" s="89"/>
      <c r="M41" s="90"/>
    </row>
    <row r="42" spans="1:13">
      <c r="A42" s="175"/>
      <c r="B42" s="68" t="s">
        <v>2</v>
      </c>
      <c r="C42" s="70" t="s">
        <v>182</v>
      </c>
      <c r="D42" s="102">
        <v>0.06</v>
      </c>
      <c r="E42" s="111">
        <f>D42*E40</f>
        <v>0.06</v>
      </c>
      <c r="F42" s="70"/>
      <c r="G42" s="86"/>
      <c r="H42" s="89"/>
      <c r="I42" s="89"/>
      <c r="J42" s="87"/>
      <c r="K42" s="89"/>
      <c r="L42" s="89"/>
      <c r="M42" s="90"/>
    </row>
    <row r="43" spans="1:13">
      <c r="A43" s="175"/>
      <c r="B43" s="68" t="s">
        <v>395</v>
      </c>
      <c r="C43" s="68" t="s">
        <v>3</v>
      </c>
      <c r="D43" s="111">
        <v>1</v>
      </c>
      <c r="E43" s="111">
        <f>D43*E40</f>
        <v>1</v>
      </c>
      <c r="F43" s="111"/>
      <c r="G43" s="86"/>
      <c r="H43" s="89"/>
      <c r="I43" s="89"/>
      <c r="J43" s="89"/>
      <c r="K43" s="89"/>
      <c r="L43" s="89"/>
      <c r="M43" s="90"/>
    </row>
    <row r="44" spans="1:13">
      <c r="A44" s="175"/>
      <c r="B44" s="68" t="s">
        <v>158</v>
      </c>
      <c r="C44" s="68" t="s">
        <v>18</v>
      </c>
      <c r="D44" s="102">
        <v>0.66</v>
      </c>
      <c r="E44" s="111">
        <f>D44*E40</f>
        <v>0.66</v>
      </c>
      <c r="F44" s="111"/>
      <c r="G44" s="86"/>
      <c r="H44" s="89"/>
      <c r="I44" s="89"/>
      <c r="J44" s="89"/>
      <c r="K44" s="89"/>
      <c r="L44" s="89"/>
      <c r="M44" s="90"/>
    </row>
    <row r="45" spans="1:13" s="93" customFormat="1">
      <c r="A45" s="67" t="s">
        <v>27</v>
      </c>
      <c r="B45" s="67" t="s">
        <v>593</v>
      </c>
      <c r="C45" s="67" t="s">
        <v>15</v>
      </c>
      <c r="D45" s="109"/>
      <c r="E45" s="128">
        <v>1</v>
      </c>
      <c r="F45" s="109"/>
      <c r="G45" s="110"/>
      <c r="H45" s="89"/>
      <c r="I45" s="89"/>
      <c r="J45" s="89"/>
      <c r="K45" s="89"/>
      <c r="L45" s="89"/>
      <c r="M45" s="90"/>
    </row>
    <row r="46" spans="1:13">
      <c r="A46" s="175"/>
      <c r="B46" s="68" t="s">
        <v>1</v>
      </c>
      <c r="C46" s="70" t="s">
        <v>180</v>
      </c>
      <c r="D46" s="70">
        <v>4.2699999999999996</v>
      </c>
      <c r="E46" s="111">
        <f>D46*E45</f>
        <v>4.2699999999999996</v>
      </c>
      <c r="F46" s="70"/>
      <c r="G46" s="86"/>
      <c r="H46" s="87"/>
      <c r="I46" s="89"/>
      <c r="J46" s="89"/>
      <c r="K46" s="89"/>
      <c r="L46" s="89"/>
      <c r="M46" s="90"/>
    </row>
    <row r="47" spans="1:13">
      <c r="A47" s="175"/>
      <c r="B47" s="68" t="s">
        <v>2</v>
      </c>
      <c r="C47" s="70" t="s">
        <v>182</v>
      </c>
      <c r="D47" s="102">
        <v>0.85</v>
      </c>
      <c r="E47" s="111">
        <f>D47*E45</f>
        <v>0.85</v>
      </c>
      <c r="F47" s="70"/>
      <c r="G47" s="86"/>
      <c r="H47" s="89"/>
      <c r="I47" s="89"/>
      <c r="J47" s="87"/>
      <c r="K47" s="89"/>
      <c r="L47" s="89"/>
      <c r="M47" s="90"/>
    </row>
    <row r="48" spans="1:13">
      <c r="A48" s="175"/>
      <c r="B48" s="68" t="s">
        <v>331</v>
      </c>
      <c r="C48" s="68" t="s">
        <v>21</v>
      </c>
      <c r="D48" s="111">
        <v>1</v>
      </c>
      <c r="E48" s="111">
        <f>D48*E45</f>
        <v>1</v>
      </c>
      <c r="F48" s="102"/>
      <c r="G48" s="86"/>
      <c r="H48" s="89"/>
      <c r="I48" s="89"/>
      <c r="J48" s="89"/>
      <c r="K48" s="89"/>
      <c r="L48" s="89"/>
      <c r="M48" s="90"/>
    </row>
    <row r="49" spans="1:13">
      <c r="A49" s="175"/>
      <c r="B49" s="68" t="s">
        <v>158</v>
      </c>
      <c r="C49" s="68" t="s">
        <v>18</v>
      </c>
      <c r="D49" s="102">
        <v>0.6</v>
      </c>
      <c r="E49" s="111">
        <f>D49*E45</f>
        <v>0.6</v>
      </c>
      <c r="F49" s="102"/>
      <c r="G49" s="86"/>
      <c r="H49" s="89"/>
      <c r="I49" s="89"/>
      <c r="J49" s="89"/>
      <c r="K49" s="89"/>
      <c r="L49" s="89"/>
      <c r="M49" s="90"/>
    </row>
    <row r="50" spans="1:13" s="93" customFormat="1" ht="25.5">
      <c r="A50" s="67" t="s">
        <v>28</v>
      </c>
      <c r="B50" s="75" t="s">
        <v>351</v>
      </c>
      <c r="C50" s="75" t="s">
        <v>185</v>
      </c>
      <c r="D50" s="75"/>
      <c r="E50" s="116">
        <v>6.3</v>
      </c>
      <c r="F50" s="115"/>
      <c r="G50" s="110"/>
      <c r="H50" s="91"/>
      <c r="I50" s="92"/>
      <c r="J50" s="92"/>
      <c r="K50" s="92"/>
      <c r="L50" s="92"/>
      <c r="M50" s="90"/>
    </row>
    <row r="51" spans="1:13">
      <c r="A51" s="175"/>
      <c r="B51" s="68" t="s">
        <v>189</v>
      </c>
      <c r="C51" s="170" t="s">
        <v>185</v>
      </c>
      <c r="D51" s="70">
        <v>1</v>
      </c>
      <c r="E51" s="170">
        <f>D51*E50</f>
        <v>6.3</v>
      </c>
      <c r="F51" s="111"/>
      <c r="G51" s="88"/>
      <c r="H51" s="89"/>
      <c r="I51" s="89"/>
      <c r="J51" s="89"/>
      <c r="K51" s="89"/>
      <c r="L51" s="89"/>
      <c r="M51" s="90"/>
    </row>
    <row r="52" spans="1:13">
      <c r="A52" s="67"/>
      <c r="B52" s="149" t="s">
        <v>199</v>
      </c>
      <c r="C52" s="67"/>
      <c r="D52" s="112"/>
      <c r="E52" s="115"/>
      <c r="F52" s="115"/>
      <c r="G52" s="234"/>
      <c r="H52" s="235"/>
      <c r="I52" s="236"/>
      <c r="J52" s="237"/>
      <c r="K52" s="236"/>
      <c r="L52" s="236"/>
    </row>
    <row r="53" spans="1:13">
      <c r="A53" s="67"/>
      <c r="B53" s="149" t="s">
        <v>200</v>
      </c>
      <c r="C53" s="154">
        <v>0</v>
      </c>
      <c r="D53" s="112"/>
      <c r="E53" s="155"/>
      <c r="F53" s="115"/>
      <c r="G53" s="110"/>
      <c r="H53" s="129"/>
      <c r="I53" s="92"/>
      <c r="J53" s="155"/>
      <c r="K53" s="155"/>
      <c r="L53" s="89">
        <f>G52*C53</f>
        <v>0</v>
      </c>
      <c r="M53" s="71" t="s">
        <v>849</v>
      </c>
    </row>
    <row r="54" spans="1:13">
      <c r="A54" s="67"/>
      <c r="B54" s="149" t="s">
        <v>172</v>
      </c>
      <c r="C54" s="158"/>
      <c r="D54" s="112"/>
      <c r="E54" s="155"/>
      <c r="F54" s="115"/>
      <c r="G54" s="110"/>
      <c r="H54" s="159"/>
      <c r="I54" s="92"/>
      <c r="J54" s="155"/>
      <c r="K54" s="155"/>
      <c r="L54" s="89">
        <f>L52+L53</f>
        <v>0</v>
      </c>
    </row>
    <row r="55" spans="1:13">
      <c r="A55" s="67"/>
      <c r="B55" s="149" t="s">
        <v>161</v>
      </c>
      <c r="C55" s="154">
        <v>0</v>
      </c>
      <c r="D55" s="112"/>
      <c r="E55" s="155"/>
      <c r="F55" s="115"/>
      <c r="G55" s="88"/>
      <c r="H55" s="92"/>
      <c r="I55" s="92"/>
      <c r="J55" s="155"/>
      <c r="K55" s="155"/>
      <c r="L55" s="89">
        <f>L54*C55</f>
        <v>0</v>
      </c>
      <c r="M55" s="71" t="s">
        <v>850</v>
      </c>
    </row>
    <row r="56" spans="1:13">
      <c r="A56" s="67"/>
      <c r="B56" s="149" t="s">
        <v>172</v>
      </c>
      <c r="C56" s="158"/>
      <c r="D56" s="112"/>
      <c r="E56" s="155"/>
      <c r="F56" s="115"/>
      <c r="G56" s="110"/>
      <c r="H56" s="159"/>
      <c r="I56" s="92"/>
      <c r="J56" s="155"/>
      <c r="K56" s="155"/>
      <c r="L56" s="89">
        <f>L54+L55</f>
        <v>0</v>
      </c>
    </row>
    <row r="57" spans="1:13">
      <c r="A57" s="67"/>
      <c r="B57" s="149" t="s">
        <v>162</v>
      </c>
      <c r="C57" s="154">
        <v>0</v>
      </c>
      <c r="D57" s="112"/>
      <c r="E57" s="155"/>
      <c r="F57" s="115"/>
      <c r="G57" s="88"/>
      <c r="H57" s="92"/>
      <c r="I57" s="159"/>
      <c r="J57" s="155"/>
      <c r="K57" s="155"/>
      <c r="L57" s="89">
        <f>L56*C57</f>
        <v>0</v>
      </c>
      <c r="M57" s="71" t="s">
        <v>851</v>
      </c>
    </row>
    <row r="58" spans="1:13">
      <c r="A58" s="68"/>
      <c r="B58" s="149" t="s">
        <v>172</v>
      </c>
      <c r="C58" s="86"/>
      <c r="D58" s="114"/>
      <c r="E58" s="155"/>
      <c r="F58" s="86"/>
      <c r="G58" s="110"/>
      <c r="H58" s="160"/>
      <c r="I58" s="155"/>
      <c r="J58" s="155"/>
      <c r="K58" s="155"/>
      <c r="L58" s="89">
        <f>SUM(L56:L57)</f>
        <v>0</v>
      </c>
    </row>
    <row r="59" spans="1:13" ht="15.75">
      <c r="A59" s="225"/>
      <c r="B59" s="226"/>
      <c r="C59" s="226"/>
      <c r="D59" s="226"/>
      <c r="E59" s="226"/>
      <c r="F59" s="226"/>
    </row>
  </sheetData>
  <mergeCells count="12">
    <mergeCell ref="A2:L2"/>
    <mergeCell ref="A3:L3"/>
    <mergeCell ref="A4:L4"/>
    <mergeCell ref="A28:A32"/>
    <mergeCell ref="A6:A7"/>
    <mergeCell ref="B6:B7"/>
    <mergeCell ref="C6:C7"/>
    <mergeCell ref="D6:E6"/>
    <mergeCell ref="F6:G6"/>
    <mergeCell ref="H6:I6"/>
    <mergeCell ref="J6:K6"/>
    <mergeCell ref="L6:L7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7"/>
  <sheetViews>
    <sheetView showZeros="0" topLeftCell="A16" zoomScaleNormal="100" workbookViewId="0">
      <selection activeCell="A16" sqref="A1:XFD1048576"/>
    </sheetView>
  </sheetViews>
  <sheetFormatPr defaultRowHeight="12.75"/>
  <cols>
    <col min="1" max="1" width="3.7109375" style="71" customWidth="1"/>
    <col min="2" max="2" width="37.710937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7" width="8.28515625" style="71" customWidth="1"/>
    <col min="8" max="8" width="9.7109375" style="71" customWidth="1"/>
    <col min="9" max="12" width="9.140625" style="71"/>
    <col min="13" max="13" width="14.5703125" style="71" customWidth="1"/>
    <col min="14" max="16384" width="9.140625" style="71"/>
  </cols>
  <sheetData>
    <row r="1" spans="1:13">
      <c r="K1" s="71" t="s">
        <v>847</v>
      </c>
    </row>
    <row r="2" spans="1:13" ht="18.75">
      <c r="A2" s="297" t="s">
        <v>812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396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>
      <c r="A5" s="205"/>
      <c r="B5" s="205"/>
      <c r="C5" s="205"/>
      <c r="D5" s="205"/>
      <c r="E5" s="205"/>
      <c r="F5" s="205"/>
      <c r="G5" s="205"/>
    </row>
    <row r="6" spans="1:13" ht="31.5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  <c r="M7" s="245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248" customFormat="1" ht="15.75">
      <c r="A9" s="246"/>
      <c r="B9" s="247" t="s">
        <v>398</v>
      </c>
      <c r="C9" s="246"/>
      <c r="D9" s="246"/>
      <c r="E9" s="246"/>
      <c r="F9" s="246"/>
      <c r="G9" s="246"/>
      <c r="H9" s="168"/>
      <c r="I9" s="168"/>
      <c r="J9" s="168"/>
      <c r="K9" s="168"/>
      <c r="L9" s="168"/>
    </row>
    <row r="10" spans="1:13" s="93" customFormat="1" ht="40.5">
      <c r="A10" s="67" t="s">
        <v>32</v>
      </c>
      <c r="B10" s="75" t="s">
        <v>813</v>
      </c>
      <c r="C10" s="67" t="s">
        <v>5</v>
      </c>
      <c r="D10" s="110"/>
      <c r="E10" s="115">
        <v>67.45</v>
      </c>
      <c r="F10" s="115"/>
      <c r="G10" s="197"/>
      <c r="H10" s="92"/>
      <c r="I10" s="92"/>
      <c r="J10" s="92"/>
      <c r="K10" s="92"/>
      <c r="L10" s="92"/>
      <c r="M10" s="90"/>
    </row>
    <row r="11" spans="1:13">
      <c r="A11" s="111"/>
      <c r="B11" s="68" t="s">
        <v>1</v>
      </c>
      <c r="C11" s="68" t="s">
        <v>180</v>
      </c>
      <c r="D11" s="170">
        <v>0.24</v>
      </c>
      <c r="E11" s="88">
        <f>E10*D11</f>
        <v>16.187999999999999</v>
      </c>
      <c r="F11" s="86"/>
      <c r="G11" s="88"/>
      <c r="H11" s="87"/>
      <c r="I11" s="89"/>
      <c r="J11" s="89"/>
      <c r="K11" s="89"/>
      <c r="L11" s="89"/>
      <c r="M11" s="90"/>
    </row>
    <row r="12" spans="1:13" s="93" customFormat="1" ht="25.5">
      <c r="A12" s="67" t="s">
        <v>33</v>
      </c>
      <c r="B12" s="67" t="s">
        <v>594</v>
      </c>
      <c r="C12" s="67" t="s">
        <v>5</v>
      </c>
      <c r="D12" s="110"/>
      <c r="E12" s="115">
        <v>14.65</v>
      </c>
      <c r="F12" s="115"/>
      <c r="G12" s="197"/>
      <c r="H12" s="92"/>
      <c r="I12" s="92"/>
      <c r="J12" s="92"/>
      <c r="K12" s="92"/>
      <c r="L12" s="92"/>
      <c r="M12" s="90"/>
    </row>
    <row r="13" spans="1:13">
      <c r="A13" s="111"/>
      <c r="B13" s="68" t="s">
        <v>1</v>
      </c>
      <c r="C13" s="68" t="s">
        <v>180</v>
      </c>
      <c r="D13" s="124">
        <v>0.13900000000000001</v>
      </c>
      <c r="E13" s="88">
        <f>E12*D13</f>
        <v>2.0363500000000001</v>
      </c>
      <c r="F13" s="86"/>
      <c r="G13" s="88"/>
      <c r="H13" s="87"/>
      <c r="I13" s="89"/>
      <c r="J13" s="89"/>
      <c r="K13" s="89"/>
      <c r="L13" s="89"/>
      <c r="M13" s="90"/>
    </row>
    <row r="14" spans="1:13">
      <c r="A14" s="111"/>
      <c r="B14" s="68" t="s">
        <v>158</v>
      </c>
      <c r="C14" s="68" t="s">
        <v>17</v>
      </c>
      <c r="D14" s="124">
        <v>9.7000000000000003E-3</v>
      </c>
      <c r="E14" s="88">
        <f>E12*D14</f>
        <v>0.14210500000000001</v>
      </c>
      <c r="F14" s="86"/>
      <c r="G14" s="88"/>
      <c r="H14" s="87"/>
      <c r="I14" s="89"/>
      <c r="J14" s="89"/>
      <c r="K14" s="89"/>
      <c r="L14" s="89"/>
      <c r="M14" s="90"/>
    </row>
    <row r="15" spans="1:13" s="93" customFormat="1" ht="25.5">
      <c r="A15" s="67" t="s">
        <v>34</v>
      </c>
      <c r="B15" s="75" t="s">
        <v>412</v>
      </c>
      <c r="C15" s="67" t="s">
        <v>5</v>
      </c>
      <c r="D15" s="110"/>
      <c r="E15" s="115">
        <v>82.1</v>
      </c>
      <c r="F15" s="115"/>
      <c r="G15" s="197"/>
      <c r="H15" s="92"/>
      <c r="I15" s="92"/>
      <c r="J15" s="92"/>
      <c r="K15" s="92"/>
      <c r="L15" s="92"/>
      <c r="M15" s="90"/>
    </row>
    <row r="16" spans="1:13">
      <c r="A16" s="111"/>
      <c r="B16" s="68" t="s">
        <v>1</v>
      </c>
      <c r="C16" s="68" t="s">
        <v>180</v>
      </c>
      <c r="D16" s="170">
        <v>0.24</v>
      </c>
      <c r="E16" s="88">
        <f>E15*D16</f>
        <v>19.703999999999997</v>
      </c>
      <c r="F16" s="86"/>
      <c r="G16" s="88"/>
      <c r="H16" s="87"/>
      <c r="I16" s="89"/>
      <c r="J16" s="89"/>
      <c r="K16" s="89"/>
      <c r="L16" s="89"/>
      <c r="M16" s="90"/>
    </row>
    <row r="17" spans="1:13">
      <c r="A17" s="67"/>
      <c r="B17" s="149" t="s">
        <v>199</v>
      </c>
      <c r="C17" s="67"/>
      <c r="D17" s="112"/>
      <c r="E17" s="115"/>
      <c r="F17" s="115"/>
      <c r="G17" s="115"/>
      <c r="H17" s="150"/>
      <c r="I17" s="151"/>
      <c r="J17" s="152"/>
      <c r="K17" s="151"/>
      <c r="L17" s="151"/>
    </row>
    <row r="18" spans="1:13">
      <c r="A18" s="67"/>
      <c r="B18" s="149" t="s">
        <v>323</v>
      </c>
      <c r="C18" s="154">
        <v>0</v>
      </c>
      <c r="D18" s="112"/>
      <c r="E18" s="155"/>
      <c r="F18" s="115"/>
      <c r="G18" s="110"/>
      <c r="H18" s="129"/>
      <c r="I18" s="92"/>
      <c r="J18" s="155"/>
      <c r="K18" s="155"/>
      <c r="L18" s="89"/>
      <c r="M18" s="71" t="s">
        <v>849</v>
      </c>
    </row>
    <row r="19" spans="1:13">
      <c r="A19" s="67"/>
      <c r="B19" s="149" t="s">
        <v>172</v>
      </c>
      <c r="C19" s="158"/>
      <c r="D19" s="112"/>
      <c r="E19" s="155"/>
      <c r="F19" s="115"/>
      <c r="G19" s="110"/>
      <c r="H19" s="159"/>
      <c r="I19" s="92"/>
      <c r="J19" s="155"/>
      <c r="K19" s="155"/>
      <c r="L19" s="130"/>
    </row>
    <row r="20" spans="1:13" ht="25.5">
      <c r="A20" s="67"/>
      <c r="B20" s="75" t="s">
        <v>216</v>
      </c>
      <c r="C20" s="154">
        <v>0</v>
      </c>
      <c r="D20" s="112"/>
      <c r="E20" s="155"/>
      <c r="F20" s="115"/>
      <c r="G20" s="88"/>
      <c r="H20" s="92"/>
      <c r="I20" s="92"/>
      <c r="J20" s="155"/>
      <c r="K20" s="155"/>
      <c r="L20" s="89"/>
      <c r="M20" s="71" t="s">
        <v>852</v>
      </c>
    </row>
    <row r="21" spans="1:13">
      <c r="A21" s="68"/>
      <c r="B21" s="249" t="s">
        <v>399</v>
      </c>
      <c r="C21" s="250"/>
      <c r="D21" s="251"/>
      <c r="E21" s="252"/>
      <c r="F21" s="250"/>
      <c r="G21" s="197"/>
      <c r="H21" s="253"/>
      <c r="I21" s="252"/>
      <c r="J21" s="252"/>
      <c r="K21" s="252"/>
      <c r="L21" s="167"/>
    </row>
    <row r="22" spans="1:13" s="248" customFormat="1" ht="25.5">
      <c r="A22" s="246"/>
      <c r="B22" s="67" t="s">
        <v>400</v>
      </c>
      <c r="C22" s="246"/>
      <c r="D22" s="246"/>
      <c r="E22" s="246"/>
      <c r="F22" s="246"/>
      <c r="G22" s="246"/>
      <c r="H22" s="168"/>
      <c r="I22" s="168"/>
      <c r="J22" s="168"/>
      <c r="K22" s="168"/>
      <c r="L22" s="168"/>
      <c r="M22" s="254"/>
    </row>
    <row r="23" spans="1:13" s="256" customFormat="1" ht="27.75">
      <c r="A23" s="73">
        <v>1</v>
      </c>
      <c r="B23" s="170" t="s">
        <v>814</v>
      </c>
      <c r="C23" s="170" t="s">
        <v>19</v>
      </c>
      <c r="D23" s="170"/>
      <c r="E23" s="70">
        <f>E10</f>
        <v>67.45</v>
      </c>
      <c r="F23" s="70"/>
      <c r="G23" s="70"/>
      <c r="H23" s="230"/>
      <c r="I23" s="230"/>
      <c r="J23" s="169"/>
      <c r="K23" s="230"/>
      <c r="L23" s="169"/>
      <c r="M23" s="255"/>
    </row>
    <row r="24" spans="1:13" s="256" customFormat="1" ht="15">
      <c r="A24" s="73">
        <v>2</v>
      </c>
      <c r="B24" s="170" t="s">
        <v>595</v>
      </c>
      <c r="C24" s="170" t="s">
        <v>19</v>
      </c>
      <c r="D24" s="170"/>
      <c r="E24" s="70">
        <v>14.65</v>
      </c>
      <c r="F24" s="70"/>
      <c r="G24" s="70"/>
      <c r="H24" s="230"/>
      <c r="I24" s="230"/>
      <c r="J24" s="169"/>
      <c r="K24" s="230"/>
      <c r="L24" s="169"/>
      <c r="M24" s="255"/>
    </row>
    <row r="25" spans="1:13" s="256" customFormat="1" ht="15">
      <c r="A25" s="73">
        <v>3</v>
      </c>
      <c r="B25" s="170" t="s">
        <v>412</v>
      </c>
      <c r="C25" s="170" t="s">
        <v>19</v>
      </c>
      <c r="D25" s="170"/>
      <c r="E25" s="70">
        <f>E15</f>
        <v>82.1</v>
      </c>
      <c r="F25" s="70"/>
      <c r="G25" s="70"/>
      <c r="H25" s="230"/>
      <c r="I25" s="230"/>
      <c r="J25" s="169"/>
      <c r="K25" s="230"/>
      <c r="L25" s="169"/>
      <c r="M25" s="255"/>
    </row>
    <row r="26" spans="1:13" s="248" customFormat="1" ht="15.75">
      <c r="A26" s="67"/>
      <c r="B26" s="75" t="s">
        <v>401</v>
      </c>
      <c r="C26" s="75" t="s">
        <v>18</v>
      </c>
      <c r="D26" s="75"/>
      <c r="E26" s="75"/>
      <c r="F26" s="75"/>
      <c r="G26" s="128"/>
      <c r="H26" s="168"/>
      <c r="I26" s="257"/>
      <c r="J26" s="168"/>
      <c r="K26" s="168"/>
      <c r="L26" s="128"/>
      <c r="M26" s="254"/>
    </row>
    <row r="27" spans="1:13" s="248" customFormat="1" ht="25.5">
      <c r="A27" s="67"/>
      <c r="B27" s="258" t="s">
        <v>402</v>
      </c>
      <c r="C27" s="259">
        <v>0</v>
      </c>
      <c r="D27" s="170"/>
      <c r="E27" s="170"/>
      <c r="F27" s="170"/>
      <c r="G27" s="111"/>
      <c r="H27" s="168"/>
      <c r="I27" s="168"/>
      <c r="J27" s="168"/>
      <c r="K27" s="168"/>
      <c r="L27" s="111"/>
      <c r="M27" s="71" t="s">
        <v>849</v>
      </c>
    </row>
    <row r="28" spans="1:13" s="248" customFormat="1" ht="15.75">
      <c r="A28" s="67"/>
      <c r="B28" s="75" t="s">
        <v>403</v>
      </c>
      <c r="C28" s="75" t="s">
        <v>18</v>
      </c>
      <c r="D28" s="75"/>
      <c r="E28" s="75"/>
      <c r="F28" s="75"/>
      <c r="G28" s="128"/>
      <c r="H28" s="168"/>
      <c r="I28" s="257"/>
      <c r="J28" s="168"/>
      <c r="K28" s="168"/>
      <c r="L28" s="128"/>
      <c r="M28" s="260"/>
    </row>
    <row r="29" spans="1:13" s="248" customFormat="1" ht="15.75">
      <c r="A29" s="246"/>
      <c r="B29" s="173" t="s">
        <v>404</v>
      </c>
      <c r="C29" s="261"/>
      <c r="D29" s="261"/>
      <c r="E29" s="246"/>
      <c r="F29" s="246"/>
      <c r="G29" s="262"/>
      <c r="H29" s="168"/>
      <c r="I29" s="168"/>
      <c r="J29" s="168"/>
      <c r="K29" s="168"/>
      <c r="L29" s="168"/>
    </row>
    <row r="30" spans="1:13" s="100" customFormat="1" ht="53.25">
      <c r="A30" s="67" t="s">
        <v>32</v>
      </c>
      <c r="B30" s="75" t="s">
        <v>808</v>
      </c>
      <c r="C30" s="67" t="s">
        <v>775</v>
      </c>
      <c r="D30" s="69"/>
      <c r="E30" s="74">
        <v>20.399999999999999</v>
      </c>
      <c r="F30" s="98"/>
      <c r="G30" s="98"/>
      <c r="H30" s="98"/>
      <c r="I30" s="98"/>
      <c r="J30" s="98"/>
      <c r="K30" s="98"/>
      <c r="L30" s="99"/>
    </row>
    <row r="31" spans="1:13" s="100" customFormat="1" ht="15">
      <c r="A31" s="101"/>
      <c r="B31" s="68" t="s">
        <v>181</v>
      </c>
      <c r="C31" s="68" t="s">
        <v>180</v>
      </c>
      <c r="D31" s="102">
        <v>0.02</v>
      </c>
      <c r="E31" s="84">
        <f>D31*E30</f>
        <v>0.40799999999999997</v>
      </c>
      <c r="F31" s="103"/>
      <c r="G31" s="104"/>
      <c r="H31" s="103"/>
      <c r="I31" s="104"/>
      <c r="J31" s="105"/>
      <c r="K31" s="104"/>
      <c r="L31" s="103"/>
      <c r="M31" s="106"/>
    </row>
    <row r="32" spans="1:13" s="100" customFormat="1" ht="15">
      <c r="A32" s="101"/>
      <c r="B32" s="68" t="s">
        <v>776</v>
      </c>
      <c r="C32" s="68" t="s">
        <v>247</v>
      </c>
      <c r="D32" s="107">
        <v>4.48E-2</v>
      </c>
      <c r="E32" s="84">
        <f>D32*E30</f>
        <v>0.91391999999999995</v>
      </c>
      <c r="F32" s="103"/>
      <c r="G32" s="104"/>
      <c r="H32" s="103"/>
      <c r="I32" s="104"/>
      <c r="J32" s="104"/>
      <c r="K32" s="104"/>
      <c r="L32" s="103"/>
    </row>
    <row r="33" spans="1:13" s="100" customFormat="1" ht="15">
      <c r="A33" s="101"/>
      <c r="B33" s="68" t="s">
        <v>248</v>
      </c>
      <c r="C33" s="68" t="s">
        <v>18</v>
      </c>
      <c r="D33" s="108">
        <v>2.0999999999999999E-3</v>
      </c>
      <c r="E33" s="84">
        <f>D33*E30</f>
        <v>4.2839999999999996E-2</v>
      </c>
      <c r="F33" s="103"/>
      <c r="G33" s="104"/>
      <c r="H33" s="103"/>
      <c r="I33" s="104"/>
      <c r="J33" s="105"/>
      <c r="K33" s="104"/>
      <c r="L33" s="103"/>
    </row>
    <row r="34" spans="1:13" s="93" customFormat="1" ht="25.5">
      <c r="A34" s="67" t="s">
        <v>33</v>
      </c>
      <c r="B34" s="67" t="s">
        <v>326</v>
      </c>
      <c r="C34" s="75" t="s">
        <v>777</v>
      </c>
      <c r="D34" s="109"/>
      <c r="E34" s="74">
        <v>4.9000000000000004</v>
      </c>
      <c r="F34" s="74"/>
      <c r="G34" s="110"/>
      <c r="H34" s="89"/>
      <c r="I34" s="89"/>
      <c r="J34" s="89"/>
      <c r="K34" s="89"/>
      <c r="L34" s="89"/>
      <c r="M34" s="90"/>
    </row>
    <row r="35" spans="1:13">
      <c r="A35" s="175"/>
      <c r="B35" s="68" t="s">
        <v>181</v>
      </c>
      <c r="C35" s="68" t="s">
        <v>180</v>
      </c>
      <c r="D35" s="102">
        <v>3.16</v>
      </c>
      <c r="E35" s="111">
        <f>D35*E34</f>
        <v>15.484000000000002</v>
      </c>
      <c r="F35" s="70"/>
      <c r="G35" s="86"/>
      <c r="H35" s="87"/>
      <c r="I35" s="89"/>
      <c r="J35" s="89"/>
      <c r="K35" s="89"/>
      <c r="L35" s="89"/>
      <c r="M35" s="90"/>
    </row>
    <row r="36" spans="1:13" ht="15">
      <c r="A36" s="175"/>
      <c r="B36" s="68" t="s">
        <v>327</v>
      </c>
      <c r="C36" s="170" t="s">
        <v>778</v>
      </c>
      <c r="D36" s="102">
        <v>1.25</v>
      </c>
      <c r="E36" s="70">
        <f>D36*E34</f>
        <v>6.125</v>
      </c>
      <c r="F36" s="70"/>
      <c r="G36" s="86"/>
      <c r="H36" s="89"/>
      <c r="I36" s="89"/>
      <c r="J36" s="87"/>
      <c r="K36" s="89"/>
      <c r="L36" s="89"/>
      <c r="M36" s="90"/>
    </row>
    <row r="37" spans="1:13">
      <c r="A37" s="175"/>
      <c r="B37" s="170" t="s">
        <v>186</v>
      </c>
      <c r="C37" s="170" t="s">
        <v>18</v>
      </c>
      <c r="D37" s="170">
        <v>0.01</v>
      </c>
      <c r="E37" s="70">
        <f>D37*E34</f>
        <v>4.9000000000000002E-2</v>
      </c>
      <c r="F37" s="111"/>
      <c r="G37" s="86"/>
      <c r="H37" s="89"/>
      <c r="I37" s="89"/>
      <c r="J37" s="89"/>
      <c r="K37" s="89"/>
      <c r="L37" s="89"/>
      <c r="M37" s="90"/>
    </row>
    <row r="38" spans="1:13" s="93" customFormat="1" ht="25.5">
      <c r="A38" s="67" t="s">
        <v>34</v>
      </c>
      <c r="B38" s="67" t="s">
        <v>415</v>
      </c>
      <c r="C38" s="67" t="s">
        <v>777</v>
      </c>
      <c r="D38" s="109"/>
      <c r="E38" s="74">
        <v>15.5</v>
      </c>
      <c r="F38" s="115"/>
      <c r="G38" s="110"/>
      <c r="H38" s="91"/>
      <c r="I38" s="92"/>
      <c r="J38" s="92"/>
      <c r="K38" s="92"/>
      <c r="L38" s="89"/>
      <c r="M38" s="90"/>
    </row>
    <row r="39" spans="1:13">
      <c r="A39" s="111"/>
      <c r="B39" s="68" t="s">
        <v>1</v>
      </c>
      <c r="C39" s="70" t="s">
        <v>180</v>
      </c>
      <c r="D39" s="102">
        <v>1.21</v>
      </c>
      <c r="E39" s="111">
        <f>D39*E38</f>
        <v>18.754999999999999</v>
      </c>
      <c r="F39" s="111"/>
      <c r="G39" s="88"/>
      <c r="H39" s="89"/>
      <c r="I39" s="89"/>
      <c r="J39" s="89"/>
      <c r="K39" s="89"/>
      <c r="L39" s="89"/>
      <c r="M39" s="90"/>
    </row>
    <row r="40" spans="1:13">
      <c r="A40" s="67"/>
      <c r="B40" s="149" t="s">
        <v>199</v>
      </c>
      <c r="C40" s="67"/>
      <c r="D40" s="112"/>
      <c r="E40" s="115"/>
      <c r="F40" s="115"/>
      <c r="G40" s="115"/>
      <c r="H40" s="150"/>
      <c r="I40" s="151"/>
      <c r="J40" s="152"/>
      <c r="K40" s="151"/>
      <c r="L40" s="151"/>
    </row>
    <row r="41" spans="1:13">
      <c r="A41" s="67"/>
      <c r="B41" s="149" t="s">
        <v>323</v>
      </c>
      <c r="C41" s="154">
        <v>0</v>
      </c>
      <c r="D41" s="112"/>
      <c r="E41" s="155"/>
      <c r="F41" s="115"/>
      <c r="G41" s="110"/>
      <c r="H41" s="129"/>
      <c r="I41" s="92"/>
      <c r="J41" s="155"/>
      <c r="K41" s="155"/>
      <c r="L41" s="89">
        <f>G40*C41</f>
        <v>0</v>
      </c>
      <c r="M41" s="71" t="s">
        <v>849</v>
      </c>
    </row>
    <row r="42" spans="1:13">
      <c r="A42" s="67"/>
      <c r="B42" s="149" t="s">
        <v>160</v>
      </c>
      <c r="C42" s="115"/>
      <c r="D42" s="112"/>
      <c r="E42" s="155"/>
      <c r="F42" s="115"/>
      <c r="G42" s="110"/>
      <c r="H42" s="156"/>
      <c r="I42" s="92"/>
      <c r="J42" s="155"/>
      <c r="K42" s="155"/>
      <c r="L42" s="130">
        <f>L40+L41</f>
        <v>0</v>
      </c>
    </row>
    <row r="43" spans="1:13">
      <c r="A43" s="67"/>
      <c r="B43" s="149" t="s">
        <v>406</v>
      </c>
      <c r="C43" s="154">
        <v>0</v>
      </c>
      <c r="D43" s="120"/>
      <c r="E43" s="133"/>
      <c r="F43" s="115"/>
      <c r="G43" s="86"/>
      <c r="H43" s="151"/>
      <c r="I43" s="150"/>
      <c r="J43" s="152"/>
      <c r="K43" s="152"/>
      <c r="L43" s="133">
        <f>L42*C43</f>
        <v>0</v>
      </c>
      <c r="M43" s="157" t="s">
        <v>850</v>
      </c>
    </row>
    <row r="44" spans="1:13">
      <c r="A44" s="67"/>
      <c r="B44" s="149" t="s">
        <v>172</v>
      </c>
      <c r="C44" s="158"/>
      <c r="D44" s="112"/>
      <c r="E44" s="155"/>
      <c r="F44" s="115"/>
      <c r="G44" s="110"/>
      <c r="H44" s="159"/>
      <c r="I44" s="92"/>
      <c r="J44" s="155"/>
      <c r="K44" s="155"/>
      <c r="L44" s="130">
        <f>L42+L43</f>
        <v>0</v>
      </c>
    </row>
    <row r="45" spans="1:13">
      <c r="A45" s="68"/>
      <c r="B45" s="75" t="s">
        <v>405</v>
      </c>
      <c r="C45" s="86"/>
      <c r="D45" s="114"/>
      <c r="E45" s="155"/>
      <c r="F45" s="86"/>
      <c r="G45" s="110"/>
      <c r="H45" s="160"/>
      <c r="I45" s="155"/>
      <c r="J45" s="155"/>
      <c r="K45" s="155"/>
      <c r="L45" s="130">
        <f>L44+L28+L21</f>
        <v>0</v>
      </c>
    </row>
    <row r="46" spans="1:13">
      <c r="A46" s="67"/>
      <c r="B46" s="149" t="s">
        <v>162</v>
      </c>
      <c r="C46" s="154">
        <v>0</v>
      </c>
      <c r="D46" s="112"/>
      <c r="E46" s="155"/>
      <c r="F46" s="115"/>
      <c r="G46" s="88"/>
      <c r="H46" s="92"/>
      <c r="I46" s="159"/>
      <c r="J46" s="155"/>
      <c r="K46" s="155"/>
      <c r="L46" s="89">
        <f>L45*C46</f>
        <v>0</v>
      </c>
      <c r="M46" s="71" t="s">
        <v>851</v>
      </c>
    </row>
    <row r="47" spans="1:13">
      <c r="A47" s="68"/>
      <c r="B47" s="75" t="s">
        <v>596</v>
      </c>
      <c r="C47" s="86"/>
      <c r="D47" s="114"/>
      <c r="E47" s="155"/>
      <c r="F47" s="86"/>
      <c r="G47" s="110"/>
      <c r="H47" s="160"/>
      <c r="I47" s="155"/>
      <c r="J47" s="155"/>
      <c r="K47" s="155"/>
      <c r="L47" s="130">
        <f>L45+L46</f>
        <v>0</v>
      </c>
    </row>
  </sheetData>
  <mergeCells count="11">
    <mergeCell ref="F6:G6"/>
    <mergeCell ref="H6:I6"/>
    <mergeCell ref="J6:K6"/>
    <mergeCell ref="L6:L7"/>
    <mergeCell ref="A2:L2"/>
    <mergeCell ref="A3:L3"/>
    <mergeCell ref="A4:L4"/>
    <mergeCell ref="A6:A7"/>
    <mergeCell ref="B6:B7"/>
    <mergeCell ref="C6:C7"/>
    <mergeCell ref="D6:E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4"/>
  <sheetViews>
    <sheetView showZeros="0" topLeftCell="A16" zoomScaleNormal="100" workbookViewId="0">
      <selection activeCell="O36" sqref="O36"/>
    </sheetView>
  </sheetViews>
  <sheetFormatPr defaultRowHeight="12.75"/>
  <cols>
    <col min="1" max="1" width="3.7109375" style="71" customWidth="1"/>
    <col min="2" max="2" width="36.4257812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7" width="9.5703125" style="71" customWidth="1"/>
    <col min="8" max="8" width="9.7109375" style="71" customWidth="1"/>
    <col min="9" max="11" width="9.140625" style="71"/>
    <col min="12" max="12" width="10.28515625" style="71" customWidth="1"/>
    <col min="13" max="13" width="13.7109375" style="71" customWidth="1"/>
    <col min="14" max="16384" width="9.140625" style="71"/>
  </cols>
  <sheetData>
    <row r="1" spans="1:13">
      <c r="K1" s="71" t="s">
        <v>848</v>
      </c>
    </row>
    <row r="2" spans="1:13" ht="18.75">
      <c r="A2" s="297" t="s">
        <v>815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429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 ht="15">
      <c r="A5" s="95"/>
      <c r="B5" s="95"/>
      <c r="C5" s="95"/>
      <c r="D5" s="95"/>
      <c r="E5" s="96"/>
      <c r="F5" s="96"/>
    </row>
    <row r="6" spans="1:13" ht="48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  <c r="M7" s="245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100" customFormat="1" ht="66">
      <c r="A9" s="67" t="s">
        <v>32</v>
      </c>
      <c r="B9" s="75" t="s">
        <v>816</v>
      </c>
      <c r="C9" s="67" t="s">
        <v>775</v>
      </c>
      <c r="D9" s="69"/>
      <c r="E9" s="74">
        <v>134</v>
      </c>
      <c r="F9" s="98"/>
      <c r="G9" s="98"/>
      <c r="H9" s="98"/>
      <c r="I9" s="98"/>
      <c r="J9" s="98"/>
      <c r="K9" s="98"/>
      <c r="L9" s="99"/>
    </row>
    <row r="10" spans="1:13" s="100" customFormat="1" ht="15">
      <c r="A10" s="101"/>
      <c r="B10" s="68" t="s">
        <v>181</v>
      </c>
      <c r="C10" s="68" t="s">
        <v>180</v>
      </c>
      <c r="D10" s="102">
        <v>0.02</v>
      </c>
      <c r="E10" s="84">
        <f>D10*E9</f>
        <v>2.68</v>
      </c>
      <c r="F10" s="131"/>
      <c r="G10" s="131"/>
      <c r="H10" s="199"/>
      <c r="I10" s="131"/>
      <c r="J10" s="131"/>
      <c r="K10" s="131"/>
      <c r="L10" s="131"/>
      <c r="M10" s="106"/>
    </row>
    <row r="11" spans="1:13" s="100" customFormat="1" ht="15">
      <c r="A11" s="101"/>
      <c r="B11" s="68" t="s">
        <v>776</v>
      </c>
      <c r="C11" s="68" t="s">
        <v>247</v>
      </c>
      <c r="D11" s="107">
        <v>4.48E-2</v>
      </c>
      <c r="E11" s="84">
        <f>D11*E9</f>
        <v>6.0031999999999996</v>
      </c>
      <c r="F11" s="131"/>
      <c r="G11" s="104"/>
      <c r="H11" s="103"/>
      <c r="I11" s="104"/>
      <c r="J11" s="104"/>
      <c r="K11" s="104"/>
      <c r="L11" s="104"/>
    </row>
    <row r="12" spans="1:13" s="100" customFormat="1" ht="15">
      <c r="A12" s="101"/>
      <c r="B12" s="68" t="s">
        <v>248</v>
      </c>
      <c r="C12" s="68" t="s">
        <v>18</v>
      </c>
      <c r="D12" s="108">
        <v>2.0999999999999999E-3</v>
      </c>
      <c r="E12" s="84">
        <f>D12*E9</f>
        <v>0.28139999999999998</v>
      </c>
      <c r="F12" s="131"/>
      <c r="G12" s="104"/>
      <c r="H12" s="103"/>
      <c r="I12" s="104"/>
      <c r="J12" s="105"/>
      <c r="K12" s="104"/>
      <c r="L12" s="104"/>
    </row>
    <row r="13" spans="1:13" s="93" customFormat="1" ht="51">
      <c r="A13" s="127">
        <v>2</v>
      </c>
      <c r="B13" s="67" t="s">
        <v>613</v>
      </c>
      <c r="C13" s="75" t="s">
        <v>777</v>
      </c>
      <c r="D13" s="109"/>
      <c r="E13" s="74">
        <v>134</v>
      </c>
      <c r="F13" s="109"/>
      <c r="G13" s="128"/>
      <c r="H13" s="129"/>
      <c r="I13" s="92"/>
      <c r="J13" s="92"/>
      <c r="K13" s="92"/>
      <c r="L13" s="130"/>
    </row>
    <row r="14" spans="1:13">
      <c r="A14" s="111"/>
      <c r="B14" s="68" t="s">
        <v>181</v>
      </c>
      <c r="C14" s="68" t="s">
        <v>180</v>
      </c>
      <c r="D14" s="102">
        <v>0.15</v>
      </c>
      <c r="E14" s="70">
        <f>D14*E13</f>
        <v>20.099999999999998</v>
      </c>
      <c r="F14" s="70"/>
      <c r="G14" s="70"/>
      <c r="H14" s="103"/>
      <c r="I14" s="104"/>
      <c r="J14" s="104"/>
      <c r="K14" s="104"/>
      <c r="L14" s="89"/>
    </row>
    <row r="15" spans="1:13" ht="25.5">
      <c r="A15" s="111"/>
      <c r="B15" s="68" t="s">
        <v>597</v>
      </c>
      <c r="C15" s="70" t="s">
        <v>182</v>
      </c>
      <c r="D15" s="107">
        <v>2.1600000000000001E-2</v>
      </c>
      <c r="E15" s="70">
        <f>D15*E13</f>
        <v>2.8944000000000001</v>
      </c>
      <c r="F15" s="70"/>
      <c r="G15" s="70"/>
      <c r="H15" s="131"/>
      <c r="I15" s="131"/>
      <c r="J15" s="131"/>
      <c r="K15" s="131"/>
      <c r="L15" s="89"/>
    </row>
    <row r="16" spans="1:13">
      <c r="A16" s="111"/>
      <c r="B16" s="68" t="s">
        <v>598</v>
      </c>
      <c r="C16" s="70" t="s">
        <v>182</v>
      </c>
      <c r="D16" s="107">
        <v>2.7300000000000001E-2</v>
      </c>
      <c r="E16" s="70">
        <f>D16*E13</f>
        <v>3.6582000000000003</v>
      </c>
      <c r="F16" s="70"/>
      <c r="G16" s="70"/>
      <c r="H16" s="104"/>
      <c r="I16" s="104"/>
      <c r="J16" s="104"/>
      <c r="K16" s="104"/>
      <c r="L16" s="89"/>
    </row>
    <row r="17" spans="1:13">
      <c r="A17" s="111"/>
      <c r="B17" s="68" t="s">
        <v>599</v>
      </c>
      <c r="C17" s="70" t="s">
        <v>182</v>
      </c>
      <c r="D17" s="107">
        <v>9.7000000000000003E-3</v>
      </c>
      <c r="E17" s="70">
        <f>D17*E13</f>
        <v>1.2998000000000001</v>
      </c>
      <c r="F17" s="70"/>
      <c r="G17" s="70"/>
      <c r="H17" s="104"/>
      <c r="I17" s="104"/>
      <c r="J17" s="104"/>
      <c r="K17" s="104"/>
      <c r="L17" s="89"/>
    </row>
    <row r="18" spans="1:13" ht="15">
      <c r="A18" s="111"/>
      <c r="B18" s="68" t="s">
        <v>600</v>
      </c>
      <c r="C18" s="170" t="s">
        <v>778</v>
      </c>
      <c r="D18" s="102">
        <v>1.22</v>
      </c>
      <c r="E18" s="70">
        <f>D18*E13</f>
        <v>163.47999999999999</v>
      </c>
      <c r="F18" s="111"/>
      <c r="G18" s="111"/>
      <c r="H18" s="104"/>
      <c r="I18" s="104"/>
      <c r="J18" s="104"/>
      <c r="K18" s="104"/>
      <c r="L18" s="89"/>
    </row>
    <row r="19" spans="1:13" ht="15">
      <c r="A19" s="111"/>
      <c r="B19" s="68" t="s">
        <v>601</v>
      </c>
      <c r="C19" s="170" t="s">
        <v>778</v>
      </c>
      <c r="D19" s="102">
        <v>7.0000000000000007E-2</v>
      </c>
      <c r="E19" s="70">
        <f>D19*E13</f>
        <v>9.3800000000000008</v>
      </c>
      <c r="F19" s="70"/>
      <c r="G19" s="111"/>
      <c r="H19" s="104"/>
      <c r="I19" s="104"/>
      <c r="J19" s="104"/>
      <c r="K19" s="104"/>
      <c r="L19" s="89"/>
    </row>
    <row r="20" spans="1:13" s="93" customFormat="1" ht="38.25">
      <c r="A20" s="67" t="s">
        <v>34</v>
      </c>
      <c r="B20" s="67" t="s">
        <v>413</v>
      </c>
      <c r="C20" s="75" t="s">
        <v>777</v>
      </c>
      <c r="D20" s="109"/>
      <c r="E20" s="74">
        <v>46.9</v>
      </c>
      <c r="F20" s="74"/>
      <c r="G20" s="110"/>
      <c r="H20" s="89"/>
      <c r="I20" s="89"/>
      <c r="J20" s="89"/>
      <c r="K20" s="89"/>
      <c r="L20" s="89"/>
      <c r="M20" s="90"/>
    </row>
    <row r="21" spans="1:13">
      <c r="A21" s="175"/>
      <c r="B21" s="68" t="s">
        <v>181</v>
      </c>
      <c r="C21" s="68" t="s">
        <v>180</v>
      </c>
      <c r="D21" s="102">
        <v>3.16</v>
      </c>
      <c r="E21" s="111">
        <f>D21*E20</f>
        <v>148.20400000000001</v>
      </c>
      <c r="F21" s="70"/>
      <c r="G21" s="86"/>
      <c r="H21" s="87"/>
      <c r="I21" s="89"/>
      <c r="J21" s="89"/>
      <c r="K21" s="89"/>
      <c r="L21" s="89"/>
      <c r="M21" s="90"/>
    </row>
    <row r="22" spans="1:13" ht="15">
      <c r="A22" s="175"/>
      <c r="B22" s="68" t="s">
        <v>327</v>
      </c>
      <c r="C22" s="170" t="s">
        <v>778</v>
      </c>
      <c r="D22" s="102">
        <v>1.25</v>
      </c>
      <c r="E22" s="70">
        <f>D22*E20</f>
        <v>58.625</v>
      </c>
      <c r="F22" s="70"/>
      <c r="G22" s="86"/>
      <c r="H22" s="89"/>
      <c r="I22" s="89"/>
      <c r="J22" s="87"/>
      <c r="K22" s="89"/>
      <c r="L22" s="89"/>
      <c r="M22" s="90"/>
    </row>
    <row r="23" spans="1:13">
      <c r="A23" s="175"/>
      <c r="B23" s="170" t="s">
        <v>186</v>
      </c>
      <c r="C23" s="170" t="s">
        <v>18</v>
      </c>
      <c r="D23" s="170">
        <v>0.01</v>
      </c>
      <c r="E23" s="70">
        <f>D23*E20</f>
        <v>0.46899999999999997</v>
      </c>
      <c r="F23" s="111"/>
      <c r="G23" s="86"/>
      <c r="H23" s="89"/>
      <c r="I23" s="89"/>
      <c r="J23" s="89"/>
      <c r="K23" s="89"/>
      <c r="L23" s="89"/>
      <c r="M23" s="90"/>
    </row>
    <row r="24" spans="1:13" s="100" customFormat="1" ht="25.5">
      <c r="A24" s="67" t="s">
        <v>35</v>
      </c>
      <c r="B24" s="67" t="s">
        <v>604</v>
      </c>
      <c r="C24" s="75" t="s">
        <v>252</v>
      </c>
      <c r="D24" s="109"/>
      <c r="E24" s="74">
        <v>299</v>
      </c>
      <c r="F24" s="98"/>
      <c r="G24" s="98"/>
      <c r="H24" s="98"/>
      <c r="I24" s="98"/>
      <c r="J24" s="98"/>
      <c r="K24" s="98"/>
      <c r="L24" s="263"/>
      <c r="M24" s="90"/>
    </row>
    <row r="25" spans="1:13" s="100" customFormat="1" ht="15">
      <c r="A25" s="101"/>
      <c r="B25" s="68" t="s">
        <v>181</v>
      </c>
      <c r="C25" s="68" t="s">
        <v>180</v>
      </c>
      <c r="D25" s="102">
        <v>0.74</v>
      </c>
      <c r="E25" s="84">
        <f>D25*E24</f>
        <v>221.26</v>
      </c>
      <c r="F25" s="264"/>
      <c r="G25" s="104"/>
      <c r="H25" s="103"/>
      <c r="I25" s="104"/>
      <c r="J25" s="104"/>
      <c r="K25" s="104"/>
      <c r="L25" s="104"/>
      <c r="M25" s="90"/>
    </row>
    <row r="26" spans="1:13" s="100" customFormat="1" ht="15">
      <c r="A26" s="101"/>
      <c r="B26" s="68" t="s">
        <v>183</v>
      </c>
      <c r="C26" s="70" t="s">
        <v>18</v>
      </c>
      <c r="D26" s="102">
        <v>7.1000000000000004E-3</v>
      </c>
      <c r="E26" s="84">
        <f>D26*E24</f>
        <v>2.1229</v>
      </c>
      <c r="F26" s="264"/>
      <c r="G26" s="104"/>
      <c r="H26" s="103"/>
      <c r="I26" s="104"/>
      <c r="J26" s="105"/>
      <c r="K26" s="104"/>
      <c r="L26" s="104"/>
      <c r="M26" s="90"/>
    </row>
    <row r="27" spans="1:13" s="100" customFormat="1" ht="15">
      <c r="A27" s="101"/>
      <c r="B27" s="68" t="s">
        <v>605</v>
      </c>
      <c r="C27" s="68" t="s">
        <v>252</v>
      </c>
      <c r="D27" s="102">
        <v>1</v>
      </c>
      <c r="E27" s="84">
        <f>D27*E24</f>
        <v>299</v>
      </c>
      <c r="F27" s="111"/>
      <c r="G27" s="104"/>
      <c r="H27" s="103"/>
      <c r="I27" s="104"/>
      <c r="J27" s="104"/>
      <c r="K27" s="104"/>
      <c r="L27" s="104"/>
      <c r="M27" s="90"/>
    </row>
    <row r="28" spans="1:13" s="100" customFormat="1" ht="15">
      <c r="A28" s="101"/>
      <c r="B28" s="68" t="s">
        <v>320</v>
      </c>
      <c r="C28" s="68" t="s">
        <v>778</v>
      </c>
      <c r="D28" s="102">
        <v>3.9E-2</v>
      </c>
      <c r="E28" s="84">
        <f>D28*E24</f>
        <v>11.661</v>
      </c>
      <c r="F28" s="111"/>
      <c r="G28" s="104"/>
      <c r="H28" s="199"/>
      <c r="I28" s="131"/>
      <c r="J28" s="111"/>
      <c r="K28" s="131"/>
      <c r="L28" s="131"/>
      <c r="M28" s="90"/>
    </row>
    <row r="29" spans="1:13" s="100" customFormat="1" ht="15">
      <c r="A29" s="101"/>
      <c r="B29" s="68" t="s">
        <v>321</v>
      </c>
      <c r="C29" s="68" t="s">
        <v>778</v>
      </c>
      <c r="D29" s="102">
        <v>5.9999999999999995E-4</v>
      </c>
      <c r="E29" s="70">
        <f>D29*E24</f>
        <v>0.17939999999999998</v>
      </c>
      <c r="F29" s="70"/>
      <c r="G29" s="131"/>
      <c r="H29" s="103"/>
      <c r="I29" s="104"/>
      <c r="J29" s="104"/>
      <c r="K29" s="131"/>
      <c r="L29" s="131"/>
      <c r="M29" s="90"/>
    </row>
    <row r="30" spans="1:13" s="100" customFormat="1" ht="15">
      <c r="A30" s="265"/>
      <c r="B30" s="170" t="s">
        <v>186</v>
      </c>
      <c r="C30" s="170" t="s">
        <v>18</v>
      </c>
      <c r="D30" s="102">
        <v>9.6000000000000002E-2</v>
      </c>
      <c r="E30" s="70">
        <f>D30*E24</f>
        <v>28.704000000000001</v>
      </c>
      <c r="F30" s="266"/>
      <c r="G30" s="131"/>
      <c r="H30" s="103"/>
      <c r="I30" s="104"/>
      <c r="J30" s="104"/>
      <c r="K30" s="131"/>
      <c r="L30" s="131"/>
      <c r="M30" s="90"/>
    </row>
    <row r="31" spans="1:13" s="100" customFormat="1" ht="25.5">
      <c r="A31" s="173" t="s">
        <v>36</v>
      </c>
      <c r="B31" s="267" t="s">
        <v>602</v>
      </c>
      <c r="C31" s="173" t="s">
        <v>780</v>
      </c>
      <c r="D31" s="268"/>
      <c r="E31" s="74">
        <v>660</v>
      </c>
      <c r="F31" s="98"/>
      <c r="G31" s="98"/>
      <c r="H31" s="98"/>
      <c r="I31" s="98"/>
      <c r="J31" s="98"/>
      <c r="K31" s="98"/>
      <c r="L31" s="263"/>
    </row>
    <row r="32" spans="1:13" s="100" customFormat="1" ht="15">
      <c r="A32" s="101"/>
      <c r="B32" s="68" t="s">
        <v>181</v>
      </c>
      <c r="C32" s="68" t="s">
        <v>180</v>
      </c>
      <c r="D32" s="170">
        <v>0.40200000000000002</v>
      </c>
      <c r="E32" s="84">
        <f>D32*E31</f>
        <v>265.32</v>
      </c>
      <c r="F32" s="264"/>
      <c r="G32" s="104"/>
      <c r="H32" s="103"/>
      <c r="I32" s="104"/>
      <c r="J32" s="104"/>
      <c r="K32" s="104"/>
      <c r="L32" s="104"/>
      <c r="M32" s="269"/>
    </row>
    <row r="33" spans="1:13" s="100" customFormat="1" ht="15">
      <c r="A33" s="101"/>
      <c r="B33" s="68" t="s">
        <v>183</v>
      </c>
      <c r="C33" s="70" t="s">
        <v>18</v>
      </c>
      <c r="D33" s="170">
        <v>1.29E-2</v>
      </c>
      <c r="E33" s="84">
        <f>D33*E31</f>
        <v>8.5139999999999993</v>
      </c>
      <c r="F33" s="264"/>
      <c r="G33" s="104"/>
      <c r="H33" s="103"/>
      <c r="I33" s="104"/>
      <c r="J33" s="105"/>
      <c r="K33" s="104"/>
      <c r="L33" s="104"/>
      <c r="M33" s="269"/>
    </row>
    <row r="34" spans="1:13" s="100" customFormat="1" ht="25.5">
      <c r="A34" s="101"/>
      <c r="B34" s="270" t="s">
        <v>603</v>
      </c>
      <c r="C34" s="68" t="s">
        <v>779</v>
      </c>
      <c r="D34" s="170">
        <v>1</v>
      </c>
      <c r="E34" s="70">
        <f>D34*E31</f>
        <v>660</v>
      </c>
      <c r="F34" s="111"/>
      <c r="G34" s="131"/>
      <c r="H34" s="199"/>
      <c r="I34" s="131"/>
      <c r="J34" s="131"/>
      <c r="K34" s="131"/>
      <c r="L34" s="131"/>
      <c r="M34" s="269"/>
    </row>
    <row r="35" spans="1:13" s="100" customFormat="1" ht="15">
      <c r="A35" s="101"/>
      <c r="B35" s="170" t="s">
        <v>414</v>
      </c>
      <c r="C35" s="68" t="s">
        <v>778</v>
      </c>
      <c r="D35" s="170">
        <v>5.0000000000000001E-4</v>
      </c>
      <c r="E35" s="70">
        <f>D35*E31</f>
        <v>0.33</v>
      </c>
      <c r="F35" s="111"/>
      <c r="G35" s="131"/>
      <c r="H35" s="199"/>
      <c r="I35" s="131"/>
      <c r="J35" s="70"/>
      <c r="K35" s="131"/>
      <c r="L35" s="131"/>
      <c r="M35" s="269"/>
    </row>
    <row r="36" spans="1:13" s="100" customFormat="1" ht="15">
      <c r="A36" s="101"/>
      <c r="B36" s="170" t="s">
        <v>186</v>
      </c>
      <c r="C36" s="68" t="s">
        <v>778</v>
      </c>
      <c r="D36" s="170">
        <v>5.9999999999999995E-4</v>
      </c>
      <c r="E36" s="70">
        <f>D36*E31</f>
        <v>0.39599999999999996</v>
      </c>
      <c r="F36" s="111"/>
      <c r="G36" s="131"/>
      <c r="H36" s="199"/>
      <c r="I36" s="131"/>
      <c r="J36" s="70"/>
      <c r="K36" s="131"/>
      <c r="L36" s="131"/>
      <c r="M36" s="269"/>
    </row>
    <row r="37" spans="1:13">
      <c r="A37" s="67"/>
      <c r="B37" s="149" t="s">
        <v>199</v>
      </c>
      <c r="C37" s="67"/>
      <c r="D37" s="112"/>
      <c r="E37" s="115"/>
      <c r="F37" s="115"/>
      <c r="G37" s="115"/>
      <c r="H37" s="150"/>
      <c r="I37" s="151"/>
      <c r="J37" s="152"/>
      <c r="K37" s="151"/>
      <c r="L37" s="151"/>
    </row>
    <row r="38" spans="1:13">
      <c r="A38" s="67"/>
      <c r="B38" s="149" t="s">
        <v>200</v>
      </c>
      <c r="C38" s="154">
        <v>0</v>
      </c>
      <c r="D38" s="112"/>
      <c r="E38" s="155"/>
      <c r="F38" s="115"/>
      <c r="G38" s="110"/>
      <c r="H38" s="129"/>
      <c r="I38" s="92"/>
      <c r="J38" s="155"/>
      <c r="K38" s="155"/>
      <c r="L38" s="89">
        <f>G37*C38</f>
        <v>0</v>
      </c>
      <c r="M38" s="71" t="s">
        <v>849</v>
      </c>
    </row>
    <row r="39" spans="1:13">
      <c r="A39" s="67"/>
      <c r="B39" s="149" t="s">
        <v>172</v>
      </c>
      <c r="C39" s="158"/>
      <c r="D39" s="112"/>
      <c r="E39" s="155"/>
      <c r="F39" s="115"/>
      <c r="G39" s="110"/>
      <c r="H39" s="159"/>
      <c r="I39" s="92"/>
      <c r="J39" s="155"/>
      <c r="K39" s="155"/>
      <c r="L39" s="89">
        <f>L37+L38</f>
        <v>0</v>
      </c>
    </row>
    <row r="40" spans="1:13">
      <c r="A40" s="67"/>
      <c r="B40" s="149" t="s">
        <v>161</v>
      </c>
      <c r="C40" s="154">
        <v>0</v>
      </c>
      <c r="D40" s="112"/>
      <c r="E40" s="155"/>
      <c r="F40" s="115"/>
      <c r="G40" s="88"/>
      <c r="H40" s="92"/>
      <c r="I40" s="92"/>
      <c r="J40" s="155"/>
      <c r="K40" s="155"/>
      <c r="L40" s="89">
        <f>L39*C40</f>
        <v>0</v>
      </c>
      <c r="M40" s="71" t="s">
        <v>850</v>
      </c>
    </row>
    <row r="41" spans="1:13">
      <c r="A41" s="67"/>
      <c r="B41" s="149" t="s">
        <v>172</v>
      </c>
      <c r="C41" s="158"/>
      <c r="D41" s="112"/>
      <c r="E41" s="155"/>
      <c r="F41" s="115"/>
      <c r="G41" s="110"/>
      <c r="H41" s="159"/>
      <c r="I41" s="92"/>
      <c r="J41" s="155"/>
      <c r="K41" s="155"/>
      <c r="L41" s="89">
        <f>L39+L40</f>
        <v>0</v>
      </c>
    </row>
    <row r="42" spans="1:13">
      <c r="A42" s="67"/>
      <c r="B42" s="149" t="s">
        <v>162</v>
      </c>
      <c r="C42" s="154">
        <v>0</v>
      </c>
      <c r="D42" s="112"/>
      <c r="E42" s="155"/>
      <c r="F42" s="115"/>
      <c r="G42" s="88"/>
      <c r="H42" s="92"/>
      <c r="I42" s="159"/>
      <c r="J42" s="155"/>
      <c r="K42" s="155"/>
      <c r="L42" s="89">
        <f>L41*C42</f>
        <v>0</v>
      </c>
      <c r="M42" s="71" t="s">
        <v>851</v>
      </c>
    </row>
    <row r="43" spans="1:13">
      <c r="A43" s="68"/>
      <c r="B43" s="149" t="s">
        <v>172</v>
      </c>
      <c r="C43" s="86"/>
      <c r="D43" s="114"/>
      <c r="E43" s="155"/>
      <c r="F43" s="86"/>
      <c r="G43" s="110"/>
      <c r="H43" s="160"/>
      <c r="I43" s="155"/>
      <c r="J43" s="155"/>
      <c r="K43" s="155"/>
      <c r="L43" s="89">
        <f>SUM(L41:L42)</f>
        <v>0</v>
      </c>
    </row>
    <row r="44" spans="1:13" ht="15.75">
      <c r="A44" s="225"/>
      <c r="B44" s="226"/>
      <c r="C44" s="226"/>
      <c r="D44" s="226"/>
      <c r="E44" s="226"/>
      <c r="F44" s="226"/>
    </row>
  </sheetData>
  <mergeCells count="11">
    <mergeCell ref="H6:I6"/>
    <mergeCell ref="A2:L2"/>
    <mergeCell ref="A3:L3"/>
    <mergeCell ref="A4:L4"/>
    <mergeCell ref="J6:K6"/>
    <mergeCell ref="L6:L7"/>
    <mergeCell ref="A6:A7"/>
    <mergeCell ref="B6:B7"/>
    <mergeCell ref="C6:C7"/>
    <mergeCell ref="D6:E6"/>
    <mergeCell ref="F6:G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tabSelected="1" topLeftCell="A13" zoomScaleNormal="100" zoomScaleSheetLayoutView="100" workbookViewId="0">
      <selection activeCell="L22" sqref="L22"/>
    </sheetView>
  </sheetViews>
  <sheetFormatPr defaultRowHeight="12.75"/>
  <cols>
    <col min="1" max="1" width="5.28515625" style="37" customWidth="1"/>
    <col min="2" max="2" width="20.42578125" style="37" customWidth="1"/>
    <col min="3" max="3" width="42.140625" style="37" customWidth="1"/>
    <col min="4" max="4" width="13.85546875" style="37" customWidth="1"/>
    <col min="5" max="5" width="15" style="37" customWidth="1"/>
    <col min="6" max="6" width="13" style="37" customWidth="1"/>
    <col min="7" max="7" width="12.85546875" style="37" customWidth="1"/>
    <col min="8" max="8" width="17.28515625" style="37" customWidth="1"/>
    <col min="9" max="9" width="18.42578125" style="37" customWidth="1"/>
    <col min="10" max="16384" width="9.140625" style="37"/>
  </cols>
  <sheetData>
    <row r="1" spans="1:10">
      <c r="G1" s="37" t="s">
        <v>817</v>
      </c>
    </row>
    <row r="2" spans="1:10" ht="15.75">
      <c r="A2" s="290" t="s">
        <v>434</v>
      </c>
      <c r="B2" s="290"/>
      <c r="C2" s="290"/>
      <c r="D2" s="290"/>
      <c r="E2" s="290"/>
      <c r="F2" s="290"/>
      <c r="G2" s="290"/>
      <c r="H2" s="290"/>
    </row>
    <row r="3" spans="1:10">
      <c r="A3" s="38"/>
      <c r="B3" s="38"/>
      <c r="C3" s="38"/>
      <c r="D3" s="38"/>
      <c r="E3" s="38"/>
      <c r="F3" s="38"/>
      <c r="G3" s="38"/>
      <c r="H3" s="38"/>
    </row>
    <row r="4" spans="1:10">
      <c r="A4" s="286" t="s">
        <v>23</v>
      </c>
      <c r="B4" s="287" t="s">
        <v>163</v>
      </c>
      <c r="C4" s="287" t="s">
        <v>164</v>
      </c>
      <c r="D4" s="289" t="s">
        <v>165</v>
      </c>
      <c r="E4" s="289"/>
      <c r="F4" s="289"/>
      <c r="G4" s="289"/>
      <c r="H4" s="289"/>
    </row>
    <row r="5" spans="1:10" ht="38.25">
      <c r="A5" s="286"/>
      <c r="B5" s="288"/>
      <c r="C5" s="288"/>
      <c r="D5" s="39" t="s">
        <v>212</v>
      </c>
      <c r="E5" s="39" t="s">
        <v>213</v>
      </c>
      <c r="F5" s="39" t="s">
        <v>215</v>
      </c>
      <c r="G5" s="39" t="s">
        <v>167</v>
      </c>
      <c r="H5" s="39" t="s">
        <v>168</v>
      </c>
    </row>
    <row r="6" spans="1:10">
      <c r="A6" s="40">
        <v>1</v>
      </c>
      <c r="B6" s="40">
        <v>2</v>
      </c>
      <c r="C6" s="40">
        <v>3</v>
      </c>
      <c r="D6" s="40">
        <v>4</v>
      </c>
      <c r="E6" s="40">
        <v>4</v>
      </c>
      <c r="F6" s="40">
        <v>5</v>
      </c>
      <c r="G6" s="40">
        <v>6</v>
      </c>
      <c r="H6" s="40">
        <v>7</v>
      </c>
    </row>
    <row r="7" spans="1:10" ht="15">
      <c r="A7" s="39">
        <v>1</v>
      </c>
      <c r="B7" s="39"/>
      <c r="C7" s="41" t="s">
        <v>169</v>
      </c>
      <c r="D7" s="39"/>
      <c r="E7" s="39"/>
      <c r="F7" s="39"/>
      <c r="G7" s="39"/>
      <c r="H7" s="39"/>
    </row>
    <row r="8" spans="1:10" ht="15">
      <c r="A8" s="40"/>
      <c r="B8" s="42"/>
      <c r="C8" s="43" t="s">
        <v>170</v>
      </c>
      <c r="D8" s="44"/>
      <c r="E8" s="44"/>
      <c r="F8" s="44"/>
      <c r="G8" s="44"/>
      <c r="H8" s="44"/>
    </row>
    <row r="9" spans="1:10" ht="15">
      <c r="A9" s="40"/>
      <c r="B9" s="42"/>
      <c r="C9" s="41" t="s">
        <v>771</v>
      </c>
      <c r="D9" s="44"/>
      <c r="E9" s="44"/>
      <c r="F9" s="44"/>
      <c r="G9" s="44"/>
      <c r="H9" s="44"/>
    </row>
    <row r="10" spans="1:10" ht="15">
      <c r="A10" s="39">
        <v>1</v>
      </c>
      <c r="B10" s="42"/>
      <c r="C10" s="43" t="s">
        <v>171</v>
      </c>
      <c r="D10" s="44"/>
      <c r="E10" s="44"/>
      <c r="F10" s="44"/>
      <c r="G10" s="44"/>
      <c r="H10" s="44"/>
    </row>
    <row r="11" spans="1:10" s="61" customFormat="1" ht="25.5">
      <c r="A11" s="45"/>
      <c r="B11" s="46" t="s">
        <v>819</v>
      </c>
      <c r="C11" s="47" t="s">
        <v>435</v>
      </c>
      <c r="D11" s="70">
        <f>obieqt1!D12</f>
        <v>0</v>
      </c>
      <c r="E11" s="70">
        <f>obieqt1!E12</f>
        <v>0</v>
      </c>
      <c r="F11" s="70"/>
      <c r="G11" s="70"/>
      <c r="H11" s="184">
        <f>obieqt1!F12</f>
        <v>0</v>
      </c>
      <c r="J11" s="62"/>
    </row>
    <row r="12" spans="1:10" s="61" customFormat="1" ht="25.5">
      <c r="A12" s="45"/>
      <c r="B12" s="46" t="s">
        <v>820</v>
      </c>
      <c r="C12" s="47" t="s">
        <v>573</v>
      </c>
      <c r="D12" s="70">
        <f>obieqt2!D9</f>
        <v>0</v>
      </c>
      <c r="E12" s="70">
        <f>obieqt2!E9</f>
        <v>0</v>
      </c>
      <c r="F12" s="70"/>
      <c r="G12" s="70"/>
      <c r="H12" s="184">
        <f>obieqt2!F9</f>
        <v>0</v>
      </c>
      <c r="J12" s="62"/>
    </row>
    <row r="13" spans="1:10" s="61" customFormat="1" ht="25.5">
      <c r="A13" s="45"/>
      <c r="B13" s="46" t="s">
        <v>821</v>
      </c>
      <c r="C13" s="47" t="s">
        <v>583</v>
      </c>
      <c r="D13" s="70">
        <f>'3'!L76</f>
        <v>0</v>
      </c>
      <c r="E13" s="70"/>
      <c r="F13" s="70"/>
      <c r="G13" s="70"/>
      <c r="H13" s="184">
        <f>D13</f>
        <v>0</v>
      </c>
      <c r="J13" s="63"/>
    </row>
    <row r="14" spans="1:10" s="61" customFormat="1" ht="25.5">
      <c r="A14" s="45"/>
      <c r="B14" s="46" t="s">
        <v>822</v>
      </c>
      <c r="C14" s="47" t="s">
        <v>584</v>
      </c>
      <c r="D14" s="70">
        <f>'4'!L43</f>
        <v>0</v>
      </c>
      <c r="E14" s="70"/>
      <c r="F14" s="70"/>
      <c r="G14" s="70"/>
      <c r="H14" s="184">
        <f>D14</f>
        <v>0</v>
      </c>
    </row>
    <row r="15" spans="1:10" s="61" customFormat="1" ht="25.5">
      <c r="A15" s="45"/>
      <c r="B15" s="46" t="s">
        <v>824</v>
      </c>
      <c r="C15" s="47" t="s">
        <v>333</v>
      </c>
      <c r="D15" s="70">
        <f>'5'!L58</f>
        <v>0</v>
      </c>
      <c r="E15" s="70"/>
      <c r="F15" s="70"/>
      <c r="G15" s="70"/>
      <c r="H15" s="184">
        <f>D15</f>
        <v>0</v>
      </c>
    </row>
    <row r="16" spans="1:10" s="61" customFormat="1" ht="25.5">
      <c r="A16" s="45"/>
      <c r="B16" s="46" t="s">
        <v>823</v>
      </c>
      <c r="C16" s="47" t="s">
        <v>397</v>
      </c>
      <c r="D16" s="70">
        <f>'6'!L47</f>
        <v>0</v>
      </c>
      <c r="E16" s="70"/>
      <c r="F16" s="70"/>
      <c r="G16" s="70"/>
      <c r="H16" s="184">
        <f>'6'!L47</f>
        <v>0</v>
      </c>
    </row>
    <row r="17" spans="1:9" s="61" customFormat="1" ht="25.5">
      <c r="A17" s="45"/>
      <c r="B17" s="46" t="s">
        <v>825</v>
      </c>
      <c r="C17" s="47" t="s">
        <v>429</v>
      </c>
      <c r="D17" s="70">
        <f>'7'!L43</f>
        <v>0</v>
      </c>
      <c r="E17" s="70"/>
      <c r="F17" s="70"/>
      <c r="G17" s="70"/>
      <c r="H17" s="184">
        <f>D17</f>
        <v>0</v>
      </c>
    </row>
    <row r="18" spans="1:9">
      <c r="A18" s="40"/>
      <c r="B18" s="42"/>
      <c r="C18" s="48" t="s">
        <v>179</v>
      </c>
      <c r="D18" s="42">
        <f>SUM(D11:D17)</f>
        <v>0</v>
      </c>
      <c r="E18" s="42">
        <f>E12+E11</f>
        <v>0</v>
      </c>
      <c r="F18" s="42"/>
      <c r="G18" s="42"/>
      <c r="H18" s="64">
        <f>SUM(H11:H17)</f>
        <v>0</v>
      </c>
      <c r="I18" s="65"/>
    </row>
    <row r="19" spans="1:9" s="61" customFormat="1" ht="24">
      <c r="A19" s="45"/>
      <c r="B19" s="46"/>
      <c r="C19" s="49" t="s">
        <v>818</v>
      </c>
      <c r="D19" s="47">
        <f>D18*0.05</f>
        <v>0</v>
      </c>
      <c r="E19" s="47">
        <f>E18*0.05</f>
        <v>0</v>
      </c>
      <c r="F19" s="47"/>
      <c r="G19" s="47"/>
      <c r="H19" s="60">
        <f>H18*0.05</f>
        <v>0</v>
      </c>
    </row>
    <row r="20" spans="1:9">
      <c r="A20" s="40"/>
      <c r="B20" s="42"/>
      <c r="C20" s="48" t="s">
        <v>179</v>
      </c>
      <c r="D20" s="42">
        <f>D18+D19</f>
        <v>0</v>
      </c>
      <c r="E20" s="42">
        <f>E18+E19</f>
        <v>0</v>
      </c>
      <c r="F20" s="42"/>
      <c r="G20" s="42"/>
      <c r="H20" s="64">
        <f>H18+H19</f>
        <v>0</v>
      </c>
      <c r="I20" s="65"/>
    </row>
    <row r="21" spans="1:9" s="61" customFormat="1" ht="25.5">
      <c r="A21" s="45"/>
      <c r="B21" s="46"/>
      <c r="C21" s="50" t="s">
        <v>342</v>
      </c>
      <c r="D21" s="47"/>
      <c r="E21" s="47"/>
      <c r="F21" s="47"/>
      <c r="G21" s="70">
        <f>(obieqt1!G12+obieqt2!G9+'3'!I70+'4'!I37+'5'!I52+'6'!I17+'6'!I40+'7'!I37)*0.02</f>
        <v>0</v>
      </c>
      <c r="H21" s="184">
        <f>G21</f>
        <v>0</v>
      </c>
    </row>
    <row r="22" spans="1:9">
      <c r="A22" s="40"/>
      <c r="B22" s="42"/>
      <c r="C22" s="48" t="s">
        <v>179</v>
      </c>
      <c r="D22" s="42">
        <f>D20</f>
        <v>0</v>
      </c>
      <c r="E22" s="42">
        <f>E20</f>
        <v>0</v>
      </c>
      <c r="F22" s="42"/>
      <c r="G22" s="42">
        <f>G21</f>
        <v>0</v>
      </c>
      <c r="H22" s="64">
        <f>H20+H21</f>
        <v>0</v>
      </c>
      <c r="I22" s="65"/>
    </row>
    <row r="23" spans="1:9" s="61" customFormat="1">
      <c r="A23" s="45"/>
      <c r="B23" s="46"/>
      <c r="C23" s="49" t="s">
        <v>343</v>
      </c>
      <c r="D23" s="47">
        <f>D22*0.18</f>
        <v>0</v>
      </c>
      <c r="E23" s="47">
        <f>E22*0.18</f>
        <v>0</v>
      </c>
      <c r="F23" s="47"/>
      <c r="G23" s="47">
        <f>G22*0.18</f>
        <v>0</v>
      </c>
      <c r="H23" s="60">
        <f>H22*0.18</f>
        <v>0</v>
      </c>
    </row>
    <row r="24" spans="1:9">
      <c r="A24" s="40"/>
      <c r="B24" s="42"/>
      <c r="C24" s="48" t="s">
        <v>344</v>
      </c>
      <c r="D24" s="42">
        <f>D20+D23</f>
        <v>0</v>
      </c>
      <c r="E24" s="42">
        <f>E20+E23</f>
        <v>0</v>
      </c>
      <c r="F24" s="42"/>
      <c r="G24" s="42">
        <f>G22+G23</f>
        <v>0</v>
      </c>
      <c r="H24" s="64">
        <f>H22+H23</f>
        <v>0</v>
      </c>
      <c r="I24" s="166"/>
    </row>
    <row r="25" spans="1:9" ht="30">
      <c r="A25" s="39"/>
      <c r="B25" s="44"/>
      <c r="C25" s="177" t="s">
        <v>857</v>
      </c>
      <c r="D25" s="178"/>
      <c r="E25" s="178"/>
      <c r="F25" s="179"/>
      <c r="G25" s="178"/>
      <c r="H25" s="178"/>
      <c r="I25" s="165"/>
    </row>
    <row r="26" spans="1:9" ht="15.75">
      <c r="A26" s="180"/>
      <c r="B26" s="180"/>
      <c r="C26" s="183" t="s">
        <v>856</v>
      </c>
      <c r="D26" s="85"/>
      <c r="E26" s="85"/>
      <c r="F26" s="181"/>
      <c r="G26" s="85"/>
      <c r="H26" s="182"/>
      <c r="I26" s="66"/>
    </row>
    <row r="27" spans="1:9" ht="15.75">
      <c r="C27" s="51"/>
      <c r="D27" s="51"/>
      <c r="E27" s="51"/>
      <c r="F27" s="51"/>
      <c r="G27" s="51"/>
      <c r="H27" s="51"/>
    </row>
  </sheetData>
  <mergeCells count="5">
    <mergeCell ref="A4:A5"/>
    <mergeCell ref="B4:B5"/>
    <mergeCell ref="C4:C5"/>
    <mergeCell ref="D4:H4"/>
    <mergeCell ref="A2:H2"/>
  </mergeCells>
  <pageMargins left="0.39370078740157483" right="0.19685039370078741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D6" sqref="D6:H12"/>
    </sheetView>
  </sheetViews>
  <sheetFormatPr defaultRowHeight="12.75"/>
  <cols>
    <col min="1" max="1" width="5.28515625" style="37" customWidth="1"/>
    <col min="2" max="2" width="18.5703125" style="37" customWidth="1"/>
    <col min="3" max="3" width="48.140625" style="37" customWidth="1"/>
    <col min="4" max="4" width="14.140625" style="37" customWidth="1"/>
    <col min="5" max="5" width="12.5703125" style="37" customWidth="1"/>
    <col min="6" max="6" width="13.85546875" style="37" customWidth="1"/>
    <col min="7" max="7" width="16.42578125" style="37" customWidth="1"/>
    <col min="8" max="8" width="12.7109375" style="37" customWidth="1"/>
    <col min="9" max="16384" width="9.140625" style="37"/>
  </cols>
  <sheetData>
    <row r="1" spans="1:13">
      <c r="G1" s="37" t="s">
        <v>826</v>
      </c>
    </row>
    <row r="2" spans="1:13" ht="28.5" customHeight="1">
      <c r="A2" s="291" t="s">
        <v>772</v>
      </c>
      <c r="B2" s="291"/>
      <c r="C2" s="291"/>
      <c r="D2" s="291"/>
      <c r="E2" s="291"/>
      <c r="F2" s="291"/>
      <c r="G2" s="291"/>
      <c r="H2" s="291"/>
      <c r="I2" s="51"/>
      <c r="J2" s="51"/>
      <c r="K2" s="51"/>
      <c r="L2" s="51"/>
      <c r="M2" s="52"/>
    </row>
    <row r="3" spans="1:13" ht="30" customHeight="1">
      <c r="A3" s="290" t="s">
        <v>435</v>
      </c>
      <c r="B3" s="290"/>
      <c r="C3" s="290"/>
      <c r="D3" s="290"/>
      <c r="E3" s="290"/>
      <c r="F3" s="290"/>
      <c r="G3" s="290"/>
      <c r="H3" s="290"/>
      <c r="I3" s="53"/>
      <c r="J3" s="53"/>
      <c r="K3" s="53"/>
      <c r="L3" s="53"/>
      <c r="M3" s="52"/>
    </row>
    <row r="4" spans="1:13" ht="24.75" customHeight="1">
      <c r="A4" s="286" t="s">
        <v>23</v>
      </c>
      <c r="B4" s="292" t="s">
        <v>163</v>
      </c>
      <c r="C4" s="292" t="s">
        <v>173</v>
      </c>
      <c r="D4" s="294" t="s">
        <v>174</v>
      </c>
      <c r="E4" s="295"/>
      <c r="F4" s="296"/>
      <c r="G4" s="292" t="s">
        <v>175</v>
      </c>
      <c r="H4" s="292" t="s">
        <v>176</v>
      </c>
      <c r="I4" s="52"/>
      <c r="J4" s="52"/>
      <c r="K4" s="52"/>
      <c r="L4" s="52"/>
      <c r="M4" s="52"/>
    </row>
    <row r="5" spans="1:13" ht="65.25" customHeight="1">
      <c r="A5" s="286"/>
      <c r="B5" s="293"/>
      <c r="C5" s="293"/>
      <c r="D5" s="54" t="s">
        <v>166</v>
      </c>
      <c r="E5" s="54" t="s">
        <v>214</v>
      </c>
      <c r="F5" s="54" t="s">
        <v>177</v>
      </c>
      <c r="G5" s="293"/>
      <c r="H5" s="293"/>
      <c r="I5" s="52"/>
      <c r="J5" s="52"/>
      <c r="K5" s="52"/>
      <c r="L5" s="52"/>
      <c r="M5" s="52"/>
    </row>
    <row r="6" spans="1:13" ht="25.5">
      <c r="A6" s="54">
        <v>1</v>
      </c>
      <c r="B6" s="55" t="s">
        <v>827</v>
      </c>
      <c r="C6" s="55" t="s">
        <v>337</v>
      </c>
      <c r="D6" s="86">
        <f>'1-1'!L702</f>
        <v>0</v>
      </c>
      <c r="E6" s="86"/>
      <c r="F6" s="86">
        <f>D6</f>
        <v>0</v>
      </c>
      <c r="G6" s="86">
        <f>'1-1'!I693</f>
        <v>0</v>
      </c>
      <c r="H6" s="185"/>
      <c r="I6" s="52"/>
      <c r="J6" s="52"/>
      <c r="K6" s="52"/>
      <c r="L6" s="52"/>
      <c r="M6" s="52"/>
    </row>
    <row r="7" spans="1:13" ht="25.5">
      <c r="A7" s="54">
        <v>2</v>
      </c>
      <c r="B7" s="55" t="s">
        <v>828</v>
      </c>
      <c r="C7" s="55" t="s">
        <v>250</v>
      </c>
      <c r="D7" s="86"/>
      <c r="E7" s="86">
        <f>'1-2'!L103</f>
        <v>0</v>
      </c>
      <c r="F7" s="86">
        <f>E7</f>
        <v>0</v>
      </c>
      <c r="G7" s="86">
        <f>'1-2'!I97</f>
        <v>0</v>
      </c>
      <c r="H7" s="185"/>
      <c r="I7" s="52"/>
      <c r="J7" s="52"/>
      <c r="K7" s="52"/>
      <c r="L7" s="52"/>
      <c r="M7" s="52"/>
    </row>
    <row r="8" spans="1:13" ht="25.5">
      <c r="A8" s="54">
        <v>3</v>
      </c>
      <c r="B8" s="55" t="s">
        <v>829</v>
      </c>
      <c r="C8" s="55" t="s">
        <v>310</v>
      </c>
      <c r="D8" s="86">
        <f>'1-3'!L90</f>
        <v>0</v>
      </c>
      <c r="E8" s="86"/>
      <c r="F8" s="86">
        <f>D8</f>
        <v>0</v>
      </c>
      <c r="G8" s="86">
        <f>'1-3'!I84</f>
        <v>0</v>
      </c>
      <c r="H8" s="185"/>
      <c r="I8" s="52"/>
      <c r="J8" s="52"/>
      <c r="K8" s="52"/>
      <c r="L8" s="52"/>
      <c r="M8" s="52"/>
    </row>
    <row r="9" spans="1:13" ht="25.5">
      <c r="A9" s="54">
        <v>4</v>
      </c>
      <c r="B9" s="55" t="s">
        <v>830</v>
      </c>
      <c r="C9" s="55" t="s">
        <v>251</v>
      </c>
      <c r="D9" s="86">
        <f>'1-4'!L143</f>
        <v>0</v>
      </c>
      <c r="E9" s="86"/>
      <c r="F9" s="86">
        <f>D9</f>
        <v>0</v>
      </c>
      <c r="G9" s="86">
        <f>'1-4'!I136+'1-4'!I55</f>
        <v>0</v>
      </c>
      <c r="H9" s="185"/>
      <c r="I9" s="52"/>
      <c r="J9" s="52"/>
      <c r="K9" s="52"/>
      <c r="L9" s="52"/>
      <c r="M9" s="52"/>
    </row>
    <row r="10" spans="1:13" ht="25.5">
      <c r="A10" s="54">
        <v>5</v>
      </c>
      <c r="B10" s="55" t="s">
        <v>831</v>
      </c>
      <c r="C10" s="55" t="s">
        <v>507</v>
      </c>
      <c r="D10" s="86">
        <f>'1-5'!L30</f>
        <v>0</v>
      </c>
      <c r="E10" s="86"/>
      <c r="F10" s="86">
        <f>D10</f>
        <v>0</v>
      </c>
      <c r="G10" s="86">
        <f>'1-5'!I24</f>
        <v>0</v>
      </c>
      <c r="H10" s="185"/>
      <c r="I10" s="52"/>
      <c r="J10" s="52"/>
      <c r="K10" s="52"/>
      <c r="L10" s="52"/>
      <c r="M10" s="52"/>
    </row>
    <row r="11" spans="1:13" ht="25.5">
      <c r="A11" s="54">
        <v>6</v>
      </c>
      <c r="B11" s="55" t="s">
        <v>832</v>
      </c>
      <c r="C11" s="55" t="s">
        <v>667</v>
      </c>
      <c r="D11" s="86">
        <f>'1-6'!L24</f>
        <v>0</v>
      </c>
      <c r="E11" s="86"/>
      <c r="F11" s="86">
        <f>D11</f>
        <v>0</v>
      </c>
      <c r="G11" s="86">
        <f>'1-6'!I14</f>
        <v>0</v>
      </c>
      <c r="H11" s="185"/>
      <c r="I11" s="52"/>
      <c r="J11" s="52"/>
      <c r="K11" s="52"/>
      <c r="L11" s="52"/>
      <c r="M11" s="52"/>
    </row>
    <row r="12" spans="1:13" ht="39.950000000000003" customHeight="1">
      <c r="A12" s="56"/>
      <c r="B12" s="54"/>
      <c r="C12" s="48" t="s">
        <v>179</v>
      </c>
      <c r="D12" s="115">
        <f>SUM(D6:D11)</f>
        <v>0</v>
      </c>
      <c r="E12" s="115">
        <f>E7</f>
        <v>0</v>
      </c>
      <c r="F12" s="115">
        <f>SUM(F6:F11)</f>
        <v>0</v>
      </c>
      <c r="G12" s="115">
        <f>SUM(G6:G11)</f>
        <v>0</v>
      </c>
      <c r="H12" s="186"/>
      <c r="I12" s="52"/>
      <c r="J12" s="52"/>
      <c r="K12" s="52"/>
      <c r="L12" s="52"/>
      <c r="M12" s="52"/>
    </row>
    <row r="13" spans="1:13" ht="15.75">
      <c r="A13" s="52"/>
      <c r="B13" s="52"/>
      <c r="C13" s="52"/>
      <c r="D13" s="57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5.75">
      <c r="A14" s="51"/>
      <c r="B14" s="51"/>
      <c r="C14" s="58"/>
      <c r="D14" s="58"/>
      <c r="E14" s="59"/>
      <c r="F14" s="51"/>
      <c r="G14" s="58"/>
      <c r="H14" s="51"/>
      <c r="I14" s="52"/>
      <c r="J14" s="52"/>
      <c r="K14" s="52"/>
      <c r="L14" s="52"/>
      <c r="M14" s="52"/>
    </row>
    <row r="15" spans="1:13" ht="15.75">
      <c r="A15" s="51"/>
      <c r="B15" s="51"/>
      <c r="C15" s="58"/>
      <c r="D15" s="58"/>
      <c r="E15" s="59"/>
      <c r="F15" s="51"/>
      <c r="G15" s="51"/>
      <c r="H15" s="51"/>
      <c r="I15" s="52"/>
      <c r="J15" s="52"/>
      <c r="K15" s="52"/>
      <c r="L15" s="52"/>
      <c r="M15" s="52"/>
    </row>
  </sheetData>
  <mergeCells count="8">
    <mergeCell ref="A2:H2"/>
    <mergeCell ref="A3:H3"/>
    <mergeCell ref="A4:A5"/>
    <mergeCell ref="B4:B5"/>
    <mergeCell ref="C4:C5"/>
    <mergeCell ref="D4:F4"/>
    <mergeCell ref="G4:G5"/>
    <mergeCell ref="H4:H5"/>
  </mergeCells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4"/>
  <sheetViews>
    <sheetView showZeros="0" topLeftCell="A595" zoomScaleNormal="100" workbookViewId="0">
      <selection activeCell="A595" sqref="A1:XFD1048576"/>
    </sheetView>
  </sheetViews>
  <sheetFormatPr defaultRowHeight="12.75"/>
  <cols>
    <col min="1" max="1" width="4.42578125" style="71" customWidth="1"/>
    <col min="2" max="2" width="35.28515625" style="71" customWidth="1"/>
    <col min="3" max="3" width="7.5703125" style="71" customWidth="1"/>
    <col min="4" max="4" width="9.42578125" style="71" customWidth="1"/>
    <col min="5" max="5" width="9.28515625" style="71" customWidth="1"/>
    <col min="6" max="6" width="9.140625" style="71"/>
    <col min="7" max="7" width="11" style="71" customWidth="1"/>
    <col min="8" max="8" width="9.42578125" style="71" customWidth="1"/>
    <col min="9" max="9" width="10.42578125" style="71" customWidth="1"/>
    <col min="10" max="10" width="9.140625" style="71"/>
    <col min="11" max="11" width="9.5703125" style="71" bestFit="1" customWidth="1"/>
    <col min="12" max="12" width="9.5703125" style="71" customWidth="1"/>
    <col min="13" max="13" width="14.85546875" style="71" customWidth="1"/>
    <col min="14" max="16384" width="9.140625" style="71"/>
  </cols>
  <sheetData>
    <row r="1" spans="1:13">
      <c r="K1" s="71" t="s">
        <v>833</v>
      </c>
    </row>
    <row r="2" spans="1:13" ht="18.75">
      <c r="A2" s="297" t="s">
        <v>773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299" t="s">
        <v>178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3" ht="15">
      <c r="A5" s="95"/>
      <c r="B5" s="95"/>
      <c r="C5" s="95"/>
      <c r="D5" s="95"/>
      <c r="E5" s="96"/>
      <c r="F5" s="96"/>
    </row>
    <row r="6" spans="1:13" ht="36.75" customHeight="1">
      <c r="A6" s="301" t="s">
        <v>23</v>
      </c>
      <c r="B6" s="307" t="s">
        <v>153</v>
      </c>
      <c r="C6" s="308" t="s">
        <v>154</v>
      </c>
      <c r="D6" s="300" t="s">
        <v>155</v>
      </c>
      <c r="E6" s="300"/>
      <c r="F6" s="300" t="s">
        <v>195</v>
      </c>
      <c r="G6" s="300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100" customFormat="1" ht="66">
      <c r="A9" s="67" t="s">
        <v>32</v>
      </c>
      <c r="B9" s="75" t="s">
        <v>774</v>
      </c>
      <c r="C9" s="67" t="s">
        <v>775</v>
      </c>
      <c r="D9" s="69"/>
      <c r="E9" s="74">
        <v>98.44</v>
      </c>
      <c r="F9" s="98"/>
      <c r="G9" s="98"/>
      <c r="H9" s="98"/>
      <c r="I9" s="98"/>
      <c r="J9" s="98"/>
      <c r="K9" s="98"/>
      <c r="L9" s="99"/>
    </row>
    <row r="10" spans="1:13" s="100" customFormat="1" ht="15">
      <c r="A10" s="101"/>
      <c r="B10" s="68" t="s">
        <v>181</v>
      </c>
      <c r="C10" s="68" t="s">
        <v>180</v>
      </c>
      <c r="D10" s="102">
        <v>0.02</v>
      </c>
      <c r="E10" s="84">
        <f>D10*E9</f>
        <v>1.9688000000000001</v>
      </c>
      <c r="F10" s="103"/>
      <c r="G10" s="104"/>
      <c r="H10" s="103"/>
      <c r="I10" s="104"/>
      <c r="J10" s="105"/>
      <c r="K10" s="104"/>
      <c r="L10" s="104"/>
      <c r="M10" s="106"/>
    </row>
    <row r="11" spans="1:13" s="100" customFormat="1" ht="15">
      <c r="A11" s="101"/>
      <c r="B11" s="68" t="s">
        <v>776</v>
      </c>
      <c r="C11" s="68" t="s">
        <v>247</v>
      </c>
      <c r="D11" s="107">
        <v>4.48E-2</v>
      </c>
      <c r="E11" s="84">
        <f>D11*E9</f>
        <v>4.4101119999999998</v>
      </c>
      <c r="F11" s="103"/>
      <c r="G11" s="104"/>
      <c r="H11" s="103"/>
      <c r="I11" s="104"/>
      <c r="J11" s="105"/>
      <c r="K11" s="104"/>
      <c r="L11" s="104"/>
      <c r="M11" s="106"/>
    </row>
    <row r="12" spans="1:13" s="100" customFormat="1" ht="15">
      <c r="A12" s="101"/>
      <c r="B12" s="68" t="s">
        <v>248</v>
      </c>
      <c r="C12" s="68" t="s">
        <v>18</v>
      </c>
      <c r="D12" s="108">
        <v>2.0999999999999999E-3</v>
      </c>
      <c r="E12" s="84">
        <f>D12*E9</f>
        <v>0.20672399999999999</v>
      </c>
      <c r="F12" s="103"/>
      <c r="G12" s="104"/>
      <c r="H12" s="103"/>
      <c r="I12" s="104"/>
      <c r="J12" s="105"/>
      <c r="K12" s="104"/>
      <c r="L12" s="104"/>
      <c r="M12" s="106"/>
    </row>
    <row r="13" spans="1:13" s="93" customFormat="1" ht="38.25">
      <c r="A13" s="67" t="s">
        <v>33</v>
      </c>
      <c r="B13" s="67" t="s">
        <v>359</v>
      </c>
      <c r="C13" s="75" t="s">
        <v>777</v>
      </c>
      <c r="D13" s="109"/>
      <c r="E13" s="74">
        <v>7.5</v>
      </c>
      <c r="F13" s="74"/>
      <c r="G13" s="110"/>
      <c r="H13" s="89"/>
      <c r="I13" s="89"/>
      <c r="J13" s="89"/>
      <c r="K13" s="89"/>
      <c r="L13" s="99"/>
    </row>
    <row r="14" spans="1:13">
      <c r="A14" s="175"/>
      <c r="B14" s="68" t="s">
        <v>181</v>
      </c>
      <c r="C14" s="68" t="s">
        <v>180</v>
      </c>
      <c r="D14" s="102">
        <v>3.16</v>
      </c>
      <c r="E14" s="111">
        <f>D14*E13</f>
        <v>23.700000000000003</v>
      </c>
      <c r="F14" s="70"/>
      <c r="G14" s="86"/>
      <c r="H14" s="87"/>
      <c r="I14" s="89"/>
      <c r="J14" s="89"/>
      <c r="K14" s="89"/>
      <c r="L14" s="89"/>
    </row>
    <row r="15" spans="1:13" ht="15">
      <c r="A15" s="175"/>
      <c r="B15" s="68" t="s">
        <v>303</v>
      </c>
      <c r="C15" s="170" t="s">
        <v>778</v>
      </c>
      <c r="D15" s="102">
        <v>1.25</v>
      </c>
      <c r="E15" s="70">
        <f>D15*E13</f>
        <v>9.375</v>
      </c>
      <c r="F15" s="70"/>
      <c r="G15" s="86"/>
      <c r="H15" s="89"/>
      <c r="I15" s="89"/>
      <c r="J15" s="87"/>
      <c r="K15" s="89"/>
      <c r="L15" s="89"/>
    </row>
    <row r="16" spans="1:13">
      <c r="A16" s="175"/>
      <c r="B16" s="170" t="s">
        <v>186</v>
      </c>
      <c r="C16" s="170" t="s">
        <v>18</v>
      </c>
      <c r="D16" s="170">
        <v>0.01</v>
      </c>
      <c r="E16" s="70">
        <f>D16*E13</f>
        <v>7.4999999999999997E-2</v>
      </c>
      <c r="F16" s="111"/>
      <c r="G16" s="86"/>
      <c r="H16" s="89"/>
      <c r="I16" s="89"/>
      <c r="J16" s="89"/>
      <c r="K16" s="89"/>
      <c r="L16" s="89"/>
    </row>
    <row r="17" spans="1:13" s="93" customFormat="1" ht="38.25">
      <c r="A17" s="67" t="s">
        <v>34</v>
      </c>
      <c r="B17" s="67" t="s">
        <v>641</v>
      </c>
      <c r="C17" s="75" t="s">
        <v>777</v>
      </c>
      <c r="D17" s="75"/>
      <c r="E17" s="74">
        <v>28.6</v>
      </c>
      <c r="F17" s="74"/>
      <c r="G17" s="110"/>
      <c r="H17" s="89"/>
      <c r="I17" s="89"/>
      <c r="J17" s="89"/>
      <c r="K17" s="89"/>
      <c r="L17" s="99"/>
    </row>
    <row r="18" spans="1:13">
      <c r="A18" s="175"/>
      <c r="B18" s="68" t="s">
        <v>181</v>
      </c>
      <c r="C18" s="68" t="s">
        <v>180</v>
      </c>
      <c r="D18" s="170">
        <v>6.66</v>
      </c>
      <c r="E18" s="170">
        <f>D18*E17</f>
        <v>190.47600000000003</v>
      </c>
      <c r="F18" s="70"/>
      <c r="G18" s="86"/>
      <c r="H18" s="87"/>
      <c r="I18" s="89"/>
      <c r="J18" s="89"/>
      <c r="K18" s="89"/>
      <c r="L18" s="89"/>
    </row>
    <row r="19" spans="1:13">
      <c r="A19" s="175"/>
      <c r="B19" s="68" t="s">
        <v>183</v>
      </c>
      <c r="C19" s="70" t="s">
        <v>18</v>
      </c>
      <c r="D19" s="170">
        <v>0.59</v>
      </c>
      <c r="E19" s="70">
        <f>D19*E17</f>
        <v>16.873999999999999</v>
      </c>
      <c r="F19" s="70"/>
      <c r="G19" s="86"/>
      <c r="H19" s="89"/>
      <c r="I19" s="89"/>
      <c r="J19" s="87"/>
      <c r="K19" s="89"/>
      <c r="L19" s="89"/>
    </row>
    <row r="20" spans="1:13" ht="15">
      <c r="A20" s="175"/>
      <c r="B20" s="170" t="s">
        <v>642</v>
      </c>
      <c r="C20" s="70" t="s">
        <v>778</v>
      </c>
      <c r="D20" s="170">
        <v>1.0149999999999999</v>
      </c>
      <c r="E20" s="70">
        <f>D20*E17</f>
        <v>29.029</v>
      </c>
      <c r="F20" s="111"/>
      <c r="G20" s="86"/>
      <c r="H20" s="89"/>
      <c r="I20" s="89"/>
      <c r="J20" s="89"/>
      <c r="K20" s="89"/>
      <c r="L20" s="89"/>
    </row>
    <row r="21" spans="1:13" ht="15">
      <c r="A21" s="175"/>
      <c r="B21" s="170" t="s">
        <v>14</v>
      </c>
      <c r="C21" s="170" t="s">
        <v>779</v>
      </c>
      <c r="D21" s="170">
        <v>1.6</v>
      </c>
      <c r="E21" s="70">
        <f>D21*E17</f>
        <v>45.760000000000005</v>
      </c>
      <c r="F21" s="70"/>
      <c r="G21" s="86"/>
      <c r="H21" s="89"/>
      <c r="I21" s="89"/>
      <c r="J21" s="89"/>
      <c r="K21" s="89"/>
      <c r="L21" s="89"/>
    </row>
    <row r="22" spans="1:13" ht="25.5">
      <c r="A22" s="175"/>
      <c r="B22" s="170" t="s">
        <v>187</v>
      </c>
      <c r="C22" s="70" t="s">
        <v>778</v>
      </c>
      <c r="D22" s="107">
        <v>1.83E-2</v>
      </c>
      <c r="E22" s="107">
        <f>D22*E17</f>
        <v>0.52338000000000007</v>
      </c>
      <c r="F22" s="70"/>
      <c r="G22" s="86"/>
      <c r="H22" s="89"/>
      <c r="I22" s="89"/>
      <c r="J22" s="89"/>
      <c r="K22" s="89"/>
      <c r="L22" s="89"/>
    </row>
    <row r="23" spans="1:13">
      <c r="A23" s="175"/>
      <c r="B23" s="170" t="s">
        <v>186</v>
      </c>
      <c r="C23" s="170" t="s">
        <v>18</v>
      </c>
      <c r="D23" s="170">
        <v>0.4</v>
      </c>
      <c r="E23" s="70">
        <f>D23*E17</f>
        <v>11.440000000000001</v>
      </c>
      <c r="F23" s="70"/>
      <c r="G23" s="86"/>
      <c r="H23" s="89"/>
      <c r="I23" s="89"/>
      <c r="J23" s="89"/>
      <c r="K23" s="89"/>
      <c r="L23" s="89"/>
    </row>
    <row r="24" spans="1:13" s="93" customFormat="1">
      <c r="A24" s="67" t="s">
        <v>35</v>
      </c>
      <c r="B24" s="75" t="s">
        <v>203</v>
      </c>
      <c r="C24" s="75" t="s">
        <v>185</v>
      </c>
      <c r="D24" s="112"/>
      <c r="E24" s="113">
        <f>E25</f>
        <v>2.4240699999999999</v>
      </c>
      <c r="F24" s="74"/>
      <c r="G24" s="110"/>
      <c r="H24" s="89"/>
      <c r="I24" s="89"/>
      <c r="J24" s="89"/>
      <c r="K24" s="89"/>
      <c r="L24" s="89"/>
      <c r="M24" s="90"/>
    </row>
    <row r="25" spans="1:13">
      <c r="A25" s="175"/>
      <c r="B25" s="170" t="s">
        <v>753</v>
      </c>
      <c r="C25" s="170" t="s">
        <v>185</v>
      </c>
      <c r="D25" s="114"/>
      <c r="E25" s="108">
        <v>2.4240699999999999</v>
      </c>
      <c r="F25" s="170"/>
      <c r="G25" s="86"/>
      <c r="H25" s="89"/>
      <c r="I25" s="89"/>
      <c r="J25" s="87"/>
      <c r="K25" s="89"/>
      <c r="L25" s="89"/>
      <c r="M25" s="90"/>
    </row>
    <row r="26" spans="1:13" s="93" customFormat="1" ht="15">
      <c r="A26" s="67" t="s">
        <v>36</v>
      </c>
      <c r="B26" s="67" t="s">
        <v>217</v>
      </c>
      <c r="C26" s="67" t="s">
        <v>777</v>
      </c>
      <c r="D26" s="109"/>
      <c r="E26" s="74">
        <v>70.94</v>
      </c>
      <c r="F26" s="115"/>
      <c r="G26" s="110"/>
      <c r="H26" s="91"/>
      <c r="I26" s="92"/>
      <c r="J26" s="92"/>
      <c r="K26" s="92"/>
      <c r="L26" s="89"/>
      <c r="M26" s="90"/>
    </row>
    <row r="27" spans="1:13">
      <c r="A27" s="111"/>
      <c r="B27" s="68" t="s">
        <v>1</v>
      </c>
      <c r="C27" s="70" t="s">
        <v>180</v>
      </c>
      <c r="D27" s="102">
        <v>1.21</v>
      </c>
      <c r="E27" s="111">
        <f>D27*E26</f>
        <v>85.837399999999988</v>
      </c>
      <c r="F27" s="111"/>
      <c r="G27" s="88"/>
      <c r="H27" s="89"/>
      <c r="I27" s="89"/>
      <c r="J27" s="89"/>
      <c r="K27" s="89"/>
      <c r="L27" s="89"/>
      <c r="M27" s="90"/>
    </row>
    <row r="28" spans="1:13" s="93" customFormat="1" ht="25.5">
      <c r="A28" s="67" t="s">
        <v>37</v>
      </c>
      <c r="B28" s="75" t="s">
        <v>648</v>
      </c>
      <c r="C28" s="75" t="s">
        <v>185</v>
      </c>
      <c r="D28" s="75"/>
      <c r="E28" s="116">
        <v>49.5</v>
      </c>
      <c r="F28" s="115"/>
      <c r="G28" s="110"/>
      <c r="H28" s="91"/>
      <c r="I28" s="92"/>
      <c r="J28" s="92"/>
      <c r="K28" s="92"/>
      <c r="L28" s="99"/>
    </row>
    <row r="29" spans="1:13">
      <c r="A29" s="175"/>
      <c r="B29" s="68" t="s">
        <v>419</v>
      </c>
      <c r="C29" s="170" t="s">
        <v>185</v>
      </c>
      <c r="D29" s="70">
        <v>1</v>
      </c>
      <c r="E29" s="170">
        <f>D29*E28</f>
        <v>49.5</v>
      </c>
      <c r="F29" s="111"/>
      <c r="G29" s="88"/>
      <c r="H29" s="89"/>
      <c r="I29" s="89"/>
      <c r="J29" s="89"/>
      <c r="K29" s="89"/>
      <c r="L29" s="89"/>
    </row>
    <row r="30" spans="1:13" s="93" customFormat="1" ht="38.25">
      <c r="A30" s="67" t="s">
        <v>25</v>
      </c>
      <c r="B30" s="67" t="s">
        <v>754</v>
      </c>
      <c r="C30" s="74" t="s">
        <v>777</v>
      </c>
      <c r="D30" s="112"/>
      <c r="E30" s="74">
        <v>3.62</v>
      </c>
      <c r="F30" s="74"/>
      <c r="G30" s="110"/>
      <c r="H30" s="89"/>
      <c r="I30" s="89"/>
      <c r="J30" s="89"/>
      <c r="K30" s="89"/>
      <c r="L30" s="89"/>
    </row>
    <row r="31" spans="1:13">
      <c r="A31" s="175"/>
      <c r="B31" s="68" t="s">
        <v>202</v>
      </c>
      <c r="C31" s="68" t="s">
        <v>180</v>
      </c>
      <c r="D31" s="170">
        <v>13.3</v>
      </c>
      <c r="E31" s="170">
        <f>E30*D31</f>
        <v>48.146000000000001</v>
      </c>
      <c r="F31" s="70"/>
      <c r="G31" s="86"/>
      <c r="H31" s="87"/>
      <c r="I31" s="89"/>
      <c r="J31" s="89"/>
      <c r="K31" s="89"/>
      <c r="L31" s="89"/>
    </row>
    <row r="32" spans="1:13">
      <c r="A32" s="175"/>
      <c r="B32" s="68" t="s">
        <v>2</v>
      </c>
      <c r="C32" s="70" t="s">
        <v>18</v>
      </c>
      <c r="D32" s="170">
        <v>0.33600000000000002</v>
      </c>
      <c r="E32" s="70">
        <f>E30*D32</f>
        <v>1.2163200000000001</v>
      </c>
      <c r="F32" s="70"/>
      <c r="G32" s="86"/>
      <c r="H32" s="89"/>
      <c r="I32" s="89"/>
      <c r="J32" s="87"/>
      <c r="K32" s="89"/>
      <c r="L32" s="89"/>
    </row>
    <row r="33" spans="1:13" ht="15">
      <c r="A33" s="175"/>
      <c r="B33" s="170" t="s">
        <v>642</v>
      </c>
      <c r="C33" s="70" t="s">
        <v>778</v>
      </c>
      <c r="D33" s="170">
        <v>1.0149999999999999</v>
      </c>
      <c r="E33" s="70">
        <f>D33*E30</f>
        <v>3.6742999999999997</v>
      </c>
      <c r="F33" s="111"/>
      <c r="G33" s="86"/>
      <c r="H33" s="89"/>
      <c r="I33" s="89"/>
      <c r="J33" s="89"/>
      <c r="K33" s="89"/>
      <c r="L33" s="89"/>
    </row>
    <row r="34" spans="1:13" ht="15">
      <c r="A34" s="175"/>
      <c r="B34" s="68" t="s">
        <v>345</v>
      </c>
      <c r="C34" s="68" t="s">
        <v>779</v>
      </c>
      <c r="D34" s="170">
        <v>2.42</v>
      </c>
      <c r="E34" s="70">
        <f>D34*E30</f>
        <v>8.7604000000000006</v>
      </c>
      <c r="F34" s="70"/>
      <c r="G34" s="86"/>
      <c r="H34" s="89"/>
      <c r="I34" s="89"/>
      <c r="J34" s="89"/>
      <c r="K34" s="89"/>
      <c r="L34" s="89"/>
    </row>
    <row r="35" spans="1:13" ht="15">
      <c r="A35" s="175"/>
      <c r="B35" s="170" t="s">
        <v>346</v>
      </c>
      <c r="C35" s="70" t="s">
        <v>778</v>
      </c>
      <c r="D35" s="108">
        <v>5.8100000000000001E-3</v>
      </c>
      <c r="E35" s="70">
        <f>D35*E30</f>
        <v>2.1032200000000001E-2</v>
      </c>
      <c r="F35" s="70"/>
      <c r="G35" s="86"/>
      <c r="H35" s="89"/>
      <c r="I35" s="89"/>
      <c r="J35" s="89"/>
      <c r="K35" s="89"/>
      <c r="L35" s="89"/>
    </row>
    <row r="36" spans="1:13" ht="15">
      <c r="A36" s="175"/>
      <c r="B36" s="170" t="s">
        <v>518</v>
      </c>
      <c r="C36" s="70" t="s">
        <v>778</v>
      </c>
      <c r="D36" s="107">
        <v>6.7000000000000002E-3</v>
      </c>
      <c r="E36" s="70">
        <f>D36*E30</f>
        <v>2.4254000000000001E-2</v>
      </c>
      <c r="F36" s="70"/>
      <c r="G36" s="86"/>
      <c r="H36" s="89"/>
      <c r="I36" s="89"/>
      <c r="J36" s="89"/>
      <c r="K36" s="89"/>
      <c r="L36" s="89"/>
    </row>
    <row r="37" spans="1:13">
      <c r="A37" s="175"/>
      <c r="B37" s="68" t="s">
        <v>261</v>
      </c>
      <c r="C37" s="68" t="s">
        <v>347</v>
      </c>
      <c r="D37" s="107">
        <v>1.5E-3</v>
      </c>
      <c r="E37" s="117">
        <f>D37*E30</f>
        <v>5.4299999999999999E-3</v>
      </c>
      <c r="F37" s="70"/>
      <c r="G37" s="86"/>
      <c r="H37" s="89"/>
      <c r="I37" s="89"/>
      <c r="J37" s="89"/>
      <c r="K37" s="89"/>
      <c r="L37" s="89"/>
    </row>
    <row r="38" spans="1:13">
      <c r="A38" s="175"/>
      <c r="B38" s="68" t="s">
        <v>4</v>
      </c>
      <c r="C38" s="68" t="s">
        <v>18</v>
      </c>
      <c r="D38" s="70">
        <v>0.6</v>
      </c>
      <c r="E38" s="70">
        <f>D38*E30</f>
        <v>2.1720000000000002</v>
      </c>
      <c r="F38" s="70"/>
      <c r="G38" s="86"/>
      <c r="H38" s="89"/>
      <c r="I38" s="89"/>
      <c r="J38" s="89"/>
      <c r="K38" s="89"/>
      <c r="L38" s="89"/>
    </row>
    <row r="39" spans="1:13" s="93" customFormat="1">
      <c r="A39" s="67" t="s">
        <v>26</v>
      </c>
      <c r="B39" s="75" t="s">
        <v>203</v>
      </c>
      <c r="C39" s="75" t="s">
        <v>185</v>
      </c>
      <c r="D39" s="112"/>
      <c r="E39" s="113">
        <f>E40+E41</f>
        <v>3.2450000000000001</v>
      </c>
      <c r="F39" s="74"/>
      <c r="G39" s="110"/>
      <c r="H39" s="89"/>
      <c r="I39" s="89"/>
      <c r="J39" s="89"/>
      <c r="K39" s="89"/>
      <c r="L39" s="89"/>
      <c r="M39" s="90"/>
    </row>
    <row r="40" spans="1:13">
      <c r="A40" s="175"/>
      <c r="B40" s="170" t="s">
        <v>684</v>
      </c>
      <c r="C40" s="170" t="s">
        <v>185</v>
      </c>
      <c r="D40" s="114"/>
      <c r="E40" s="108">
        <v>0.57155</v>
      </c>
      <c r="F40" s="170"/>
      <c r="G40" s="86"/>
      <c r="H40" s="87"/>
      <c r="I40" s="89"/>
      <c r="J40" s="89"/>
      <c r="K40" s="89"/>
      <c r="L40" s="89"/>
      <c r="M40" s="90"/>
    </row>
    <row r="41" spans="1:13">
      <c r="A41" s="175"/>
      <c r="B41" s="170" t="s">
        <v>753</v>
      </c>
      <c r="C41" s="170" t="s">
        <v>185</v>
      </c>
      <c r="D41" s="114"/>
      <c r="E41" s="108">
        <v>2.6734499999999999</v>
      </c>
      <c r="F41" s="170"/>
      <c r="G41" s="86"/>
      <c r="H41" s="89"/>
      <c r="I41" s="89"/>
      <c r="J41" s="87"/>
      <c r="K41" s="89"/>
      <c r="L41" s="89"/>
      <c r="M41" s="90"/>
    </row>
    <row r="42" spans="1:13" s="93" customFormat="1" ht="38.25">
      <c r="A42" s="67" t="s">
        <v>27</v>
      </c>
      <c r="B42" s="67" t="s">
        <v>643</v>
      </c>
      <c r="C42" s="74" t="s">
        <v>777</v>
      </c>
      <c r="D42" s="112"/>
      <c r="E42" s="74">
        <v>77</v>
      </c>
      <c r="F42" s="74"/>
      <c r="G42" s="110"/>
      <c r="H42" s="89"/>
      <c r="I42" s="89"/>
      <c r="J42" s="89"/>
      <c r="K42" s="89"/>
      <c r="L42" s="99"/>
    </row>
    <row r="43" spans="1:13">
      <c r="A43" s="175"/>
      <c r="B43" s="68" t="s">
        <v>202</v>
      </c>
      <c r="C43" s="68" t="s">
        <v>180</v>
      </c>
      <c r="D43" s="170">
        <v>14.7</v>
      </c>
      <c r="E43" s="170">
        <f>E42*D43</f>
        <v>1131.8999999999999</v>
      </c>
      <c r="F43" s="70"/>
      <c r="G43" s="86"/>
      <c r="H43" s="87"/>
      <c r="I43" s="89"/>
      <c r="J43" s="89"/>
      <c r="K43" s="89"/>
      <c r="L43" s="89"/>
    </row>
    <row r="44" spans="1:13">
      <c r="A44" s="175"/>
      <c r="B44" s="68" t="s">
        <v>2</v>
      </c>
      <c r="C44" s="70" t="s">
        <v>18</v>
      </c>
      <c r="D44" s="170">
        <v>1.21</v>
      </c>
      <c r="E44" s="70">
        <f>E42*D44</f>
        <v>93.17</v>
      </c>
      <c r="F44" s="70"/>
      <c r="G44" s="86"/>
      <c r="H44" s="89"/>
      <c r="I44" s="89"/>
      <c r="J44" s="87"/>
      <c r="K44" s="89"/>
      <c r="L44" s="89"/>
    </row>
    <row r="45" spans="1:13" ht="15">
      <c r="A45" s="175"/>
      <c r="B45" s="170" t="s">
        <v>642</v>
      </c>
      <c r="C45" s="70" t="s">
        <v>778</v>
      </c>
      <c r="D45" s="170">
        <v>1.0149999999999999</v>
      </c>
      <c r="E45" s="70">
        <f>D45*E42</f>
        <v>78.154999999999987</v>
      </c>
      <c r="F45" s="111"/>
      <c r="G45" s="86"/>
      <c r="H45" s="89"/>
      <c r="I45" s="89"/>
      <c r="J45" s="89"/>
      <c r="K45" s="89"/>
      <c r="L45" s="89"/>
    </row>
    <row r="46" spans="1:13" ht="15">
      <c r="A46" s="175"/>
      <c r="B46" s="68" t="s">
        <v>345</v>
      </c>
      <c r="C46" s="68" t="s">
        <v>779</v>
      </c>
      <c r="D46" s="170">
        <v>2.46</v>
      </c>
      <c r="E46" s="70">
        <f>D46*E42</f>
        <v>189.42</v>
      </c>
      <c r="F46" s="70"/>
      <c r="G46" s="86"/>
      <c r="H46" s="89"/>
      <c r="I46" s="89"/>
      <c r="J46" s="89"/>
      <c r="K46" s="89"/>
      <c r="L46" s="89"/>
    </row>
    <row r="47" spans="1:13" ht="15">
      <c r="A47" s="175"/>
      <c r="B47" s="170" t="s">
        <v>346</v>
      </c>
      <c r="C47" s="70" t="s">
        <v>778</v>
      </c>
      <c r="D47" s="117">
        <v>1.6E-2</v>
      </c>
      <c r="E47" s="70">
        <f>D47*E42</f>
        <v>1.232</v>
      </c>
      <c r="F47" s="70"/>
      <c r="G47" s="86"/>
      <c r="H47" s="89"/>
      <c r="I47" s="89"/>
      <c r="J47" s="89"/>
      <c r="K47" s="89"/>
      <c r="L47" s="89"/>
    </row>
    <row r="48" spans="1:13" ht="15">
      <c r="A48" s="175"/>
      <c r="B48" s="170" t="s">
        <v>518</v>
      </c>
      <c r="C48" s="70" t="s">
        <v>778</v>
      </c>
      <c r="D48" s="117">
        <v>7.0000000000000001E-3</v>
      </c>
      <c r="E48" s="70">
        <f>D48*E42</f>
        <v>0.53900000000000003</v>
      </c>
      <c r="F48" s="70"/>
      <c r="G48" s="86"/>
      <c r="H48" s="89"/>
      <c r="I48" s="89"/>
      <c r="J48" s="89"/>
      <c r="K48" s="89"/>
      <c r="L48" s="89"/>
    </row>
    <row r="49" spans="1:13">
      <c r="A49" s="175"/>
      <c r="B49" s="68" t="s">
        <v>261</v>
      </c>
      <c r="C49" s="68" t="s">
        <v>347</v>
      </c>
      <c r="D49" s="107">
        <v>3.3E-3</v>
      </c>
      <c r="E49" s="117">
        <f>D49*E42</f>
        <v>0.25409999999999999</v>
      </c>
      <c r="F49" s="70"/>
      <c r="G49" s="86"/>
      <c r="H49" s="89"/>
      <c r="I49" s="89"/>
      <c r="J49" s="89"/>
      <c r="K49" s="89"/>
      <c r="L49" s="89"/>
    </row>
    <row r="50" spans="1:13">
      <c r="A50" s="175"/>
      <c r="B50" s="68" t="s">
        <v>4</v>
      </c>
      <c r="C50" s="68" t="s">
        <v>18</v>
      </c>
      <c r="D50" s="70">
        <v>0.9</v>
      </c>
      <c r="E50" s="70">
        <f>D50*E42</f>
        <v>69.3</v>
      </c>
      <c r="F50" s="70"/>
      <c r="G50" s="86"/>
      <c r="H50" s="89"/>
      <c r="I50" s="89"/>
      <c r="J50" s="89"/>
      <c r="K50" s="89"/>
      <c r="L50" s="89"/>
    </row>
    <row r="51" spans="1:13" s="93" customFormat="1">
      <c r="A51" s="67" t="s">
        <v>28</v>
      </c>
      <c r="B51" s="75" t="s">
        <v>203</v>
      </c>
      <c r="C51" s="75" t="s">
        <v>185</v>
      </c>
      <c r="D51" s="112"/>
      <c r="E51" s="113">
        <f>E52+E53</f>
        <v>12.670819999999999</v>
      </c>
      <c r="F51" s="74"/>
      <c r="G51" s="110"/>
      <c r="H51" s="89"/>
      <c r="I51" s="89"/>
      <c r="J51" s="89"/>
      <c r="K51" s="89"/>
      <c r="L51" s="89"/>
      <c r="M51" s="90"/>
    </row>
    <row r="52" spans="1:13">
      <c r="A52" s="175"/>
      <c r="B52" s="170" t="s">
        <v>683</v>
      </c>
      <c r="C52" s="170" t="s">
        <v>185</v>
      </c>
      <c r="D52" s="114"/>
      <c r="E52" s="108">
        <v>2.23909</v>
      </c>
      <c r="F52" s="170"/>
      <c r="G52" s="86"/>
      <c r="H52" s="87"/>
      <c r="I52" s="89"/>
      <c r="J52" s="89"/>
      <c r="K52" s="89"/>
      <c r="L52" s="89"/>
      <c r="M52" s="90"/>
    </row>
    <row r="53" spans="1:13">
      <c r="A53" s="175"/>
      <c r="B53" s="170" t="s">
        <v>753</v>
      </c>
      <c r="C53" s="170" t="s">
        <v>185</v>
      </c>
      <c r="D53" s="114"/>
      <c r="E53" s="108">
        <v>10.43173</v>
      </c>
      <c r="F53" s="170"/>
      <c r="G53" s="86"/>
      <c r="H53" s="89"/>
      <c r="I53" s="89"/>
      <c r="J53" s="87"/>
      <c r="K53" s="89"/>
      <c r="L53" s="89"/>
      <c r="M53" s="90"/>
    </row>
    <row r="54" spans="1:13" s="93" customFormat="1" ht="38.25">
      <c r="A54" s="67" t="s">
        <v>66</v>
      </c>
      <c r="B54" s="67" t="s">
        <v>645</v>
      </c>
      <c r="C54" s="74" t="s">
        <v>777</v>
      </c>
      <c r="D54" s="112"/>
      <c r="E54" s="74">
        <v>14.32</v>
      </c>
      <c r="F54" s="74"/>
      <c r="G54" s="110"/>
      <c r="H54" s="89"/>
      <c r="I54" s="89"/>
      <c r="J54" s="89"/>
      <c r="K54" s="89"/>
      <c r="L54" s="89"/>
    </row>
    <row r="55" spans="1:13">
      <c r="A55" s="175"/>
      <c r="B55" s="68" t="s">
        <v>202</v>
      </c>
      <c r="C55" s="68" t="s">
        <v>180</v>
      </c>
      <c r="D55" s="170">
        <v>13.3</v>
      </c>
      <c r="E55" s="170">
        <f>E54*D55</f>
        <v>190.45600000000002</v>
      </c>
      <c r="F55" s="70"/>
      <c r="G55" s="86"/>
      <c r="H55" s="87"/>
      <c r="I55" s="89"/>
      <c r="J55" s="89"/>
      <c r="K55" s="89"/>
      <c r="L55" s="89"/>
    </row>
    <row r="56" spans="1:13">
      <c r="A56" s="175"/>
      <c r="B56" s="68" t="s">
        <v>2</v>
      </c>
      <c r="C56" s="70" t="s">
        <v>18</v>
      </c>
      <c r="D56" s="170">
        <v>0.33600000000000002</v>
      </c>
      <c r="E56" s="70">
        <f>E54*D56</f>
        <v>4.8115200000000007</v>
      </c>
      <c r="F56" s="70"/>
      <c r="G56" s="86"/>
      <c r="H56" s="89"/>
      <c r="I56" s="89"/>
      <c r="J56" s="87"/>
      <c r="K56" s="89"/>
      <c r="L56" s="89"/>
    </row>
    <row r="57" spans="1:13" ht="15">
      <c r="A57" s="175"/>
      <c r="B57" s="170" t="s">
        <v>642</v>
      </c>
      <c r="C57" s="70" t="s">
        <v>778</v>
      </c>
      <c r="D57" s="170">
        <v>1.0149999999999999</v>
      </c>
      <c r="E57" s="70">
        <f>D57*E54</f>
        <v>14.534799999999999</v>
      </c>
      <c r="F57" s="111"/>
      <c r="G57" s="86"/>
      <c r="H57" s="89"/>
      <c r="I57" s="89"/>
      <c r="J57" s="89"/>
      <c r="K57" s="89"/>
      <c r="L57" s="89"/>
    </row>
    <row r="58" spans="1:13" ht="15">
      <c r="A58" s="175"/>
      <c r="B58" s="68" t="s">
        <v>345</v>
      </c>
      <c r="C58" s="68" t="s">
        <v>779</v>
      </c>
      <c r="D58" s="170">
        <v>2.42</v>
      </c>
      <c r="E58" s="70">
        <f>D58*E54</f>
        <v>34.654400000000003</v>
      </c>
      <c r="F58" s="70"/>
      <c r="G58" s="86"/>
      <c r="H58" s="89"/>
      <c r="I58" s="89"/>
      <c r="J58" s="89"/>
      <c r="K58" s="89"/>
      <c r="L58" s="89"/>
    </row>
    <row r="59" spans="1:13" ht="15">
      <c r="A59" s="175"/>
      <c r="B59" s="170" t="s">
        <v>346</v>
      </c>
      <c r="C59" s="70" t="s">
        <v>778</v>
      </c>
      <c r="D59" s="108">
        <v>5.8100000000000001E-3</v>
      </c>
      <c r="E59" s="70">
        <f>D59*E54</f>
        <v>8.3199200000000001E-2</v>
      </c>
      <c r="F59" s="70"/>
      <c r="G59" s="86"/>
      <c r="H59" s="89"/>
      <c r="I59" s="89"/>
      <c r="J59" s="89"/>
      <c r="K59" s="89"/>
      <c r="L59" s="89"/>
    </row>
    <row r="60" spans="1:13" ht="15">
      <c r="A60" s="175"/>
      <c r="B60" s="170" t="s">
        <v>518</v>
      </c>
      <c r="C60" s="70" t="s">
        <v>778</v>
      </c>
      <c r="D60" s="107">
        <v>6.7000000000000002E-3</v>
      </c>
      <c r="E60" s="70">
        <f>D60*E54</f>
        <v>9.5944000000000002E-2</v>
      </c>
      <c r="F60" s="70"/>
      <c r="G60" s="86"/>
      <c r="H60" s="89"/>
      <c r="I60" s="89"/>
      <c r="J60" s="89"/>
      <c r="K60" s="89"/>
      <c r="L60" s="89"/>
    </row>
    <row r="61" spans="1:13">
      <c r="A61" s="175"/>
      <c r="B61" s="68" t="s">
        <v>261</v>
      </c>
      <c r="C61" s="68" t="s">
        <v>347</v>
      </c>
      <c r="D61" s="107">
        <v>1.5E-3</v>
      </c>
      <c r="E61" s="117">
        <f>D61*E54</f>
        <v>2.1480000000000003E-2</v>
      </c>
      <c r="F61" s="70"/>
      <c r="G61" s="86"/>
      <c r="H61" s="89"/>
      <c r="I61" s="89"/>
      <c r="J61" s="89"/>
      <c r="K61" s="89"/>
      <c r="L61" s="89"/>
    </row>
    <row r="62" spans="1:13">
      <c r="A62" s="175"/>
      <c r="B62" s="68" t="s">
        <v>4</v>
      </c>
      <c r="C62" s="68" t="s">
        <v>18</v>
      </c>
      <c r="D62" s="70">
        <v>0.6</v>
      </c>
      <c r="E62" s="70">
        <f>D62*E54</f>
        <v>8.5920000000000005</v>
      </c>
      <c r="F62" s="70"/>
      <c r="G62" s="86"/>
      <c r="H62" s="89"/>
      <c r="I62" s="89"/>
      <c r="J62" s="89"/>
      <c r="K62" s="89"/>
      <c r="L62" s="89"/>
    </row>
    <row r="63" spans="1:13" s="93" customFormat="1">
      <c r="A63" s="67" t="s">
        <v>44</v>
      </c>
      <c r="B63" s="75" t="s">
        <v>203</v>
      </c>
      <c r="C63" s="75" t="s">
        <v>185</v>
      </c>
      <c r="D63" s="112"/>
      <c r="E63" s="113">
        <f>E64+E65</f>
        <v>3.9629300000000001</v>
      </c>
      <c r="F63" s="74"/>
      <c r="G63" s="110"/>
      <c r="H63" s="89"/>
      <c r="I63" s="89"/>
      <c r="J63" s="89"/>
      <c r="K63" s="89"/>
      <c r="L63" s="89"/>
      <c r="M63" s="90"/>
    </row>
    <row r="64" spans="1:13">
      <c r="A64" s="175"/>
      <c r="B64" s="170" t="s">
        <v>755</v>
      </c>
      <c r="C64" s="170" t="s">
        <v>185</v>
      </c>
      <c r="D64" s="114"/>
      <c r="E64" s="108">
        <v>0.54091</v>
      </c>
      <c r="F64" s="170"/>
      <c r="G64" s="86"/>
      <c r="H64" s="87"/>
      <c r="I64" s="89"/>
      <c r="J64" s="89"/>
      <c r="K64" s="89"/>
      <c r="L64" s="89"/>
      <c r="M64" s="90"/>
    </row>
    <row r="65" spans="1:13">
      <c r="A65" s="175"/>
      <c r="B65" s="170" t="s">
        <v>753</v>
      </c>
      <c r="C65" s="170" t="s">
        <v>185</v>
      </c>
      <c r="D65" s="114"/>
      <c r="E65" s="108">
        <v>3.4220199999999998</v>
      </c>
      <c r="F65" s="170"/>
      <c r="G65" s="86"/>
      <c r="H65" s="89"/>
      <c r="I65" s="89"/>
      <c r="J65" s="87"/>
      <c r="K65" s="89"/>
      <c r="L65" s="89"/>
      <c r="M65" s="90"/>
    </row>
    <row r="66" spans="1:13" s="93" customFormat="1" ht="38.25">
      <c r="A66" s="67" t="s">
        <v>45</v>
      </c>
      <c r="B66" s="67" t="s">
        <v>757</v>
      </c>
      <c r="C66" s="74" t="s">
        <v>777</v>
      </c>
      <c r="D66" s="112"/>
      <c r="E66" s="74">
        <v>53.17</v>
      </c>
      <c r="F66" s="74"/>
      <c r="G66" s="110"/>
      <c r="H66" s="89"/>
      <c r="I66" s="89"/>
      <c r="J66" s="89"/>
      <c r="K66" s="89"/>
      <c r="L66" s="99"/>
    </row>
    <row r="67" spans="1:13">
      <c r="A67" s="175"/>
      <c r="B67" s="68" t="s">
        <v>202</v>
      </c>
      <c r="C67" s="68" t="s">
        <v>180</v>
      </c>
      <c r="D67" s="170">
        <v>14.7</v>
      </c>
      <c r="E67" s="170">
        <f>E66*D67</f>
        <v>781.59899999999993</v>
      </c>
      <c r="F67" s="70"/>
      <c r="G67" s="86"/>
      <c r="H67" s="87"/>
      <c r="I67" s="89"/>
      <c r="J67" s="89"/>
      <c r="K67" s="89"/>
      <c r="L67" s="89"/>
    </row>
    <row r="68" spans="1:13">
      <c r="A68" s="175"/>
      <c r="B68" s="68" t="s">
        <v>2</v>
      </c>
      <c r="C68" s="70" t="s">
        <v>18</v>
      </c>
      <c r="D68" s="170">
        <v>1.21</v>
      </c>
      <c r="E68" s="70">
        <f>E66*D68</f>
        <v>64.335700000000003</v>
      </c>
      <c r="F68" s="70"/>
      <c r="G68" s="86"/>
      <c r="H68" s="89"/>
      <c r="I68" s="89"/>
      <c r="J68" s="87"/>
      <c r="K68" s="89"/>
      <c r="L68" s="89"/>
    </row>
    <row r="69" spans="1:13" ht="15">
      <c r="A69" s="175"/>
      <c r="B69" s="170" t="s">
        <v>642</v>
      </c>
      <c r="C69" s="70" t="s">
        <v>778</v>
      </c>
      <c r="D69" s="170">
        <v>1.0149999999999999</v>
      </c>
      <c r="E69" s="70">
        <f>D69*E66</f>
        <v>53.967549999999996</v>
      </c>
      <c r="F69" s="111"/>
      <c r="G69" s="86"/>
      <c r="H69" s="89"/>
      <c r="I69" s="89"/>
      <c r="J69" s="89"/>
      <c r="K69" s="89"/>
      <c r="L69" s="89"/>
    </row>
    <row r="70" spans="1:13" ht="15">
      <c r="A70" s="175"/>
      <c r="B70" s="68" t="s">
        <v>345</v>
      </c>
      <c r="C70" s="68" t="s">
        <v>779</v>
      </c>
      <c r="D70" s="170">
        <v>2.46</v>
      </c>
      <c r="E70" s="70">
        <f>D70*E66</f>
        <v>130.79820000000001</v>
      </c>
      <c r="F70" s="70"/>
      <c r="G70" s="86"/>
      <c r="H70" s="89"/>
      <c r="I70" s="89"/>
      <c r="J70" s="89"/>
      <c r="K70" s="89"/>
      <c r="L70" s="89"/>
    </row>
    <row r="71" spans="1:13" ht="15">
      <c r="A71" s="175"/>
      <c r="B71" s="170" t="s">
        <v>346</v>
      </c>
      <c r="C71" s="70" t="s">
        <v>778</v>
      </c>
      <c r="D71" s="117">
        <v>1.6E-2</v>
      </c>
      <c r="E71" s="70">
        <f>D71*E66</f>
        <v>0.85072000000000003</v>
      </c>
      <c r="F71" s="70"/>
      <c r="G71" s="86"/>
      <c r="H71" s="89"/>
      <c r="I71" s="89"/>
      <c r="J71" s="89"/>
      <c r="K71" s="89"/>
      <c r="L71" s="89"/>
    </row>
    <row r="72" spans="1:13" ht="15">
      <c r="A72" s="175"/>
      <c r="B72" s="170" t="s">
        <v>518</v>
      </c>
      <c r="C72" s="70" t="s">
        <v>778</v>
      </c>
      <c r="D72" s="117">
        <v>7.0000000000000001E-3</v>
      </c>
      <c r="E72" s="70">
        <f>D72*E66</f>
        <v>0.37219000000000002</v>
      </c>
      <c r="F72" s="70"/>
      <c r="G72" s="86"/>
      <c r="H72" s="89"/>
      <c r="I72" s="89"/>
      <c r="J72" s="89"/>
      <c r="K72" s="89"/>
      <c r="L72" s="89"/>
    </row>
    <row r="73" spans="1:13">
      <c r="A73" s="175"/>
      <c r="B73" s="68" t="s">
        <v>261</v>
      </c>
      <c r="C73" s="68" t="s">
        <v>347</v>
      </c>
      <c r="D73" s="107">
        <v>3.3E-3</v>
      </c>
      <c r="E73" s="117">
        <f>D73*E66</f>
        <v>0.17546100000000001</v>
      </c>
      <c r="F73" s="70"/>
      <c r="G73" s="86"/>
      <c r="H73" s="89"/>
      <c r="I73" s="89"/>
      <c r="J73" s="89"/>
      <c r="K73" s="89"/>
      <c r="L73" s="89"/>
    </row>
    <row r="74" spans="1:13">
      <c r="A74" s="175"/>
      <c r="B74" s="68" t="s">
        <v>4</v>
      </c>
      <c r="C74" s="68" t="s">
        <v>18</v>
      </c>
      <c r="D74" s="70">
        <v>0.9</v>
      </c>
      <c r="E74" s="70">
        <f>D74*E66</f>
        <v>47.853000000000002</v>
      </c>
      <c r="F74" s="70"/>
      <c r="G74" s="86"/>
      <c r="H74" s="89"/>
      <c r="I74" s="89"/>
      <c r="J74" s="89"/>
      <c r="K74" s="89"/>
      <c r="L74" s="89"/>
    </row>
    <row r="75" spans="1:13" s="93" customFormat="1">
      <c r="A75" s="67" t="s">
        <v>46</v>
      </c>
      <c r="B75" s="75" t="s">
        <v>203</v>
      </c>
      <c r="C75" s="75" t="s">
        <v>185</v>
      </c>
      <c r="D75" s="112"/>
      <c r="E75" s="113">
        <f>E76+E77</f>
        <v>8.8891600000000004</v>
      </c>
      <c r="F75" s="74"/>
      <c r="G75" s="110"/>
      <c r="H75" s="89"/>
      <c r="I75" s="89"/>
      <c r="J75" s="89"/>
      <c r="K75" s="89"/>
      <c r="L75" s="89"/>
      <c r="M75" s="90"/>
    </row>
    <row r="76" spans="1:13">
      <c r="A76" s="175"/>
      <c r="B76" s="170" t="s">
        <v>683</v>
      </c>
      <c r="C76" s="170" t="s">
        <v>185</v>
      </c>
      <c r="D76" s="114"/>
      <c r="E76" s="108">
        <v>1.4286700000000001</v>
      </c>
      <c r="F76" s="170"/>
      <c r="G76" s="86"/>
      <c r="H76" s="87"/>
      <c r="I76" s="89"/>
      <c r="J76" s="89"/>
      <c r="K76" s="89"/>
      <c r="L76" s="89"/>
      <c r="M76" s="90"/>
    </row>
    <row r="77" spans="1:13">
      <c r="A77" s="175"/>
      <c r="B77" s="170" t="s">
        <v>753</v>
      </c>
      <c r="C77" s="170" t="s">
        <v>185</v>
      </c>
      <c r="D77" s="114"/>
      <c r="E77" s="108">
        <v>7.4604900000000001</v>
      </c>
      <c r="F77" s="170"/>
      <c r="G77" s="86"/>
      <c r="H77" s="89"/>
      <c r="I77" s="89"/>
      <c r="J77" s="87"/>
      <c r="K77" s="89"/>
      <c r="L77" s="89"/>
      <c r="M77" s="90"/>
    </row>
    <row r="78" spans="1:13" s="93" customFormat="1" ht="38.25">
      <c r="A78" s="67" t="s">
        <v>67</v>
      </c>
      <c r="B78" s="67" t="s">
        <v>644</v>
      </c>
      <c r="C78" s="74" t="s">
        <v>777</v>
      </c>
      <c r="D78" s="75"/>
      <c r="E78" s="74">
        <v>122.82</v>
      </c>
      <c r="F78" s="74"/>
      <c r="G78" s="110"/>
      <c r="H78" s="89"/>
      <c r="I78" s="89"/>
      <c r="J78" s="89"/>
      <c r="K78" s="89"/>
      <c r="L78" s="89"/>
    </row>
    <row r="79" spans="1:13">
      <c r="A79" s="175"/>
      <c r="B79" s="68" t="s">
        <v>181</v>
      </c>
      <c r="C79" s="68" t="s">
        <v>180</v>
      </c>
      <c r="D79" s="170">
        <v>13.9</v>
      </c>
      <c r="E79" s="70">
        <f>E78*D79</f>
        <v>1707.1979999999999</v>
      </c>
      <c r="F79" s="70"/>
      <c r="G79" s="86"/>
      <c r="H79" s="87"/>
      <c r="I79" s="89"/>
      <c r="J79" s="89"/>
      <c r="K79" s="89"/>
      <c r="L79" s="89"/>
    </row>
    <row r="80" spans="1:13">
      <c r="A80" s="175"/>
      <c r="B80" s="68" t="s">
        <v>183</v>
      </c>
      <c r="C80" s="70" t="s">
        <v>18</v>
      </c>
      <c r="D80" s="170">
        <v>1.28</v>
      </c>
      <c r="E80" s="70">
        <f>E78*D80</f>
        <v>157.20959999999999</v>
      </c>
      <c r="F80" s="70"/>
      <c r="G80" s="86"/>
      <c r="H80" s="89"/>
      <c r="I80" s="89"/>
      <c r="J80" s="87"/>
      <c r="K80" s="89"/>
      <c r="L80" s="89"/>
    </row>
    <row r="81" spans="1:13" ht="15">
      <c r="A81" s="175"/>
      <c r="B81" s="170" t="s">
        <v>642</v>
      </c>
      <c r="C81" s="70" t="s">
        <v>778</v>
      </c>
      <c r="D81" s="170">
        <v>1.0149999999999999</v>
      </c>
      <c r="E81" s="70">
        <f>D81*E78</f>
        <v>124.66229999999999</v>
      </c>
      <c r="F81" s="111"/>
      <c r="G81" s="86"/>
      <c r="H81" s="89"/>
      <c r="I81" s="89"/>
      <c r="J81" s="89"/>
      <c r="K81" s="89"/>
      <c r="L81" s="89"/>
    </row>
    <row r="82" spans="1:13" ht="15">
      <c r="A82" s="175"/>
      <c r="B82" s="170" t="s">
        <v>522</v>
      </c>
      <c r="C82" s="170" t="s">
        <v>779</v>
      </c>
      <c r="D82" s="170">
        <v>2.29</v>
      </c>
      <c r="E82" s="70">
        <f>D82*E78</f>
        <v>281.25779999999997</v>
      </c>
      <c r="F82" s="70"/>
      <c r="G82" s="86"/>
      <c r="H82" s="89"/>
      <c r="I82" s="89"/>
      <c r="J82" s="89"/>
      <c r="K82" s="89"/>
      <c r="L82" s="89"/>
    </row>
    <row r="83" spans="1:13" ht="25.5">
      <c r="A83" s="175"/>
      <c r="B83" s="170" t="s">
        <v>523</v>
      </c>
      <c r="C83" s="70" t="s">
        <v>778</v>
      </c>
      <c r="D83" s="107">
        <v>1.4E-2</v>
      </c>
      <c r="E83" s="107">
        <f>D83*E78</f>
        <v>1.7194799999999999</v>
      </c>
      <c r="F83" s="70"/>
      <c r="G83" s="86"/>
      <c r="H83" s="89"/>
      <c r="I83" s="89"/>
      <c r="J83" s="89"/>
      <c r="K83" s="89"/>
      <c r="L83" s="89"/>
    </row>
    <row r="84" spans="1:13" ht="15">
      <c r="A84" s="175"/>
      <c r="B84" s="170" t="s">
        <v>524</v>
      </c>
      <c r="C84" s="70" t="s">
        <v>778</v>
      </c>
      <c r="D84" s="107">
        <v>0.02</v>
      </c>
      <c r="E84" s="107">
        <f>D84*E78</f>
        <v>2.4563999999999999</v>
      </c>
      <c r="F84" s="70"/>
      <c r="G84" s="86"/>
      <c r="H84" s="89"/>
      <c r="I84" s="89"/>
      <c r="J84" s="89"/>
      <c r="K84" s="89"/>
      <c r="L84" s="89"/>
    </row>
    <row r="85" spans="1:13" ht="15">
      <c r="A85" s="175"/>
      <c r="B85" s="170" t="s">
        <v>525</v>
      </c>
      <c r="C85" s="70" t="s">
        <v>778</v>
      </c>
      <c r="D85" s="107">
        <v>2.5000000000000001E-3</v>
      </c>
      <c r="E85" s="107">
        <f>D85*E78</f>
        <v>0.30704999999999999</v>
      </c>
      <c r="F85" s="70"/>
      <c r="G85" s="86"/>
      <c r="H85" s="89"/>
      <c r="I85" s="89"/>
      <c r="J85" s="89"/>
      <c r="K85" s="89"/>
      <c r="L85" s="89"/>
    </row>
    <row r="86" spans="1:13">
      <c r="A86" s="175"/>
      <c r="B86" s="170" t="s">
        <v>261</v>
      </c>
      <c r="C86" s="170" t="s">
        <v>185</v>
      </c>
      <c r="D86" s="107">
        <v>2.5000000000000001E-3</v>
      </c>
      <c r="E86" s="117">
        <f>D86*E78</f>
        <v>0.30704999999999999</v>
      </c>
      <c r="F86" s="70"/>
      <c r="G86" s="86"/>
      <c r="H86" s="89"/>
      <c r="I86" s="89"/>
      <c r="J86" s="89"/>
      <c r="K86" s="89"/>
      <c r="L86" s="89"/>
    </row>
    <row r="87" spans="1:13">
      <c r="A87" s="175"/>
      <c r="B87" s="170" t="s">
        <v>186</v>
      </c>
      <c r="C87" s="170" t="s">
        <v>18</v>
      </c>
      <c r="D87" s="170">
        <v>0.93</v>
      </c>
      <c r="E87" s="70">
        <f>D87*E78</f>
        <v>114.2226</v>
      </c>
      <c r="F87" s="70"/>
      <c r="G87" s="86"/>
      <c r="H87" s="89"/>
      <c r="I87" s="89"/>
      <c r="J87" s="89"/>
      <c r="K87" s="89"/>
      <c r="L87" s="89"/>
    </row>
    <row r="88" spans="1:13" s="93" customFormat="1">
      <c r="A88" s="67" t="s">
        <v>49</v>
      </c>
      <c r="B88" s="75" t="s">
        <v>203</v>
      </c>
      <c r="C88" s="75" t="s">
        <v>185</v>
      </c>
      <c r="D88" s="112"/>
      <c r="E88" s="113">
        <f>E89</f>
        <v>12.861039999999999</v>
      </c>
      <c r="F88" s="74"/>
      <c r="G88" s="110"/>
      <c r="H88" s="89"/>
      <c r="I88" s="89"/>
      <c r="J88" s="89"/>
      <c r="K88" s="89"/>
      <c r="L88" s="89"/>
      <c r="M88" s="90"/>
    </row>
    <row r="89" spans="1:13">
      <c r="A89" s="175"/>
      <c r="B89" s="170" t="s">
        <v>753</v>
      </c>
      <c r="C89" s="170" t="s">
        <v>185</v>
      </c>
      <c r="D89" s="114"/>
      <c r="E89" s="108">
        <v>12.861039999999999</v>
      </c>
      <c r="F89" s="170"/>
      <c r="G89" s="86"/>
      <c r="H89" s="89"/>
      <c r="I89" s="89"/>
      <c r="J89" s="87"/>
      <c r="K89" s="89"/>
      <c r="L89" s="89"/>
      <c r="M89" s="90"/>
    </row>
    <row r="90" spans="1:13" s="93" customFormat="1" ht="25.5">
      <c r="A90" s="67" t="s">
        <v>50</v>
      </c>
      <c r="B90" s="75" t="s">
        <v>759</v>
      </c>
      <c r="C90" s="75" t="s">
        <v>185</v>
      </c>
      <c r="D90" s="112"/>
      <c r="E90" s="113">
        <f>E92</f>
        <v>1.5911999999999999</v>
      </c>
      <c r="F90" s="74"/>
      <c r="G90" s="110"/>
      <c r="H90" s="89"/>
      <c r="I90" s="89"/>
      <c r="J90" s="89"/>
      <c r="K90" s="89"/>
      <c r="L90" s="89"/>
      <c r="M90" s="90"/>
    </row>
    <row r="91" spans="1:13">
      <c r="A91" s="175"/>
      <c r="B91" s="68" t="s">
        <v>181</v>
      </c>
      <c r="C91" s="68" t="s">
        <v>185</v>
      </c>
      <c r="D91" s="170">
        <v>1</v>
      </c>
      <c r="E91" s="107">
        <f>E90*D91</f>
        <v>1.5911999999999999</v>
      </c>
      <c r="F91" s="70"/>
      <c r="G91" s="86"/>
      <c r="H91" s="87"/>
      <c r="I91" s="89"/>
      <c r="J91" s="89"/>
      <c r="K91" s="89"/>
      <c r="L91" s="89"/>
    </row>
    <row r="92" spans="1:13">
      <c r="A92" s="175"/>
      <c r="B92" s="170" t="s">
        <v>753</v>
      </c>
      <c r="C92" s="170" t="s">
        <v>185</v>
      </c>
      <c r="D92" s="114">
        <v>1</v>
      </c>
      <c r="E92" s="108">
        <v>1.5911999999999999</v>
      </c>
      <c r="F92" s="170"/>
      <c r="G92" s="86"/>
      <c r="H92" s="89"/>
      <c r="I92" s="89"/>
      <c r="J92" s="87"/>
      <c r="K92" s="89"/>
      <c r="L92" s="89"/>
      <c r="M92" s="90"/>
    </row>
    <row r="93" spans="1:13" s="93" customFormat="1" ht="38.25">
      <c r="A93" s="67" t="s">
        <v>51</v>
      </c>
      <c r="B93" s="67" t="s">
        <v>647</v>
      </c>
      <c r="C93" s="74" t="s">
        <v>777</v>
      </c>
      <c r="D93" s="112"/>
      <c r="E93" s="74">
        <v>14.32</v>
      </c>
      <c r="F93" s="74"/>
      <c r="G93" s="110"/>
      <c r="H93" s="89"/>
      <c r="I93" s="89"/>
      <c r="J93" s="89"/>
      <c r="K93" s="89"/>
      <c r="L93" s="89"/>
      <c r="M93" s="90"/>
    </row>
    <row r="94" spans="1:13">
      <c r="A94" s="175"/>
      <c r="B94" s="68" t="s">
        <v>202</v>
      </c>
      <c r="C94" s="68" t="s">
        <v>180</v>
      </c>
      <c r="D94" s="170">
        <v>13.3</v>
      </c>
      <c r="E94" s="170">
        <f>E93*D94</f>
        <v>190.45600000000002</v>
      </c>
      <c r="F94" s="70"/>
      <c r="G94" s="86"/>
      <c r="H94" s="87"/>
      <c r="I94" s="89"/>
      <c r="J94" s="89"/>
      <c r="K94" s="89"/>
      <c r="L94" s="89"/>
    </row>
    <row r="95" spans="1:13">
      <c r="A95" s="175"/>
      <c r="B95" s="68" t="s">
        <v>2</v>
      </c>
      <c r="C95" s="70" t="s">
        <v>18</v>
      </c>
      <c r="D95" s="170">
        <v>0.33600000000000002</v>
      </c>
      <c r="E95" s="70">
        <f>E93*D95</f>
        <v>4.8115200000000007</v>
      </c>
      <c r="F95" s="70"/>
      <c r="G95" s="86"/>
      <c r="H95" s="89"/>
      <c r="I95" s="89"/>
      <c r="J95" s="87"/>
      <c r="K95" s="89"/>
      <c r="L95" s="89"/>
    </row>
    <row r="96" spans="1:13" ht="15">
      <c r="A96" s="175"/>
      <c r="B96" s="170" t="s">
        <v>642</v>
      </c>
      <c r="C96" s="70" t="s">
        <v>778</v>
      </c>
      <c r="D96" s="170">
        <v>1.0149999999999999</v>
      </c>
      <c r="E96" s="70">
        <f>D96*E93</f>
        <v>14.534799999999999</v>
      </c>
      <c r="F96" s="111"/>
      <c r="G96" s="86"/>
      <c r="H96" s="89"/>
      <c r="I96" s="89"/>
      <c r="J96" s="89"/>
      <c r="K96" s="89"/>
      <c r="L96" s="89"/>
    </row>
    <row r="97" spans="1:13" ht="15">
      <c r="A97" s="175"/>
      <c r="B97" s="68" t="s">
        <v>345</v>
      </c>
      <c r="C97" s="68" t="s">
        <v>779</v>
      </c>
      <c r="D97" s="170">
        <v>2.42</v>
      </c>
      <c r="E97" s="70">
        <f>D97*E93</f>
        <v>34.654400000000003</v>
      </c>
      <c r="F97" s="70"/>
      <c r="G97" s="86"/>
      <c r="H97" s="89"/>
      <c r="I97" s="89"/>
      <c r="J97" s="89"/>
      <c r="K97" s="89"/>
      <c r="L97" s="89"/>
    </row>
    <row r="98" spans="1:13" ht="15">
      <c r="A98" s="175"/>
      <c r="B98" s="170" t="s">
        <v>346</v>
      </c>
      <c r="C98" s="70" t="s">
        <v>778</v>
      </c>
      <c r="D98" s="108">
        <v>5.8100000000000001E-3</v>
      </c>
      <c r="E98" s="70">
        <f>D98*E93</f>
        <v>8.3199200000000001E-2</v>
      </c>
      <c r="F98" s="70"/>
      <c r="G98" s="86"/>
      <c r="H98" s="89"/>
      <c r="I98" s="89"/>
      <c r="J98" s="89"/>
      <c r="K98" s="89"/>
      <c r="L98" s="89"/>
    </row>
    <row r="99" spans="1:13" ht="15">
      <c r="A99" s="175"/>
      <c r="B99" s="170" t="s">
        <v>518</v>
      </c>
      <c r="C99" s="70" t="s">
        <v>778</v>
      </c>
      <c r="D99" s="107">
        <v>6.7000000000000002E-3</v>
      </c>
      <c r="E99" s="70">
        <f>D99*E93</f>
        <v>9.5944000000000002E-2</v>
      </c>
      <c r="F99" s="70"/>
      <c r="G99" s="86"/>
      <c r="H99" s="89"/>
      <c r="I99" s="89"/>
      <c r="J99" s="89"/>
      <c r="K99" s="89"/>
      <c r="L99" s="89"/>
    </row>
    <row r="100" spans="1:13">
      <c r="A100" s="175"/>
      <c r="B100" s="68" t="s">
        <v>261</v>
      </c>
      <c r="C100" s="68" t="s">
        <v>347</v>
      </c>
      <c r="D100" s="107">
        <v>1.5E-3</v>
      </c>
      <c r="E100" s="117">
        <f>D100*E93</f>
        <v>2.1480000000000003E-2</v>
      </c>
      <c r="F100" s="70"/>
      <c r="G100" s="86"/>
      <c r="H100" s="89"/>
      <c r="I100" s="89"/>
      <c r="J100" s="89"/>
      <c r="K100" s="89"/>
      <c r="L100" s="89"/>
    </row>
    <row r="101" spans="1:13">
      <c r="A101" s="175"/>
      <c r="B101" s="68" t="s">
        <v>4</v>
      </c>
      <c r="C101" s="68" t="s">
        <v>18</v>
      </c>
      <c r="D101" s="70">
        <v>0.6</v>
      </c>
      <c r="E101" s="70">
        <f>D101*E93</f>
        <v>8.5920000000000005</v>
      </c>
      <c r="F101" s="70"/>
      <c r="G101" s="86"/>
      <c r="H101" s="89"/>
      <c r="I101" s="89"/>
      <c r="J101" s="89"/>
      <c r="K101" s="89"/>
      <c r="L101" s="89"/>
    </row>
    <row r="102" spans="1:13" s="93" customFormat="1">
      <c r="A102" s="67" t="s">
        <v>52</v>
      </c>
      <c r="B102" s="75" t="s">
        <v>203</v>
      </c>
      <c r="C102" s="75" t="s">
        <v>185</v>
      </c>
      <c r="D102" s="112"/>
      <c r="E102" s="113">
        <f>E103+E104</f>
        <v>2.8066200000000001</v>
      </c>
      <c r="F102" s="74"/>
      <c r="G102" s="110"/>
      <c r="H102" s="89"/>
      <c r="I102" s="89"/>
      <c r="J102" s="89"/>
      <c r="K102" s="89"/>
      <c r="L102" s="89"/>
      <c r="M102" s="118"/>
    </row>
    <row r="103" spans="1:13">
      <c r="A103" s="175"/>
      <c r="B103" s="170" t="s">
        <v>756</v>
      </c>
      <c r="C103" s="170" t="s">
        <v>185</v>
      </c>
      <c r="D103" s="114"/>
      <c r="E103" s="108">
        <v>0.28060000000000002</v>
      </c>
      <c r="F103" s="170"/>
      <c r="G103" s="86"/>
      <c r="H103" s="87"/>
      <c r="I103" s="89"/>
      <c r="J103" s="89"/>
      <c r="K103" s="89"/>
      <c r="L103" s="89"/>
      <c r="M103" s="90"/>
    </row>
    <row r="104" spans="1:13">
      <c r="A104" s="175"/>
      <c r="B104" s="170" t="s">
        <v>753</v>
      </c>
      <c r="C104" s="170" t="s">
        <v>185</v>
      </c>
      <c r="D104" s="114"/>
      <c r="E104" s="108">
        <v>2.5260199999999999</v>
      </c>
      <c r="F104" s="170"/>
      <c r="G104" s="86"/>
      <c r="H104" s="89"/>
      <c r="I104" s="89"/>
      <c r="J104" s="87"/>
      <c r="K104" s="89"/>
      <c r="L104" s="89"/>
      <c r="M104" s="90"/>
    </row>
    <row r="105" spans="1:13" s="93" customFormat="1" ht="38.25">
      <c r="A105" s="67" t="s">
        <v>53</v>
      </c>
      <c r="B105" s="67" t="s">
        <v>758</v>
      </c>
      <c r="C105" s="74" t="s">
        <v>777</v>
      </c>
      <c r="D105" s="112"/>
      <c r="E105" s="74">
        <v>51.4</v>
      </c>
      <c r="F105" s="74"/>
      <c r="G105" s="110"/>
      <c r="H105" s="89"/>
      <c r="I105" s="89"/>
      <c r="J105" s="89"/>
      <c r="K105" s="89"/>
      <c r="L105" s="99"/>
    </row>
    <row r="106" spans="1:13">
      <c r="A106" s="175"/>
      <c r="B106" s="68" t="s">
        <v>202</v>
      </c>
      <c r="C106" s="68" t="s">
        <v>180</v>
      </c>
      <c r="D106" s="170">
        <v>14.7</v>
      </c>
      <c r="E106" s="170">
        <f>E105*D106</f>
        <v>755.57999999999993</v>
      </c>
      <c r="F106" s="70"/>
      <c r="G106" s="86"/>
      <c r="H106" s="87"/>
      <c r="I106" s="89"/>
      <c r="J106" s="89"/>
      <c r="K106" s="89"/>
      <c r="L106" s="89"/>
    </row>
    <row r="107" spans="1:13">
      <c r="A107" s="175"/>
      <c r="B107" s="68" t="s">
        <v>2</v>
      </c>
      <c r="C107" s="70" t="s">
        <v>18</v>
      </c>
      <c r="D107" s="170">
        <v>1.21</v>
      </c>
      <c r="E107" s="70">
        <f>E105*D107</f>
        <v>62.193999999999996</v>
      </c>
      <c r="F107" s="70"/>
      <c r="G107" s="86"/>
      <c r="H107" s="89"/>
      <c r="I107" s="89"/>
      <c r="J107" s="87"/>
      <c r="K107" s="89"/>
      <c r="L107" s="89"/>
    </row>
    <row r="108" spans="1:13" ht="15">
      <c r="A108" s="175"/>
      <c r="B108" s="170" t="s">
        <v>642</v>
      </c>
      <c r="C108" s="70" t="s">
        <v>778</v>
      </c>
      <c r="D108" s="170">
        <v>1.0149999999999999</v>
      </c>
      <c r="E108" s="70">
        <f>D108*E105</f>
        <v>52.170999999999992</v>
      </c>
      <c r="F108" s="111"/>
      <c r="G108" s="86"/>
      <c r="H108" s="89"/>
      <c r="I108" s="89"/>
      <c r="J108" s="89"/>
      <c r="K108" s="89"/>
      <c r="L108" s="89"/>
    </row>
    <row r="109" spans="1:13" ht="15">
      <c r="A109" s="175"/>
      <c r="B109" s="68" t="s">
        <v>345</v>
      </c>
      <c r="C109" s="68" t="s">
        <v>779</v>
      </c>
      <c r="D109" s="170">
        <v>2.46</v>
      </c>
      <c r="E109" s="70">
        <f>D109*E105</f>
        <v>126.44399999999999</v>
      </c>
      <c r="F109" s="70"/>
      <c r="G109" s="86"/>
      <c r="H109" s="89"/>
      <c r="I109" s="89"/>
      <c r="J109" s="89"/>
      <c r="K109" s="89"/>
      <c r="L109" s="89"/>
    </row>
    <row r="110" spans="1:13" ht="15">
      <c r="A110" s="175"/>
      <c r="B110" s="170" t="s">
        <v>346</v>
      </c>
      <c r="C110" s="70" t="s">
        <v>778</v>
      </c>
      <c r="D110" s="117">
        <v>1.6E-2</v>
      </c>
      <c r="E110" s="70">
        <f>D110*E105</f>
        <v>0.82240000000000002</v>
      </c>
      <c r="F110" s="70"/>
      <c r="G110" s="86"/>
      <c r="H110" s="89"/>
      <c r="I110" s="89"/>
      <c r="J110" s="89"/>
      <c r="K110" s="89"/>
      <c r="L110" s="89"/>
    </row>
    <row r="111" spans="1:13" ht="15">
      <c r="A111" s="175"/>
      <c r="B111" s="170" t="s">
        <v>518</v>
      </c>
      <c r="C111" s="70" t="s">
        <v>778</v>
      </c>
      <c r="D111" s="117">
        <v>7.0000000000000001E-3</v>
      </c>
      <c r="E111" s="70">
        <f>D111*E105</f>
        <v>0.35980000000000001</v>
      </c>
      <c r="F111" s="70"/>
      <c r="G111" s="86"/>
      <c r="H111" s="89"/>
      <c r="I111" s="89"/>
      <c r="J111" s="89"/>
      <c r="K111" s="89"/>
      <c r="L111" s="89"/>
    </row>
    <row r="112" spans="1:13">
      <c r="A112" s="175"/>
      <c r="B112" s="68" t="s">
        <v>261</v>
      </c>
      <c r="C112" s="68" t="s">
        <v>347</v>
      </c>
      <c r="D112" s="107">
        <v>3.3E-3</v>
      </c>
      <c r="E112" s="117">
        <f>D112*E105</f>
        <v>0.16961999999999999</v>
      </c>
      <c r="F112" s="70"/>
      <c r="G112" s="86"/>
      <c r="H112" s="89"/>
      <c r="I112" s="89"/>
      <c r="J112" s="89"/>
      <c r="K112" s="89"/>
      <c r="L112" s="89"/>
    </row>
    <row r="113" spans="1:13">
      <c r="A113" s="175"/>
      <c r="B113" s="68" t="s">
        <v>4</v>
      </c>
      <c r="C113" s="68" t="s">
        <v>18</v>
      </c>
      <c r="D113" s="70">
        <v>0.9</v>
      </c>
      <c r="E113" s="70">
        <f>D113*E105</f>
        <v>46.26</v>
      </c>
      <c r="F113" s="70"/>
      <c r="G113" s="86"/>
      <c r="H113" s="89"/>
      <c r="I113" s="89"/>
      <c r="J113" s="89"/>
      <c r="K113" s="89"/>
      <c r="L113" s="89"/>
    </row>
    <row r="114" spans="1:13" s="93" customFormat="1">
      <c r="A114" s="67" t="s">
        <v>208</v>
      </c>
      <c r="B114" s="75" t="s">
        <v>203</v>
      </c>
      <c r="C114" s="75" t="s">
        <v>185</v>
      </c>
      <c r="D114" s="112"/>
      <c r="E114" s="113">
        <f>E115+E116</f>
        <v>7.7161500000000007</v>
      </c>
      <c r="F114" s="74"/>
      <c r="G114" s="110"/>
      <c r="H114" s="89"/>
      <c r="I114" s="89"/>
      <c r="J114" s="89"/>
      <c r="K114" s="89"/>
      <c r="L114" s="89"/>
      <c r="M114" s="90"/>
    </row>
    <row r="115" spans="1:13">
      <c r="A115" s="175"/>
      <c r="B115" s="170" t="s">
        <v>683</v>
      </c>
      <c r="C115" s="170" t="s">
        <v>185</v>
      </c>
      <c r="D115" s="114"/>
      <c r="E115" s="108">
        <v>1.2288300000000001</v>
      </c>
      <c r="F115" s="170"/>
      <c r="G115" s="86"/>
      <c r="H115" s="87"/>
      <c r="I115" s="89"/>
      <c r="J115" s="89"/>
      <c r="K115" s="89"/>
      <c r="L115" s="89"/>
      <c r="M115" s="90"/>
    </row>
    <row r="116" spans="1:13">
      <c r="A116" s="175"/>
      <c r="B116" s="170" t="s">
        <v>753</v>
      </c>
      <c r="C116" s="170" t="s">
        <v>185</v>
      </c>
      <c r="D116" s="114"/>
      <c r="E116" s="108">
        <v>6.4873200000000004</v>
      </c>
      <c r="F116" s="170"/>
      <c r="G116" s="86"/>
      <c r="H116" s="89"/>
      <c r="I116" s="89"/>
      <c r="J116" s="87"/>
      <c r="K116" s="89"/>
      <c r="L116" s="89"/>
      <c r="M116" s="90"/>
    </row>
    <row r="117" spans="1:13" s="93" customFormat="1" ht="38.25">
      <c r="A117" s="67" t="s">
        <v>209</v>
      </c>
      <c r="B117" s="67" t="s">
        <v>646</v>
      </c>
      <c r="C117" s="74" t="s">
        <v>777</v>
      </c>
      <c r="D117" s="75"/>
      <c r="E117" s="74">
        <v>120</v>
      </c>
      <c r="F117" s="74"/>
      <c r="G117" s="110"/>
      <c r="H117" s="89"/>
      <c r="I117" s="89"/>
      <c r="J117" s="89"/>
      <c r="K117" s="89"/>
      <c r="L117" s="89"/>
    </row>
    <row r="118" spans="1:13">
      <c r="A118" s="175"/>
      <c r="B118" s="68" t="s">
        <v>181</v>
      </c>
      <c r="C118" s="68" t="s">
        <v>180</v>
      </c>
      <c r="D118" s="170">
        <v>13.9</v>
      </c>
      <c r="E118" s="70">
        <f>E117*D118</f>
        <v>1668</v>
      </c>
      <c r="F118" s="70"/>
      <c r="G118" s="86"/>
      <c r="H118" s="87"/>
      <c r="I118" s="89"/>
      <c r="J118" s="89"/>
      <c r="K118" s="89"/>
      <c r="L118" s="89"/>
    </row>
    <row r="119" spans="1:13">
      <c r="A119" s="175"/>
      <c r="B119" s="68" t="s">
        <v>183</v>
      </c>
      <c r="C119" s="70" t="s">
        <v>18</v>
      </c>
      <c r="D119" s="170">
        <v>1.28</v>
      </c>
      <c r="E119" s="70">
        <f>E117*D119</f>
        <v>153.6</v>
      </c>
      <c r="F119" s="70"/>
      <c r="G119" s="86"/>
      <c r="H119" s="89"/>
      <c r="I119" s="89"/>
      <c r="J119" s="87"/>
      <c r="K119" s="89"/>
      <c r="L119" s="89"/>
    </row>
    <row r="120" spans="1:13" ht="15">
      <c r="A120" s="175"/>
      <c r="B120" s="170" t="s">
        <v>642</v>
      </c>
      <c r="C120" s="70" t="s">
        <v>778</v>
      </c>
      <c r="D120" s="170">
        <v>1.0149999999999999</v>
      </c>
      <c r="E120" s="70">
        <f>D120*E117</f>
        <v>121.79999999999998</v>
      </c>
      <c r="F120" s="111"/>
      <c r="G120" s="86"/>
      <c r="H120" s="89"/>
      <c r="I120" s="89"/>
      <c r="J120" s="89"/>
      <c r="K120" s="89"/>
      <c r="L120" s="89"/>
    </row>
    <row r="121" spans="1:13" ht="15">
      <c r="A121" s="175"/>
      <c r="B121" s="170" t="s">
        <v>522</v>
      </c>
      <c r="C121" s="170" t="s">
        <v>779</v>
      </c>
      <c r="D121" s="170">
        <v>2.29</v>
      </c>
      <c r="E121" s="70">
        <f>D121*E117</f>
        <v>274.8</v>
      </c>
      <c r="F121" s="70"/>
      <c r="G121" s="86"/>
      <c r="H121" s="89"/>
      <c r="I121" s="89"/>
      <c r="J121" s="89"/>
      <c r="K121" s="89"/>
      <c r="L121" s="89"/>
    </row>
    <row r="122" spans="1:13" ht="25.5">
      <c r="A122" s="175"/>
      <c r="B122" s="170" t="s">
        <v>523</v>
      </c>
      <c r="C122" s="70" t="s">
        <v>778</v>
      </c>
      <c r="D122" s="107">
        <v>1.4E-2</v>
      </c>
      <c r="E122" s="107">
        <f>D122*E117</f>
        <v>1.68</v>
      </c>
      <c r="F122" s="70"/>
      <c r="G122" s="86"/>
      <c r="H122" s="89"/>
      <c r="I122" s="89"/>
      <c r="J122" s="89"/>
      <c r="K122" s="89"/>
      <c r="L122" s="89"/>
    </row>
    <row r="123" spans="1:13" ht="15">
      <c r="A123" s="175"/>
      <c r="B123" s="170" t="s">
        <v>524</v>
      </c>
      <c r="C123" s="70" t="s">
        <v>778</v>
      </c>
      <c r="D123" s="107">
        <v>0.02</v>
      </c>
      <c r="E123" s="107">
        <f>D123*E117</f>
        <v>2.4</v>
      </c>
      <c r="F123" s="70"/>
      <c r="G123" s="86"/>
      <c r="H123" s="89"/>
      <c r="I123" s="89"/>
      <c r="J123" s="89"/>
      <c r="K123" s="89"/>
      <c r="L123" s="89"/>
    </row>
    <row r="124" spans="1:13" ht="15">
      <c r="A124" s="175"/>
      <c r="B124" s="170" t="s">
        <v>525</v>
      </c>
      <c r="C124" s="70" t="s">
        <v>778</v>
      </c>
      <c r="D124" s="107">
        <v>2.5000000000000001E-3</v>
      </c>
      <c r="E124" s="107">
        <f>D124*E117</f>
        <v>0.3</v>
      </c>
      <c r="F124" s="70"/>
      <c r="G124" s="86"/>
      <c r="H124" s="89"/>
      <c r="I124" s="89"/>
      <c r="J124" s="89"/>
      <c r="K124" s="89"/>
      <c r="L124" s="89"/>
    </row>
    <row r="125" spans="1:13">
      <c r="A125" s="175"/>
      <c r="B125" s="170" t="s">
        <v>261</v>
      </c>
      <c r="C125" s="170" t="s">
        <v>185</v>
      </c>
      <c r="D125" s="107">
        <v>2.5000000000000001E-3</v>
      </c>
      <c r="E125" s="117">
        <f>D125*E117</f>
        <v>0.3</v>
      </c>
      <c r="F125" s="70"/>
      <c r="G125" s="86"/>
      <c r="H125" s="89"/>
      <c r="I125" s="89"/>
      <c r="J125" s="89"/>
      <c r="K125" s="89"/>
      <c r="L125" s="89"/>
    </row>
    <row r="126" spans="1:13">
      <c r="A126" s="175"/>
      <c r="B126" s="170" t="s">
        <v>186</v>
      </c>
      <c r="C126" s="170" t="s">
        <v>18</v>
      </c>
      <c r="D126" s="170">
        <v>0.93</v>
      </c>
      <c r="E126" s="70">
        <f>D126*E117</f>
        <v>111.60000000000001</v>
      </c>
      <c r="F126" s="70"/>
      <c r="G126" s="86"/>
      <c r="H126" s="89"/>
      <c r="I126" s="89"/>
      <c r="J126" s="89"/>
      <c r="K126" s="89"/>
      <c r="L126" s="89"/>
    </row>
    <row r="127" spans="1:13" s="93" customFormat="1">
      <c r="A127" s="67" t="s">
        <v>192</v>
      </c>
      <c r="B127" s="75" t="s">
        <v>203</v>
      </c>
      <c r="C127" s="75" t="s">
        <v>185</v>
      </c>
      <c r="D127" s="112"/>
      <c r="E127" s="119">
        <f>E128</f>
        <v>12.0197</v>
      </c>
      <c r="F127" s="74"/>
      <c r="G127" s="110"/>
      <c r="H127" s="89"/>
      <c r="I127" s="89"/>
      <c r="J127" s="89"/>
      <c r="K127" s="89"/>
      <c r="L127" s="89"/>
      <c r="M127" s="90"/>
    </row>
    <row r="128" spans="1:13">
      <c r="A128" s="175"/>
      <c r="B128" s="170" t="s">
        <v>678</v>
      </c>
      <c r="C128" s="170" t="s">
        <v>185</v>
      </c>
      <c r="D128" s="114"/>
      <c r="E128" s="107">
        <v>12.0197</v>
      </c>
      <c r="F128" s="170"/>
      <c r="G128" s="86"/>
      <c r="H128" s="89"/>
      <c r="I128" s="89"/>
      <c r="J128" s="87"/>
      <c r="K128" s="89"/>
      <c r="L128" s="89"/>
      <c r="M128" s="90"/>
    </row>
    <row r="129" spans="1:13" s="93" customFormat="1" ht="25.5">
      <c r="A129" s="67" t="s">
        <v>193</v>
      </c>
      <c r="B129" s="75" t="s">
        <v>760</v>
      </c>
      <c r="C129" s="75" t="s">
        <v>185</v>
      </c>
      <c r="D129" s="112"/>
      <c r="E129" s="113">
        <f>E131</f>
        <v>1.5911999999999999</v>
      </c>
      <c r="F129" s="74"/>
      <c r="G129" s="110"/>
      <c r="H129" s="89"/>
      <c r="I129" s="89"/>
      <c r="J129" s="89"/>
      <c r="K129" s="89"/>
      <c r="L129" s="89"/>
      <c r="M129" s="90"/>
    </row>
    <row r="130" spans="1:13">
      <c r="A130" s="175"/>
      <c r="B130" s="68" t="s">
        <v>181</v>
      </c>
      <c r="C130" s="68" t="s">
        <v>185</v>
      </c>
      <c r="D130" s="170">
        <v>1</v>
      </c>
      <c r="E130" s="107">
        <f>E129*D130</f>
        <v>1.5911999999999999</v>
      </c>
      <c r="F130" s="70"/>
      <c r="G130" s="86"/>
      <c r="H130" s="87"/>
      <c r="I130" s="89"/>
      <c r="J130" s="89"/>
      <c r="K130" s="89"/>
      <c r="L130" s="89"/>
    </row>
    <row r="131" spans="1:13">
      <c r="A131" s="175"/>
      <c r="B131" s="170" t="s">
        <v>753</v>
      </c>
      <c r="C131" s="170" t="s">
        <v>185</v>
      </c>
      <c r="D131" s="114">
        <v>1</v>
      </c>
      <c r="E131" s="108">
        <v>1.5911999999999999</v>
      </c>
      <c r="F131" s="170"/>
      <c r="G131" s="86"/>
      <c r="H131" s="89"/>
      <c r="I131" s="89"/>
      <c r="J131" s="87"/>
      <c r="K131" s="89"/>
      <c r="L131" s="89"/>
      <c r="M131" s="90"/>
    </row>
    <row r="132" spans="1:13" s="93" customFormat="1" ht="38.25">
      <c r="A132" s="67" t="s">
        <v>190</v>
      </c>
      <c r="B132" s="67" t="s">
        <v>763</v>
      </c>
      <c r="C132" s="74" t="s">
        <v>777</v>
      </c>
      <c r="D132" s="75"/>
      <c r="E132" s="74">
        <v>4.38</v>
      </c>
      <c r="F132" s="74"/>
      <c r="G132" s="110"/>
      <c r="H132" s="89"/>
      <c r="I132" s="89"/>
      <c r="J132" s="89"/>
      <c r="K132" s="89"/>
      <c r="L132" s="89"/>
    </row>
    <row r="133" spans="1:13">
      <c r="A133" s="175"/>
      <c r="B133" s="68" t="s">
        <v>181</v>
      </c>
      <c r="C133" s="68" t="s">
        <v>180</v>
      </c>
      <c r="D133" s="170">
        <v>13.9</v>
      </c>
      <c r="E133" s="70">
        <f>E132*D133</f>
        <v>60.881999999999998</v>
      </c>
      <c r="F133" s="70"/>
      <c r="G133" s="86"/>
      <c r="H133" s="87"/>
      <c r="I133" s="89"/>
      <c r="J133" s="89"/>
      <c r="K133" s="89"/>
      <c r="L133" s="89"/>
    </row>
    <row r="134" spans="1:13">
      <c r="A134" s="175"/>
      <c r="B134" s="68" t="s">
        <v>183</v>
      </c>
      <c r="C134" s="70" t="s">
        <v>18</v>
      </c>
      <c r="D134" s="170">
        <v>1.28</v>
      </c>
      <c r="E134" s="70">
        <f>E132*D134</f>
        <v>5.6063999999999998</v>
      </c>
      <c r="F134" s="70"/>
      <c r="G134" s="86"/>
      <c r="H134" s="89"/>
      <c r="I134" s="89"/>
      <c r="J134" s="87"/>
      <c r="K134" s="89"/>
      <c r="L134" s="89"/>
    </row>
    <row r="135" spans="1:13" ht="15">
      <c r="A135" s="175"/>
      <c r="B135" s="170" t="s">
        <v>642</v>
      </c>
      <c r="C135" s="70" t="s">
        <v>778</v>
      </c>
      <c r="D135" s="170">
        <v>1.0149999999999999</v>
      </c>
      <c r="E135" s="70">
        <f>D135*E132</f>
        <v>4.4456999999999995</v>
      </c>
      <c r="F135" s="111"/>
      <c r="G135" s="86"/>
      <c r="H135" s="89"/>
      <c r="I135" s="89"/>
      <c r="J135" s="89"/>
      <c r="K135" s="89"/>
      <c r="L135" s="89"/>
    </row>
    <row r="136" spans="1:13" ht="15">
      <c r="A136" s="175"/>
      <c r="B136" s="170" t="s">
        <v>522</v>
      </c>
      <c r="C136" s="170" t="s">
        <v>779</v>
      </c>
      <c r="D136" s="170">
        <v>2.29</v>
      </c>
      <c r="E136" s="70">
        <f>D136*E132</f>
        <v>10.030200000000001</v>
      </c>
      <c r="F136" s="70"/>
      <c r="G136" s="86"/>
      <c r="H136" s="89"/>
      <c r="I136" s="89"/>
      <c r="J136" s="89"/>
      <c r="K136" s="89"/>
      <c r="L136" s="89"/>
    </row>
    <row r="137" spans="1:13" ht="25.5">
      <c r="A137" s="175"/>
      <c r="B137" s="170" t="s">
        <v>523</v>
      </c>
      <c r="C137" s="70" t="s">
        <v>778</v>
      </c>
      <c r="D137" s="107">
        <v>1.4E-2</v>
      </c>
      <c r="E137" s="107">
        <f>D137*E132</f>
        <v>6.132E-2</v>
      </c>
      <c r="F137" s="70"/>
      <c r="G137" s="86"/>
      <c r="H137" s="89"/>
      <c r="I137" s="89"/>
      <c r="J137" s="89"/>
      <c r="K137" s="89"/>
      <c r="L137" s="89"/>
    </row>
    <row r="138" spans="1:13" ht="15">
      <c r="A138" s="175"/>
      <c r="B138" s="170" t="s">
        <v>524</v>
      </c>
      <c r="C138" s="70" t="s">
        <v>778</v>
      </c>
      <c r="D138" s="107">
        <v>0.02</v>
      </c>
      <c r="E138" s="107">
        <f>D138*E132</f>
        <v>8.7599999999999997E-2</v>
      </c>
      <c r="F138" s="70"/>
      <c r="G138" s="86"/>
      <c r="H138" s="89"/>
      <c r="I138" s="89"/>
      <c r="J138" s="89"/>
      <c r="K138" s="89"/>
      <c r="L138" s="89"/>
    </row>
    <row r="139" spans="1:13" ht="15">
      <c r="A139" s="175"/>
      <c r="B139" s="170" t="s">
        <v>525</v>
      </c>
      <c r="C139" s="70" t="s">
        <v>778</v>
      </c>
      <c r="D139" s="107">
        <v>2.5000000000000001E-3</v>
      </c>
      <c r="E139" s="107">
        <f>D139*E132</f>
        <v>1.095E-2</v>
      </c>
      <c r="F139" s="70"/>
      <c r="G139" s="86"/>
      <c r="H139" s="89"/>
      <c r="I139" s="89"/>
      <c r="J139" s="89"/>
      <c r="K139" s="89"/>
      <c r="L139" s="89"/>
    </row>
    <row r="140" spans="1:13">
      <c r="A140" s="175"/>
      <c r="B140" s="170" t="s">
        <v>261</v>
      </c>
      <c r="C140" s="170" t="s">
        <v>185</v>
      </c>
      <c r="D140" s="107">
        <v>2.5000000000000001E-3</v>
      </c>
      <c r="E140" s="117">
        <f>D140*E132</f>
        <v>1.095E-2</v>
      </c>
      <c r="F140" s="70"/>
      <c r="G140" s="86"/>
      <c r="H140" s="89"/>
      <c r="I140" s="89"/>
      <c r="J140" s="89"/>
      <c r="K140" s="89"/>
      <c r="L140" s="89"/>
    </row>
    <row r="141" spans="1:13">
      <c r="A141" s="175"/>
      <c r="B141" s="170" t="s">
        <v>186</v>
      </c>
      <c r="C141" s="170" t="s">
        <v>18</v>
      </c>
      <c r="D141" s="170">
        <v>0.93</v>
      </c>
      <c r="E141" s="70">
        <f>D141*E132</f>
        <v>4.0734000000000004</v>
      </c>
      <c r="F141" s="70"/>
      <c r="G141" s="86"/>
      <c r="H141" s="89"/>
      <c r="I141" s="89"/>
      <c r="J141" s="89"/>
      <c r="K141" s="89"/>
      <c r="L141" s="89"/>
    </row>
    <row r="142" spans="1:13" s="93" customFormat="1">
      <c r="A142" s="67" t="s">
        <v>194</v>
      </c>
      <c r="B142" s="75" t="s">
        <v>203</v>
      </c>
      <c r="C142" s="75" t="s">
        <v>185</v>
      </c>
      <c r="D142" s="112"/>
      <c r="E142" s="113">
        <f>E143</f>
        <v>0.59675</v>
      </c>
      <c r="F142" s="74"/>
      <c r="G142" s="110"/>
      <c r="H142" s="89"/>
      <c r="I142" s="89"/>
      <c r="J142" s="89"/>
      <c r="K142" s="89"/>
      <c r="L142" s="89"/>
      <c r="M142" s="90"/>
    </row>
    <row r="143" spans="1:13">
      <c r="A143" s="175"/>
      <c r="B143" s="170" t="s">
        <v>761</v>
      </c>
      <c r="C143" s="170" t="s">
        <v>185</v>
      </c>
      <c r="D143" s="114"/>
      <c r="E143" s="108">
        <v>0.59675</v>
      </c>
      <c r="F143" s="170"/>
      <c r="G143" s="86"/>
      <c r="H143" s="89"/>
      <c r="I143" s="89"/>
      <c r="J143" s="87"/>
      <c r="K143" s="89"/>
      <c r="L143" s="89"/>
      <c r="M143" s="90"/>
    </row>
    <row r="144" spans="1:13" s="93" customFormat="1" ht="38.25">
      <c r="A144" s="67" t="s">
        <v>191</v>
      </c>
      <c r="B144" s="67" t="s">
        <v>676</v>
      </c>
      <c r="C144" s="74" t="s">
        <v>777</v>
      </c>
      <c r="D144" s="112"/>
      <c r="E144" s="74">
        <v>2.5</v>
      </c>
      <c r="F144" s="74"/>
      <c r="G144" s="110"/>
      <c r="H144" s="89"/>
      <c r="I144" s="89"/>
      <c r="J144" s="89"/>
      <c r="K144" s="89"/>
      <c r="L144" s="99"/>
    </row>
    <row r="145" spans="1:13">
      <c r="A145" s="175"/>
      <c r="B145" s="68" t="s">
        <v>202</v>
      </c>
      <c r="C145" s="68" t="s">
        <v>180</v>
      </c>
      <c r="D145" s="170">
        <v>8.5399999999999991</v>
      </c>
      <c r="E145" s="170">
        <f>E144*D145</f>
        <v>21.349999999999998</v>
      </c>
      <c r="F145" s="70"/>
      <c r="G145" s="86"/>
      <c r="H145" s="87"/>
      <c r="I145" s="89"/>
      <c r="J145" s="89"/>
      <c r="K145" s="89"/>
      <c r="L145" s="89"/>
    </row>
    <row r="146" spans="1:13">
      <c r="A146" s="175"/>
      <c r="B146" s="68" t="s">
        <v>2</v>
      </c>
      <c r="C146" s="70" t="s">
        <v>18</v>
      </c>
      <c r="D146" s="170">
        <v>0.106</v>
      </c>
      <c r="E146" s="70">
        <f>E144*D146</f>
        <v>0.26500000000000001</v>
      </c>
      <c r="F146" s="70"/>
      <c r="G146" s="86"/>
      <c r="H146" s="89"/>
      <c r="I146" s="89"/>
      <c r="J146" s="87"/>
      <c r="K146" s="89"/>
      <c r="L146" s="89"/>
    </row>
    <row r="147" spans="1:13" ht="15">
      <c r="A147" s="175"/>
      <c r="B147" s="170" t="s">
        <v>207</v>
      </c>
      <c r="C147" s="70" t="s">
        <v>778</v>
      </c>
      <c r="D147" s="170">
        <v>1.0149999999999999</v>
      </c>
      <c r="E147" s="70">
        <f>D147*E144</f>
        <v>2.5374999999999996</v>
      </c>
      <c r="F147" s="111"/>
      <c r="G147" s="86"/>
      <c r="H147" s="89"/>
      <c r="I147" s="89"/>
      <c r="J147" s="89"/>
      <c r="K147" s="89"/>
      <c r="L147" s="89"/>
    </row>
    <row r="148" spans="1:13" ht="15">
      <c r="A148" s="175"/>
      <c r="B148" s="68" t="s">
        <v>345</v>
      </c>
      <c r="C148" s="68" t="s">
        <v>779</v>
      </c>
      <c r="D148" s="170">
        <v>1.4</v>
      </c>
      <c r="E148" s="70">
        <f>D148*E144</f>
        <v>3.5</v>
      </c>
      <c r="F148" s="70"/>
      <c r="G148" s="86"/>
      <c r="H148" s="89"/>
      <c r="I148" s="89"/>
      <c r="J148" s="89"/>
      <c r="K148" s="89"/>
      <c r="L148" s="89"/>
    </row>
    <row r="149" spans="1:13" ht="15">
      <c r="A149" s="175"/>
      <c r="B149" s="170" t="s">
        <v>346</v>
      </c>
      <c r="C149" s="70" t="s">
        <v>778</v>
      </c>
      <c r="D149" s="108">
        <v>1.4500000000000001E-2</v>
      </c>
      <c r="E149" s="70">
        <f>D149*E144</f>
        <v>3.6250000000000004E-2</v>
      </c>
      <c r="F149" s="70"/>
      <c r="G149" s="86"/>
      <c r="H149" s="89"/>
      <c r="I149" s="89"/>
      <c r="J149" s="89"/>
      <c r="K149" s="89"/>
      <c r="L149" s="89"/>
    </row>
    <row r="150" spans="1:13">
      <c r="A150" s="175"/>
      <c r="B150" s="68" t="s">
        <v>261</v>
      </c>
      <c r="C150" s="68" t="s">
        <v>347</v>
      </c>
      <c r="D150" s="107">
        <v>2.5000000000000001E-3</v>
      </c>
      <c r="E150" s="117">
        <f>D150*E144</f>
        <v>6.2500000000000003E-3</v>
      </c>
      <c r="F150" s="70"/>
      <c r="G150" s="86"/>
      <c r="H150" s="89"/>
      <c r="I150" s="89"/>
      <c r="J150" s="89"/>
      <c r="K150" s="89"/>
      <c r="L150" s="89"/>
    </row>
    <row r="151" spans="1:13">
      <c r="A151" s="175"/>
      <c r="B151" s="68" t="s">
        <v>4</v>
      </c>
      <c r="C151" s="68" t="s">
        <v>18</v>
      </c>
      <c r="D151" s="70">
        <v>0.74</v>
      </c>
      <c r="E151" s="70">
        <f>D151*E144</f>
        <v>1.85</v>
      </c>
      <c r="F151" s="70"/>
      <c r="G151" s="86"/>
      <c r="H151" s="89"/>
      <c r="I151" s="89"/>
      <c r="J151" s="89"/>
      <c r="K151" s="89"/>
      <c r="L151" s="89"/>
    </row>
    <row r="152" spans="1:13" s="93" customFormat="1">
      <c r="A152" s="67" t="s">
        <v>210</v>
      </c>
      <c r="B152" s="75" t="s">
        <v>203</v>
      </c>
      <c r="C152" s="75" t="s">
        <v>185</v>
      </c>
      <c r="D152" s="112"/>
      <c r="E152" s="120">
        <f>E153</f>
        <v>0.22</v>
      </c>
      <c r="F152" s="74"/>
      <c r="G152" s="110"/>
      <c r="H152" s="89"/>
      <c r="I152" s="89"/>
      <c r="J152" s="89"/>
      <c r="K152" s="89"/>
      <c r="L152" s="89"/>
      <c r="M152" s="90"/>
    </row>
    <row r="153" spans="1:13">
      <c r="A153" s="175"/>
      <c r="B153" s="170" t="s">
        <v>678</v>
      </c>
      <c r="C153" s="170" t="s">
        <v>185</v>
      </c>
      <c r="D153" s="114"/>
      <c r="E153" s="117">
        <v>0.22</v>
      </c>
      <c r="F153" s="170"/>
      <c r="G153" s="86"/>
      <c r="H153" s="89"/>
      <c r="I153" s="89"/>
      <c r="J153" s="87"/>
      <c r="K153" s="89"/>
      <c r="L153" s="89"/>
      <c r="M153" s="90"/>
    </row>
    <row r="154" spans="1:13" ht="25.5">
      <c r="A154" s="175"/>
      <c r="B154" s="75" t="s">
        <v>762</v>
      </c>
      <c r="C154" s="70"/>
      <c r="D154" s="117"/>
      <c r="E154" s="117"/>
      <c r="F154" s="86"/>
      <c r="G154" s="86"/>
      <c r="H154" s="89"/>
      <c r="I154" s="89"/>
      <c r="J154" s="89"/>
      <c r="K154" s="89"/>
      <c r="L154" s="89"/>
      <c r="M154" s="90"/>
    </row>
    <row r="155" spans="1:13" s="93" customFormat="1" ht="38.25">
      <c r="A155" s="67" t="s">
        <v>211</v>
      </c>
      <c r="B155" s="75" t="s">
        <v>765</v>
      </c>
      <c r="C155" s="67" t="s">
        <v>777</v>
      </c>
      <c r="D155" s="75"/>
      <c r="E155" s="74">
        <v>1.2</v>
      </c>
      <c r="F155" s="115"/>
      <c r="G155" s="110"/>
      <c r="H155" s="91"/>
      <c r="I155" s="92"/>
      <c r="J155" s="92"/>
      <c r="K155" s="92"/>
      <c r="L155" s="89"/>
      <c r="M155" s="90"/>
    </row>
    <row r="156" spans="1:13">
      <c r="A156" s="111"/>
      <c r="B156" s="68" t="s">
        <v>181</v>
      </c>
      <c r="C156" s="68" t="s">
        <v>180</v>
      </c>
      <c r="D156" s="170">
        <v>2.06</v>
      </c>
      <c r="E156" s="117">
        <f>D156*E155</f>
        <v>2.472</v>
      </c>
      <c r="F156" s="111"/>
      <c r="G156" s="88"/>
      <c r="H156" s="89"/>
      <c r="I156" s="89"/>
      <c r="J156" s="89"/>
      <c r="K156" s="89"/>
      <c r="L156" s="89"/>
      <c r="M156" s="90"/>
    </row>
    <row r="157" spans="1:13" s="93" customFormat="1" ht="38.25">
      <c r="A157" s="67" t="s">
        <v>225</v>
      </c>
      <c r="B157" s="67" t="s">
        <v>764</v>
      </c>
      <c r="C157" s="74" t="s">
        <v>777</v>
      </c>
      <c r="D157" s="75"/>
      <c r="E157" s="74">
        <v>8.76</v>
      </c>
      <c r="F157" s="74"/>
      <c r="G157" s="110"/>
      <c r="H157" s="89"/>
      <c r="I157" s="89"/>
      <c r="J157" s="89"/>
      <c r="K157" s="89"/>
      <c r="L157" s="89"/>
    </row>
    <row r="158" spans="1:13">
      <c r="A158" s="175"/>
      <c r="B158" s="68" t="s">
        <v>181</v>
      </c>
      <c r="C158" s="68" t="s">
        <v>180</v>
      </c>
      <c r="D158" s="170">
        <v>13.9</v>
      </c>
      <c r="E158" s="70">
        <f>E157*D158</f>
        <v>121.764</v>
      </c>
      <c r="F158" s="70"/>
      <c r="G158" s="86"/>
      <c r="H158" s="87"/>
      <c r="I158" s="89"/>
      <c r="J158" s="89"/>
      <c r="K158" s="89"/>
      <c r="L158" s="89"/>
    </row>
    <row r="159" spans="1:13">
      <c r="A159" s="175"/>
      <c r="B159" s="68" t="s">
        <v>183</v>
      </c>
      <c r="C159" s="70" t="s">
        <v>18</v>
      </c>
      <c r="D159" s="170">
        <v>1.28</v>
      </c>
      <c r="E159" s="70">
        <f>E157*D159</f>
        <v>11.2128</v>
      </c>
      <c r="F159" s="70"/>
      <c r="G159" s="86"/>
      <c r="H159" s="89"/>
      <c r="I159" s="89"/>
      <c r="J159" s="87"/>
      <c r="K159" s="89"/>
      <c r="L159" s="89"/>
    </row>
    <row r="160" spans="1:13" ht="15">
      <c r="A160" s="175"/>
      <c r="B160" s="170" t="s">
        <v>642</v>
      </c>
      <c r="C160" s="70" t="s">
        <v>778</v>
      </c>
      <c r="D160" s="170">
        <v>1.0149999999999999</v>
      </c>
      <c r="E160" s="70">
        <f>D160*E157</f>
        <v>8.8913999999999991</v>
      </c>
      <c r="F160" s="111"/>
      <c r="G160" s="86"/>
      <c r="H160" s="89"/>
      <c r="I160" s="89"/>
      <c r="J160" s="89"/>
      <c r="K160" s="89"/>
      <c r="L160" s="89"/>
    </row>
    <row r="161" spans="1:13" ht="15">
      <c r="A161" s="175"/>
      <c r="B161" s="170" t="s">
        <v>522</v>
      </c>
      <c r="C161" s="170" t="s">
        <v>779</v>
      </c>
      <c r="D161" s="170">
        <v>2.29</v>
      </c>
      <c r="E161" s="70">
        <f>D161*E157</f>
        <v>20.060400000000001</v>
      </c>
      <c r="F161" s="70"/>
      <c r="G161" s="86"/>
      <c r="H161" s="89"/>
      <c r="I161" s="89"/>
      <c r="J161" s="89"/>
      <c r="K161" s="89"/>
      <c r="L161" s="89"/>
    </row>
    <row r="162" spans="1:13" ht="25.5">
      <c r="A162" s="175"/>
      <c r="B162" s="170" t="s">
        <v>523</v>
      </c>
      <c r="C162" s="70" t="s">
        <v>778</v>
      </c>
      <c r="D162" s="107">
        <v>1.4E-2</v>
      </c>
      <c r="E162" s="107">
        <f>D162*E157</f>
        <v>0.12264</v>
      </c>
      <c r="F162" s="70"/>
      <c r="G162" s="86"/>
      <c r="H162" s="89"/>
      <c r="I162" s="89"/>
      <c r="J162" s="89"/>
      <c r="K162" s="89"/>
      <c r="L162" s="89"/>
    </row>
    <row r="163" spans="1:13" ht="15">
      <c r="A163" s="175"/>
      <c r="B163" s="170" t="s">
        <v>524</v>
      </c>
      <c r="C163" s="70" t="s">
        <v>778</v>
      </c>
      <c r="D163" s="107">
        <v>0.02</v>
      </c>
      <c r="E163" s="107">
        <f>D163*E157</f>
        <v>0.17519999999999999</v>
      </c>
      <c r="F163" s="70"/>
      <c r="G163" s="86"/>
      <c r="H163" s="89"/>
      <c r="I163" s="89"/>
      <c r="J163" s="89"/>
      <c r="K163" s="89"/>
      <c r="L163" s="89"/>
    </row>
    <row r="164" spans="1:13" ht="15">
      <c r="A164" s="175"/>
      <c r="B164" s="170" t="s">
        <v>525</v>
      </c>
      <c r="C164" s="70" t="s">
        <v>778</v>
      </c>
      <c r="D164" s="107">
        <v>2.5000000000000001E-3</v>
      </c>
      <c r="E164" s="107">
        <f>D164*E157</f>
        <v>2.1899999999999999E-2</v>
      </c>
      <c r="F164" s="70"/>
      <c r="G164" s="86"/>
      <c r="H164" s="89"/>
      <c r="I164" s="89"/>
      <c r="J164" s="89"/>
      <c r="K164" s="89"/>
      <c r="L164" s="89"/>
    </row>
    <row r="165" spans="1:13">
      <c r="A165" s="175"/>
      <c r="B165" s="170" t="s">
        <v>261</v>
      </c>
      <c r="C165" s="170" t="s">
        <v>185</v>
      </c>
      <c r="D165" s="107">
        <v>2.5000000000000001E-3</v>
      </c>
      <c r="E165" s="117">
        <f>D165*E157</f>
        <v>2.1899999999999999E-2</v>
      </c>
      <c r="F165" s="70"/>
      <c r="G165" s="86"/>
      <c r="H165" s="89"/>
      <c r="I165" s="89"/>
      <c r="J165" s="89"/>
      <c r="K165" s="89"/>
      <c r="L165" s="89"/>
    </row>
    <row r="166" spans="1:13">
      <c r="A166" s="175"/>
      <c r="B166" s="170" t="s">
        <v>186</v>
      </c>
      <c r="C166" s="170" t="s">
        <v>18</v>
      </c>
      <c r="D166" s="170">
        <v>0.93</v>
      </c>
      <c r="E166" s="70">
        <f>D166*E157</f>
        <v>8.1468000000000007</v>
      </c>
      <c r="F166" s="70"/>
      <c r="G166" s="86"/>
      <c r="H166" s="89"/>
      <c r="I166" s="89"/>
      <c r="J166" s="89"/>
      <c r="K166" s="89"/>
      <c r="L166" s="89"/>
    </row>
    <row r="167" spans="1:13" s="93" customFormat="1">
      <c r="A167" s="67" t="s">
        <v>226</v>
      </c>
      <c r="B167" s="75" t="s">
        <v>203</v>
      </c>
      <c r="C167" s="75" t="s">
        <v>185</v>
      </c>
      <c r="D167" s="112"/>
      <c r="E167" s="113">
        <f>E168</f>
        <v>1.19282</v>
      </c>
      <c r="F167" s="74"/>
      <c r="G167" s="110"/>
      <c r="H167" s="89"/>
      <c r="I167" s="89"/>
      <c r="J167" s="89"/>
      <c r="K167" s="89"/>
      <c r="L167" s="89"/>
      <c r="M167" s="90"/>
    </row>
    <row r="168" spans="1:13">
      <c r="A168" s="175"/>
      <c r="B168" s="170" t="s">
        <v>761</v>
      </c>
      <c r="C168" s="170" t="s">
        <v>185</v>
      </c>
      <c r="D168" s="114"/>
      <c r="E168" s="108">
        <v>1.19282</v>
      </c>
      <c r="F168" s="170"/>
      <c r="G168" s="86"/>
      <c r="H168" s="89"/>
      <c r="I168" s="89"/>
      <c r="J168" s="87"/>
      <c r="K168" s="89"/>
      <c r="L168" s="89"/>
      <c r="M168" s="90"/>
    </row>
    <row r="169" spans="1:13">
      <c r="A169" s="67"/>
      <c r="B169" s="67" t="s">
        <v>606</v>
      </c>
      <c r="C169" s="67"/>
      <c r="D169" s="67"/>
      <c r="E169" s="67"/>
      <c r="F169" s="67"/>
      <c r="G169" s="75"/>
      <c r="H169" s="67"/>
      <c r="I169" s="75"/>
      <c r="J169" s="67"/>
      <c r="K169" s="75"/>
      <c r="L169" s="67"/>
    </row>
    <row r="170" spans="1:13">
      <c r="A170" s="67"/>
      <c r="B170" s="67" t="s">
        <v>430</v>
      </c>
      <c r="C170" s="70"/>
      <c r="D170" s="114"/>
      <c r="E170" s="86"/>
      <c r="F170" s="86"/>
      <c r="G170" s="88"/>
      <c r="H170" s="89"/>
      <c r="I170" s="89"/>
      <c r="J170" s="89"/>
      <c r="K170" s="89"/>
      <c r="L170" s="89"/>
      <c r="M170" s="90"/>
    </row>
    <row r="171" spans="1:13" s="93" customFormat="1" ht="51">
      <c r="A171" s="67" t="s">
        <v>227</v>
      </c>
      <c r="B171" s="67" t="s">
        <v>369</v>
      </c>
      <c r="C171" s="74" t="s">
        <v>777</v>
      </c>
      <c r="D171" s="112"/>
      <c r="E171" s="115">
        <v>95.91</v>
      </c>
      <c r="F171" s="115"/>
      <c r="G171" s="110"/>
      <c r="H171" s="89"/>
      <c r="I171" s="89"/>
      <c r="J171" s="89"/>
      <c r="K171" s="89"/>
      <c r="L171" s="89"/>
      <c r="M171" s="90"/>
    </row>
    <row r="172" spans="1:13">
      <c r="A172" s="175"/>
      <c r="B172" s="68" t="s">
        <v>202</v>
      </c>
      <c r="C172" s="68" t="s">
        <v>180</v>
      </c>
      <c r="D172" s="114">
        <v>3.36</v>
      </c>
      <c r="E172" s="88">
        <f>E171*D172</f>
        <v>322.25759999999997</v>
      </c>
      <c r="F172" s="86"/>
      <c r="G172" s="86"/>
      <c r="H172" s="87"/>
      <c r="I172" s="89"/>
      <c r="J172" s="89"/>
      <c r="K172" s="89"/>
      <c r="L172" s="89"/>
      <c r="M172" s="90"/>
    </row>
    <row r="173" spans="1:13">
      <c r="A173" s="175"/>
      <c r="B173" s="68" t="s">
        <v>2</v>
      </c>
      <c r="C173" s="70" t="s">
        <v>18</v>
      </c>
      <c r="D173" s="114">
        <v>0.92</v>
      </c>
      <c r="E173" s="88">
        <f>E171*D173</f>
        <v>88.237200000000001</v>
      </c>
      <c r="F173" s="86"/>
      <c r="G173" s="86"/>
      <c r="H173" s="89"/>
      <c r="I173" s="89"/>
      <c r="J173" s="87"/>
      <c r="K173" s="89"/>
      <c r="L173" s="89"/>
      <c r="M173" s="90"/>
    </row>
    <row r="174" spans="1:13" ht="15">
      <c r="A174" s="175"/>
      <c r="B174" s="68" t="s">
        <v>253</v>
      </c>
      <c r="C174" s="70" t="s">
        <v>778</v>
      </c>
      <c r="D174" s="114">
        <v>0.11</v>
      </c>
      <c r="E174" s="88">
        <f>E171*D174</f>
        <v>10.5501</v>
      </c>
      <c r="F174" s="86"/>
      <c r="G174" s="86"/>
      <c r="H174" s="89"/>
      <c r="I174" s="89"/>
      <c r="J174" s="89"/>
      <c r="K174" s="89"/>
      <c r="L174" s="89"/>
      <c r="M174" s="90"/>
    </row>
    <row r="175" spans="1:13">
      <c r="A175" s="175"/>
      <c r="B175" s="68" t="s">
        <v>260</v>
      </c>
      <c r="C175" s="68" t="s">
        <v>3</v>
      </c>
      <c r="D175" s="88">
        <v>62.5</v>
      </c>
      <c r="E175" s="88">
        <f>D175*E171</f>
        <v>5994.375</v>
      </c>
      <c r="F175" s="86"/>
      <c r="G175" s="86"/>
      <c r="H175" s="89"/>
      <c r="I175" s="89"/>
      <c r="J175" s="89"/>
      <c r="K175" s="89"/>
      <c r="L175" s="89"/>
      <c r="M175" s="90"/>
    </row>
    <row r="176" spans="1:13">
      <c r="A176" s="175"/>
      <c r="B176" s="68" t="s">
        <v>4</v>
      </c>
      <c r="C176" s="68" t="s">
        <v>18</v>
      </c>
      <c r="D176" s="114">
        <v>0.16</v>
      </c>
      <c r="E176" s="88">
        <f>E171*D176</f>
        <v>15.345599999999999</v>
      </c>
      <c r="F176" s="86"/>
      <c r="G176" s="86"/>
      <c r="H176" s="89"/>
      <c r="I176" s="89"/>
      <c r="J176" s="89"/>
      <c r="K176" s="89"/>
      <c r="L176" s="89"/>
      <c r="M176" s="90"/>
    </row>
    <row r="177" spans="1:13" s="93" customFormat="1" ht="51">
      <c r="A177" s="67" t="s">
        <v>311</v>
      </c>
      <c r="B177" s="67" t="s">
        <v>637</v>
      </c>
      <c r="C177" s="74" t="s">
        <v>777</v>
      </c>
      <c r="D177" s="112"/>
      <c r="E177" s="115">
        <v>6.15</v>
      </c>
      <c r="F177" s="115"/>
      <c r="G177" s="110"/>
      <c r="H177" s="89"/>
      <c r="I177" s="89"/>
      <c r="J177" s="89"/>
      <c r="K177" s="89"/>
      <c r="L177" s="89"/>
      <c r="M177" s="90"/>
    </row>
    <row r="178" spans="1:13">
      <c r="A178" s="175"/>
      <c r="B178" s="68" t="s">
        <v>202</v>
      </c>
      <c r="C178" s="68" t="s">
        <v>180</v>
      </c>
      <c r="D178" s="114">
        <v>3.36</v>
      </c>
      <c r="E178" s="88">
        <f>E177*D178</f>
        <v>20.664000000000001</v>
      </c>
      <c r="F178" s="86"/>
      <c r="G178" s="86"/>
      <c r="H178" s="87"/>
      <c r="I178" s="89"/>
      <c r="J178" s="89"/>
      <c r="K178" s="89"/>
      <c r="L178" s="89"/>
      <c r="M178" s="90"/>
    </row>
    <row r="179" spans="1:13">
      <c r="A179" s="175"/>
      <c r="B179" s="68" t="s">
        <v>2</v>
      </c>
      <c r="C179" s="70" t="s">
        <v>18</v>
      </c>
      <c r="D179" s="114">
        <v>0.92</v>
      </c>
      <c r="E179" s="88">
        <f>E177*D179</f>
        <v>5.6580000000000004</v>
      </c>
      <c r="F179" s="86"/>
      <c r="G179" s="86"/>
      <c r="H179" s="89"/>
      <c r="I179" s="89"/>
      <c r="J179" s="87"/>
      <c r="K179" s="89"/>
      <c r="L179" s="89"/>
      <c r="M179" s="90"/>
    </row>
    <row r="180" spans="1:13" ht="15">
      <c r="A180" s="175"/>
      <c r="B180" s="68" t="s">
        <v>253</v>
      </c>
      <c r="C180" s="70" t="s">
        <v>778</v>
      </c>
      <c r="D180" s="114">
        <v>0.11</v>
      </c>
      <c r="E180" s="88">
        <f>E177*D180</f>
        <v>0.67649999999999999</v>
      </c>
      <c r="F180" s="86"/>
      <c r="G180" s="86"/>
      <c r="H180" s="89"/>
      <c r="I180" s="89"/>
      <c r="J180" s="89"/>
      <c r="K180" s="89"/>
      <c r="L180" s="89"/>
      <c r="M180" s="90"/>
    </row>
    <row r="181" spans="1:13">
      <c r="A181" s="175"/>
      <c r="B181" s="68" t="s">
        <v>260</v>
      </c>
      <c r="C181" s="68" t="s">
        <v>3</v>
      </c>
      <c r="D181" s="88">
        <v>62.5</v>
      </c>
      <c r="E181" s="88">
        <f>D181*E177</f>
        <v>384.375</v>
      </c>
      <c r="F181" s="86"/>
      <c r="G181" s="86"/>
      <c r="H181" s="89"/>
      <c r="I181" s="89"/>
      <c r="J181" s="89"/>
      <c r="K181" s="89"/>
      <c r="L181" s="89"/>
      <c r="M181" s="90"/>
    </row>
    <row r="182" spans="1:13">
      <c r="A182" s="175"/>
      <c r="B182" s="68" t="s">
        <v>4</v>
      </c>
      <c r="C182" s="68" t="s">
        <v>18</v>
      </c>
      <c r="D182" s="114">
        <v>0.16</v>
      </c>
      <c r="E182" s="88">
        <f>E177*D182</f>
        <v>0.9840000000000001</v>
      </c>
      <c r="F182" s="86"/>
      <c r="G182" s="86"/>
      <c r="H182" s="89"/>
      <c r="I182" s="89"/>
      <c r="J182" s="89"/>
      <c r="K182" s="89"/>
      <c r="L182" s="89"/>
      <c r="M182" s="90"/>
    </row>
    <row r="183" spans="1:13" s="93" customFormat="1" ht="63.75">
      <c r="A183" s="67" t="s">
        <v>312</v>
      </c>
      <c r="B183" s="75" t="s">
        <v>680</v>
      </c>
      <c r="C183" s="75" t="s">
        <v>12</v>
      </c>
      <c r="D183" s="170"/>
      <c r="E183" s="121">
        <v>0.97599999999999998</v>
      </c>
      <c r="F183" s="115"/>
      <c r="G183" s="110"/>
      <c r="H183" s="91"/>
      <c r="I183" s="92"/>
      <c r="J183" s="92"/>
      <c r="K183" s="92"/>
      <c r="L183" s="92"/>
      <c r="M183" s="90"/>
    </row>
    <row r="184" spans="1:13">
      <c r="A184" s="175"/>
      <c r="B184" s="68" t="s">
        <v>181</v>
      </c>
      <c r="C184" s="68" t="s">
        <v>180</v>
      </c>
      <c r="D184" s="122">
        <v>34.9</v>
      </c>
      <c r="E184" s="70">
        <f>D184*E183</f>
        <v>34.062399999999997</v>
      </c>
      <c r="F184" s="111"/>
      <c r="G184" s="88"/>
      <c r="H184" s="89"/>
      <c r="I184" s="89"/>
      <c r="J184" s="89"/>
      <c r="K184" s="89"/>
      <c r="L184" s="89"/>
      <c r="M184" s="90"/>
    </row>
    <row r="185" spans="1:13">
      <c r="A185" s="175"/>
      <c r="B185" s="68" t="s">
        <v>183</v>
      </c>
      <c r="C185" s="70" t="s">
        <v>18</v>
      </c>
      <c r="D185" s="123">
        <v>4.07</v>
      </c>
      <c r="E185" s="70">
        <f>D185*E183</f>
        <v>3.9723200000000003</v>
      </c>
      <c r="F185" s="86"/>
      <c r="G185" s="88"/>
      <c r="H185" s="89"/>
      <c r="I185" s="89"/>
      <c r="J185" s="89"/>
      <c r="K185" s="89"/>
      <c r="L185" s="89"/>
      <c r="M185" s="90"/>
    </row>
    <row r="186" spans="1:13" ht="25.5">
      <c r="A186" s="175"/>
      <c r="B186" s="68" t="s">
        <v>679</v>
      </c>
      <c r="C186" s="70" t="s">
        <v>185</v>
      </c>
      <c r="D186" s="123"/>
      <c r="E186" s="117">
        <v>0.57199999999999995</v>
      </c>
      <c r="F186" s="86"/>
      <c r="G186" s="124"/>
      <c r="H186" s="89"/>
      <c r="I186" s="89"/>
      <c r="J186" s="89"/>
      <c r="K186" s="89"/>
      <c r="L186" s="89"/>
    </row>
    <row r="187" spans="1:13" ht="15">
      <c r="A187" s="175"/>
      <c r="B187" s="68" t="s">
        <v>681</v>
      </c>
      <c r="C187" s="70" t="s">
        <v>779</v>
      </c>
      <c r="D187" s="123"/>
      <c r="E187" s="117">
        <v>13.47</v>
      </c>
      <c r="F187" s="86"/>
      <c r="G187" s="124"/>
      <c r="H187" s="89"/>
      <c r="I187" s="89"/>
      <c r="J187" s="89"/>
      <c r="K187" s="89"/>
      <c r="L187" s="89"/>
    </row>
    <row r="188" spans="1:13">
      <c r="A188" s="175"/>
      <c r="B188" s="125" t="s">
        <v>224</v>
      </c>
      <c r="C188" s="170" t="s">
        <v>184</v>
      </c>
      <c r="D188" s="122">
        <v>15.2</v>
      </c>
      <c r="E188" s="170">
        <f>D188*E183</f>
        <v>14.835199999999999</v>
      </c>
      <c r="F188" s="170"/>
      <c r="G188" s="86"/>
      <c r="H188" s="89"/>
      <c r="I188" s="89"/>
      <c r="J188" s="89"/>
      <c r="K188" s="89"/>
      <c r="L188" s="89"/>
      <c r="M188" s="90"/>
    </row>
    <row r="189" spans="1:13">
      <c r="A189" s="175"/>
      <c r="B189" s="125" t="s">
        <v>301</v>
      </c>
      <c r="C189" s="170" t="s">
        <v>184</v>
      </c>
      <c r="D189" s="123">
        <v>3.3</v>
      </c>
      <c r="E189" s="70">
        <f>D189*E183</f>
        <v>3.2207999999999997</v>
      </c>
      <c r="F189" s="170"/>
      <c r="G189" s="86"/>
      <c r="H189" s="89"/>
      <c r="I189" s="89"/>
      <c r="J189" s="89"/>
      <c r="K189" s="89"/>
      <c r="L189" s="89"/>
      <c r="M189" s="90"/>
    </row>
    <row r="190" spans="1:13">
      <c r="A190" s="175"/>
      <c r="B190" s="170" t="s">
        <v>186</v>
      </c>
      <c r="C190" s="170" t="s">
        <v>18</v>
      </c>
      <c r="D190" s="126">
        <v>2.78</v>
      </c>
      <c r="E190" s="70">
        <f>D190*E183</f>
        <v>2.7132799999999997</v>
      </c>
      <c r="F190" s="170"/>
      <c r="G190" s="86"/>
      <c r="H190" s="89"/>
      <c r="I190" s="89"/>
      <c r="J190" s="89"/>
      <c r="K190" s="89"/>
      <c r="L190" s="89"/>
      <c r="M190" s="90"/>
    </row>
    <row r="191" spans="1:13" s="93" customFormat="1" ht="38.25">
      <c r="A191" s="67" t="s">
        <v>313</v>
      </c>
      <c r="B191" s="75" t="s">
        <v>685</v>
      </c>
      <c r="C191" s="75" t="s">
        <v>12</v>
      </c>
      <c r="D191" s="170"/>
      <c r="E191" s="121">
        <v>7.6999999999999999E-2</v>
      </c>
      <c r="F191" s="115"/>
      <c r="G191" s="110"/>
      <c r="H191" s="91"/>
      <c r="I191" s="92"/>
      <c r="J191" s="92"/>
      <c r="K191" s="92"/>
      <c r="L191" s="92"/>
      <c r="M191" s="90"/>
    </row>
    <row r="192" spans="1:13">
      <c r="A192" s="175"/>
      <c r="B192" s="68" t="s">
        <v>181</v>
      </c>
      <c r="C192" s="68" t="s">
        <v>180</v>
      </c>
      <c r="D192" s="122">
        <v>34.9</v>
      </c>
      <c r="E192" s="70">
        <f>D192*E191</f>
        <v>2.6873</v>
      </c>
      <c r="F192" s="111"/>
      <c r="G192" s="88"/>
      <c r="H192" s="89"/>
      <c r="I192" s="89"/>
      <c r="J192" s="89"/>
      <c r="K192" s="89"/>
      <c r="L192" s="89"/>
      <c r="M192" s="90"/>
    </row>
    <row r="193" spans="1:13">
      <c r="A193" s="175"/>
      <c r="B193" s="68" t="s">
        <v>183</v>
      </c>
      <c r="C193" s="70" t="s">
        <v>18</v>
      </c>
      <c r="D193" s="123">
        <v>4.07</v>
      </c>
      <c r="E193" s="70">
        <f>D193*E191</f>
        <v>0.31339</v>
      </c>
      <c r="F193" s="86"/>
      <c r="G193" s="88"/>
      <c r="H193" s="89"/>
      <c r="I193" s="89"/>
      <c r="J193" s="89"/>
      <c r="K193" s="89"/>
      <c r="L193" s="89"/>
      <c r="M193" s="90"/>
    </row>
    <row r="194" spans="1:13" ht="25.5">
      <c r="A194" s="175"/>
      <c r="B194" s="68" t="s">
        <v>686</v>
      </c>
      <c r="C194" s="70" t="s">
        <v>185</v>
      </c>
      <c r="D194" s="123"/>
      <c r="E194" s="117">
        <v>7.6999999999999999E-2</v>
      </c>
      <c r="F194" s="86"/>
      <c r="G194" s="124"/>
      <c r="H194" s="89"/>
      <c r="I194" s="89"/>
      <c r="J194" s="89"/>
      <c r="K194" s="89"/>
      <c r="L194" s="89"/>
    </row>
    <row r="195" spans="1:13">
      <c r="A195" s="175"/>
      <c r="B195" s="125" t="s">
        <v>224</v>
      </c>
      <c r="C195" s="170" t="s">
        <v>184</v>
      </c>
      <c r="D195" s="122">
        <v>15.2</v>
      </c>
      <c r="E195" s="170">
        <f>D195*E191</f>
        <v>1.1703999999999999</v>
      </c>
      <c r="F195" s="170"/>
      <c r="G195" s="86"/>
      <c r="H195" s="89"/>
      <c r="I195" s="89"/>
      <c r="J195" s="89"/>
      <c r="K195" s="89"/>
      <c r="L195" s="89"/>
      <c r="M195" s="90"/>
    </row>
    <row r="196" spans="1:13">
      <c r="A196" s="175"/>
      <c r="B196" s="125" t="s">
        <v>301</v>
      </c>
      <c r="C196" s="170" t="s">
        <v>184</v>
      </c>
      <c r="D196" s="123">
        <v>3.3</v>
      </c>
      <c r="E196" s="70">
        <f>D196*E191</f>
        <v>0.25409999999999999</v>
      </c>
      <c r="F196" s="170"/>
      <c r="G196" s="86"/>
      <c r="H196" s="89"/>
      <c r="I196" s="89"/>
      <c r="J196" s="89"/>
      <c r="K196" s="89"/>
      <c r="L196" s="89"/>
      <c r="M196" s="90"/>
    </row>
    <row r="197" spans="1:13">
      <c r="A197" s="175"/>
      <c r="B197" s="170" t="s">
        <v>186</v>
      </c>
      <c r="C197" s="170" t="s">
        <v>18</v>
      </c>
      <c r="D197" s="126">
        <v>2.78</v>
      </c>
      <c r="E197" s="70">
        <f>D197*E191</f>
        <v>0.21405999999999997</v>
      </c>
      <c r="F197" s="170"/>
      <c r="G197" s="86"/>
      <c r="H197" s="89"/>
      <c r="I197" s="89"/>
      <c r="J197" s="89"/>
      <c r="K197" s="89"/>
      <c r="L197" s="89"/>
      <c r="M197" s="90"/>
    </row>
    <row r="198" spans="1:13">
      <c r="A198" s="175"/>
      <c r="B198" s="75" t="s">
        <v>257</v>
      </c>
      <c r="C198" s="70"/>
      <c r="D198" s="117"/>
      <c r="E198" s="124"/>
      <c r="F198" s="86"/>
      <c r="G198" s="86"/>
      <c r="H198" s="89"/>
      <c r="I198" s="89"/>
      <c r="J198" s="89"/>
      <c r="K198" s="89"/>
      <c r="L198" s="89"/>
      <c r="M198" s="90"/>
    </row>
    <row r="199" spans="1:13" s="93" customFormat="1" ht="51">
      <c r="A199" s="127">
        <v>36</v>
      </c>
      <c r="B199" s="67" t="s">
        <v>612</v>
      </c>
      <c r="C199" s="75" t="s">
        <v>777</v>
      </c>
      <c r="D199" s="109"/>
      <c r="E199" s="74">
        <v>401.41</v>
      </c>
      <c r="F199" s="109"/>
      <c r="G199" s="128"/>
      <c r="H199" s="129"/>
      <c r="I199" s="92"/>
      <c r="J199" s="92"/>
      <c r="K199" s="92"/>
      <c r="L199" s="130"/>
    </row>
    <row r="200" spans="1:13">
      <c r="A200" s="304"/>
      <c r="B200" s="68" t="s">
        <v>181</v>
      </c>
      <c r="C200" s="68" t="s">
        <v>180</v>
      </c>
      <c r="D200" s="102">
        <v>0.15</v>
      </c>
      <c r="E200" s="70">
        <f>D200*E199</f>
        <v>60.211500000000001</v>
      </c>
      <c r="F200" s="70"/>
      <c r="G200" s="70"/>
      <c r="H200" s="103"/>
      <c r="I200" s="104"/>
      <c r="J200" s="104"/>
      <c r="K200" s="104"/>
      <c r="L200" s="89"/>
    </row>
    <row r="201" spans="1:13" ht="25.5">
      <c r="A201" s="305"/>
      <c r="B201" s="68" t="s">
        <v>597</v>
      </c>
      <c r="C201" s="70" t="s">
        <v>182</v>
      </c>
      <c r="D201" s="107">
        <v>2.1600000000000001E-2</v>
      </c>
      <c r="E201" s="70">
        <f>D201*E199</f>
        <v>8.6704560000000015</v>
      </c>
      <c r="F201" s="70"/>
      <c r="G201" s="70"/>
      <c r="H201" s="131"/>
      <c r="I201" s="131"/>
      <c r="J201" s="131"/>
      <c r="K201" s="131"/>
      <c r="L201" s="89"/>
    </row>
    <row r="202" spans="1:13">
      <c r="A202" s="305"/>
      <c r="B202" s="68" t="s">
        <v>598</v>
      </c>
      <c r="C202" s="70" t="s">
        <v>182</v>
      </c>
      <c r="D202" s="107">
        <v>2.7300000000000001E-2</v>
      </c>
      <c r="E202" s="70">
        <f>D202*E199</f>
        <v>10.958493000000001</v>
      </c>
      <c r="F202" s="70"/>
      <c r="G202" s="70"/>
      <c r="H202" s="104"/>
      <c r="I202" s="104"/>
      <c r="J202" s="104"/>
      <c r="K202" s="104"/>
      <c r="L202" s="89"/>
    </row>
    <row r="203" spans="1:13">
      <c r="A203" s="305"/>
      <c r="B203" s="68" t="s">
        <v>599</v>
      </c>
      <c r="C203" s="70" t="s">
        <v>182</v>
      </c>
      <c r="D203" s="107">
        <v>9.7000000000000003E-3</v>
      </c>
      <c r="E203" s="70">
        <f>D203*E199</f>
        <v>3.8936770000000003</v>
      </c>
      <c r="F203" s="70"/>
      <c r="G203" s="70"/>
      <c r="H203" s="104"/>
      <c r="I203" s="104"/>
      <c r="J203" s="104"/>
      <c r="K203" s="104"/>
      <c r="L203" s="89"/>
    </row>
    <row r="204" spans="1:13" ht="15">
      <c r="A204" s="305"/>
      <c r="B204" s="68" t="s">
        <v>600</v>
      </c>
      <c r="C204" s="170" t="s">
        <v>778</v>
      </c>
      <c r="D204" s="102">
        <v>1.22</v>
      </c>
      <c r="E204" s="70">
        <f>D204*E199</f>
        <v>489.72020000000003</v>
      </c>
      <c r="F204" s="111"/>
      <c r="G204" s="111"/>
      <c r="H204" s="104"/>
      <c r="I204" s="104"/>
      <c r="J204" s="104"/>
      <c r="K204" s="104"/>
      <c r="L204" s="89"/>
    </row>
    <row r="205" spans="1:13" ht="15">
      <c r="A205" s="306"/>
      <c r="B205" s="68" t="s">
        <v>601</v>
      </c>
      <c r="C205" s="170" t="s">
        <v>778</v>
      </c>
      <c r="D205" s="102">
        <v>7.0000000000000007E-2</v>
      </c>
      <c r="E205" s="70">
        <f>D205*E199</f>
        <v>28.098700000000004</v>
      </c>
      <c r="F205" s="70"/>
      <c r="G205" s="111"/>
      <c r="H205" s="104"/>
      <c r="I205" s="104"/>
      <c r="J205" s="104"/>
      <c r="K205" s="104"/>
      <c r="L205" s="89"/>
    </row>
    <row r="206" spans="1:13" s="93" customFormat="1" ht="25.5">
      <c r="A206" s="67" t="s">
        <v>314</v>
      </c>
      <c r="B206" s="67" t="s">
        <v>609</v>
      </c>
      <c r="C206" s="75" t="s">
        <v>777</v>
      </c>
      <c r="D206" s="109"/>
      <c r="E206" s="74">
        <v>28.7</v>
      </c>
      <c r="F206" s="74"/>
      <c r="G206" s="110"/>
      <c r="H206" s="89"/>
      <c r="I206" s="89"/>
      <c r="J206" s="89"/>
      <c r="K206" s="89"/>
      <c r="L206" s="89"/>
      <c r="M206" s="90"/>
    </row>
    <row r="207" spans="1:13">
      <c r="A207" s="175"/>
      <c r="B207" s="68" t="s">
        <v>181</v>
      </c>
      <c r="C207" s="68" t="s">
        <v>180</v>
      </c>
      <c r="D207" s="102">
        <v>3.16</v>
      </c>
      <c r="E207" s="111">
        <f>D207*E206</f>
        <v>90.692000000000007</v>
      </c>
      <c r="F207" s="70"/>
      <c r="G207" s="86"/>
      <c r="H207" s="87"/>
      <c r="I207" s="89"/>
      <c r="J207" s="89"/>
      <c r="K207" s="89"/>
      <c r="L207" s="89"/>
      <c r="M207" s="90"/>
    </row>
    <row r="208" spans="1:13" ht="15">
      <c r="A208" s="175"/>
      <c r="B208" s="68" t="s">
        <v>348</v>
      </c>
      <c r="C208" s="170" t="s">
        <v>778</v>
      </c>
      <c r="D208" s="102">
        <v>1.25</v>
      </c>
      <c r="E208" s="70">
        <f>D208*E206</f>
        <v>35.875</v>
      </c>
      <c r="F208" s="70"/>
      <c r="G208" s="86"/>
      <c r="H208" s="89"/>
      <c r="I208" s="89"/>
      <c r="J208" s="87"/>
      <c r="K208" s="89"/>
      <c r="L208" s="89"/>
      <c r="M208" s="90"/>
    </row>
    <row r="209" spans="1:13">
      <c r="A209" s="175"/>
      <c r="B209" s="170" t="s">
        <v>186</v>
      </c>
      <c r="C209" s="170" t="s">
        <v>18</v>
      </c>
      <c r="D209" s="170">
        <v>0.01</v>
      </c>
      <c r="E209" s="70">
        <f>D209*E206</f>
        <v>0.28699999999999998</v>
      </c>
      <c r="F209" s="111"/>
      <c r="G209" s="86"/>
      <c r="H209" s="89"/>
      <c r="I209" s="89"/>
      <c r="J209" s="89"/>
      <c r="K209" s="89"/>
      <c r="L209" s="89"/>
      <c r="M209" s="90"/>
    </row>
    <row r="210" spans="1:13" s="93" customFormat="1" ht="38.25">
      <c r="A210" s="67" t="s">
        <v>315</v>
      </c>
      <c r="B210" s="67" t="s">
        <v>611</v>
      </c>
      <c r="C210" s="75" t="s">
        <v>777</v>
      </c>
      <c r="D210" s="109"/>
      <c r="E210" s="115">
        <v>40.700000000000003</v>
      </c>
      <c r="F210" s="115"/>
      <c r="G210" s="110"/>
      <c r="H210" s="89"/>
      <c r="I210" s="89"/>
      <c r="J210" s="89"/>
      <c r="K210" s="89"/>
      <c r="L210" s="130"/>
    </row>
    <row r="211" spans="1:13">
      <c r="A211" s="175"/>
      <c r="B211" s="68" t="s">
        <v>159</v>
      </c>
      <c r="C211" s="68" t="s">
        <v>180</v>
      </c>
      <c r="D211" s="102">
        <v>1.87</v>
      </c>
      <c r="E211" s="86">
        <f>D211*E210</f>
        <v>76.109000000000009</v>
      </c>
      <c r="F211" s="86"/>
      <c r="G211" s="86"/>
      <c r="H211" s="87"/>
      <c r="I211" s="89"/>
      <c r="J211" s="89"/>
      <c r="K211" s="89"/>
      <c r="L211" s="89"/>
    </row>
    <row r="212" spans="1:13">
      <c r="A212" s="175"/>
      <c r="B212" s="68" t="s">
        <v>2</v>
      </c>
      <c r="C212" s="70" t="s">
        <v>182</v>
      </c>
      <c r="D212" s="102">
        <v>0.77</v>
      </c>
      <c r="E212" s="124">
        <f>D212*E210</f>
        <v>31.339000000000002</v>
      </c>
      <c r="F212" s="86"/>
      <c r="G212" s="86"/>
      <c r="H212" s="89"/>
      <c r="I212" s="89"/>
      <c r="J212" s="87"/>
      <c r="K212" s="89"/>
      <c r="L212" s="89"/>
    </row>
    <row r="213" spans="1:13" ht="15">
      <c r="A213" s="175"/>
      <c r="B213" s="68" t="s">
        <v>207</v>
      </c>
      <c r="C213" s="68" t="s">
        <v>778</v>
      </c>
      <c r="D213" s="102">
        <v>1.0149999999999999</v>
      </c>
      <c r="E213" s="124">
        <f>D213*E210</f>
        <v>41.310499999999998</v>
      </c>
      <c r="F213" s="86"/>
      <c r="G213" s="86"/>
      <c r="H213" s="89"/>
      <c r="I213" s="89"/>
      <c r="J213" s="89"/>
      <c r="K213" s="89"/>
      <c r="L213" s="89"/>
    </row>
    <row r="214" spans="1:13" ht="25.5">
      <c r="A214" s="175"/>
      <c r="B214" s="68" t="s">
        <v>610</v>
      </c>
      <c r="C214" s="68" t="s">
        <v>779</v>
      </c>
      <c r="D214" s="102"/>
      <c r="E214" s="88">
        <v>573</v>
      </c>
      <c r="F214" s="86"/>
      <c r="G214" s="86"/>
      <c r="H214" s="89"/>
      <c r="I214" s="89"/>
      <c r="J214" s="89"/>
      <c r="K214" s="89"/>
      <c r="L214" s="89"/>
    </row>
    <row r="215" spans="1:13">
      <c r="A215" s="175"/>
      <c r="B215" s="68" t="s">
        <v>4</v>
      </c>
      <c r="C215" s="68" t="s">
        <v>18</v>
      </c>
      <c r="D215" s="102">
        <v>7.0000000000000007E-2</v>
      </c>
      <c r="E215" s="124">
        <f>D215*E210</f>
        <v>2.8490000000000006</v>
      </c>
      <c r="F215" s="86"/>
      <c r="G215" s="86"/>
      <c r="H215" s="89"/>
      <c r="I215" s="89"/>
      <c r="J215" s="89"/>
      <c r="K215" s="89"/>
      <c r="L215" s="89"/>
    </row>
    <row r="216" spans="1:13" s="93" customFormat="1" ht="25.5">
      <c r="A216" s="67" t="s">
        <v>380</v>
      </c>
      <c r="B216" s="67" t="s">
        <v>362</v>
      </c>
      <c r="C216" s="67" t="s">
        <v>780</v>
      </c>
      <c r="D216" s="112"/>
      <c r="E216" s="115">
        <v>573</v>
      </c>
      <c r="F216" s="115"/>
      <c r="G216" s="110"/>
      <c r="H216" s="89"/>
      <c r="I216" s="89"/>
      <c r="J216" s="89"/>
      <c r="K216" s="89"/>
      <c r="L216" s="89"/>
      <c r="M216" s="90"/>
    </row>
    <row r="217" spans="1:13">
      <c r="A217" s="175"/>
      <c r="B217" s="68" t="s">
        <v>365</v>
      </c>
      <c r="C217" s="68" t="s">
        <v>180</v>
      </c>
      <c r="D217" s="132">
        <v>0.1948</v>
      </c>
      <c r="E217" s="88">
        <f>D217*E216</f>
        <v>111.6204</v>
      </c>
      <c r="F217" s="86"/>
      <c r="G217" s="86"/>
      <c r="H217" s="87"/>
      <c r="I217" s="89"/>
      <c r="J217" s="89"/>
      <c r="K217" s="89"/>
      <c r="L217" s="89"/>
      <c r="M217" s="90"/>
    </row>
    <row r="218" spans="1:13">
      <c r="A218" s="175"/>
      <c r="B218" s="68" t="s">
        <v>366</v>
      </c>
      <c r="C218" s="70" t="s">
        <v>18</v>
      </c>
      <c r="D218" s="132">
        <v>1.41E-2</v>
      </c>
      <c r="E218" s="88">
        <f>D218*E216</f>
        <v>8.0792999999999999</v>
      </c>
      <c r="F218" s="86"/>
      <c r="G218" s="86"/>
      <c r="H218" s="89"/>
      <c r="I218" s="89"/>
      <c r="J218" s="87"/>
      <c r="K218" s="89"/>
      <c r="L218" s="89"/>
      <c r="M218" s="90"/>
    </row>
    <row r="219" spans="1:13" ht="15">
      <c r="A219" s="175"/>
      <c r="B219" s="68" t="s">
        <v>364</v>
      </c>
      <c r="C219" s="70" t="s">
        <v>778</v>
      </c>
      <c r="D219" s="132">
        <v>3.1E-2</v>
      </c>
      <c r="E219" s="88">
        <f>D219*E216</f>
        <v>17.762999999999998</v>
      </c>
      <c r="F219" s="86"/>
      <c r="G219" s="86"/>
      <c r="H219" s="89"/>
      <c r="I219" s="89"/>
      <c r="J219" s="89"/>
      <c r="K219" s="89"/>
      <c r="L219" s="89"/>
      <c r="M219" s="90"/>
    </row>
    <row r="220" spans="1:13">
      <c r="A220" s="175"/>
      <c r="B220" s="68" t="s">
        <v>4</v>
      </c>
      <c r="C220" s="68" t="s">
        <v>18</v>
      </c>
      <c r="D220" s="124">
        <v>6.4000000000000003E-3</v>
      </c>
      <c r="E220" s="88">
        <f>D220*E216</f>
        <v>3.6672000000000002</v>
      </c>
      <c r="F220" s="86"/>
      <c r="G220" s="86"/>
      <c r="H220" s="89"/>
      <c r="I220" s="89"/>
      <c r="J220" s="89"/>
      <c r="K220" s="89"/>
      <c r="L220" s="89"/>
      <c r="M220" s="90"/>
    </row>
    <row r="221" spans="1:13" s="93" customFormat="1" ht="38.25">
      <c r="A221" s="67" t="s">
        <v>316</v>
      </c>
      <c r="B221" s="67" t="s">
        <v>407</v>
      </c>
      <c r="C221" s="67" t="s">
        <v>780</v>
      </c>
      <c r="D221" s="109"/>
      <c r="E221" s="115">
        <f>E216</f>
        <v>573</v>
      </c>
      <c r="F221" s="115"/>
      <c r="G221" s="110"/>
      <c r="H221" s="89"/>
      <c r="I221" s="89"/>
      <c r="J221" s="89"/>
      <c r="K221" s="89"/>
      <c r="L221" s="89"/>
      <c r="M221" s="90"/>
    </row>
    <row r="222" spans="1:13" s="93" customFormat="1">
      <c r="A222" s="172"/>
      <c r="B222" s="68" t="s">
        <v>1</v>
      </c>
      <c r="C222" s="68" t="s">
        <v>180</v>
      </c>
      <c r="D222" s="102">
        <v>7.9100000000000004E-2</v>
      </c>
      <c r="E222" s="86">
        <f>D222*E221</f>
        <v>45.324300000000001</v>
      </c>
      <c r="F222" s="86"/>
      <c r="G222" s="88"/>
      <c r="H222" s="89"/>
      <c r="I222" s="89"/>
      <c r="J222" s="89"/>
      <c r="K222" s="89"/>
      <c r="L222" s="89"/>
      <c r="M222" s="90"/>
    </row>
    <row r="223" spans="1:13">
      <c r="A223" s="175"/>
      <c r="B223" s="68" t="s">
        <v>2</v>
      </c>
      <c r="C223" s="70" t="s">
        <v>182</v>
      </c>
      <c r="D223" s="102">
        <v>4.3200000000000002E-2</v>
      </c>
      <c r="E223" s="88">
        <f>D223*E221</f>
        <v>24.753600000000002</v>
      </c>
      <c r="F223" s="86"/>
      <c r="G223" s="86"/>
      <c r="H223" s="87"/>
      <c r="I223" s="89"/>
      <c r="J223" s="89"/>
      <c r="K223" s="89"/>
      <c r="L223" s="89"/>
      <c r="M223" s="90"/>
    </row>
    <row r="224" spans="1:13" ht="15">
      <c r="A224" s="175"/>
      <c r="B224" s="68" t="s">
        <v>293</v>
      </c>
      <c r="C224" s="68" t="s">
        <v>779</v>
      </c>
      <c r="D224" s="102">
        <v>1.25</v>
      </c>
      <c r="E224" s="86">
        <f>D224*E221</f>
        <v>716.25</v>
      </c>
      <c r="F224" s="86"/>
      <c r="G224" s="86"/>
      <c r="H224" s="89"/>
      <c r="I224" s="89"/>
      <c r="J224" s="87"/>
      <c r="K224" s="89"/>
      <c r="L224" s="89"/>
      <c r="M224" s="90"/>
    </row>
    <row r="225" spans="1:13">
      <c r="A225" s="175"/>
      <c r="B225" s="68" t="s">
        <v>294</v>
      </c>
      <c r="C225" s="70" t="s">
        <v>201</v>
      </c>
      <c r="D225" s="70">
        <v>0.1</v>
      </c>
      <c r="E225" s="124">
        <f>D225*E221</f>
        <v>57.300000000000004</v>
      </c>
      <c r="F225" s="86"/>
      <c r="G225" s="86"/>
      <c r="H225" s="89"/>
      <c r="I225" s="89"/>
      <c r="J225" s="89"/>
      <c r="K225" s="89"/>
      <c r="L225" s="89"/>
      <c r="M225" s="90"/>
    </row>
    <row r="226" spans="1:13">
      <c r="A226" s="175"/>
      <c r="B226" s="170" t="s">
        <v>186</v>
      </c>
      <c r="C226" s="70" t="s">
        <v>17</v>
      </c>
      <c r="D226" s="102">
        <v>8.2000000000000003E-2</v>
      </c>
      <c r="E226" s="124">
        <f>D226*E221</f>
        <v>46.986000000000004</v>
      </c>
      <c r="F226" s="86"/>
      <c r="G226" s="86"/>
      <c r="H226" s="89"/>
      <c r="I226" s="89"/>
      <c r="J226" s="89"/>
      <c r="K226" s="89"/>
      <c r="L226" s="89"/>
      <c r="M226" s="90"/>
    </row>
    <row r="227" spans="1:13" s="93" customFormat="1" ht="25.5">
      <c r="A227" s="67" t="s">
        <v>381</v>
      </c>
      <c r="B227" s="67" t="s">
        <v>363</v>
      </c>
      <c r="C227" s="67" t="s">
        <v>780</v>
      </c>
      <c r="D227" s="112"/>
      <c r="E227" s="115">
        <f>E221</f>
        <v>573</v>
      </c>
      <c r="F227" s="115"/>
      <c r="G227" s="110"/>
      <c r="H227" s="89"/>
      <c r="I227" s="89"/>
      <c r="J227" s="89"/>
      <c r="K227" s="89"/>
      <c r="L227" s="89"/>
      <c r="M227" s="90"/>
    </row>
    <row r="228" spans="1:13">
      <c r="A228" s="175"/>
      <c r="B228" s="68" t="s">
        <v>204</v>
      </c>
      <c r="C228" s="68" t="s">
        <v>180</v>
      </c>
      <c r="D228" s="132">
        <v>0.2084</v>
      </c>
      <c r="E228" s="88">
        <f>D228*E227</f>
        <v>119.4132</v>
      </c>
      <c r="F228" s="86"/>
      <c r="G228" s="86"/>
      <c r="H228" s="87"/>
      <c r="I228" s="89"/>
      <c r="J228" s="89"/>
      <c r="K228" s="89"/>
      <c r="L228" s="89"/>
      <c r="M228" s="90"/>
    </row>
    <row r="229" spans="1:13">
      <c r="A229" s="175"/>
      <c r="B229" s="68" t="s">
        <v>205</v>
      </c>
      <c r="C229" s="70" t="s">
        <v>18</v>
      </c>
      <c r="D229" s="132">
        <v>2.3300000000000001E-2</v>
      </c>
      <c r="E229" s="88">
        <f>D229*E227</f>
        <v>13.350900000000001</v>
      </c>
      <c r="F229" s="86"/>
      <c r="G229" s="86"/>
      <c r="H229" s="89"/>
      <c r="I229" s="89"/>
      <c r="J229" s="87"/>
      <c r="K229" s="89"/>
      <c r="L229" s="89"/>
      <c r="M229" s="90"/>
    </row>
    <row r="230" spans="1:13" ht="15">
      <c r="A230" s="175"/>
      <c r="B230" s="68" t="s">
        <v>206</v>
      </c>
      <c r="C230" s="70" t="s">
        <v>778</v>
      </c>
      <c r="D230" s="132">
        <v>5.0999999999999997E-2</v>
      </c>
      <c r="E230" s="88">
        <f>D230*E227</f>
        <v>29.222999999999999</v>
      </c>
      <c r="F230" s="86"/>
      <c r="G230" s="86"/>
      <c r="H230" s="89"/>
      <c r="I230" s="89"/>
      <c r="J230" s="89"/>
      <c r="K230" s="89"/>
      <c r="L230" s="89"/>
      <c r="M230" s="90"/>
    </row>
    <row r="231" spans="1:13">
      <c r="A231" s="175"/>
      <c r="B231" s="68" t="s">
        <v>4</v>
      </c>
      <c r="C231" s="68" t="s">
        <v>18</v>
      </c>
      <c r="D231" s="124">
        <v>6.4000000000000003E-3</v>
      </c>
      <c r="E231" s="88">
        <f>D231*E227</f>
        <v>3.6672000000000002</v>
      </c>
      <c r="F231" s="86"/>
      <c r="G231" s="86"/>
      <c r="H231" s="89"/>
      <c r="I231" s="89"/>
      <c r="J231" s="89"/>
      <c r="K231" s="89"/>
      <c r="L231" s="89"/>
      <c r="M231" s="90"/>
    </row>
    <row r="232" spans="1:13" s="93" customFormat="1" ht="38.25">
      <c r="A232" s="67" t="s">
        <v>317</v>
      </c>
      <c r="B232" s="67" t="s">
        <v>614</v>
      </c>
      <c r="C232" s="67" t="s">
        <v>780</v>
      </c>
      <c r="D232" s="112"/>
      <c r="E232" s="115">
        <v>256.11</v>
      </c>
      <c r="F232" s="115"/>
      <c r="G232" s="110"/>
      <c r="H232" s="89"/>
      <c r="I232" s="89"/>
      <c r="J232" s="89"/>
      <c r="K232" s="89"/>
      <c r="L232" s="89"/>
      <c r="M232" s="90"/>
    </row>
    <row r="233" spans="1:13">
      <c r="A233" s="175"/>
      <c r="B233" s="68" t="s">
        <v>1</v>
      </c>
      <c r="C233" s="68" t="s">
        <v>180</v>
      </c>
      <c r="D233" s="86">
        <v>1.58</v>
      </c>
      <c r="E233" s="88">
        <f>D233*E232</f>
        <v>404.65380000000005</v>
      </c>
      <c r="F233" s="86"/>
      <c r="G233" s="86"/>
      <c r="H233" s="87"/>
      <c r="I233" s="89"/>
      <c r="J233" s="89"/>
      <c r="K233" s="89"/>
      <c r="L233" s="89"/>
      <c r="M233" s="90"/>
    </row>
    <row r="234" spans="1:13">
      <c r="A234" s="175"/>
      <c r="B234" s="68" t="s">
        <v>2</v>
      </c>
      <c r="C234" s="70" t="s">
        <v>182</v>
      </c>
      <c r="D234" s="132">
        <v>4.3999999999999997E-2</v>
      </c>
      <c r="E234" s="88">
        <f>D234*E232</f>
        <v>11.268839999999999</v>
      </c>
      <c r="F234" s="86"/>
      <c r="G234" s="86"/>
      <c r="H234" s="89"/>
      <c r="I234" s="89"/>
      <c r="J234" s="87"/>
      <c r="K234" s="89"/>
      <c r="L234" s="89"/>
      <c r="M234" s="90"/>
    </row>
    <row r="235" spans="1:13" ht="15">
      <c r="A235" s="175"/>
      <c r="B235" s="170" t="s">
        <v>349</v>
      </c>
      <c r="C235" s="70" t="s">
        <v>781</v>
      </c>
      <c r="D235" s="86">
        <v>1.02</v>
      </c>
      <c r="E235" s="88">
        <f>D235*E232</f>
        <v>261.23220000000003</v>
      </c>
      <c r="F235" s="86"/>
      <c r="G235" s="86"/>
      <c r="H235" s="89"/>
      <c r="I235" s="89"/>
      <c r="J235" s="89"/>
      <c r="K235" s="89"/>
      <c r="L235" s="89"/>
      <c r="M235" s="90"/>
    </row>
    <row r="236" spans="1:13" ht="15">
      <c r="A236" s="175"/>
      <c r="B236" s="68" t="s">
        <v>6</v>
      </c>
      <c r="C236" s="70" t="s">
        <v>778</v>
      </c>
      <c r="D236" s="132">
        <v>2.1999999999999999E-2</v>
      </c>
      <c r="E236" s="88">
        <f>D236*E232</f>
        <v>5.6344199999999995</v>
      </c>
      <c r="F236" s="86"/>
      <c r="G236" s="86"/>
      <c r="H236" s="89"/>
      <c r="I236" s="89"/>
      <c r="J236" s="89"/>
      <c r="K236" s="89"/>
      <c r="L236" s="89"/>
      <c r="M236" s="90"/>
    </row>
    <row r="237" spans="1:13">
      <c r="A237" s="175"/>
      <c r="B237" s="68" t="s">
        <v>4</v>
      </c>
      <c r="C237" s="68" t="s">
        <v>18</v>
      </c>
      <c r="D237" s="132">
        <v>4.2999999999999997E-2</v>
      </c>
      <c r="E237" s="88">
        <f>D237*E232</f>
        <v>11.012729999999999</v>
      </c>
      <c r="F237" s="86"/>
      <c r="G237" s="86"/>
      <c r="H237" s="89"/>
      <c r="I237" s="89"/>
      <c r="J237" s="89"/>
      <c r="K237" s="89"/>
      <c r="L237" s="89"/>
      <c r="M237" s="90"/>
    </row>
    <row r="238" spans="1:13" s="93" customFormat="1" ht="38.25">
      <c r="A238" s="67" t="s">
        <v>318</v>
      </c>
      <c r="B238" s="67" t="s">
        <v>367</v>
      </c>
      <c r="C238" s="67" t="s">
        <v>780</v>
      </c>
      <c r="D238" s="112"/>
      <c r="E238" s="115">
        <v>333.65</v>
      </c>
      <c r="F238" s="115"/>
      <c r="G238" s="110"/>
      <c r="H238" s="89"/>
      <c r="I238" s="89"/>
      <c r="J238" s="89"/>
      <c r="K238" s="89"/>
      <c r="L238" s="89"/>
      <c r="M238" s="90"/>
    </row>
    <row r="239" spans="1:13">
      <c r="A239" s="175"/>
      <c r="B239" s="68" t="s">
        <v>218</v>
      </c>
      <c r="C239" s="68" t="s">
        <v>180</v>
      </c>
      <c r="D239" s="124">
        <v>0.99399999999999999</v>
      </c>
      <c r="E239" s="88">
        <f>D239*E238</f>
        <v>331.6481</v>
      </c>
      <c r="F239" s="86"/>
      <c r="G239" s="86"/>
      <c r="H239" s="87"/>
      <c r="I239" s="89"/>
      <c r="J239" s="89"/>
      <c r="K239" s="89"/>
      <c r="L239" s="89"/>
      <c r="M239" s="90"/>
    </row>
    <row r="240" spans="1:13">
      <c r="A240" s="175"/>
      <c r="B240" s="68" t="s">
        <v>2</v>
      </c>
      <c r="C240" s="70" t="s">
        <v>18</v>
      </c>
      <c r="D240" s="132">
        <v>2.5100000000000001E-2</v>
      </c>
      <c r="E240" s="88">
        <f>D240*E238</f>
        <v>8.3746150000000004</v>
      </c>
      <c r="F240" s="86"/>
      <c r="G240" s="86"/>
      <c r="H240" s="89"/>
      <c r="I240" s="89"/>
      <c r="J240" s="87"/>
      <c r="K240" s="89"/>
      <c r="L240" s="89"/>
      <c r="M240" s="90"/>
    </row>
    <row r="241" spans="1:13" ht="15">
      <c r="A241" s="175"/>
      <c r="B241" s="170" t="s">
        <v>219</v>
      </c>
      <c r="C241" s="70" t="s">
        <v>781</v>
      </c>
      <c r="D241" s="86">
        <v>1.02</v>
      </c>
      <c r="E241" s="88">
        <f>D241*E238</f>
        <v>340.32299999999998</v>
      </c>
      <c r="F241" s="86"/>
      <c r="G241" s="86"/>
      <c r="H241" s="89"/>
      <c r="I241" s="89"/>
      <c r="J241" s="89"/>
      <c r="K241" s="89"/>
      <c r="L241" s="89"/>
      <c r="M241" s="90"/>
    </row>
    <row r="242" spans="1:13" ht="25.5">
      <c r="A242" s="175"/>
      <c r="B242" s="170" t="s">
        <v>220</v>
      </c>
      <c r="C242" s="70" t="s">
        <v>781</v>
      </c>
      <c r="D242" s="86">
        <v>1.02</v>
      </c>
      <c r="E242" s="88">
        <f>D242*E238</f>
        <v>340.32299999999998</v>
      </c>
      <c r="F242" s="86"/>
      <c r="G242" s="86"/>
      <c r="H242" s="89"/>
      <c r="I242" s="89"/>
      <c r="J242" s="89"/>
      <c r="K242" s="89"/>
      <c r="L242" s="89"/>
      <c r="M242" s="90"/>
    </row>
    <row r="243" spans="1:13">
      <c r="A243" s="175"/>
      <c r="B243" s="170" t="s">
        <v>339</v>
      </c>
      <c r="C243" s="70" t="s">
        <v>5</v>
      </c>
      <c r="D243" s="86">
        <v>1.07</v>
      </c>
      <c r="E243" s="88">
        <f>D243*E238</f>
        <v>357.00549999999998</v>
      </c>
      <c r="F243" s="86"/>
      <c r="G243" s="86"/>
      <c r="H243" s="89"/>
      <c r="I243" s="89"/>
      <c r="J243" s="89"/>
      <c r="K243" s="89"/>
      <c r="L243" s="89"/>
      <c r="M243" s="90"/>
    </row>
    <row r="244" spans="1:13">
      <c r="A244" s="175"/>
      <c r="B244" s="68" t="s">
        <v>4</v>
      </c>
      <c r="C244" s="68" t="s">
        <v>18</v>
      </c>
      <c r="D244" s="124">
        <v>0.107</v>
      </c>
      <c r="E244" s="88">
        <f>D244*E238</f>
        <v>35.70055</v>
      </c>
      <c r="F244" s="86"/>
      <c r="G244" s="86"/>
      <c r="H244" s="89"/>
      <c r="I244" s="89"/>
      <c r="J244" s="89"/>
      <c r="K244" s="89"/>
      <c r="L244" s="89"/>
      <c r="M244" s="90"/>
    </row>
    <row r="245" spans="1:13">
      <c r="A245" s="175"/>
      <c r="B245" s="67" t="s">
        <v>740</v>
      </c>
      <c r="C245" s="68"/>
      <c r="D245" s="124"/>
      <c r="E245" s="88"/>
      <c r="F245" s="86"/>
      <c r="G245" s="86"/>
      <c r="H245" s="89"/>
      <c r="I245" s="89"/>
      <c r="J245" s="89"/>
      <c r="K245" s="89"/>
      <c r="L245" s="89"/>
      <c r="M245" s="90"/>
    </row>
    <row r="246" spans="1:13" s="93" customFormat="1" ht="38.25">
      <c r="A246" s="67" t="s">
        <v>228</v>
      </c>
      <c r="B246" s="67" t="s">
        <v>616</v>
      </c>
      <c r="C246" s="67" t="s">
        <v>780</v>
      </c>
      <c r="D246" s="112"/>
      <c r="E246" s="115">
        <v>96.39</v>
      </c>
      <c r="F246" s="115"/>
      <c r="G246" s="110"/>
      <c r="H246" s="89"/>
      <c r="I246" s="89"/>
      <c r="J246" s="89"/>
      <c r="K246" s="89"/>
      <c r="L246" s="89"/>
      <c r="M246" s="90"/>
    </row>
    <row r="247" spans="1:13">
      <c r="A247" s="175"/>
      <c r="B247" s="68" t="s">
        <v>365</v>
      </c>
      <c r="C247" s="68" t="s">
        <v>180</v>
      </c>
      <c r="D247" s="132">
        <v>0.1948</v>
      </c>
      <c r="E247" s="88">
        <f>D247*E246</f>
        <v>18.776772000000001</v>
      </c>
      <c r="F247" s="86"/>
      <c r="G247" s="86"/>
      <c r="H247" s="87"/>
      <c r="I247" s="89"/>
      <c r="J247" s="89"/>
      <c r="K247" s="89"/>
      <c r="L247" s="89"/>
      <c r="M247" s="90"/>
    </row>
    <row r="248" spans="1:13">
      <c r="A248" s="175"/>
      <c r="B248" s="68" t="s">
        <v>366</v>
      </c>
      <c r="C248" s="70" t="s">
        <v>18</v>
      </c>
      <c r="D248" s="132">
        <v>1.41E-2</v>
      </c>
      <c r="E248" s="88">
        <f>D248*E246</f>
        <v>1.3590990000000001</v>
      </c>
      <c r="F248" s="86"/>
      <c r="G248" s="86"/>
      <c r="H248" s="89"/>
      <c r="I248" s="89"/>
      <c r="J248" s="87"/>
      <c r="K248" s="89"/>
      <c r="L248" s="89"/>
      <c r="M248" s="90"/>
    </row>
    <row r="249" spans="1:13" ht="15">
      <c r="A249" s="175"/>
      <c r="B249" s="68" t="s">
        <v>364</v>
      </c>
      <c r="C249" s="70" t="s">
        <v>778</v>
      </c>
      <c r="D249" s="132">
        <v>3.1E-2</v>
      </c>
      <c r="E249" s="88">
        <f>D249*E246</f>
        <v>2.9880900000000001</v>
      </c>
      <c r="F249" s="86"/>
      <c r="G249" s="86"/>
      <c r="H249" s="89"/>
      <c r="I249" s="89"/>
      <c r="J249" s="89"/>
      <c r="K249" s="89"/>
      <c r="L249" s="89"/>
      <c r="M249" s="90"/>
    </row>
    <row r="250" spans="1:13">
      <c r="A250" s="175"/>
      <c r="B250" s="68" t="s">
        <v>4</v>
      </c>
      <c r="C250" s="68" t="s">
        <v>18</v>
      </c>
      <c r="D250" s="124">
        <v>6.4000000000000003E-3</v>
      </c>
      <c r="E250" s="88">
        <f>D250*E246</f>
        <v>0.616896</v>
      </c>
      <c r="F250" s="86"/>
      <c r="G250" s="86"/>
      <c r="H250" s="89"/>
      <c r="I250" s="89"/>
      <c r="J250" s="89"/>
      <c r="K250" s="89"/>
      <c r="L250" s="89"/>
      <c r="M250" s="90"/>
    </row>
    <row r="251" spans="1:13" s="93" customFormat="1" ht="63.75">
      <c r="A251" s="67" t="s">
        <v>229</v>
      </c>
      <c r="B251" s="67" t="s">
        <v>618</v>
      </c>
      <c r="C251" s="67" t="s">
        <v>780</v>
      </c>
      <c r="D251" s="112"/>
      <c r="E251" s="115">
        <v>100.59</v>
      </c>
      <c r="F251" s="115"/>
      <c r="G251" s="110"/>
      <c r="H251" s="89"/>
      <c r="I251" s="89"/>
      <c r="J251" s="89"/>
      <c r="K251" s="89"/>
      <c r="L251" s="89"/>
      <c r="M251" s="90"/>
    </row>
    <row r="252" spans="1:13">
      <c r="A252" s="175"/>
      <c r="B252" s="68" t="s">
        <v>1</v>
      </c>
      <c r="C252" s="68" t="s">
        <v>180</v>
      </c>
      <c r="D252" s="86">
        <v>2.42</v>
      </c>
      <c r="E252" s="88">
        <f>D252*E251</f>
        <v>243.42779999999999</v>
      </c>
      <c r="F252" s="86"/>
      <c r="G252" s="86"/>
      <c r="H252" s="87"/>
      <c r="I252" s="133"/>
      <c r="J252" s="133"/>
      <c r="K252" s="133"/>
      <c r="L252" s="133"/>
      <c r="M252" s="90"/>
    </row>
    <row r="253" spans="1:13">
      <c r="A253" s="175"/>
      <c r="B253" s="68" t="s">
        <v>2</v>
      </c>
      <c r="C253" s="70" t="s">
        <v>182</v>
      </c>
      <c r="D253" s="132">
        <v>4.4999999999999998E-2</v>
      </c>
      <c r="E253" s="88">
        <f>D253*E251</f>
        <v>4.5265500000000003</v>
      </c>
      <c r="F253" s="86"/>
      <c r="G253" s="86"/>
      <c r="H253" s="133"/>
      <c r="I253" s="133"/>
      <c r="J253" s="87"/>
      <c r="K253" s="133"/>
      <c r="L253" s="133"/>
      <c r="M253" s="90"/>
    </row>
    <row r="254" spans="1:13" ht="25.5">
      <c r="A254" s="175"/>
      <c r="B254" s="170" t="s">
        <v>615</v>
      </c>
      <c r="C254" s="70" t="s">
        <v>781</v>
      </c>
      <c r="D254" s="86">
        <v>1</v>
      </c>
      <c r="E254" s="88">
        <f>D254*E251</f>
        <v>100.59</v>
      </c>
      <c r="F254" s="86"/>
      <c r="G254" s="86"/>
      <c r="H254" s="133"/>
      <c r="I254" s="133"/>
      <c r="J254" s="133"/>
      <c r="K254" s="133"/>
      <c r="L254" s="133"/>
      <c r="M254" s="90"/>
    </row>
    <row r="255" spans="1:13" ht="15">
      <c r="A255" s="175"/>
      <c r="B255" s="68" t="s">
        <v>6</v>
      </c>
      <c r="C255" s="70" t="s">
        <v>778</v>
      </c>
      <c r="D255" s="132">
        <v>2.5000000000000001E-2</v>
      </c>
      <c r="E255" s="88">
        <f>D255*E251</f>
        <v>2.5147500000000003</v>
      </c>
      <c r="F255" s="86"/>
      <c r="G255" s="86"/>
      <c r="H255" s="133"/>
      <c r="I255" s="133"/>
      <c r="J255" s="133"/>
      <c r="K255" s="133"/>
      <c r="L255" s="133"/>
      <c r="M255" s="90"/>
    </row>
    <row r="256" spans="1:13">
      <c r="A256" s="175"/>
      <c r="B256" s="68" t="s">
        <v>4</v>
      </c>
      <c r="C256" s="68" t="s">
        <v>18</v>
      </c>
      <c r="D256" s="132">
        <v>4.2999999999999997E-2</v>
      </c>
      <c r="E256" s="88">
        <f>D256*E251</f>
        <v>4.3253699999999995</v>
      </c>
      <c r="F256" s="86"/>
      <c r="G256" s="86"/>
      <c r="H256" s="133"/>
      <c r="I256" s="133"/>
      <c r="J256" s="133"/>
      <c r="K256" s="133"/>
      <c r="L256" s="133"/>
      <c r="M256" s="90"/>
    </row>
    <row r="257" spans="1:13">
      <c r="A257" s="175"/>
      <c r="B257" s="67" t="s">
        <v>633</v>
      </c>
      <c r="C257" s="68"/>
      <c r="D257" s="114"/>
      <c r="E257" s="88"/>
      <c r="F257" s="86"/>
      <c r="G257" s="86"/>
      <c r="H257" s="89"/>
      <c r="I257" s="89"/>
      <c r="J257" s="89"/>
      <c r="K257" s="89"/>
      <c r="L257" s="89"/>
      <c r="M257" s="90"/>
    </row>
    <row r="258" spans="1:13" s="93" customFormat="1" ht="51">
      <c r="A258" s="67" t="s">
        <v>319</v>
      </c>
      <c r="B258" s="67" t="s">
        <v>634</v>
      </c>
      <c r="C258" s="67" t="s">
        <v>780</v>
      </c>
      <c r="D258" s="109"/>
      <c r="E258" s="74">
        <v>154.88</v>
      </c>
      <c r="F258" s="115"/>
      <c r="G258" s="110"/>
      <c r="H258" s="89"/>
      <c r="I258" s="89"/>
      <c r="J258" s="89"/>
      <c r="K258" s="89"/>
      <c r="L258" s="89"/>
      <c r="M258" s="90"/>
    </row>
    <row r="259" spans="1:13">
      <c r="A259" s="175"/>
      <c r="B259" s="68" t="s">
        <v>1</v>
      </c>
      <c r="C259" s="68" t="s">
        <v>180</v>
      </c>
      <c r="D259" s="114">
        <v>2.72</v>
      </c>
      <c r="E259" s="88">
        <f>E258*D259</f>
        <v>421.27360000000004</v>
      </c>
      <c r="F259" s="86"/>
      <c r="G259" s="86"/>
      <c r="H259" s="87"/>
      <c r="I259" s="89"/>
      <c r="J259" s="89"/>
      <c r="K259" s="89"/>
      <c r="L259" s="89"/>
      <c r="M259" s="90"/>
    </row>
    <row r="260" spans="1:13" ht="38.25">
      <c r="A260" s="175"/>
      <c r="B260" s="68" t="s">
        <v>632</v>
      </c>
      <c r="C260" s="68" t="s">
        <v>779</v>
      </c>
      <c r="D260" s="102">
        <v>1</v>
      </c>
      <c r="E260" s="70">
        <f>D260*E258</f>
        <v>154.88</v>
      </c>
      <c r="F260" s="86"/>
      <c r="G260" s="86"/>
      <c r="H260" s="89"/>
      <c r="I260" s="89"/>
      <c r="J260" s="87"/>
      <c r="K260" s="89"/>
      <c r="L260" s="89"/>
      <c r="M260" s="90"/>
    </row>
    <row r="261" spans="1:13">
      <c r="A261" s="175"/>
      <c r="B261" s="68" t="s">
        <v>388</v>
      </c>
      <c r="C261" s="68" t="s">
        <v>3</v>
      </c>
      <c r="D261" s="102"/>
      <c r="E261" s="70">
        <v>15</v>
      </c>
      <c r="F261" s="86"/>
      <c r="G261" s="86"/>
      <c r="H261" s="89"/>
      <c r="I261" s="89"/>
      <c r="J261" s="87"/>
      <c r="K261" s="89"/>
      <c r="L261" s="89"/>
      <c r="M261" s="90"/>
    </row>
    <row r="262" spans="1:13" s="93" customFormat="1" ht="38.25">
      <c r="A262" s="67" t="s">
        <v>230</v>
      </c>
      <c r="B262" s="67" t="s">
        <v>302</v>
      </c>
      <c r="C262" s="67" t="s">
        <v>780</v>
      </c>
      <c r="D262" s="109"/>
      <c r="E262" s="74">
        <v>13.5</v>
      </c>
      <c r="F262" s="115"/>
      <c r="G262" s="110"/>
      <c r="H262" s="89"/>
      <c r="I262" s="89"/>
      <c r="J262" s="89"/>
      <c r="K262" s="89"/>
      <c r="L262" s="89"/>
      <c r="M262" s="90"/>
    </row>
    <row r="263" spans="1:13">
      <c r="A263" s="175"/>
      <c r="B263" s="68" t="s">
        <v>1</v>
      </c>
      <c r="C263" s="68" t="s">
        <v>180</v>
      </c>
      <c r="D263" s="114">
        <v>2.72</v>
      </c>
      <c r="E263" s="88">
        <f>E262*D263</f>
        <v>36.720000000000006</v>
      </c>
      <c r="F263" s="86"/>
      <c r="G263" s="86"/>
      <c r="H263" s="87"/>
      <c r="I263" s="89"/>
      <c r="J263" s="89"/>
      <c r="K263" s="89"/>
      <c r="L263" s="89"/>
      <c r="M263" s="90"/>
    </row>
    <row r="264" spans="1:13" ht="15">
      <c r="A264" s="175"/>
      <c r="B264" s="68" t="s">
        <v>254</v>
      </c>
      <c r="C264" s="68" t="s">
        <v>779</v>
      </c>
      <c r="D264" s="102">
        <v>1</v>
      </c>
      <c r="E264" s="70">
        <f>D264*E262</f>
        <v>13.5</v>
      </c>
      <c r="F264" s="86"/>
      <c r="G264" s="86"/>
      <c r="H264" s="89"/>
      <c r="I264" s="89"/>
      <c r="J264" s="87"/>
      <c r="K264" s="89"/>
      <c r="L264" s="89"/>
      <c r="M264" s="90"/>
    </row>
    <row r="265" spans="1:13">
      <c r="A265" s="175"/>
      <c r="B265" s="68" t="s">
        <v>388</v>
      </c>
      <c r="C265" s="68" t="s">
        <v>3</v>
      </c>
      <c r="D265" s="102"/>
      <c r="E265" s="70">
        <v>4</v>
      </c>
      <c r="F265" s="86"/>
      <c r="G265" s="86"/>
      <c r="H265" s="89"/>
      <c r="I265" s="89"/>
      <c r="J265" s="87"/>
      <c r="K265" s="89"/>
      <c r="L265" s="89"/>
      <c r="M265" s="90"/>
    </row>
    <row r="266" spans="1:13" s="93" customFormat="1" ht="38.25">
      <c r="A266" s="67" t="s">
        <v>382</v>
      </c>
      <c r="B266" s="67" t="s">
        <v>340</v>
      </c>
      <c r="C266" s="67" t="s">
        <v>780</v>
      </c>
      <c r="D266" s="109"/>
      <c r="E266" s="74">
        <v>2.52</v>
      </c>
      <c r="F266" s="115"/>
      <c r="G266" s="110"/>
      <c r="H266" s="89"/>
      <c r="I266" s="89"/>
      <c r="J266" s="89"/>
      <c r="K266" s="89"/>
      <c r="L266" s="89"/>
      <c r="M266" s="90"/>
    </row>
    <row r="267" spans="1:13">
      <c r="A267" s="175"/>
      <c r="B267" s="68" t="s">
        <v>1</v>
      </c>
      <c r="C267" s="68" t="s">
        <v>180</v>
      </c>
      <c r="D267" s="114">
        <v>2.72</v>
      </c>
      <c r="E267" s="88">
        <f>E266*D267</f>
        <v>6.8544000000000009</v>
      </c>
      <c r="F267" s="86"/>
      <c r="G267" s="86"/>
      <c r="H267" s="87"/>
      <c r="I267" s="89"/>
      <c r="J267" s="89"/>
      <c r="K267" s="89"/>
      <c r="L267" s="89"/>
      <c r="M267" s="90"/>
    </row>
    <row r="268" spans="1:13" ht="15">
      <c r="A268" s="175"/>
      <c r="B268" s="68" t="s">
        <v>255</v>
      </c>
      <c r="C268" s="68" t="s">
        <v>779</v>
      </c>
      <c r="D268" s="102">
        <v>1</v>
      </c>
      <c r="E268" s="70">
        <f>D268*E266</f>
        <v>2.52</v>
      </c>
      <c r="F268" s="86"/>
      <c r="G268" s="86"/>
      <c r="H268" s="89"/>
      <c r="I268" s="89"/>
      <c r="J268" s="87"/>
      <c r="K268" s="89"/>
      <c r="L268" s="89"/>
      <c r="M268" s="90"/>
    </row>
    <row r="269" spans="1:13">
      <c r="A269" s="175"/>
      <c r="B269" s="68" t="s">
        <v>388</v>
      </c>
      <c r="C269" s="68" t="s">
        <v>3</v>
      </c>
      <c r="D269" s="102"/>
      <c r="E269" s="70">
        <v>1</v>
      </c>
      <c r="F269" s="86"/>
      <c r="G269" s="86"/>
      <c r="H269" s="89"/>
      <c r="I269" s="89"/>
      <c r="J269" s="87"/>
      <c r="K269" s="89"/>
      <c r="L269" s="89"/>
      <c r="M269" s="90"/>
    </row>
    <row r="270" spans="1:13" s="93" customFormat="1" ht="38.25">
      <c r="A270" s="67" t="s">
        <v>670</v>
      </c>
      <c r="B270" s="67" t="s">
        <v>431</v>
      </c>
      <c r="C270" s="67" t="s">
        <v>780</v>
      </c>
      <c r="D270" s="109"/>
      <c r="E270" s="74">
        <v>5.67</v>
      </c>
      <c r="F270" s="115"/>
      <c r="G270" s="110"/>
      <c r="H270" s="89"/>
      <c r="I270" s="89"/>
      <c r="J270" s="89"/>
      <c r="K270" s="89"/>
      <c r="L270" s="89"/>
      <c r="M270" s="90"/>
    </row>
    <row r="271" spans="1:13">
      <c r="A271" s="175"/>
      <c r="B271" s="68" t="s">
        <v>1</v>
      </c>
      <c r="C271" s="68" t="s">
        <v>180</v>
      </c>
      <c r="D271" s="114">
        <v>1.1200000000000001</v>
      </c>
      <c r="E271" s="88">
        <f>E270*D271</f>
        <v>6.3504000000000005</v>
      </c>
      <c r="F271" s="86"/>
      <c r="G271" s="86"/>
      <c r="H271" s="87"/>
      <c r="I271" s="89"/>
      <c r="J271" s="89"/>
      <c r="K271" s="89"/>
      <c r="L271" s="89"/>
      <c r="M271" s="90"/>
    </row>
    <row r="272" spans="1:13" ht="15">
      <c r="A272" s="175"/>
      <c r="B272" s="68" t="s">
        <v>256</v>
      </c>
      <c r="C272" s="68" t="s">
        <v>779</v>
      </c>
      <c r="D272" s="102">
        <v>1</v>
      </c>
      <c r="E272" s="70">
        <f>D272*E270</f>
        <v>5.67</v>
      </c>
      <c r="F272" s="86"/>
      <c r="G272" s="86"/>
      <c r="H272" s="89"/>
      <c r="I272" s="89"/>
      <c r="J272" s="87"/>
      <c r="K272" s="89"/>
      <c r="L272" s="89"/>
      <c r="M272" s="90"/>
    </row>
    <row r="273" spans="1:13">
      <c r="A273" s="175"/>
      <c r="B273" s="68" t="s">
        <v>388</v>
      </c>
      <c r="C273" s="68" t="s">
        <v>3</v>
      </c>
      <c r="D273" s="102"/>
      <c r="E273" s="70">
        <v>2</v>
      </c>
      <c r="F273" s="86"/>
      <c r="G273" s="86"/>
      <c r="H273" s="89"/>
      <c r="I273" s="89"/>
      <c r="J273" s="87"/>
      <c r="K273" s="89"/>
      <c r="L273" s="89"/>
      <c r="M273" s="90"/>
    </row>
    <row r="274" spans="1:13" s="93" customFormat="1" ht="15">
      <c r="A274" s="67" t="s">
        <v>671</v>
      </c>
      <c r="B274" s="67" t="s">
        <v>259</v>
      </c>
      <c r="C274" s="67" t="s">
        <v>780</v>
      </c>
      <c r="D274" s="109"/>
      <c r="E274" s="115">
        <v>21.84</v>
      </c>
      <c r="F274" s="115"/>
      <c r="G274" s="110"/>
      <c r="H274" s="91"/>
      <c r="I274" s="92"/>
      <c r="J274" s="92"/>
      <c r="K274" s="92"/>
      <c r="L274" s="89"/>
      <c r="M274" s="90"/>
    </row>
    <row r="275" spans="1:13">
      <c r="A275" s="301"/>
      <c r="B275" s="68" t="s">
        <v>1</v>
      </c>
      <c r="C275" s="68" t="s">
        <v>180</v>
      </c>
      <c r="D275" s="114">
        <v>0.91400000000000003</v>
      </c>
      <c r="E275" s="88">
        <f>D275*E274</f>
        <v>19.961760000000002</v>
      </c>
      <c r="F275" s="111"/>
      <c r="G275" s="88"/>
      <c r="H275" s="89"/>
      <c r="I275" s="89"/>
      <c r="J275" s="89"/>
      <c r="K275" s="89"/>
      <c r="L275" s="89"/>
      <c r="M275" s="90"/>
    </row>
    <row r="276" spans="1:13">
      <c r="A276" s="302"/>
      <c r="B276" s="68" t="s">
        <v>221</v>
      </c>
      <c r="C276" s="70" t="s">
        <v>18</v>
      </c>
      <c r="D276" s="114">
        <v>0.35299999999999998</v>
      </c>
      <c r="E276" s="86">
        <f>D276*E274</f>
        <v>7.7095199999999995</v>
      </c>
      <c r="F276" s="86"/>
      <c r="G276" s="88"/>
      <c r="H276" s="89"/>
      <c r="I276" s="89"/>
      <c r="J276" s="89"/>
      <c r="K276" s="89"/>
      <c r="L276" s="89"/>
      <c r="M276" s="90"/>
    </row>
    <row r="277" spans="1:13" ht="15">
      <c r="A277" s="302"/>
      <c r="B277" s="68" t="s">
        <v>222</v>
      </c>
      <c r="C277" s="68" t="s">
        <v>779</v>
      </c>
      <c r="D277" s="102">
        <v>1</v>
      </c>
      <c r="E277" s="86">
        <f>D277*E274</f>
        <v>21.84</v>
      </c>
      <c r="F277" s="111"/>
      <c r="G277" s="88"/>
      <c r="H277" s="89"/>
      <c r="I277" s="89"/>
      <c r="J277" s="89"/>
      <c r="K277" s="89"/>
      <c r="L277" s="89"/>
      <c r="M277" s="90"/>
    </row>
    <row r="278" spans="1:13">
      <c r="A278" s="303"/>
      <c r="B278" s="68" t="s">
        <v>4</v>
      </c>
      <c r="C278" s="68" t="s">
        <v>18</v>
      </c>
      <c r="D278" s="114">
        <v>0.27600000000000002</v>
      </c>
      <c r="E278" s="86">
        <f>D278*E274</f>
        <v>6.0278400000000003</v>
      </c>
      <c r="F278" s="86"/>
      <c r="G278" s="88"/>
      <c r="H278" s="89"/>
      <c r="I278" s="89"/>
      <c r="J278" s="89"/>
      <c r="K278" s="89"/>
      <c r="L278" s="89"/>
      <c r="M278" s="90"/>
    </row>
    <row r="279" spans="1:13" s="93" customFormat="1" ht="25.5">
      <c r="A279" s="67" t="s">
        <v>687</v>
      </c>
      <c r="B279" s="67" t="s">
        <v>630</v>
      </c>
      <c r="C279" s="67" t="s">
        <v>780</v>
      </c>
      <c r="D279" s="109"/>
      <c r="E279" s="74">
        <v>7.56</v>
      </c>
      <c r="F279" s="115"/>
      <c r="G279" s="110"/>
      <c r="H279" s="89"/>
      <c r="I279" s="89"/>
      <c r="J279" s="89"/>
      <c r="K279" s="89"/>
      <c r="L279" s="89"/>
      <c r="M279" s="90"/>
    </row>
    <row r="280" spans="1:13">
      <c r="A280" s="175"/>
      <c r="B280" s="68" t="s">
        <v>1</v>
      </c>
      <c r="C280" s="68" t="s">
        <v>180</v>
      </c>
      <c r="D280" s="114">
        <v>1.1200000000000001</v>
      </c>
      <c r="E280" s="88">
        <f>E279*D280</f>
        <v>8.4672000000000001</v>
      </c>
      <c r="F280" s="86"/>
      <c r="G280" s="86"/>
      <c r="H280" s="87"/>
      <c r="I280" s="89"/>
      <c r="J280" s="89"/>
      <c r="K280" s="89"/>
      <c r="L280" s="89"/>
      <c r="M280" s="90"/>
    </row>
    <row r="281" spans="1:13" ht="15">
      <c r="A281" s="175"/>
      <c r="B281" s="68" t="s">
        <v>631</v>
      </c>
      <c r="C281" s="68" t="s">
        <v>779</v>
      </c>
      <c r="D281" s="102">
        <v>1</v>
      </c>
      <c r="E281" s="70">
        <f>D281*E279</f>
        <v>7.56</v>
      </c>
      <c r="F281" s="86"/>
      <c r="G281" s="86"/>
      <c r="H281" s="89"/>
      <c r="I281" s="89"/>
      <c r="J281" s="87"/>
      <c r="K281" s="89"/>
      <c r="L281" s="89"/>
      <c r="M281" s="90"/>
    </row>
    <row r="282" spans="1:13" s="93" customFormat="1" ht="15">
      <c r="A282" s="67" t="s">
        <v>688</v>
      </c>
      <c r="B282" s="67" t="s">
        <v>629</v>
      </c>
      <c r="C282" s="67" t="s">
        <v>780</v>
      </c>
      <c r="D282" s="109"/>
      <c r="E282" s="74">
        <v>3.78</v>
      </c>
      <c r="F282" s="115"/>
      <c r="G282" s="110"/>
      <c r="H282" s="89"/>
      <c r="I282" s="89"/>
      <c r="J282" s="89"/>
      <c r="K282" s="89"/>
      <c r="L282" s="89"/>
      <c r="M282" s="90"/>
    </row>
    <row r="283" spans="1:13">
      <c r="A283" s="175"/>
      <c r="B283" s="68" t="s">
        <v>1</v>
      </c>
      <c r="C283" s="68" t="s">
        <v>180</v>
      </c>
      <c r="D283" s="114">
        <v>1.1200000000000001</v>
      </c>
      <c r="E283" s="88">
        <f>E282*D283</f>
        <v>4.2336</v>
      </c>
      <c r="F283" s="86"/>
      <c r="G283" s="86"/>
      <c r="H283" s="87"/>
      <c r="I283" s="89"/>
      <c r="J283" s="89"/>
      <c r="K283" s="89"/>
      <c r="L283" s="89"/>
      <c r="M283" s="90"/>
    </row>
    <row r="284" spans="1:13" ht="15">
      <c r="A284" s="175"/>
      <c r="B284" s="68" t="s">
        <v>295</v>
      </c>
      <c r="C284" s="68" t="s">
        <v>779</v>
      </c>
      <c r="D284" s="102">
        <v>1</v>
      </c>
      <c r="E284" s="70">
        <f>D284*E282</f>
        <v>3.78</v>
      </c>
      <c r="F284" s="86"/>
      <c r="G284" s="86"/>
      <c r="H284" s="89"/>
      <c r="I284" s="89"/>
      <c r="J284" s="87"/>
      <c r="K284" s="89"/>
      <c r="L284" s="89"/>
      <c r="M284" s="90"/>
    </row>
    <row r="285" spans="1:13" s="93" customFormat="1" ht="38.25">
      <c r="A285" s="67" t="s">
        <v>384</v>
      </c>
      <c r="B285" s="67" t="s">
        <v>368</v>
      </c>
      <c r="C285" s="67" t="s">
        <v>780</v>
      </c>
      <c r="D285" s="109"/>
      <c r="E285" s="115">
        <f>E282*2</f>
        <v>7.56</v>
      </c>
      <c r="F285" s="115"/>
      <c r="G285" s="110"/>
      <c r="H285" s="89"/>
      <c r="I285" s="89"/>
      <c r="J285" s="89"/>
      <c r="K285" s="89"/>
      <c r="L285" s="89"/>
      <c r="M285" s="90"/>
    </row>
    <row r="286" spans="1:13" s="93" customFormat="1">
      <c r="A286" s="172"/>
      <c r="B286" s="68" t="s">
        <v>1</v>
      </c>
      <c r="C286" s="68" t="s">
        <v>180</v>
      </c>
      <c r="D286" s="70">
        <v>0.68</v>
      </c>
      <c r="E286" s="86">
        <f>D286*E285</f>
        <v>5.1408000000000005</v>
      </c>
      <c r="F286" s="86"/>
      <c r="G286" s="88"/>
      <c r="H286" s="89"/>
      <c r="I286" s="89"/>
      <c r="J286" s="89"/>
      <c r="K286" s="89"/>
      <c r="L286" s="89"/>
      <c r="M286" s="90"/>
    </row>
    <row r="287" spans="1:13">
      <c r="A287" s="175"/>
      <c r="B287" s="68" t="s">
        <v>2</v>
      </c>
      <c r="C287" s="70" t="s">
        <v>182</v>
      </c>
      <c r="D287" s="107">
        <v>2.9999999999999997E-4</v>
      </c>
      <c r="E287" s="124">
        <f>D287*E285</f>
        <v>2.2679999999999996E-3</v>
      </c>
      <c r="F287" s="86"/>
      <c r="G287" s="86"/>
      <c r="H287" s="87"/>
      <c r="I287" s="89"/>
      <c r="J287" s="89"/>
      <c r="K287" s="89"/>
      <c r="L287" s="89"/>
      <c r="M287" s="90"/>
    </row>
    <row r="288" spans="1:13">
      <c r="A288" s="175"/>
      <c r="B288" s="170" t="s">
        <v>7</v>
      </c>
      <c r="C288" s="70" t="s">
        <v>184</v>
      </c>
      <c r="D288" s="117">
        <v>0.251</v>
      </c>
      <c r="E288" s="124">
        <f>D288*E285</f>
        <v>1.8975599999999999</v>
      </c>
      <c r="F288" s="86"/>
      <c r="G288" s="86"/>
      <c r="H288" s="89"/>
      <c r="I288" s="89"/>
      <c r="J288" s="87"/>
      <c r="K288" s="89"/>
      <c r="L288" s="89"/>
      <c r="M288" s="90"/>
    </row>
    <row r="289" spans="1:13">
      <c r="A289" s="175"/>
      <c r="B289" s="170" t="s">
        <v>8</v>
      </c>
      <c r="C289" s="70" t="s">
        <v>184</v>
      </c>
      <c r="D289" s="117">
        <v>2.7E-2</v>
      </c>
      <c r="E289" s="124">
        <f>D289*E285</f>
        <v>0.20412</v>
      </c>
      <c r="F289" s="86"/>
      <c r="G289" s="86"/>
      <c r="H289" s="89"/>
      <c r="I289" s="89"/>
      <c r="J289" s="89"/>
      <c r="K289" s="89"/>
      <c r="L289" s="89"/>
      <c r="M289" s="90"/>
    </row>
    <row r="290" spans="1:13">
      <c r="A290" s="175"/>
      <c r="B290" s="170" t="s">
        <v>186</v>
      </c>
      <c r="C290" s="70" t="s">
        <v>17</v>
      </c>
      <c r="D290" s="117">
        <v>2E-3</v>
      </c>
      <c r="E290" s="124">
        <f>D290*E285</f>
        <v>1.512E-2</v>
      </c>
      <c r="F290" s="86"/>
      <c r="G290" s="86"/>
      <c r="H290" s="89"/>
      <c r="I290" s="89"/>
      <c r="J290" s="89"/>
      <c r="K290" s="89"/>
      <c r="L290" s="89"/>
      <c r="M290" s="90"/>
    </row>
    <row r="291" spans="1:13" s="93" customFormat="1" ht="25.5">
      <c r="A291" s="67" t="s">
        <v>383</v>
      </c>
      <c r="B291" s="67" t="s">
        <v>635</v>
      </c>
      <c r="C291" s="67" t="s">
        <v>5</v>
      </c>
      <c r="D291" s="112"/>
      <c r="E291" s="115">
        <v>652.20000000000005</v>
      </c>
      <c r="F291" s="115"/>
      <c r="G291" s="110"/>
      <c r="H291" s="89"/>
      <c r="I291" s="89"/>
      <c r="J291" s="89"/>
      <c r="K291" s="89"/>
      <c r="L291" s="89"/>
      <c r="M291" s="90"/>
    </row>
    <row r="292" spans="1:13">
      <c r="A292" s="175"/>
      <c r="B292" s="68" t="s">
        <v>1</v>
      </c>
      <c r="C292" s="68" t="s">
        <v>180</v>
      </c>
      <c r="D292" s="114">
        <v>0.49</v>
      </c>
      <c r="E292" s="88">
        <f>D292*E291</f>
        <v>319.57800000000003</v>
      </c>
      <c r="F292" s="86"/>
      <c r="G292" s="86"/>
      <c r="H292" s="87"/>
      <c r="I292" s="89"/>
      <c r="J292" s="89"/>
      <c r="K292" s="89"/>
      <c r="L292" s="89"/>
      <c r="M292" s="90"/>
    </row>
    <row r="293" spans="1:13">
      <c r="A293" s="175"/>
      <c r="B293" s="68" t="s">
        <v>2</v>
      </c>
      <c r="C293" s="70" t="s">
        <v>182</v>
      </c>
      <c r="D293" s="114">
        <v>1.7999999999999999E-2</v>
      </c>
      <c r="E293" s="88">
        <f>E291*D293</f>
        <v>11.739599999999999</v>
      </c>
      <c r="F293" s="86"/>
      <c r="G293" s="86"/>
      <c r="H293" s="89"/>
      <c r="I293" s="89"/>
      <c r="J293" s="87"/>
      <c r="K293" s="89"/>
      <c r="L293" s="89"/>
      <c r="M293" s="90"/>
    </row>
    <row r="294" spans="1:13" ht="15">
      <c r="A294" s="175"/>
      <c r="B294" s="68" t="s">
        <v>6</v>
      </c>
      <c r="C294" s="70" t="s">
        <v>782</v>
      </c>
      <c r="D294" s="132">
        <v>1.06E-2</v>
      </c>
      <c r="E294" s="88">
        <f>D294*E291</f>
        <v>6.9133200000000006</v>
      </c>
      <c r="F294" s="86"/>
      <c r="G294" s="86"/>
      <c r="H294" s="89"/>
      <c r="I294" s="89"/>
      <c r="J294" s="87"/>
      <c r="K294" s="89"/>
      <c r="L294" s="89"/>
      <c r="M294" s="90"/>
    </row>
    <row r="295" spans="1:13" s="93" customFormat="1" ht="25.5">
      <c r="A295" s="67" t="s">
        <v>385</v>
      </c>
      <c r="B295" s="67" t="s">
        <v>636</v>
      </c>
      <c r="C295" s="67" t="s">
        <v>5</v>
      </c>
      <c r="D295" s="112"/>
      <c r="E295" s="115">
        <v>91.6</v>
      </c>
      <c r="F295" s="115"/>
      <c r="G295" s="110"/>
      <c r="H295" s="89"/>
      <c r="I295" s="89"/>
      <c r="J295" s="89"/>
      <c r="K295" s="89"/>
      <c r="L295" s="89"/>
      <c r="M295" s="90"/>
    </row>
    <row r="296" spans="1:13">
      <c r="A296" s="175"/>
      <c r="B296" s="68" t="s">
        <v>1</v>
      </c>
      <c r="C296" s="68" t="s">
        <v>180</v>
      </c>
      <c r="D296" s="114">
        <v>0.49</v>
      </c>
      <c r="E296" s="88">
        <f>D296*E295</f>
        <v>44.883999999999993</v>
      </c>
      <c r="F296" s="86"/>
      <c r="G296" s="86"/>
      <c r="H296" s="87"/>
      <c r="I296" s="89"/>
      <c r="J296" s="89"/>
      <c r="K296" s="89"/>
      <c r="L296" s="89"/>
      <c r="M296" s="90"/>
    </row>
    <row r="297" spans="1:13">
      <c r="A297" s="175"/>
      <c r="B297" s="68" t="s">
        <v>2</v>
      </c>
      <c r="C297" s="70" t="s">
        <v>182</v>
      </c>
      <c r="D297" s="114">
        <v>1.7999999999999999E-2</v>
      </c>
      <c r="E297" s="88">
        <f>E295*D297</f>
        <v>1.6487999999999998</v>
      </c>
      <c r="F297" s="86"/>
      <c r="G297" s="86"/>
      <c r="H297" s="89"/>
      <c r="I297" s="89"/>
      <c r="J297" s="134"/>
      <c r="K297" s="89"/>
      <c r="L297" s="89"/>
      <c r="M297" s="90"/>
    </row>
    <row r="298" spans="1:13" ht="15">
      <c r="A298" s="175"/>
      <c r="B298" s="68" t="s">
        <v>6</v>
      </c>
      <c r="C298" s="70" t="s">
        <v>782</v>
      </c>
      <c r="D298" s="114">
        <v>1.06E-2</v>
      </c>
      <c r="E298" s="88">
        <f>D298*E295</f>
        <v>0.97095999999999993</v>
      </c>
      <c r="F298" s="86"/>
      <c r="G298" s="86"/>
      <c r="H298" s="89"/>
      <c r="I298" s="89"/>
      <c r="J298" s="87"/>
      <c r="K298" s="89"/>
      <c r="L298" s="89"/>
      <c r="M298" s="90"/>
    </row>
    <row r="299" spans="1:13" ht="25.5">
      <c r="A299" s="175"/>
      <c r="B299" s="67" t="s">
        <v>341</v>
      </c>
      <c r="C299" s="68"/>
      <c r="D299" s="132"/>
      <c r="E299" s="124"/>
      <c r="F299" s="86"/>
      <c r="G299" s="86"/>
      <c r="H299" s="89"/>
      <c r="I299" s="89"/>
      <c r="J299" s="89"/>
      <c r="K299" s="89"/>
      <c r="L299" s="89"/>
      <c r="M299" s="90"/>
    </row>
    <row r="300" spans="1:13" s="93" customFormat="1" ht="25.5">
      <c r="A300" s="67" t="s">
        <v>352</v>
      </c>
      <c r="B300" s="67" t="s">
        <v>408</v>
      </c>
      <c r="C300" s="74" t="s">
        <v>780</v>
      </c>
      <c r="D300" s="112"/>
      <c r="E300" s="115">
        <v>1061.3499999999999</v>
      </c>
      <c r="F300" s="115"/>
      <c r="G300" s="110"/>
      <c r="H300" s="91"/>
      <c r="I300" s="92"/>
      <c r="J300" s="92"/>
      <c r="K300" s="92"/>
      <c r="L300" s="89"/>
      <c r="M300" s="90"/>
    </row>
    <row r="301" spans="1:13">
      <c r="A301" s="304"/>
      <c r="B301" s="68" t="s">
        <v>1</v>
      </c>
      <c r="C301" s="68" t="s">
        <v>180</v>
      </c>
      <c r="D301" s="114">
        <v>1.01</v>
      </c>
      <c r="E301" s="88">
        <f>D301*E300</f>
        <v>1071.9634999999998</v>
      </c>
      <c r="F301" s="111"/>
      <c r="G301" s="88"/>
      <c r="H301" s="89"/>
      <c r="I301" s="89"/>
      <c r="J301" s="89"/>
      <c r="K301" s="89"/>
      <c r="L301" s="89"/>
      <c r="M301" s="90"/>
    </row>
    <row r="302" spans="1:13">
      <c r="A302" s="305"/>
      <c r="B302" s="68" t="s">
        <v>2</v>
      </c>
      <c r="C302" s="70" t="s">
        <v>182</v>
      </c>
      <c r="D302" s="114">
        <v>2.7E-2</v>
      </c>
      <c r="E302" s="86">
        <f>D302*E300</f>
        <v>28.656449999999996</v>
      </c>
      <c r="F302" s="86"/>
      <c r="G302" s="88"/>
      <c r="H302" s="89"/>
      <c r="I302" s="89"/>
      <c r="J302" s="89"/>
      <c r="K302" s="89"/>
      <c r="L302" s="89"/>
      <c r="M302" s="90"/>
    </row>
    <row r="303" spans="1:13" ht="15">
      <c r="A303" s="305"/>
      <c r="B303" s="68" t="s">
        <v>783</v>
      </c>
      <c r="C303" s="70" t="s">
        <v>182</v>
      </c>
      <c r="D303" s="114">
        <v>2.12E-2</v>
      </c>
      <c r="E303" s="88">
        <f>D303*E300</f>
        <v>22.500619999999998</v>
      </c>
      <c r="F303" s="86"/>
      <c r="G303" s="88"/>
      <c r="H303" s="89"/>
      <c r="I303" s="89"/>
      <c r="J303" s="89"/>
      <c r="K303" s="89"/>
      <c r="L303" s="89"/>
      <c r="M303" s="90"/>
    </row>
    <row r="304" spans="1:13" ht="15">
      <c r="A304" s="305"/>
      <c r="B304" s="68" t="s">
        <v>9</v>
      </c>
      <c r="C304" s="70" t="s">
        <v>778</v>
      </c>
      <c r="D304" s="132">
        <v>2.5999999999999999E-2</v>
      </c>
      <c r="E304" s="88">
        <f>D304*E300</f>
        <v>27.595099999999995</v>
      </c>
      <c r="F304" s="88"/>
      <c r="G304" s="88"/>
      <c r="H304" s="89"/>
      <c r="I304" s="89"/>
      <c r="J304" s="89"/>
      <c r="K304" s="89"/>
      <c r="L304" s="89"/>
      <c r="M304" s="90"/>
    </row>
    <row r="305" spans="1:13">
      <c r="A305" s="306"/>
      <c r="B305" s="68" t="s">
        <v>4</v>
      </c>
      <c r="C305" s="68" t="s">
        <v>18</v>
      </c>
      <c r="D305" s="114">
        <v>3.0000000000000001E-3</v>
      </c>
      <c r="E305" s="124">
        <f>D305*E300</f>
        <v>3.1840499999999996</v>
      </c>
      <c r="F305" s="86"/>
      <c r="G305" s="86"/>
      <c r="H305" s="89"/>
      <c r="I305" s="89"/>
      <c r="J305" s="89"/>
      <c r="K305" s="89"/>
      <c r="L305" s="89"/>
      <c r="M305" s="90"/>
    </row>
    <row r="306" spans="1:13" s="93" customFormat="1" ht="25.5">
      <c r="A306" s="67" t="s">
        <v>353</v>
      </c>
      <c r="B306" s="67" t="s">
        <v>370</v>
      </c>
      <c r="C306" s="67" t="s">
        <v>780</v>
      </c>
      <c r="D306" s="112"/>
      <c r="E306" s="115">
        <v>150.61000000000001</v>
      </c>
      <c r="F306" s="115"/>
      <c r="G306" s="110"/>
      <c r="H306" s="89"/>
      <c r="I306" s="89"/>
      <c r="J306" s="89"/>
      <c r="K306" s="89"/>
      <c r="L306" s="89"/>
      <c r="M306" s="90"/>
    </row>
    <row r="307" spans="1:13">
      <c r="A307" s="175"/>
      <c r="B307" s="68" t="s">
        <v>1</v>
      </c>
      <c r="C307" s="68" t="s">
        <v>180</v>
      </c>
      <c r="D307" s="86">
        <v>1.7</v>
      </c>
      <c r="E307" s="88">
        <f>D307*E306</f>
        <v>256.03700000000003</v>
      </c>
      <c r="F307" s="86"/>
      <c r="G307" s="86"/>
      <c r="H307" s="87"/>
      <c r="I307" s="133"/>
      <c r="J307" s="133"/>
      <c r="K307" s="133"/>
      <c r="L307" s="133"/>
      <c r="M307" s="90"/>
    </row>
    <row r="308" spans="1:13">
      <c r="A308" s="175"/>
      <c r="B308" s="68" t="s">
        <v>2</v>
      </c>
      <c r="C308" s="70" t="s">
        <v>18</v>
      </c>
      <c r="D308" s="86">
        <v>0.02</v>
      </c>
      <c r="E308" s="88">
        <f>D308*E306</f>
        <v>3.0122000000000004</v>
      </c>
      <c r="F308" s="86"/>
      <c r="G308" s="86"/>
      <c r="H308" s="89"/>
      <c r="I308" s="89"/>
      <c r="J308" s="87"/>
      <c r="K308" s="89"/>
      <c r="L308" s="89"/>
      <c r="M308" s="90"/>
    </row>
    <row r="309" spans="1:13" ht="15">
      <c r="A309" s="175"/>
      <c r="B309" s="68" t="s">
        <v>6</v>
      </c>
      <c r="C309" s="70" t="s">
        <v>778</v>
      </c>
      <c r="D309" s="132">
        <v>1.4999999999999999E-2</v>
      </c>
      <c r="E309" s="86">
        <f>D309*E306</f>
        <v>2.25915</v>
      </c>
      <c r="F309" s="86"/>
      <c r="G309" s="86"/>
      <c r="H309" s="89"/>
      <c r="I309" s="89"/>
      <c r="J309" s="89"/>
      <c r="K309" s="89"/>
      <c r="L309" s="89"/>
      <c r="M309" s="90"/>
    </row>
    <row r="310" spans="1:13" ht="15">
      <c r="A310" s="175"/>
      <c r="B310" s="170" t="s">
        <v>258</v>
      </c>
      <c r="C310" s="70" t="s">
        <v>781</v>
      </c>
      <c r="D310" s="86">
        <v>1</v>
      </c>
      <c r="E310" s="88">
        <f>D310*E306</f>
        <v>150.61000000000001</v>
      </c>
      <c r="F310" s="86"/>
      <c r="G310" s="86"/>
      <c r="H310" s="89"/>
      <c r="I310" s="89"/>
      <c r="J310" s="89"/>
      <c r="K310" s="89"/>
      <c r="L310" s="89"/>
      <c r="M310" s="90"/>
    </row>
    <row r="311" spans="1:13">
      <c r="A311" s="175"/>
      <c r="B311" s="68" t="s">
        <v>4</v>
      </c>
      <c r="C311" s="68" t="s">
        <v>18</v>
      </c>
      <c r="D311" s="132">
        <v>7.0000000000000001E-3</v>
      </c>
      <c r="E311" s="86">
        <f>D311*E306</f>
        <v>1.05427</v>
      </c>
      <c r="F311" s="86"/>
      <c r="G311" s="86"/>
      <c r="H311" s="89"/>
      <c r="I311" s="89"/>
      <c r="J311" s="89"/>
      <c r="K311" s="89"/>
      <c r="L311" s="89"/>
      <c r="M311" s="90"/>
    </row>
    <row r="312" spans="1:13" s="93" customFormat="1" ht="63.75">
      <c r="A312" s="67" t="s">
        <v>354</v>
      </c>
      <c r="B312" s="67" t="s">
        <v>639</v>
      </c>
      <c r="C312" s="67" t="s">
        <v>780</v>
      </c>
      <c r="D312" s="112"/>
      <c r="E312" s="115">
        <v>573</v>
      </c>
      <c r="F312" s="115"/>
      <c r="G312" s="110"/>
      <c r="H312" s="89"/>
      <c r="I312" s="89"/>
      <c r="J312" s="89"/>
      <c r="K312" s="89"/>
      <c r="L312" s="89"/>
      <c r="M312" s="90"/>
    </row>
    <row r="313" spans="1:13">
      <c r="A313" s="175"/>
      <c r="B313" s="68" t="s">
        <v>1</v>
      </c>
      <c r="C313" s="68" t="s">
        <v>180</v>
      </c>
      <c r="D313" s="70">
        <v>1.27</v>
      </c>
      <c r="E313" s="88">
        <f>D313*E312</f>
        <v>727.71</v>
      </c>
      <c r="F313" s="111"/>
      <c r="G313" s="86"/>
      <c r="H313" s="87"/>
      <c r="I313" s="133"/>
      <c r="J313" s="133"/>
      <c r="K313" s="133"/>
      <c r="L313" s="133"/>
      <c r="M313" s="90"/>
    </row>
    <row r="314" spans="1:13">
      <c r="A314" s="175"/>
      <c r="B314" s="68" t="s">
        <v>2</v>
      </c>
      <c r="C314" s="70" t="s">
        <v>182</v>
      </c>
      <c r="D314" s="117">
        <v>1.9400000000000001E-2</v>
      </c>
      <c r="E314" s="88">
        <f>E312*D314</f>
        <v>11.116200000000001</v>
      </c>
      <c r="F314" s="86"/>
      <c r="G314" s="86"/>
      <c r="H314" s="89"/>
      <c r="I314" s="89"/>
      <c r="J314" s="87"/>
      <c r="K314" s="89"/>
      <c r="L314" s="89"/>
      <c r="M314" s="90"/>
    </row>
    <row r="315" spans="1:13" ht="51">
      <c r="A315" s="175"/>
      <c r="B315" s="68" t="s">
        <v>640</v>
      </c>
      <c r="C315" s="70" t="s">
        <v>781</v>
      </c>
      <c r="D315" s="114">
        <v>1.02</v>
      </c>
      <c r="E315" s="88">
        <f>D315*E312</f>
        <v>584.46</v>
      </c>
      <c r="F315" s="86"/>
      <c r="G315" s="86"/>
      <c r="H315" s="133"/>
      <c r="I315" s="133"/>
      <c r="J315" s="133"/>
      <c r="K315" s="133"/>
      <c r="L315" s="133"/>
      <c r="M315" s="90"/>
    </row>
    <row r="316" spans="1:13" ht="15">
      <c r="A316" s="175"/>
      <c r="B316" s="135" t="s">
        <v>372</v>
      </c>
      <c r="C316" s="70" t="s">
        <v>781</v>
      </c>
      <c r="D316" s="136">
        <v>1.02</v>
      </c>
      <c r="E316" s="88">
        <f>D316*E312</f>
        <v>584.46</v>
      </c>
      <c r="F316" s="86"/>
      <c r="G316" s="86"/>
      <c r="H316" s="137"/>
      <c r="I316" s="137"/>
      <c r="J316" s="137"/>
      <c r="K316" s="137"/>
      <c r="L316" s="137"/>
    </row>
    <row r="317" spans="1:13">
      <c r="A317" s="175"/>
      <c r="B317" s="68" t="s">
        <v>4</v>
      </c>
      <c r="C317" s="68" t="s">
        <v>18</v>
      </c>
      <c r="D317" s="117">
        <v>5.1799999999999999E-2</v>
      </c>
      <c r="E317" s="88">
        <f>D317*E312</f>
        <v>29.6814</v>
      </c>
      <c r="F317" s="86"/>
      <c r="G317" s="86"/>
      <c r="H317" s="89"/>
      <c r="I317" s="89"/>
      <c r="J317" s="89"/>
      <c r="K317" s="89"/>
      <c r="L317" s="89"/>
      <c r="M317" s="90"/>
    </row>
    <row r="318" spans="1:13" s="93" customFormat="1" ht="51">
      <c r="A318" s="67" t="s">
        <v>689</v>
      </c>
      <c r="B318" s="67" t="s">
        <v>371</v>
      </c>
      <c r="C318" s="67" t="s">
        <v>780</v>
      </c>
      <c r="D318" s="112"/>
      <c r="E318" s="115">
        <v>970.74</v>
      </c>
      <c r="F318" s="115"/>
      <c r="G318" s="110"/>
      <c r="H318" s="89"/>
      <c r="I318" s="89"/>
      <c r="J318" s="89"/>
      <c r="K318" s="89"/>
      <c r="L318" s="89"/>
      <c r="M318" s="90"/>
    </row>
    <row r="319" spans="1:13">
      <c r="A319" s="175"/>
      <c r="B319" s="68" t="s">
        <v>202</v>
      </c>
      <c r="C319" s="68" t="s">
        <v>180</v>
      </c>
      <c r="D319" s="124">
        <v>0.65800000000000003</v>
      </c>
      <c r="E319" s="88">
        <f>D319*E318</f>
        <v>638.74692000000005</v>
      </c>
      <c r="F319" s="111"/>
      <c r="G319" s="86"/>
      <c r="H319" s="87"/>
      <c r="I319" s="89"/>
      <c r="J319" s="89"/>
      <c r="K319" s="89"/>
      <c r="L319" s="89"/>
      <c r="M319" s="90"/>
    </row>
    <row r="320" spans="1:13">
      <c r="A320" s="175"/>
      <c r="B320" s="68" t="s">
        <v>2</v>
      </c>
      <c r="C320" s="70" t="s">
        <v>18</v>
      </c>
      <c r="D320" s="124">
        <v>1E-3</v>
      </c>
      <c r="E320" s="124">
        <f>D320*E318</f>
        <v>0.97074000000000005</v>
      </c>
      <c r="F320" s="86"/>
      <c r="G320" s="86"/>
      <c r="H320" s="89"/>
      <c r="I320" s="89"/>
      <c r="J320" s="87"/>
      <c r="K320" s="89"/>
      <c r="L320" s="89"/>
      <c r="M320" s="90"/>
    </row>
    <row r="321" spans="1:13">
      <c r="A321" s="175"/>
      <c r="B321" s="170" t="s">
        <v>11</v>
      </c>
      <c r="C321" s="70" t="s">
        <v>184</v>
      </c>
      <c r="D321" s="86">
        <v>0.63</v>
      </c>
      <c r="E321" s="88">
        <f>D321*E318</f>
        <v>611.56619999999998</v>
      </c>
      <c r="F321" s="86"/>
      <c r="G321" s="86"/>
      <c r="H321" s="89"/>
      <c r="I321" s="89"/>
      <c r="J321" s="89"/>
      <c r="K321" s="89"/>
      <c r="L321" s="89"/>
      <c r="M321" s="90"/>
    </row>
    <row r="322" spans="1:13">
      <c r="A322" s="175"/>
      <c r="B322" s="170" t="s">
        <v>188</v>
      </c>
      <c r="C322" s="70" t="s">
        <v>184</v>
      </c>
      <c r="D322" s="86">
        <v>0.79</v>
      </c>
      <c r="E322" s="88">
        <f>D322*E318</f>
        <v>766.88460000000009</v>
      </c>
      <c r="F322" s="86"/>
      <c r="G322" s="86"/>
      <c r="H322" s="89"/>
      <c r="I322" s="89"/>
      <c r="J322" s="89"/>
      <c r="K322" s="89"/>
      <c r="L322" s="89"/>
      <c r="M322" s="90"/>
    </row>
    <row r="323" spans="1:13">
      <c r="A323" s="175"/>
      <c r="B323" s="68" t="s">
        <v>4</v>
      </c>
      <c r="C323" s="68" t="s">
        <v>18</v>
      </c>
      <c r="D323" s="132">
        <v>1.6000000000000001E-3</v>
      </c>
      <c r="E323" s="88">
        <f>D323*E318</f>
        <v>1.5531840000000001</v>
      </c>
      <c r="F323" s="86"/>
      <c r="G323" s="86"/>
      <c r="H323" s="89"/>
      <c r="I323" s="89"/>
      <c r="J323" s="89"/>
      <c r="K323" s="89"/>
      <c r="L323" s="89"/>
      <c r="M323" s="90"/>
    </row>
    <row r="324" spans="1:13" s="93" customFormat="1" ht="25.5">
      <c r="A324" s="67" t="s">
        <v>386</v>
      </c>
      <c r="B324" s="67" t="s">
        <v>608</v>
      </c>
      <c r="C324" s="67" t="s">
        <v>10</v>
      </c>
      <c r="D324" s="112"/>
      <c r="E324" s="115">
        <v>2</v>
      </c>
      <c r="F324" s="115"/>
      <c r="G324" s="110"/>
      <c r="H324" s="89"/>
      <c r="I324" s="89"/>
      <c r="J324" s="89"/>
      <c r="K324" s="89"/>
      <c r="L324" s="89"/>
    </row>
    <row r="325" spans="1:13">
      <c r="A325" s="175"/>
      <c r="B325" s="68" t="s">
        <v>1</v>
      </c>
      <c r="C325" s="68" t="s">
        <v>10</v>
      </c>
      <c r="D325" s="88">
        <v>1</v>
      </c>
      <c r="E325" s="88">
        <f>D325*E324</f>
        <v>2</v>
      </c>
      <c r="F325" s="86"/>
      <c r="G325" s="86"/>
      <c r="H325" s="87"/>
      <c r="I325" s="89"/>
      <c r="J325" s="89"/>
      <c r="K325" s="89"/>
      <c r="L325" s="89"/>
    </row>
    <row r="326" spans="1:13" ht="25.5">
      <c r="A326" s="175"/>
      <c r="B326" s="68" t="s">
        <v>608</v>
      </c>
      <c r="C326" s="70" t="s">
        <v>10</v>
      </c>
      <c r="D326" s="88">
        <v>1</v>
      </c>
      <c r="E326" s="88">
        <f>D326*E324</f>
        <v>2</v>
      </c>
      <c r="F326" s="86"/>
      <c r="G326" s="86"/>
      <c r="H326" s="89"/>
      <c r="I326" s="89"/>
      <c r="J326" s="87"/>
      <c r="K326" s="89"/>
      <c r="L326" s="89"/>
    </row>
    <row r="327" spans="1:13">
      <c r="A327" s="67"/>
      <c r="B327" s="67" t="s">
        <v>617</v>
      </c>
      <c r="C327" s="67"/>
      <c r="D327" s="67"/>
      <c r="E327" s="67"/>
      <c r="F327" s="67"/>
      <c r="G327" s="75"/>
      <c r="H327" s="67"/>
      <c r="I327" s="75"/>
      <c r="J327" s="67"/>
      <c r="K327" s="75"/>
      <c r="L327" s="67"/>
    </row>
    <row r="328" spans="1:13">
      <c r="A328" s="67"/>
      <c r="B328" s="67" t="s">
        <v>430</v>
      </c>
      <c r="C328" s="70"/>
      <c r="D328" s="114"/>
      <c r="E328" s="86"/>
      <c r="F328" s="86"/>
      <c r="G328" s="88"/>
      <c r="H328" s="89"/>
      <c r="I328" s="89"/>
      <c r="J328" s="89"/>
      <c r="K328" s="89"/>
      <c r="L328" s="89"/>
      <c r="M328" s="90"/>
    </row>
    <row r="329" spans="1:13" s="93" customFormat="1" ht="51">
      <c r="A329" s="67" t="s">
        <v>387</v>
      </c>
      <c r="B329" s="67" t="s">
        <v>369</v>
      </c>
      <c r="C329" s="74" t="s">
        <v>777</v>
      </c>
      <c r="D329" s="112"/>
      <c r="E329" s="115">
        <v>92.36</v>
      </c>
      <c r="F329" s="115"/>
      <c r="G329" s="110"/>
      <c r="H329" s="89"/>
      <c r="I329" s="89"/>
      <c r="J329" s="89"/>
      <c r="K329" s="89"/>
      <c r="L329" s="89"/>
      <c r="M329" s="90"/>
    </row>
    <row r="330" spans="1:13">
      <c r="A330" s="175"/>
      <c r="B330" s="68" t="s">
        <v>202</v>
      </c>
      <c r="C330" s="68" t="s">
        <v>180</v>
      </c>
      <c r="D330" s="114">
        <v>3.36</v>
      </c>
      <c r="E330" s="88">
        <f>E329*D330</f>
        <v>310.32959999999997</v>
      </c>
      <c r="F330" s="86"/>
      <c r="G330" s="86"/>
      <c r="H330" s="87"/>
      <c r="I330" s="89"/>
      <c r="J330" s="89"/>
      <c r="K330" s="89"/>
      <c r="L330" s="89"/>
      <c r="M330" s="90"/>
    </row>
    <row r="331" spans="1:13">
      <c r="A331" s="175"/>
      <c r="B331" s="68" t="s">
        <v>2</v>
      </c>
      <c r="C331" s="70" t="s">
        <v>18</v>
      </c>
      <c r="D331" s="114">
        <v>0.92</v>
      </c>
      <c r="E331" s="88">
        <f>E329*D331</f>
        <v>84.97120000000001</v>
      </c>
      <c r="F331" s="86"/>
      <c r="G331" s="86"/>
      <c r="H331" s="89"/>
      <c r="I331" s="89"/>
      <c r="J331" s="87"/>
      <c r="K331" s="89"/>
      <c r="L331" s="89"/>
      <c r="M331" s="90"/>
    </row>
    <row r="332" spans="1:13" ht="15">
      <c r="A332" s="175"/>
      <c r="B332" s="68" t="s">
        <v>253</v>
      </c>
      <c r="C332" s="70" t="s">
        <v>778</v>
      </c>
      <c r="D332" s="114">
        <v>0.11</v>
      </c>
      <c r="E332" s="88">
        <f>E329*D332</f>
        <v>10.159599999999999</v>
      </c>
      <c r="F332" s="86"/>
      <c r="G332" s="86"/>
      <c r="H332" s="89"/>
      <c r="I332" s="89"/>
      <c r="J332" s="89"/>
      <c r="K332" s="89"/>
      <c r="L332" s="89"/>
      <c r="M332" s="90"/>
    </row>
    <row r="333" spans="1:13">
      <c r="A333" s="175"/>
      <c r="B333" s="68" t="s">
        <v>260</v>
      </c>
      <c r="C333" s="68" t="s">
        <v>3</v>
      </c>
      <c r="D333" s="88">
        <v>62.5</v>
      </c>
      <c r="E333" s="88">
        <f>D333*E329</f>
        <v>5772.5</v>
      </c>
      <c r="F333" s="86"/>
      <c r="G333" s="86"/>
      <c r="H333" s="89"/>
      <c r="I333" s="89"/>
      <c r="J333" s="89"/>
      <c r="K333" s="89"/>
      <c r="L333" s="89"/>
      <c r="M333" s="90"/>
    </row>
    <row r="334" spans="1:13">
      <c r="A334" s="175"/>
      <c r="B334" s="68" t="s">
        <v>4</v>
      </c>
      <c r="C334" s="68" t="s">
        <v>18</v>
      </c>
      <c r="D334" s="114">
        <v>0.16</v>
      </c>
      <c r="E334" s="88">
        <f>E329*D334</f>
        <v>14.7776</v>
      </c>
      <c r="F334" s="86"/>
      <c r="G334" s="86"/>
      <c r="H334" s="89"/>
      <c r="I334" s="89"/>
      <c r="J334" s="89"/>
      <c r="K334" s="89"/>
      <c r="L334" s="89"/>
      <c r="M334" s="90"/>
    </row>
    <row r="335" spans="1:13" s="93" customFormat="1" ht="51">
      <c r="A335" s="67" t="s">
        <v>422</v>
      </c>
      <c r="B335" s="67" t="s">
        <v>637</v>
      </c>
      <c r="C335" s="74" t="s">
        <v>777</v>
      </c>
      <c r="D335" s="112"/>
      <c r="E335" s="115">
        <v>6.15</v>
      </c>
      <c r="F335" s="115"/>
      <c r="G335" s="110"/>
      <c r="H335" s="89"/>
      <c r="I335" s="89"/>
      <c r="J335" s="89"/>
      <c r="K335" s="89"/>
      <c r="L335" s="89"/>
      <c r="M335" s="90"/>
    </row>
    <row r="336" spans="1:13">
      <c r="A336" s="175"/>
      <c r="B336" s="68" t="s">
        <v>202</v>
      </c>
      <c r="C336" s="68" t="s">
        <v>180</v>
      </c>
      <c r="D336" s="114">
        <v>3.36</v>
      </c>
      <c r="E336" s="88">
        <f>E335*D336</f>
        <v>20.664000000000001</v>
      </c>
      <c r="F336" s="86"/>
      <c r="G336" s="86"/>
      <c r="H336" s="87"/>
      <c r="I336" s="89"/>
      <c r="J336" s="89"/>
      <c r="K336" s="89"/>
      <c r="L336" s="89"/>
      <c r="M336" s="90"/>
    </row>
    <row r="337" spans="1:13">
      <c r="A337" s="175"/>
      <c r="B337" s="68" t="s">
        <v>2</v>
      </c>
      <c r="C337" s="70" t="s">
        <v>18</v>
      </c>
      <c r="D337" s="114">
        <v>0.92</v>
      </c>
      <c r="E337" s="88">
        <f>E335*D337</f>
        <v>5.6580000000000004</v>
      </c>
      <c r="F337" s="86"/>
      <c r="G337" s="86"/>
      <c r="H337" s="89"/>
      <c r="I337" s="89"/>
      <c r="J337" s="87"/>
      <c r="K337" s="89"/>
      <c r="L337" s="89"/>
      <c r="M337" s="90"/>
    </row>
    <row r="338" spans="1:13" ht="15">
      <c r="A338" s="175"/>
      <c r="B338" s="68" t="s">
        <v>253</v>
      </c>
      <c r="C338" s="70" t="s">
        <v>778</v>
      </c>
      <c r="D338" s="114">
        <v>0.11</v>
      </c>
      <c r="E338" s="88">
        <f>E335*D338</f>
        <v>0.67649999999999999</v>
      </c>
      <c r="F338" s="86"/>
      <c r="G338" s="86"/>
      <c r="H338" s="89"/>
      <c r="I338" s="89"/>
      <c r="J338" s="89"/>
      <c r="K338" s="89"/>
      <c r="L338" s="89"/>
      <c r="M338" s="90"/>
    </row>
    <row r="339" spans="1:13">
      <c r="A339" s="175"/>
      <c r="B339" s="68" t="s">
        <v>260</v>
      </c>
      <c r="C339" s="68" t="s">
        <v>3</v>
      </c>
      <c r="D339" s="88">
        <v>62.5</v>
      </c>
      <c r="E339" s="88">
        <f>D339*E335</f>
        <v>384.375</v>
      </c>
      <c r="F339" s="86"/>
      <c r="G339" s="86"/>
      <c r="H339" s="89"/>
      <c r="I339" s="89"/>
      <c r="J339" s="89"/>
      <c r="K339" s="89"/>
      <c r="L339" s="89"/>
      <c r="M339" s="90"/>
    </row>
    <row r="340" spans="1:13">
      <c r="A340" s="175"/>
      <c r="B340" s="68" t="s">
        <v>4</v>
      </c>
      <c r="C340" s="68" t="s">
        <v>18</v>
      </c>
      <c r="D340" s="114">
        <v>0.16</v>
      </c>
      <c r="E340" s="88">
        <f>E335*D340</f>
        <v>0.9840000000000001</v>
      </c>
      <c r="F340" s="86"/>
      <c r="G340" s="86"/>
      <c r="H340" s="89"/>
      <c r="I340" s="89"/>
      <c r="J340" s="89"/>
      <c r="K340" s="89"/>
      <c r="L340" s="89"/>
      <c r="M340" s="90"/>
    </row>
    <row r="341" spans="1:13" s="93" customFormat="1" ht="63.75">
      <c r="A341" s="67" t="s">
        <v>423</v>
      </c>
      <c r="B341" s="75" t="s">
        <v>680</v>
      </c>
      <c r="C341" s="75" t="s">
        <v>12</v>
      </c>
      <c r="D341" s="170"/>
      <c r="E341" s="121">
        <v>0.97599999999999998</v>
      </c>
      <c r="F341" s="115"/>
      <c r="G341" s="110"/>
      <c r="H341" s="91"/>
      <c r="I341" s="92"/>
      <c r="J341" s="92"/>
      <c r="K341" s="92"/>
      <c r="L341" s="92"/>
      <c r="M341" s="90"/>
    </row>
    <row r="342" spans="1:13">
      <c r="A342" s="175"/>
      <c r="B342" s="68" t="s">
        <v>181</v>
      </c>
      <c r="C342" s="68" t="s">
        <v>180</v>
      </c>
      <c r="D342" s="122">
        <v>34.9</v>
      </c>
      <c r="E342" s="70">
        <f>D342*E341</f>
        <v>34.062399999999997</v>
      </c>
      <c r="F342" s="111"/>
      <c r="G342" s="88"/>
      <c r="H342" s="89"/>
      <c r="I342" s="89"/>
      <c r="J342" s="89"/>
      <c r="K342" s="89"/>
      <c r="L342" s="89"/>
      <c r="M342" s="90"/>
    </row>
    <row r="343" spans="1:13">
      <c r="A343" s="175"/>
      <c r="B343" s="68" t="s">
        <v>183</v>
      </c>
      <c r="C343" s="70" t="s">
        <v>18</v>
      </c>
      <c r="D343" s="123">
        <v>4.07</v>
      </c>
      <c r="E343" s="70">
        <f>D343*E341</f>
        <v>3.9723200000000003</v>
      </c>
      <c r="F343" s="86"/>
      <c r="G343" s="88"/>
      <c r="H343" s="89"/>
      <c r="I343" s="89"/>
      <c r="J343" s="89"/>
      <c r="K343" s="89"/>
      <c r="L343" s="89"/>
      <c r="M343" s="90"/>
    </row>
    <row r="344" spans="1:13" ht="25.5">
      <c r="A344" s="175"/>
      <c r="B344" s="68" t="s">
        <v>679</v>
      </c>
      <c r="C344" s="70" t="s">
        <v>185</v>
      </c>
      <c r="D344" s="123"/>
      <c r="E344" s="117">
        <v>0.57199999999999995</v>
      </c>
      <c r="F344" s="86"/>
      <c r="G344" s="124"/>
      <c r="H344" s="89"/>
      <c r="I344" s="89"/>
      <c r="J344" s="89"/>
      <c r="K344" s="89"/>
      <c r="L344" s="89"/>
    </row>
    <row r="345" spans="1:13" ht="15">
      <c r="A345" s="175"/>
      <c r="B345" s="68" t="s">
        <v>681</v>
      </c>
      <c r="C345" s="70" t="s">
        <v>779</v>
      </c>
      <c r="D345" s="123"/>
      <c r="E345" s="117">
        <v>13.47</v>
      </c>
      <c r="F345" s="86"/>
      <c r="G345" s="124"/>
      <c r="H345" s="89"/>
      <c r="I345" s="89"/>
      <c r="J345" s="89"/>
      <c r="K345" s="89"/>
      <c r="L345" s="89"/>
    </row>
    <row r="346" spans="1:13">
      <c r="A346" s="175"/>
      <c r="B346" s="125" t="s">
        <v>224</v>
      </c>
      <c r="C346" s="170" t="s">
        <v>184</v>
      </c>
      <c r="D346" s="122">
        <v>15.2</v>
      </c>
      <c r="E346" s="170">
        <f>D346*E341</f>
        <v>14.835199999999999</v>
      </c>
      <c r="F346" s="170"/>
      <c r="G346" s="86"/>
      <c r="H346" s="89"/>
      <c r="I346" s="89"/>
      <c r="J346" s="89"/>
      <c r="K346" s="89"/>
      <c r="L346" s="89"/>
      <c r="M346" s="90"/>
    </row>
    <row r="347" spans="1:13">
      <c r="A347" s="175"/>
      <c r="B347" s="125" t="s">
        <v>301</v>
      </c>
      <c r="C347" s="170" t="s">
        <v>184</v>
      </c>
      <c r="D347" s="123">
        <v>3.3</v>
      </c>
      <c r="E347" s="70">
        <f>D347*E341</f>
        <v>3.2207999999999997</v>
      </c>
      <c r="F347" s="170"/>
      <c r="G347" s="86"/>
      <c r="H347" s="89"/>
      <c r="I347" s="89"/>
      <c r="J347" s="89"/>
      <c r="K347" s="89"/>
      <c r="L347" s="89"/>
      <c r="M347" s="90"/>
    </row>
    <row r="348" spans="1:13">
      <c r="A348" s="175"/>
      <c r="B348" s="170" t="s">
        <v>186</v>
      </c>
      <c r="C348" s="170" t="s">
        <v>18</v>
      </c>
      <c r="D348" s="126">
        <v>2.78</v>
      </c>
      <c r="E348" s="70">
        <f>D348*E341</f>
        <v>2.7132799999999997</v>
      </c>
      <c r="F348" s="170"/>
      <c r="G348" s="86"/>
      <c r="H348" s="89"/>
      <c r="I348" s="89"/>
      <c r="J348" s="89"/>
      <c r="K348" s="89"/>
      <c r="L348" s="89"/>
      <c r="M348" s="90"/>
    </row>
    <row r="349" spans="1:13" s="93" customFormat="1" ht="38.25">
      <c r="A349" s="67" t="s">
        <v>690</v>
      </c>
      <c r="B349" s="75" t="s">
        <v>685</v>
      </c>
      <c r="C349" s="75" t="s">
        <v>12</v>
      </c>
      <c r="D349" s="170"/>
      <c r="E349" s="121">
        <v>7.6999999999999999E-2</v>
      </c>
      <c r="F349" s="115"/>
      <c r="G349" s="110"/>
      <c r="H349" s="91"/>
      <c r="I349" s="92"/>
      <c r="J349" s="92"/>
      <c r="K349" s="92"/>
      <c r="L349" s="92"/>
      <c r="M349" s="90"/>
    </row>
    <row r="350" spans="1:13">
      <c r="A350" s="175"/>
      <c r="B350" s="68" t="s">
        <v>181</v>
      </c>
      <c r="C350" s="68" t="s">
        <v>180</v>
      </c>
      <c r="D350" s="122">
        <v>34.9</v>
      </c>
      <c r="E350" s="70">
        <f>D350*E349</f>
        <v>2.6873</v>
      </c>
      <c r="F350" s="111"/>
      <c r="G350" s="88"/>
      <c r="H350" s="89"/>
      <c r="I350" s="89"/>
      <c r="J350" s="89"/>
      <c r="K350" s="89"/>
      <c r="L350" s="89"/>
      <c r="M350" s="90"/>
    </row>
    <row r="351" spans="1:13">
      <c r="A351" s="175"/>
      <c r="B351" s="68" t="s">
        <v>183</v>
      </c>
      <c r="C351" s="70" t="s">
        <v>18</v>
      </c>
      <c r="D351" s="123">
        <v>4.07</v>
      </c>
      <c r="E351" s="70">
        <f>D351*E349</f>
        <v>0.31339</v>
      </c>
      <c r="F351" s="86"/>
      <c r="G351" s="88"/>
      <c r="H351" s="89"/>
      <c r="I351" s="89"/>
      <c r="J351" s="89"/>
      <c r="K351" s="89"/>
      <c r="L351" s="89"/>
      <c r="M351" s="90"/>
    </row>
    <row r="352" spans="1:13" ht="25.5">
      <c r="A352" s="175"/>
      <c r="B352" s="68" t="s">
        <v>686</v>
      </c>
      <c r="C352" s="70" t="s">
        <v>185</v>
      </c>
      <c r="D352" s="123"/>
      <c r="E352" s="117">
        <v>7.6999999999999999E-2</v>
      </c>
      <c r="F352" s="86"/>
      <c r="G352" s="124"/>
      <c r="H352" s="89"/>
      <c r="I352" s="89"/>
      <c r="J352" s="89"/>
      <c r="K352" s="89"/>
      <c r="L352" s="89"/>
    </row>
    <row r="353" spans="1:13">
      <c r="A353" s="175"/>
      <c r="B353" s="125" t="s">
        <v>224</v>
      </c>
      <c r="C353" s="170" t="s">
        <v>184</v>
      </c>
      <c r="D353" s="122">
        <v>15.2</v>
      </c>
      <c r="E353" s="170">
        <f>D353*E349</f>
        <v>1.1703999999999999</v>
      </c>
      <c r="F353" s="170"/>
      <c r="G353" s="86"/>
      <c r="H353" s="89"/>
      <c r="I353" s="89"/>
      <c r="J353" s="89"/>
      <c r="K353" s="89"/>
      <c r="L353" s="89"/>
      <c r="M353" s="90"/>
    </row>
    <row r="354" spans="1:13">
      <c r="A354" s="175"/>
      <c r="B354" s="125" t="s">
        <v>301</v>
      </c>
      <c r="C354" s="170" t="s">
        <v>184</v>
      </c>
      <c r="D354" s="123">
        <v>3.3</v>
      </c>
      <c r="E354" s="70">
        <f>D354*E349</f>
        <v>0.25409999999999999</v>
      </c>
      <c r="F354" s="170"/>
      <c r="G354" s="86"/>
      <c r="H354" s="89"/>
      <c r="I354" s="89"/>
      <c r="J354" s="89"/>
      <c r="K354" s="89"/>
      <c r="L354" s="89"/>
      <c r="M354" s="90"/>
    </row>
    <row r="355" spans="1:13">
      <c r="A355" s="175"/>
      <c r="B355" s="170" t="s">
        <v>186</v>
      </c>
      <c r="C355" s="170" t="s">
        <v>18</v>
      </c>
      <c r="D355" s="126">
        <v>2.78</v>
      </c>
      <c r="E355" s="70">
        <f>D355*E349</f>
        <v>0.21405999999999997</v>
      </c>
      <c r="F355" s="170"/>
      <c r="G355" s="86"/>
      <c r="H355" s="89"/>
      <c r="I355" s="89"/>
      <c r="J355" s="89"/>
      <c r="K355" s="89"/>
      <c r="L355" s="89"/>
      <c r="M355" s="90"/>
    </row>
    <row r="356" spans="1:13">
      <c r="A356" s="175"/>
      <c r="B356" s="75" t="s">
        <v>257</v>
      </c>
      <c r="C356" s="70"/>
      <c r="D356" s="117"/>
      <c r="E356" s="124"/>
      <c r="F356" s="86"/>
      <c r="G356" s="86"/>
      <c r="H356" s="89"/>
      <c r="I356" s="89"/>
      <c r="J356" s="89"/>
      <c r="K356" s="89"/>
      <c r="L356" s="89"/>
      <c r="M356" s="90"/>
    </row>
    <row r="357" spans="1:13" s="93" customFormat="1" ht="38.25">
      <c r="A357" s="67" t="s">
        <v>691</v>
      </c>
      <c r="B357" s="67" t="s">
        <v>623</v>
      </c>
      <c r="C357" s="67" t="s">
        <v>780</v>
      </c>
      <c r="D357" s="112"/>
      <c r="E357" s="115">
        <v>36.299999999999997</v>
      </c>
      <c r="F357" s="115"/>
      <c r="G357" s="110"/>
      <c r="H357" s="89"/>
      <c r="I357" s="89"/>
      <c r="J357" s="89"/>
      <c r="K357" s="89"/>
      <c r="L357" s="89"/>
      <c r="M357" s="90"/>
    </row>
    <row r="358" spans="1:13">
      <c r="A358" s="175"/>
      <c r="B358" s="68" t="s">
        <v>365</v>
      </c>
      <c r="C358" s="68" t="s">
        <v>180</v>
      </c>
      <c r="D358" s="132">
        <v>0.1948</v>
      </c>
      <c r="E358" s="88">
        <f>D358*E357</f>
        <v>7.0712399999999995</v>
      </c>
      <c r="F358" s="86"/>
      <c r="G358" s="86"/>
      <c r="H358" s="87"/>
      <c r="I358" s="89"/>
      <c r="J358" s="89"/>
      <c r="K358" s="89"/>
      <c r="L358" s="89"/>
      <c r="M358" s="90"/>
    </row>
    <row r="359" spans="1:13">
      <c r="A359" s="175"/>
      <c r="B359" s="68" t="s">
        <v>366</v>
      </c>
      <c r="C359" s="70" t="s">
        <v>18</v>
      </c>
      <c r="D359" s="132">
        <v>1.41E-2</v>
      </c>
      <c r="E359" s="88">
        <f>D359*E357</f>
        <v>0.5118299999999999</v>
      </c>
      <c r="F359" s="86"/>
      <c r="G359" s="86"/>
      <c r="H359" s="89"/>
      <c r="I359" s="89"/>
      <c r="J359" s="87"/>
      <c r="K359" s="89"/>
      <c r="L359" s="89"/>
      <c r="M359" s="90"/>
    </row>
    <row r="360" spans="1:13" ht="15">
      <c r="A360" s="175"/>
      <c r="B360" s="68" t="s">
        <v>364</v>
      </c>
      <c r="C360" s="70" t="s">
        <v>778</v>
      </c>
      <c r="D360" s="132">
        <v>3.1E-2</v>
      </c>
      <c r="E360" s="88">
        <f>D360*E357</f>
        <v>1.1253</v>
      </c>
      <c r="F360" s="86"/>
      <c r="G360" s="86"/>
      <c r="H360" s="89"/>
      <c r="I360" s="89"/>
      <c r="J360" s="89"/>
      <c r="K360" s="89"/>
      <c r="L360" s="89"/>
      <c r="M360" s="90"/>
    </row>
    <row r="361" spans="1:13">
      <c r="A361" s="175"/>
      <c r="B361" s="68" t="s">
        <v>4</v>
      </c>
      <c r="C361" s="68" t="s">
        <v>18</v>
      </c>
      <c r="D361" s="124">
        <v>6.4000000000000003E-3</v>
      </c>
      <c r="E361" s="88">
        <f>D361*E357</f>
        <v>0.23232</v>
      </c>
      <c r="F361" s="86"/>
      <c r="G361" s="86"/>
      <c r="H361" s="89"/>
      <c r="I361" s="89"/>
      <c r="J361" s="89"/>
      <c r="K361" s="89"/>
      <c r="L361" s="89"/>
      <c r="M361" s="90"/>
    </row>
    <row r="362" spans="1:13" s="93" customFormat="1" ht="51">
      <c r="A362" s="67" t="s">
        <v>692</v>
      </c>
      <c r="B362" s="67" t="s">
        <v>624</v>
      </c>
      <c r="C362" s="67" t="s">
        <v>780</v>
      </c>
      <c r="D362" s="109"/>
      <c r="E362" s="115">
        <f>E357</f>
        <v>36.299999999999997</v>
      </c>
      <c r="F362" s="115"/>
      <c r="G362" s="110"/>
      <c r="H362" s="89"/>
      <c r="I362" s="89"/>
      <c r="J362" s="89"/>
      <c r="K362" s="89"/>
      <c r="L362" s="89"/>
      <c r="M362" s="90"/>
    </row>
    <row r="363" spans="1:13" s="93" customFormat="1">
      <c r="A363" s="172"/>
      <c r="B363" s="68" t="s">
        <v>1</v>
      </c>
      <c r="C363" s="68" t="s">
        <v>180</v>
      </c>
      <c r="D363" s="102">
        <v>7.9100000000000004E-2</v>
      </c>
      <c r="E363" s="86">
        <f>D363*E362</f>
        <v>2.8713299999999999</v>
      </c>
      <c r="F363" s="86"/>
      <c r="G363" s="88"/>
      <c r="H363" s="89"/>
      <c r="I363" s="89"/>
      <c r="J363" s="89"/>
      <c r="K363" s="89"/>
      <c r="L363" s="89"/>
      <c r="M363" s="90"/>
    </row>
    <row r="364" spans="1:13">
      <c r="A364" s="175"/>
      <c r="B364" s="68" t="s">
        <v>2</v>
      </c>
      <c r="C364" s="70" t="s">
        <v>182</v>
      </c>
      <c r="D364" s="102">
        <v>4.3200000000000002E-2</v>
      </c>
      <c r="E364" s="88">
        <f>D364*E362</f>
        <v>1.56816</v>
      </c>
      <c r="F364" s="86"/>
      <c r="G364" s="86"/>
      <c r="H364" s="87"/>
      <c r="I364" s="89"/>
      <c r="J364" s="89"/>
      <c r="K364" s="89"/>
      <c r="L364" s="89"/>
      <c r="M364" s="90"/>
    </row>
    <row r="365" spans="1:13" ht="15">
      <c r="A365" s="175"/>
      <c r="B365" s="68" t="s">
        <v>293</v>
      </c>
      <c r="C365" s="68" t="s">
        <v>779</v>
      </c>
      <c r="D365" s="102">
        <v>1.25</v>
      </c>
      <c r="E365" s="86">
        <f>D365*E362</f>
        <v>45.375</v>
      </c>
      <c r="F365" s="86"/>
      <c r="G365" s="86"/>
      <c r="H365" s="89"/>
      <c r="I365" s="89"/>
      <c r="J365" s="87"/>
      <c r="K365" s="89"/>
      <c r="L365" s="89"/>
      <c r="M365" s="90"/>
    </row>
    <row r="366" spans="1:13">
      <c r="A366" s="175"/>
      <c r="B366" s="68" t="s">
        <v>294</v>
      </c>
      <c r="C366" s="70" t="s">
        <v>201</v>
      </c>
      <c r="D366" s="70">
        <v>0.1</v>
      </c>
      <c r="E366" s="124">
        <f>D366*E362</f>
        <v>3.63</v>
      </c>
      <c r="F366" s="86"/>
      <c r="G366" s="86"/>
      <c r="H366" s="89"/>
      <c r="I366" s="89"/>
      <c r="J366" s="89"/>
      <c r="K366" s="89"/>
      <c r="L366" s="89"/>
      <c r="M366" s="90"/>
    </row>
    <row r="367" spans="1:13">
      <c r="A367" s="175"/>
      <c r="B367" s="170" t="s">
        <v>186</v>
      </c>
      <c r="C367" s="70" t="s">
        <v>17</v>
      </c>
      <c r="D367" s="102">
        <v>8.2000000000000003E-2</v>
      </c>
      <c r="E367" s="124">
        <f>D367*E362</f>
        <v>2.9765999999999999</v>
      </c>
      <c r="F367" s="86"/>
      <c r="G367" s="86"/>
      <c r="H367" s="89"/>
      <c r="I367" s="89"/>
      <c r="J367" s="89"/>
      <c r="K367" s="89"/>
      <c r="L367" s="89"/>
      <c r="M367" s="90"/>
    </row>
    <row r="368" spans="1:13" s="93" customFormat="1" ht="38.25">
      <c r="A368" s="67" t="s">
        <v>693</v>
      </c>
      <c r="B368" s="67" t="s">
        <v>625</v>
      </c>
      <c r="C368" s="67" t="s">
        <v>780</v>
      </c>
      <c r="D368" s="112"/>
      <c r="E368" s="115">
        <v>539.54999999999995</v>
      </c>
      <c r="F368" s="115"/>
      <c r="G368" s="110"/>
      <c r="H368" s="89"/>
      <c r="I368" s="89"/>
      <c r="J368" s="89"/>
      <c r="K368" s="89"/>
      <c r="L368" s="89"/>
      <c r="M368" s="90"/>
    </row>
    <row r="369" spans="1:13">
      <c r="A369" s="175"/>
      <c r="B369" s="68" t="s">
        <v>204</v>
      </c>
      <c r="C369" s="68" t="s">
        <v>180</v>
      </c>
      <c r="D369" s="132">
        <v>0.2084</v>
      </c>
      <c r="E369" s="88">
        <f>D369*E368</f>
        <v>112.44221999999999</v>
      </c>
      <c r="F369" s="86"/>
      <c r="G369" s="86"/>
      <c r="H369" s="87"/>
      <c r="I369" s="89"/>
      <c r="J369" s="89"/>
      <c r="K369" s="89"/>
      <c r="L369" s="89"/>
      <c r="M369" s="90"/>
    </row>
    <row r="370" spans="1:13">
      <c r="A370" s="175"/>
      <c r="B370" s="68" t="s">
        <v>205</v>
      </c>
      <c r="C370" s="70" t="s">
        <v>18</v>
      </c>
      <c r="D370" s="132">
        <v>2.3300000000000001E-2</v>
      </c>
      <c r="E370" s="88">
        <f>D370*E368</f>
        <v>12.571515</v>
      </c>
      <c r="F370" s="86"/>
      <c r="G370" s="86"/>
      <c r="H370" s="89"/>
      <c r="I370" s="89"/>
      <c r="J370" s="87"/>
      <c r="K370" s="89"/>
      <c r="L370" s="89"/>
      <c r="M370" s="90"/>
    </row>
    <row r="371" spans="1:13" ht="15">
      <c r="A371" s="175"/>
      <c r="B371" s="68" t="s">
        <v>206</v>
      </c>
      <c r="C371" s="70" t="s">
        <v>778</v>
      </c>
      <c r="D371" s="132">
        <v>5.0999999999999997E-2</v>
      </c>
      <c r="E371" s="88">
        <f>D371*E368</f>
        <v>27.517049999999998</v>
      </c>
      <c r="F371" s="86"/>
      <c r="G371" s="86"/>
      <c r="H371" s="89"/>
      <c r="I371" s="89"/>
      <c r="J371" s="89"/>
      <c r="K371" s="89"/>
      <c r="L371" s="89"/>
      <c r="M371" s="90"/>
    </row>
    <row r="372" spans="1:13">
      <c r="A372" s="175"/>
      <c r="B372" s="68" t="s">
        <v>4</v>
      </c>
      <c r="C372" s="68" t="s">
        <v>18</v>
      </c>
      <c r="D372" s="124">
        <v>6.4000000000000003E-3</v>
      </c>
      <c r="E372" s="88">
        <f>D372*E368</f>
        <v>3.4531199999999997</v>
      </c>
      <c r="F372" s="86"/>
      <c r="G372" s="86"/>
      <c r="H372" s="89"/>
      <c r="I372" s="89"/>
      <c r="J372" s="89"/>
      <c r="K372" s="89"/>
      <c r="L372" s="89"/>
      <c r="M372" s="90"/>
    </row>
    <row r="373" spans="1:13" s="93" customFormat="1" ht="38.25">
      <c r="A373" s="67" t="s">
        <v>694</v>
      </c>
      <c r="B373" s="67" t="s">
        <v>626</v>
      </c>
      <c r="C373" s="67" t="s">
        <v>780</v>
      </c>
      <c r="D373" s="112"/>
      <c r="E373" s="115">
        <v>222.5</v>
      </c>
      <c r="F373" s="115"/>
      <c r="G373" s="110"/>
      <c r="H373" s="89"/>
      <c r="I373" s="89"/>
      <c r="J373" s="89"/>
      <c r="K373" s="89"/>
      <c r="L373" s="89"/>
      <c r="M373" s="90"/>
    </row>
    <row r="374" spans="1:13">
      <c r="A374" s="175"/>
      <c r="B374" s="68" t="s">
        <v>1</v>
      </c>
      <c r="C374" s="68" t="s">
        <v>180</v>
      </c>
      <c r="D374" s="86">
        <v>1.58</v>
      </c>
      <c r="E374" s="88">
        <f>D374*E373</f>
        <v>351.55</v>
      </c>
      <c r="F374" s="86"/>
      <c r="G374" s="86"/>
      <c r="H374" s="87"/>
      <c r="I374" s="89"/>
      <c r="J374" s="89"/>
      <c r="K374" s="89"/>
      <c r="L374" s="89"/>
      <c r="M374" s="90"/>
    </row>
    <row r="375" spans="1:13">
      <c r="A375" s="175"/>
      <c r="B375" s="68" t="s">
        <v>2</v>
      </c>
      <c r="C375" s="70" t="s">
        <v>182</v>
      </c>
      <c r="D375" s="132">
        <v>4.3999999999999997E-2</v>
      </c>
      <c r="E375" s="88">
        <f>D375*E373</f>
        <v>9.7899999999999991</v>
      </c>
      <c r="F375" s="86"/>
      <c r="G375" s="86"/>
      <c r="H375" s="89"/>
      <c r="I375" s="89"/>
      <c r="J375" s="87"/>
      <c r="K375" s="89"/>
      <c r="L375" s="89"/>
      <c r="M375" s="90"/>
    </row>
    <row r="376" spans="1:13" ht="15">
      <c r="A376" s="175"/>
      <c r="B376" s="170" t="s">
        <v>349</v>
      </c>
      <c r="C376" s="70" t="s">
        <v>781</v>
      </c>
      <c r="D376" s="86">
        <v>1.02</v>
      </c>
      <c r="E376" s="88">
        <f>D376*E373</f>
        <v>226.95000000000002</v>
      </c>
      <c r="F376" s="86"/>
      <c r="G376" s="86"/>
      <c r="H376" s="89"/>
      <c r="I376" s="89"/>
      <c r="J376" s="89"/>
      <c r="K376" s="89"/>
      <c r="L376" s="89"/>
      <c r="M376" s="90"/>
    </row>
    <row r="377" spans="1:13" ht="15">
      <c r="A377" s="175"/>
      <c r="B377" s="68" t="s">
        <v>6</v>
      </c>
      <c r="C377" s="70" t="s">
        <v>778</v>
      </c>
      <c r="D377" s="132">
        <v>2.1999999999999999E-2</v>
      </c>
      <c r="E377" s="88">
        <f>D377*E373</f>
        <v>4.8949999999999996</v>
      </c>
      <c r="F377" s="86"/>
      <c r="G377" s="86"/>
      <c r="H377" s="89"/>
      <c r="I377" s="89"/>
      <c r="J377" s="89"/>
      <c r="K377" s="89"/>
      <c r="L377" s="89"/>
      <c r="M377" s="90"/>
    </row>
    <row r="378" spans="1:13">
      <c r="A378" s="175"/>
      <c r="B378" s="68" t="s">
        <v>4</v>
      </c>
      <c r="C378" s="68" t="s">
        <v>18</v>
      </c>
      <c r="D378" s="132">
        <v>4.2999999999999997E-2</v>
      </c>
      <c r="E378" s="88">
        <f>D378*E373</f>
        <v>9.567499999999999</v>
      </c>
      <c r="F378" s="86"/>
      <c r="G378" s="86"/>
      <c r="H378" s="89"/>
      <c r="I378" s="89"/>
      <c r="J378" s="89"/>
      <c r="K378" s="89"/>
      <c r="L378" s="89"/>
      <c r="M378" s="90"/>
    </row>
    <row r="379" spans="1:13" s="93" customFormat="1" ht="38.25">
      <c r="A379" s="67" t="s">
        <v>424</v>
      </c>
      <c r="B379" s="67" t="s">
        <v>367</v>
      </c>
      <c r="C379" s="67" t="s">
        <v>780</v>
      </c>
      <c r="D379" s="112"/>
      <c r="E379" s="115">
        <v>327.75</v>
      </c>
      <c r="F379" s="115"/>
      <c r="G379" s="110"/>
      <c r="H379" s="89"/>
      <c r="I379" s="89"/>
      <c r="J379" s="89"/>
      <c r="K379" s="89"/>
      <c r="L379" s="89"/>
      <c r="M379" s="90"/>
    </row>
    <row r="380" spans="1:13">
      <c r="A380" s="175"/>
      <c r="B380" s="68" t="s">
        <v>218</v>
      </c>
      <c r="C380" s="68" t="s">
        <v>180</v>
      </c>
      <c r="D380" s="124">
        <v>0.99399999999999999</v>
      </c>
      <c r="E380" s="88">
        <f>D380*E379</f>
        <v>325.7835</v>
      </c>
      <c r="F380" s="86"/>
      <c r="G380" s="86"/>
      <c r="H380" s="87"/>
      <c r="I380" s="89"/>
      <c r="J380" s="89"/>
      <c r="K380" s="89"/>
      <c r="L380" s="89"/>
      <c r="M380" s="90"/>
    </row>
    <row r="381" spans="1:13">
      <c r="A381" s="175"/>
      <c r="B381" s="68" t="s">
        <v>2</v>
      </c>
      <c r="C381" s="70" t="s">
        <v>18</v>
      </c>
      <c r="D381" s="132">
        <v>2.5100000000000001E-2</v>
      </c>
      <c r="E381" s="88">
        <f>D381*E379</f>
        <v>8.2265250000000005</v>
      </c>
      <c r="F381" s="86"/>
      <c r="G381" s="86"/>
      <c r="H381" s="89"/>
      <c r="I381" s="89"/>
      <c r="J381" s="87"/>
      <c r="K381" s="89"/>
      <c r="L381" s="89"/>
      <c r="M381" s="90"/>
    </row>
    <row r="382" spans="1:13" ht="15">
      <c r="A382" s="175"/>
      <c r="B382" s="170" t="s">
        <v>219</v>
      </c>
      <c r="C382" s="70" t="s">
        <v>781</v>
      </c>
      <c r="D382" s="86">
        <v>1.02</v>
      </c>
      <c r="E382" s="88">
        <f>D382*E379</f>
        <v>334.30500000000001</v>
      </c>
      <c r="F382" s="86"/>
      <c r="G382" s="86"/>
      <c r="H382" s="89"/>
      <c r="I382" s="89"/>
      <c r="J382" s="89"/>
      <c r="K382" s="89"/>
      <c r="L382" s="89"/>
      <c r="M382" s="90"/>
    </row>
    <row r="383" spans="1:13" ht="25.5">
      <c r="A383" s="175"/>
      <c r="B383" s="170" t="s">
        <v>220</v>
      </c>
      <c r="C383" s="70" t="s">
        <v>781</v>
      </c>
      <c r="D383" s="86">
        <v>1.02</v>
      </c>
      <c r="E383" s="88">
        <f>D383*E379</f>
        <v>334.30500000000001</v>
      </c>
      <c r="F383" s="86"/>
      <c r="G383" s="86"/>
      <c r="H383" s="89"/>
      <c r="I383" s="89"/>
      <c r="J383" s="89"/>
      <c r="K383" s="89"/>
      <c r="L383" s="89"/>
      <c r="M383" s="90"/>
    </row>
    <row r="384" spans="1:13">
      <c r="A384" s="175"/>
      <c r="B384" s="170" t="s">
        <v>339</v>
      </c>
      <c r="C384" s="70" t="s">
        <v>5</v>
      </c>
      <c r="D384" s="86">
        <v>1.07</v>
      </c>
      <c r="E384" s="88">
        <f>D384*E379</f>
        <v>350.6925</v>
      </c>
      <c r="F384" s="86"/>
      <c r="G384" s="86"/>
      <c r="H384" s="89"/>
      <c r="I384" s="89"/>
      <c r="J384" s="89"/>
      <c r="K384" s="89"/>
      <c r="L384" s="89"/>
      <c r="M384" s="90"/>
    </row>
    <row r="385" spans="1:13">
      <c r="A385" s="175"/>
      <c r="B385" s="68" t="s">
        <v>4</v>
      </c>
      <c r="C385" s="68" t="s">
        <v>18</v>
      </c>
      <c r="D385" s="124">
        <v>0.107</v>
      </c>
      <c r="E385" s="88">
        <f>D385*E379</f>
        <v>35.069249999999997</v>
      </c>
      <c r="F385" s="86"/>
      <c r="G385" s="86"/>
      <c r="H385" s="89"/>
      <c r="I385" s="89"/>
      <c r="J385" s="89"/>
      <c r="K385" s="89"/>
      <c r="L385" s="89"/>
      <c r="M385" s="90"/>
    </row>
    <row r="386" spans="1:13">
      <c r="A386" s="175"/>
      <c r="B386" s="67" t="s">
        <v>627</v>
      </c>
      <c r="C386" s="68"/>
      <c r="D386" s="124"/>
      <c r="E386" s="88"/>
      <c r="F386" s="86"/>
      <c r="G386" s="86"/>
      <c r="H386" s="89"/>
      <c r="I386" s="89"/>
      <c r="J386" s="89"/>
      <c r="K386" s="89"/>
      <c r="L386" s="89"/>
      <c r="M386" s="90"/>
    </row>
    <row r="387" spans="1:13" s="93" customFormat="1" ht="38.25">
      <c r="A387" s="67" t="s">
        <v>425</v>
      </c>
      <c r="B387" s="67" t="s">
        <v>616</v>
      </c>
      <c r="C387" s="67" t="s">
        <v>780</v>
      </c>
      <c r="D387" s="112"/>
      <c r="E387" s="115">
        <v>18.7</v>
      </c>
      <c r="F387" s="115"/>
      <c r="G387" s="110"/>
      <c r="H387" s="89"/>
      <c r="I387" s="89"/>
      <c r="J387" s="89"/>
      <c r="K387" s="89"/>
      <c r="L387" s="89"/>
      <c r="M387" s="90"/>
    </row>
    <row r="388" spans="1:13">
      <c r="A388" s="175"/>
      <c r="B388" s="68" t="s">
        <v>365</v>
      </c>
      <c r="C388" s="68" t="s">
        <v>180</v>
      </c>
      <c r="D388" s="132">
        <v>0.1948</v>
      </c>
      <c r="E388" s="88">
        <f>D388*E387</f>
        <v>3.64276</v>
      </c>
      <c r="F388" s="86"/>
      <c r="G388" s="86"/>
      <c r="H388" s="87"/>
      <c r="I388" s="89"/>
      <c r="J388" s="89"/>
      <c r="K388" s="89"/>
      <c r="L388" s="89"/>
      <c r="M388" s="90"/>
    </row>
    <row r="389" spans="1:13">
      <c r="A389" s="175"/>
      <c r="B389" s="68" t="s">
        <v>366</v>
      </c>
      <c r="C389" s="70" t="s">
        <v>18</v>
      </c>
      <c r="D389" s="132">
        <v>1.41E-2</v>
      </c>
      <c r="E389" s="88">
        <f>D389*E387</f>
        <v>0.26366999999999996</v>
      </c>
      <c r="F389" s="86"/>
      <c r="G389" s="86"/>
      <c r="H389" s="89"/>
      <c r="I389" s="89"/>
      <c r="J389" s="87"/>
      <c r="K389" s="89"/>
      <c r="L389" s="89"/>
      <c r="M389" s="90"/>
    </row>
    <row r="390" spans="1:13" ht="15">
      <c r="A390" s="175"/>
      <c r="B390" s="68" t="s">
        <v>364</v>
      </c>
      <c r="C390" s="70" t="s">
        <v>778</v>
      </c>
      <c r="D390" s="132">
        <v>3.1E-2</v>
      </c>
      <c r="E390" s="88">
        <f>D390*E387</f>
        <v>0.57969999999999999</v>
      </c>
      <c r="F390" s="86"/>
      <c r="G390" s="86"/>
      <c r="H390" s="89"/>
      <c r="I390" s="89"/>
      <c r="J390" s="89"/>
      <c r="K390" s="89"/>
      <c r="L390" s="89"/>
      <c r="M390" s="90"/>
    </row>
    <row r="391" spans="1:13">
      <c r="A391" s="175"/>
      <c r="B391" s="68" t="s">
        <v>4</v>
      </c>
      <c r="C391" s="68" t="s">
        <v>18</v>
      </c>
      <c r="D391" s="124">
        <v>6.4000000000000003E-3</v>
      </c>
      <c r="E391" s="88">
        <f>D391*E387</f>
        <v>0.11967999999999999</v>
      </c>
      <c r="F391" s="86"/>
      <c r="G391" s="86"/>
      <c r="H391" s="89"/>
      <c r="I391" s="89"/>
      <c r="J391" s="89"/>
      <c r="K391" s="89"/>
      <c r="L391" s="89"/>
      <c r="M391" s="90"/>
    </row>
    <row r="392" spans="1:13" s="93" customFormat="1" ht="63.75">
      <c r="A392" s="67" t="s">
        <v>426</v>
      </c>
      <c r="B392" s="67" t="s">
        <v>628</v>
      </c>
      <c r="C392" s="67" t="s">
        <v>780</v>
      </c>
      <c r="D392" s="112"/>
      <c r="E392" s="115">
        <v>22.9</v>
      </c>
      <c r="F392" s="115"/>
      <c r="G392" s="110"/>
      <c r="H392" s="89"/>
      <c r="I392" s="89"/>
      <c r="J392" s="89"/>
      <c r="K392" s="89"/>
      <c r="L392" s="89"/>
      <c r="M392" s="90"/>
    </row>
    <row r="393" spans="1:13">
      <c r="A393" s="175"/>
      <c r="B393" s="68" t="s">
        <v>1</v>
      </c>
      <c r="C393" s="68" t="s">
        <v>180</v>
      </c>
      <c r="D393" s="86">
        <v>2.42</v>
      </c>
      <c r="E393" s="88">
        <f>D393*E392</f>
        <v>55.417999999999992</v>
      </c>
      <c r="F393" s="86"/>
      <c r="G393" s="86"/>
      <c r="H393" s="87"/>
      <c r="I393" s="133"/>
      <c r="J393" s="133"/>
      <c r="K393" s="133"/>
      <c r="L393" s="133"/>
      <c r="M393" s="90"/>
    </row>
    <row r="394" spans="1:13">
      <c r="A394" s="175"/>
      <c r="B394" s="68" t="s">
        <v>2</v>
      </c>
      <c r="C394" s="70" t="s">
        <v>182</v>
      </c>
      <c r="D394" s="132">
        <v>4.4999999999999998E-2</v>
      </c>
      <c r="E394" s="88">
        <f>D394*E392</f>
        <v>1.0305</v>
      </c>
      <c r="F394" s="86"/>
      <c r="G394" s="86"/>
      <c r="H394" s="133"/>
      <c r="I394" s="133"/>
      <c r="J394" s="87"/>
      <c r="K394" s="133"/>
      <c r="L394" s="133"/>
      <c r="M394" s="90"/>
    </row>
    <row r="395" spans="1:13" ht="25.5">
      <c r="A395" s="175"/>
      <c r="B395" s="170" t="s">
        <v>615</v>
      </c>
      <c r="C395" s="70" t="s">
        <v>781</v>
      </c>
      <c r="D395" s="86">
        <v>1</v>
      </c>
      <c r="E395" s="88">
        <f>D395*E392</f>
        <v>22.9</v>
      </c>
      <c r="F395" s="86"/>
      <c r="G395" s="86"/>
      <c r="H395" s="133"/>
      <c r="I395" s="133"/>
      <c r="J395" s="133"/>
      <c r="K395" s="133"/>
      <c r="L395" s="133"/>
      <c r="M395" s="90"/>
    </row>
    <row r="396" spans="1:13" ht="15">
      <c r="A396" s="175"/>
      <c r="B396" s="68" t="s">
        <v>6</v>
      </c>
      <c r="C396" s="70" t="s">
        <v>778</v>
      </c>
      <c r="D396" s="132">
        <v>2.5000000000000001E-2</v>
      </c>
      <c r="E396" s="88">
        <f>D396*E392</f>
        <v>0.57250000000000001</v>
      </c>
      <c r="F396" s="86"/>
      <c r="G396" s="86"/>
      <c r="H396" s="133"/>
      <c r="I396" s="133"/>
      <c r="J396" s="133"/>
      <c r="K396" s="133"/>
      <c r="L396" s="133"/>
      <c r="M396" s="90"/>
    </row>
    <row r="397" spans="1:13">
      <c r="A397" s="175"/>
      <c r="B397" s="68" t="s">
        <v>4</v>
      </c>
      <c r="C397" s="68" t="s">
        <v>18</v>
      </c>
      <c r="D397" s="132">
        <v>4.2999999999999997E-2</v>
      </c>
      <c r="E397" s="88">
        <f>D397*E392</f>
        <v>0.98469999999999991</v>
      </c>
      <c r="F397" s="86"/>
      <c r="G397" s="86"/>
      <c r="H397" s="133"/>
      <c r="I397" s="133"/>
      <c r="J397" s="133"/>
      <c r="K397" s="133"/>
      <c r="L397" s="133"/>
      <c r="M397" s="90"/>
    </row>
    <row r="398" spans="1:13">
      <c r="A398" s="175"/>
      <c r="B398" s="67" t="s">
        <v>633</v>
      </c>
      <c r="C398" s="68"/>
      <c r="D398" s="114"/>
      <c r="E398" s="88"/>
      <c r="F398" s="86"/>
      <c r="G398" s="86"/>
      <c r="H398" s="89"/>
      <c r="I398" s="89"/>
      <c r="J398" s="89"/>
      <c r="K398" s="89"/>
      <c r="L398" s="89"/>
      <c r="M398" s="90"/>
    </row>
    <row r="399" spans="1:13" s="93" customFormat="1" ht="51">
      <c r="A399" s="67" t="s">
        <v>652</v>
      </c>
      <c r="B399" s="67" t="s">
        <v>634</v>
      </c>
      <c r="C399" s="67" t="s">
        <v>780</v>
      </c>
      <c r="D399" s="109"/>
      <c r="E399" s="74">
        <v>161.6</v>
      </c>
      <c r="F399" s="115"/>
      <c r="G399" s="110"/>
      <c r="H399" s="89"/>
      <c r="I399" s="89"/>
      <c r="J399" s="89"/>
      <c r="K399" s="89"/>
      <c r="L399" s="89"/>
      <c r="M399" s="90"/>
    </row>
    <row r="400" spans="1:13">
      <c r="A400" s="175"/>
      <c r="B400" s="68" t="s">
        <v>1</v>
      </c>
      <c r="C400" s="68" t="s">
        <v>180</v>
      </c>
      <c r="D400" s="114">
        <v>2.72</v>
      </c>
      <c r="E400" s="88">
        <f>E399*D400</f>
        <v>439.55200000000002</v>
      </c>
      <c r="F400" s="86"/>
      <c r="G400" s="86"/>
      <c r="H400" s="87"/>
      <c r="I400" s="89"/>
      <c r="J400" s="89"/>
      <c r="K400" s="89"/>
      <c r="L400" s="89"/>
      <c r="M400" s="90"/>
    </row>
    <row r="401" spans="1:13" ht="38.25">
      <c r="A401" s="175"/>
      <c r="B401" s="68" t="s">
        <v>632</v>
      </c>
      <c r="C401" s="68" t="s">
        <v>779</v>
      </c>
      <c r="D401" s="102">
        <v>1</v>
      </c>
      <c r="E401" s="70">
        <f>D401*E399</f>
        <v>161.6</v>
      </c>
      <c r="F401" s="86"/>
      <c r="G401" s="86"/>
      <c r="H401" s="89"/>
      <c r="I401" s="89"/>
      <c r="J401" s="87"/>
      <c r="K401" s="89"/>
      <c r="L401" s="89"/>
      <c r="M401" s="90"/>
    </row>
    <row r="402" spans="1:13">
      <c r="A402" s="175"/>
      <c r="B402" s="68" t="s">
        <v>388</v>
      </c>
      <c r="C402" s="68" t="s">
        <v>3</v>
      </c>
      <c r="D402" s="102"/>
      <c r="E402" s="70">
        <v>15</v>
      </c>
      <c r="F402" s="86"/>
      <c r="G402" s="86"/>
      <c r="H402" s="89"/>
      <c r="I402" s="89"/>
      <c r="J402" s="87"/>
      <c r="K402" s="89"/>
      <c r="L402" s="89"/>
      <c r="M402" s="90"/>
    </row>
    <row r="403" spans="1:13" s="93" customFormat="1" ht="38.25">
      <c r="A403" s="67" t="s">
        <v>653</v>
      </c>
      <c r="B403" s="67" t="s">
        <v>302</v>
      </c>
      <c r="C403" s="67" t="s">
        <v>780</v>
      </c>
      <c r="D403" s="109"/>
      <c r="E403" s="74">
        <v>13.5</v>
      </c>
      <c r="F403" s="115"/>
      <c r="G403" s="110"/>
      <c r="H403" s="89"/>
      <c r="I403" s="89"/>
      <c r="J403" s="89"/>
      <c r="K403" s="89"/>
      <c r="L403" s="89"/>
      <c r="M403" s="90"/>
    </row>
    <row r="404" spans="1:13">
      <c r="A404" s="175"/>
      <c r="B404" s="68" t="s">
        <v>1</v>
      </c>
      <c r="C404" s="68" t="s">
        <v>180</v>
      </c>
      <c r="D404" s="114">
        <v>2.72</v>
      </c>
      <c r="E404" s="88">
        <f>E403*D404</f>
        <v>36.720000000000006</v>
      </c>
      <c r="F404" s="86"/>
      <c r="G404" s="86"/>
      <c r="H404" s="87"/>
      <c r="I404" s="89"/>
      <c r="J404" s="89"/>
      <c r="K404" s="89"/>
      <c r="L404" s="89"/>
      <c r="M404" s="90"/>
    </row>
    <row r="405" spans="1:13" ht="15">
      <c r="A405" s="175"/>
      <c r="B405" s="68" t="s">
        <v>254</v>
      </c>
      <c r="C405" s="68" t="s">
        <v>779</v>
      </c>
      <c r="D405" s="102">
        <v>1</v>
      </c>
      <c r="E405" s="70">
        <f>D405*E403</f>
        <v>13.5</v>
      </c>
      <c r="F405" s="86"/>
      <c r="G405" s="86"/>
      <c r="H405" s="89"/>
      <c r="I405" s="89"/>
      <c r="J405" s="87"/>
      <c r="K405" s="89"/>
      <c r="L405" s="89"/>
      <c r="M405" s="90"/>
    </row>
    <row r="406" spans="1:13">
      <c r="A406" s="175"/>
      <c r="B406" s="68" t="s">
        <v>388</v>
      </c>
      <c r="C406" s="68" t="s">
        <v>3</v>
      </c>
      <c r="D406" s="102"/>
      <c r="E406" s="70">
        <v>4</v>
      </c>
      <c r="F406" s="86"/>
      <c r="G406" s="86"/>
      <c r="H406" s="89"/>
      <c r="I406" s="89"/>
      <c r="J406" s="87"/>
      <c r="K406" s="89"/>
      <c r="L406" s="89"/>
      <c r="M406" s="90"/>
    </row>
    <row r="407" spans="1:13" s="93" customFormat="1" ht="38.25">
      <c r="A407" s="67" t="s">
        <v>654</v>
      </c>
      <c r="B407" s="67" t="s">
        <v>340</v>
      </c>
      <c r="C407" s="67" t="s">
        <v>780</v>
      </c>
      <c r="D407" s="109"/>
      <c r="E407" s="74">
        <v>2.52</v>
      </c>
      <c r="F407" s="115"/>
      <c r="G407" s="110"/>
      <c r="H407" s="89"/>
      <c r="I407" s="89"/>
      <c r="J407" s="89"/>
      <c r="K407" s="89"/>
      <c r="L407" s="89"/>
      <c r="M407" s="90"/>
    </row>
    <row r="408" spans="1:13">
      <c r="A408" s="175"/>
      <c r="B408" s="68" t="s">
        <v>1</v>
      </c>
      <c r="C408" s="68" t="s">
        <v>180</v>
      </c>
      <c r="D408" s="114">
        <v>2.72</v>
      </c>
      <c r="E408" s="88">
        <f>E407*D408</f>
        <v>6.8544000000000009</v>
      </c>
      <c r="F408" s="86"/>
      <c r="G408" s="86"/>
      <c r="H408" s="87"/>
      <c r="I408" s="89"/>
      <c r="J408" s="89"/>
      <c r="K408" s="89"/>
      <c r="L408" s="89"/>
      <c r="M408" s="90"/>
    </row>
    <row r="409" spans="1:13" ht="15">
      <c r="A409" s="175"/>
      <c r="B409" s="68" t="s">
        <v>255</v>
      </c>
      <c r="C409" s="68" t="s">
        <v>779</v>
      </c>
      <c r="D409" s="102">
        <v>1</v>
      </c>
      <c r="E409" s="70">
        <f>D409*E407</f>
        <v>2.52</v>
      </c>
      <c r="F409" s="86"/>
      <c r="G409" s="86"/>
      <c r="H409" s="89"/>
      <c r="I409" s="89"/>
      <c r="J409" s="87"/>
      <c r="K409" s="89"/>
      <c r="L409" s="89"/>
      <c r="M409" s="90"/>
    </row>
    <row r="410" spans="1:13">
      <c r="A410" s="175"/>
      <c r="B410" s="68" t="s">
        <v>388</v>
      </c>
      <c r="C410" s="68" t="s">
        <v>3</v>
      </c>
      <c r="D410" s="102"/>
      <c r="E410" s="70">
        <v>1</v>
      </c>
      <c r="F410" s="86"/>
      <c r="G410" s="86"/>
      <c r="H410" s="89"/>
      <c r="I410" s="89"/>
      <c r="J410" s="87"/>
      <c r="K410" s="89"/>
      <c r="L410" s="89"/>
      <c r="M410" s="90"/>
    </row>
    <row r="411" spans="1:13" s="93" customFormat="1" ht="38.25">
      <c r="A411" s="67" t="s">
        <v>695</v>
      </c>
      <c r="B411" s="67" t="s">
        <v>431</v>
      </c>
      <c r="C411" s="67" t="s">
        <v>780</v>
      </c>
      <c r="D411" s="109"/>
      <c r="E411" s="74">
        <v>5.67</v>
      </c>
      <c r="F411" s="115"/>
      <c r="G411" s="110"/>
      <c r="H411" s="89"/>
      <c r="I411" s="89"/>
      <c r="J411" s="89"/>
      <c r="K411" s="89"/>
      <c r="L411" s="89"/>
      <c r="M411" s="90"/>
    </row>
    <row r="412" spans="1:13">
      <c r="A412" s="175"/>
      <c r="B412" s="68" t="s">
        <v>1</v>
      </c>
      <c r="C412" s="68" t="s">
        <v>180</v>
      </c>
      <c r="D412" s="114">
        <v>1.1200000000000001</v>
      </c>
      <c r="E412" s="88">
        <f>E411*D412</f>
        <v>6.3504000000000005</v>
      </c>
      <c r="F412" s="86"/>
      <c r="G412" s="86"/>
      <c r="H412" s="87"/>
      <c r="I412" s="89"/>
      <c r="J412" s="89"/>
      <c r="K412" s="89"/>
      <c r="L412" s="89"/>
      <c r="M412" s="90"/>
    </row>
    <row r="413" spans="1:13" ht="15">
      <c r="A413" s="175"/>
      <c r="B413" s="68" t="s">
        <v>256</v>
      </c>
      <c r="C413" s="68" t="s">
        <v>779</v>
      </c>
      <c r="D413" s="102">
        <v>1</v>
      </c>
      <c r="E413" s="70">
        <f>D413*E411</f>
        <v>5.67</v>
      </c>
      <c r="F413" s="86"/>
      <c r="G413" s="86"/>
      <c r="H413" s="89"/>
      <c r="I413" s="89"/>
      <c r="J413" s="87"/>
      <c r="K413" s="89"/>
      <c r="L413" s="89"/>
      <c r="M413" s="90"/>
    </row>
    <row r="414" spans="1:13">
      <c r="A414" s="175"/>
      <c r="B414" s="68" t="s">
        <v>388</v>
      </c>
      <c r="C414" s="68" t="s">
        <v>3</v>
      </c>
      <c r="D414" s="102"/>
      <c r="E414" s="70">
        <v>2</v>
      </c>
      <c r="F414" s="86"/>
      <c r="G414" s="86"/>
      <c r="H414" s="89"/>
      <c r="I414" s="89"/>
      <c r="J414" s="87"/>
      <c r="K414" s="89"/>
      <c r="L414" s="89"/>
      <c r="M414" s="90"/>
    </row>
    <row r="415" spans="1:13" s="93" customFormat="1" ht="15">
      <c r="A415" s="67" t="s">
        <v>696</v>
      </c>
      <c r="B415" s="67" t="s">
        <v>259</v>
      </c>
      <c r="C415" s="67" t="s">
        <v>780</v>
      </c>
      <c r="D415" s="109"/>
      <c r="E415" s="115">
        <v>18.059999999999999</v>
      </c>
      <c r="F415" s="115"/>
      <c r="G415" s="110"/>
      <c r="H415" s="91"/>
      <c r="I415" s="92"/>
      <c r="J415" s="92"/>
      <c r="K415" s="92"/>
      <c r="L415" s="89"/>
      <c r="M415" s="90"/>
    </row>
    <row r="416" spans="1:13">
      <c r="A416" s="301"/>
      <c r="B416" s="68" t="s">
        <v>1</v>
      </c>
      <c r="C416" s="68" t="s">
        <v>180</v>
      </c>
      <c r="D416" s="114">
        <v>0.91400000000000003</v>
      </c>
      <c r="E416" s="88">
        <f>D416*E415</f>
        <v>16.50684</v>
      </c>
      <c r="F416" s="111"/>
      <c r="G416" s="88"/>
      <c r="H416" s="89"/>
      <c r="I416" s="89"/>
      <c r="J416" s="89"/>
      <c r="K416" s="89"/>
      <c r="L416" s="89"/>
      <c r="M416" s="90"/>
    </row>
    <row r="417" spans="1:13">
      <c r="A417" s="302"/>
      <c r="B417" s="68" t="s">
        <v>221</v>
      </c>
      <c r="C417" s="70" t="s">
        <v>18</v>
      </c>
      <c r="D417" s="114">
        <v>0.35299999999999998</v>
      </c>
      <c r="E417" s="86">
        <f>D417*E415</f>
        <v>6.3751799999999994</v>
      </c>
      <c r="F417" s="86"/>
      <c r="G417" s="88"/>
      <c r="H417" s="89"/>
      <c r="I417" s="89"/>
      <c r="J417" s="89"/>
      <c r="K417" s="89"/>
      <c r="L417" s="89"/>
      <c r="M417" s="90"/>
    </row>
    <row r="418" spans="1:13" ht="15">
      <c r="A418" s="302"/>
      <c r="B418" s="68" t="s">
        <v>222</v>
      </c>
      <c r="C418" s="68" t="s">
        <v>779</v>
      </c>
      <c r="D418" s="102">
        <v>1</v>
      </c>
      <c r="E418" s="86">
        <f>D418*E415</f>
        <v>18.059999999999999</v>
      </c>
      <c r="F418" s="111"/>
      <c r="G418" s="88"/>
      <c r="H418" s="89"/>
      <c r="I418" s="89"/>
      <c r="J418" s="89"/>
      <c r="K418" s="89"/>
      <c r="L418" s="89"/>
      <c r="M418" s="90"/>
    </row>
    <row r="419" spans="1:13">
      <c r="A419" s="303"/>
      <c r="B419" s="68" t="s">
        <v>4</v>
      </c>
      <c r="C419" s="68" t="s">
        <v>18</v>
      </c>
      <c r="D419" s="114">
        <v>0.27600000000000002</v>
      </c>
      <c r="E419" s="86">
        <f>D419*E415</f>
        <v>4.9845600000000001</v>
      </c>
      <c r="F419" s="86"/>
      <c r="G419" s="88"/>
      <c r="H419" s="89"/>
      <c r="I419" s="89"/>
      <c r="J419" s="89"/>
      <c r="K419" s="89"/>
      <c r="L419" s="89"/>
      <c r="M419" s="90"/>
    </row>
    <row r="420" spans="1:13" s="93" customFormat="1" ht="15">
      <c r="A420" s="67" t="s">
        <v>697</v>
      </c>
      <c r="B420" s="67" t="s">
        <v>629</v>
      </c>
      <c r="C420" s="67" t="s">
        <v>780</v>
      </c>
      <c r="D420" s="109"/>
      <c r="E420" s="74">
        <v>5.67</v>
      </c>
      <c r="F420" s="115"/>
      <c r="G420" s="110"/>
      <c r="H420" s="89"/>
      <c r="I420" s="89"/>
      <c r="J420" s="89"/>
      <c r="K420" s="89"/>
      <c r="L420" s="89"/>
      <c r="M420" s="90"/>
    </row>
    <row r="421" spans="1:13">
      <c r="A421" s="175"/>
      <c r="B421" s="68" t="s">
        <v>1</v>
      </c>
      <c r="C421" s="68" t="s">
        <v>180</v>
      </c>
      <c r="D421" s="114">
        <v>1.1200000000000001</v>
      </c>
      <c r="E421" s="88">
        <f>E420*D421</f>
        <v>6.3504000000000005</v>
      </c>
      <c r="F421" s="86"/>
      <c r="G421" s="86"/>
      <c r="H421" s="87"/>
      <c r="I421" s="89"/>
      <c r="J421" s="89"/>
      <c r="K421" s="89"/>
      <c r="L421" s="89"/>
      <c r="M421" s="90"/>
    </row>
    <row r="422" spans="1:13" ht="15">
      <c r="A422" s="175"/>
      <c r="B422" s="68" t="s">
        <v>295</v>
      </c>
      <c r="C422" s="68" t="s">
        <v>779</v>
      </c>
      <c r="D422" s="102">
        <v>1</v>
      </c>
      <c r="E422" s="70">
        <f>D422*E420</f>
        <v>5.67</v>
      </c>
      <c r="F422" s="86"/>
      <c r="G422" s="86"/>
      <c r="H422" s="89"/>
      <c r="I422" s="89"/>
      <c r="J422" s="87"/>
      <c r="K422" s="89"/>
      <c r="L422" s="89"/>
      <c r="M422" s="90"/>
    </row>
    <row r="423" spans="1:13" s="93" customFormat="1" ht="38.25">
      <c r="A423" s="67" t="s">
        <v>698</v>
      </c>
      <c r="B423" s="67" t="s">
        <v>368</v>
      </c>
      <c r="C423" s="67" t="s">
        <v>780</v>
      </c>
      <c r="D423" s="109"/>
      <c r="E423" s="115">
        <f>E420*2</f>
        <v>11.34</v>
      </c>
      <c r="F423" s="115"/>
      <c r="G423" s="110"/>
      <c r="H423" s="89"/>
      <c r="I423" s="89"/>
      <c r="J423" s="89"/>
      <c r="K423" s="89"/>
      <c r="L423" s="89"/>
      <c r="M423" s="90"/>
    </row>
    <row r="424" spans="1:13" s="93" customFormat="1">
      <c r="A424" s="172"/>
      <c r="B424" s="68" t="s">
        <v>1</v>
      </c>
      <c r="C424" s="68" t="s">
        <v>180</v>
      </c>
      <c r="D424" s="70">
        <v>0.68</v>
      </c>
      <c r="E424" s="86">
        <f>D424*E423</f>
        <v>7.7112000000000007</v>
      </c>
      <c r="F424" s="86"/>
      <c r="G424" s="88"/>
      <c r="H424" s="89"/>
      <c r="I424" s="89"/>
      <c r="J424" s="89"/>
      <c r="K424" s="89"/>
      <c r="L424" s="89"/>
      <c r="M424" s="90"/>
    </row>
    <row r="425" spans="1:13">
      <c r="A425" s="175"/>
      <c r="B425" s="68" t="s">
        <v>2</v>
      </c>
      <c r="C425" s="70" t="s">
        <v>182</v>
      </c>
      <c r="D425" s="107">
        <v>2.9999999999999997E-4</v>
      </c>
      <c r="E425" s="124">
        <f>D425*E423</f>
        <v>3.4019999999999996E-3</v>
      </c>
      <c r="F425" s="86"/>
      <c r="G425" s="86"/>
      <c r="H425" s="87"/>
      <c r="I425" s="89"/>
      <c r="J425" s="89"/>
      <c r="K425" s="89"/>
      <c r="L425" s="89"/>
      <c r="M425" s="90"/>
    </row>
    <row r="426" spans="1:13">
      <c r="A426" s="175"/>
      <c r="B426" s="170" t="s">
        <v>7</v>
      </c>
      <c r="C426" s="70" t="s">
        <v>184</v>
      </c>
      <c r="D426" s="117">
        <v>0.251</v>
      </c>
      <c r="E426" s="124">
        <f>D426*E423</f>
        <v>2.8463400000000001</v>
      </c>
      <c r="F426" s="86"/>
      <c r="G426" s="86"/>
      <c r="H426" s="89"/>
      <c r="I426" s="89"/>
      <c r="J426" s="87"/>
      <c r="K426" s="89"/>
      <c r="L426" s="89"/>
      <c r="M426" s="90"/>
    </row>
    <row r="427" spans="1:13">
      <c r="A427" s="175"/>
      <c r="B427" s="170" t="s">
        <v>8</v>
      </c>
      <c r="C427" s="70" t="s">
        <v>184</v>
      </c>
      <c r="D427" s="117">
        <v>2.7E-2</v>
      </c>
      <c r="E427" s="124">
        <f>D427*E423</f>
        <v>0.30618000000000001</v>
      </c>
      <c r="F427" s="86"/>
      <c r="G427" s="86"/>
      <c r="H427" s="89"/>
      <c r="I427" s="89"/>
      <c r="J427" s="89"/>
      <c r="K427" s="89"/>
      <c r="L427" s="89"/>
      <c r="M427" s="90"/>
    </row>
    <row r="428" spans="1:13">
      <c r="A428" s="175"/>
      <c r="B428" s="170" t="s">
        <v>186</v>
      </c>
      <c r="C428" s="70" t="s">
        <v>17</v>
      </c>
      <c r="D428" s="117">
        <v>2E-3</v>
      </c>
      <c r="E428" s="124">
        <f>D428*E423</f>
        <v>2.2679999999999999E-2</v>
      </c>
      <c r="F428" s="86"/>
      <c r="G428" s="86"/>
      <c r="H428" s="89"/>
      <c r="I428" s="89"/>
      <c r="J428" s="89"/>
      <c r="K428" s="89"/>
      <c r="L428" s="89"/>
      <c r="M428" s="90"/>
    </row>
    <row r="429" spans="1:13" s="93" customFormat="1" ht="25.5">
      <c r="A429" s="67" t="s">
        <v>699</v>
      </c>
      <c r="B429" s="67" t="s">
        <v>635</v>
      </c>
      <c r="C429" s="67" t="s">
        <v>5</v>
      </c>
      <c r="D429" s="112"/>
      <c r="E429" s="115">
        <v>652.20000000000005</v>
      </c>
      <c r="F429" s="115"/>
      <c r="G429" s="110"/>
      <c r="H429" s="89"/>
      <c r="I429" s="89"/>
      <c r="J429" s="89"/>
      <c r="K429" s="89"/>
      <c r="L429" s="89"/>
      <c r="M429" s="90"/>
    </row>
    <row r="430" spans="1:13">
      <c r="A430" s="175"/>
      <c r="B430" s="68" t="s">
        <v>1</v>
      </c>
      <c r="C430" s="68" t="s">
        <v>180</v>
      </c>
      <c r="D430" s="114">
        <v>0.49</v>
      </c>
      <c r="E430" s="88">
        <f>D430*E429</f>
        <v>319.57800000000003</v>
      </c>
      <c r="F430" s="86"/>
      <c r="G430" s="86"/>
      <c r="H430" s="87"/>
      <c r="I430" s="89"/>
      <c r="J430" s="89"/>
      <c r="K430" s="89"/>
      <c r="L430" s="89"/>
      <c r="M430" s="90"/>
    </row>
    <row r="431" spans="1:13">
      <c r="A431" s="175"/>
      <c r="B431" s="68" t="s">
        <v>2</v>
      </c>
      <c r="C431" s="70" t="s">
        <v>182</v>
      </c>
      <c r="D431" s="114">
        <v>1.7999999999999999E-2</v>
      </c>
      <c r="E431" s="88">
        <f>E429*D431</f>
        <v>11.739599999999999</v>
      </c>
      <c r="F431" s="86"/>
      <c r="G431" s="86"/>
      <c r="H431" s="89"/>
      <c r="I431" s="89"/>
      <c r="J431" s="87"/>
      <c r="K431" s="89"/>
      <c r="L431" s="89"/>
      <c r="M431" s="90"/>
    </row>
    <row r="432" spans="1:13" ht="15">
      <c r="A432" s="175"/>
      <c r="B432" s="68" t="s">
        <v>6</v>
      </c>
      <c r="C432" s="70" t="s">
        <v>782</v>
      </c>
      <c r="D432" s="132">
        <v>1.06E-2</v>
      </c>
      <c r="E432" s="88">
        <f>D432*E429</f>
        <v>6.9133200000000006</v>
      </c>
      <c r="F432" s="86"/>
      <c r="G432" s="86"/>
      <c r="H432" s="89"/>
      <c r="I432" s="89"/>
      <c r="J432" s="87"/>
      <c r="K432" s="89"/>
      <c r="L432" s="89"/>
      <c r="M432" s="90"/>
    </row>
    <row r="433" spans="1:13" s="93" customFormat="1" ht="25.5">
      <c r="A433" s="67" t="s">
        <v>700</v>
      </c>
      <c r="B433" s="67" t="s">
        <v>636</v>
      </c>
      <c r="C433" s="67" t="s">
        <v>5</v>
      </c>
      <c r="D433" s="112"/>
      <c r="E433" s="115">
        <v>91.6</v>
      </c>
      <c r="F433" s="115"/>
      <c r="G433" s="110"/>
      <c r="H433" s="89"/>
      <c r="I433" s="89"/>
      <c r="J433" s="89"/>
      <c r="K433" s="89"/>
      <c r="L433" s="89"/>
      <c r="M433" s="90"/>
    </row>
    <row r="434" spans="1:13">
      <c r="A434" s="175"/>
      <c r="B434" s="68" t="s">
        <v>1</v>
      </c>
      <c r="C434" s="68" t="s">
        <v>180</v>
      </c>
      <c r="D434" s="114">
        <v>0.49</v>
      </c>
      <c r="E434" s="88">
        <f>D434*E433</f>
        <v>44.883999999999993</v>
      </c>
      <c r="F434" s="86"/>
      <c r="G434" s="86"/>
      <c r="H434" s="87"/>
      <c r="I434" s="89"/>
      <c r="J434" s="89"/>
      <c r="K434" s="89"/>
      <c r="L434" s="89"/>
      <c r="M434" s="90"/>
    </row>
    <row r="435" spans="1:13">
      <c r="A435" s="175"/>
      <c r="B435" s="68" t="s">
        <v>2</v>
      </c>
      <c r="C435" s="70" t="s">
        <v>182</v>
      </c>
      <c r="D435" s="114">
        <v>1.7999999999999999E-2</v>
      </c>
      <c r="E435" s="88">
        <f>E433*D435</f>
        <v>1.6487999999999998</v>
      </c>
      <c r="F435" s="86"/>
      <c r="G435" s="86"/>
      <c r="H435" s="89"/>
      <c r="I435" s="89"/>
      <c r="J435" s="134"/>
      <c r="K435" s="89"/>
      <c r="L435" s="89"/>
      <c r="M435" s="90"/>
    </row>
    <row r="436" spans="1:13" ht="15">
      <c r="A436" s="175"/>
      <c r="B436" s="68" t="s">
        <v>6</v>
      </c>
      <c r="C436" s="70" t="s">
        <v>782</v>
      </c>
      <c r="D436" s="114">
        <v>1.06E-2</v>
      </c>
      <c r="E436" s="88">
        <f>D436*E433</f>
        <v>0.97095999999999993</v>
      </c>
      <c r="F436" s="86"/>
      <c r="G436" s="86"/>
      <c r="H436" s="89"/>
      <c r="I436" s="89"/>
      <c r="J436" s="87"/>
      <c r="K436" s="89"/>
      <c r="L436" s="89"/>
      <c r="M436" s="90"/>
    </row>
    <row r="437" spans="1:13" ht="25.5">
      <c r="A437" s="175"/>
      <c r="B437" s="67" t="s">
        <v>341</v>
      </c>
      <c r="C437" s="68"/>
      <c r="D437" s="132"/>
      <c r="E437" s="124"/>
      <c r="F437" s="86"/>
      <c r="G437" s="86"/>
      <c r="H437" s="89"/>
      <c r="I437" s="89"/>
      <c r="J437" s="89"/>
      <c r="K437" s="89"/>
      <c r="L437" s="89"/>
      <c r="M437" s="90"/>
    </row>
    <row r="438" spans="1:13" s="93" customFormat="1" ht="25.5">
      <c r="A438" s="67" t="s">
        <v>701</v>
      </c>
      <c r="B438" s="67" t="s">
        <v>408</v>
      </c>
      <c r="C438" s="74" t="s">
        <v>780</v>
      </c>
      <c r="D438" s="112"/>
      <c r="E438" s="115">
        <v>1049.3499999999999</v>
      </c>
      <c r="F438" s="115"/>
      <c r="G438" s="110"/>
      <c r="H438" s="91"/>
      <c r="I438" s="92"/>
      <c r="J438" s="92"/>
      <c r="K438" s="92"/>
      <c r="L438" s="89"/>
      <c r="M438" s="90"/>
    </row>
    <row r="439" spans="1:13">
      <c r="A439" s="304"/>
      <c r="B439" s="68" t="s">
        <v>1</v>
      </c>
      <c r="C439" s="68" t="s">
        <v>180</v>
      </c>
      <c r="D439" s="114">
        <v>1.01</v>
      </c>
      <c r="E439" s="88">
        <f>D439*E438</f>
        <v>1059.8434999999999</v>
      </c>
      <c r="F439" s="111"/>
      <c r="G439" s="88"/>
      <c r="H439" s="89"/>
      <c r="I439" s="89"/>
      <c r="J439" s="89"/>
      <c r="K439" s="89"/>
      <c r="L439" s="89"/>
      <c r="M439" s="90"/>
    </row>
    <row r="440" spans="1:13">
      <c r="A440" s="305"/>
      <c r="B440" s="68" t="s">
        <v>2</v>
      </c>
      <c r="C440" s="70" t="s">
        <v>182</v>
      </c>
      <c r="D440" s="114">
        <v>2.7E-2</v>
      </c>
      <c r="E440" s="86">
        <f>D440*E438</f>
        <v>28.332449999999998</v>
      </c>
      <c r="F440" s="86"/>
      <c r="G440" s="88"/>
      <c r="H440" s="89"/>
      <c r="I440" s="89"/>
      <c r="J440" s="89"/>
      <c r="K440" s="89"/>
      <c r="L440" s="89"/>
      <c r="M440" s="90"/>
    </row>
    <row r="441" spans="1:13" ht="15">
      <c r="A441" s="305"/>
      <c r="B441" s="68" t="s">
        <v>783</v>
      </c>
      <c r="C441" s="70" t="s">
        <v>182</v>
      </c>
      <c r="D441" s="114">
        <v>2.12E-2</v>
      </c>
      <c r="E441" s="88">
        <f>D441*E438</f>
        <v>22.246219999999997</v>
      </c>
      <c r="F441" s="86"/>
      <c r="G441" s="88"/>
      <c r="H441" s="89"/>
      <c r="I441" s="89"/>
      <c r="J441" s="89"/>
      <c r="K441" s="89"/>
      <c r="L441" s="89"/>
      <c r="M441" s="90"/>
    </row>
    <row r="442" spans="1:13" ht="15">
      <c r="A442" s="305"/>
      <c r="B442" s="68" t="s">
        <v>9</v>
      </c>
      <c r="C442" s="70" t="s">
        <v>778</v>
      </c>
      <c r="D442" s="132">
        <v>2.5999999999999999E-2</v>
      </c>
      <c r="E442" s="88">
        <f>D442*E438</f>
        <v>27.283099999999997</v>
      </c>
      <c r="F442" s="88"/>
      <c r="G442" s="88"/>
      <c r="H442" s="89"/>
      <c r="I442" s="89"/>
      <c r="J442" s="89"/>
      <c r="K442" s="89"/>
      <c r="L442" s="89"/>
      <c r="M442" s="90"/>
    </row>
    <row r="443" spans="1:13">
      <c r="A443" s="306"/>
      <c r="B443" s="68" t="s">
        <v>4</v>
      </c>
      <c r="C443" s="68" t="s">
        <v>18</v>
      </c>
      <c r="D443" s="114">
        <v>3.0000000000000001E-3</v>
      </c>
      <c r="E443" s="124">
        <f>D443*E438</f>
        <v>3.1480499999999996</v>
      </c>
      <c r="F443" s="86"/>
      <c r="G443" s="86"/>
      <c r="H443" s="89"/>
      <c r="I443" s="89"/>
      <c r="J443" s="89"/>
      <c r="K443" s="89"/>
      <c r="L443" s="89"/>
      <c r="M443" s="90"/>
    </row>
    <row r="444" spans="1:13" s="93" customFormat="1" ht="25.5">
      <c r="A444" s="67" t="s">
        <v>702</v>
      </c>
      <c r="B444" s="67" t="s">
        <v>370</v>
      </c>
      <c r="C444" s="67" t="s">
        <v>780</v>
      </c>
      <c r="D444" s="112"/>
      <c r="E444" s="115">
        <v>150.61000000000001</v>
      </c>
      <c r="F444" s="115"/>
      <c r="G444" s="110"/>
      <c r="H444" s="89"/>
      <c r="I444" s="89"/>
      <c r="J444" s="89"/>
      <c r="K444" s="89"/>
      <c r="L444" s="89"/>
      <c r="M444" s="90"/>
    </row>
    <row r="445" spans="1:13">
      <c r="A445" s="175"/>
      <c r="B445" s="68" t="s">
        <v>1</v>
      </c>
      <c r="C445" s="68" t="s">
        <v>180</v>
      </c>
      <c r="D445" s="86">
        <v>1.7</v>
      </c>
      <c r="E445" s="88">
        <f>D445*E444</f>
        <v>256.03700000000003</v>
      </c>
      <c r="F445" s="86"/>
      <c r="G445" s="86"/>
      <c r="H445" s="87"/>
      <c r="I445" s="89"/>
      <c r="J445" s="89"/>
      <c r="K445" s="89"/>
      <c r="L445" s="89"/>
      <c r="M445" s="90"/>
    </row>
    <row r="446" spans="1:13">
      <c r="A446" s="175"/>
      <c r="B446" s="68" t="s">
        <v>2</v>
      </c>
      <c r="C446" s="70" t="s">
        <v>18</v>
      </c>
      <c r="D446" s="86">
        <v>0.02</v>
      </c>
      <c r="E446" s="88">
        <f>D446*E444</f>
        <v>3.0122000000000004</v>
      </c>
      <c r="F446" s="86"/>
      <c r="G446" s="86"/>
      <c r="H446" s="89"/>
      <c r="I446" s="89"/>
      <c r="J446" s="87"/>
      <c r="K446" s="89"/>
      <c r="L446" s="89"/>
      <c r="M446" s="90"/>
    </row>
    <row r="447" spans="1:13" ht="15">
      <c r="A447" s="175"/>
      <c r="B447" s="68" t="s">
        <v>6</v>
      </c>
      <c r="C447" s="70" t="s">
        <v>778</v>
      </c>
      <c r="D447" s="132">
        <v>1.4999999999999999E-2</v>
      </c>
      <c r="E447" s="86">
        <f>D447*E444</f>
        <v>2.25915</v>
      </c>
      <c r="F447" s="86"/>
      <c r="G447" s="86"/>
      <c r="H447" s="89"/>
      <c r="I447" s="89"/>
      <c r="J447" s="89"/>
      <c r="K447" s="89"/>
      <c r="L447" s="89"/>
      <c r="M447" s="90"/>
    </row>
    <row r="448" spans="1:13" ht="15">
      <c r="A448" s="175"/>
      <c r="B448" s="170" t="s">
        <v>258</v>
      </c>
      <c r="C448" s="70" t="s">
        <v>781</v>
      </c>
      <c r="D448" s="86">
        <v>1</v>
      </c>
      <c r="E448" s="88">
        <f>D448*E444</f>
        <v>150.61000000000001</v>
      </c>
      <c r="F448" s="86"/>
      <c r="G448" s="86"/>
      <c r="H448" s="89"/>
      <c r="I448" s="89"/>
      <c r="J448" s="89"/>
      <c r="K448" s="89"/>
      <c r="L448" s="89"/>
      <c r="M448" s="90"/>
    </row>
    <row r="449" spans="1:13">
      <c r="A449" s="175"/>
      <c r="B449" s="68" t="s">
        <v>4</v>
      </c>
      <c r="C449" s="68" t="s">
        <v>18</v>
      </c>
      <c r="D449" s="132">
        <v>7.0000000000000001E-3</v>
      </c>
      <c r="E449" s="86">
        <f>D449*E444</f>
        <v>1.05427</v>
      </c>
      <c r="F449" s="86"/>
      <c r="G449" s="86"/>
      <c r="H449" s="89"/>
      <c r="I449" s="89"/>
      <c r="J449" s="89"/>
      <c r="K449" s="89"/>
      <c r="L449" s="89"/>
      <c r="M449" s="90"/>
    </row>
    <row r="450" spans="1:13" s="93" customFormat="1" ht="63.75">
      <c r="A450" s="67" t="s">
        <v>703</v>
      </c>
      <c r="B450" s="67" t="s">
        <v>639</v>
      </c>
      <c r="C450" s="67" t="s">
        <v>780</v>
      </c>
      <c r="D450" s="112"/>
      <c r="E450" s="115">
        <v>575.85</v>
      </c>
      <c r="F450" s="115"/>
      <c r="G450" s="110"/>
      <c r="H450" s="89"/>
      <c r="I450" s="89"/>
      <c r="J450" s="89"/>
      <c r="K450" s="89"/>
      <c r="L450" s="89"/>
      <c r="M450" s="90"/>
    </row>
    <row r="451" spans="1:13">
      <c r="A451" s="175"/>
      <c r="B451" s="68" t="s">
        <v>1</v>
      </c>
      <c r="C451" s="68" t="s">
        <v>180</v>
      </c>
      <c r="D451" s="70">
        <v>1.27</v>
      </c>
      <c r="E451" s="88">
        <f>D451*E450</f>
        <v>731.32950000000005</v>
      </c>
      <c r="F451" s="111"/>
      <c r="G451" s="86"/>
      <c r="H451" s="87"/>
      <c r="I451" s="89"/>
      <c r="J451" s="89"/>
      <c r="K451" s="89"/>
      <c r="L451" s="89"/>
      <c r="M451" s="90"/>
    </row>
    <row r="452" spans="1:13">
      <c r="A452" s="175"/>
      <c r="B452" s="68" t="s">
        <v>2</v>
      </c>
      <c r="C452" s="70" t="s">
        <v>182</v>
      </c>
      <c r="D452" s="117">
        <v>1.9400000000000001E-2</v>
      </c>
      <c r="E452" s="88">
        <f>E450*D452</f>
        <v>11.17149</v>
      </c>
      <c r="F452" s="86"/>
      <c r="G452" s="86"/>
      <c r="H452" s="89"/>
      <c r="I452" s="89"/>
      <c r="J452" s="87"/>
      <c r="K452" s="89"/>
      <c r="L452" s="89"/>
      <c r="M452" s="90"/>
    </row>
    <row r="453" spans="1:13" ht="51">
      <c r="A453" s="175"/>
      <c r="B453" s="68" t="s">
        <v>640</v>
      </c>
      <c r="C453" s="70" t="s">
        <v>781</v>
      </c>
      <c r="D453" s="114">
        <v>1.02</v>
      </c>
      <c r="E453" s="88">
        <f>D453*E450</f>
        <v>587.36700000000008</v>
      </c>
      <c r="F453" s="86"/>
      <c r="G453" s="86"/>
      <c r="H453" s="133"/>
      <c r="I453" s="133"/>
      <c r="J453" s="133"/>
      <c r="K453" s="133"/>
      <c r="L453" s="133"/>
      <c r="M453" s="90"/>
    </row>
    <row r="454" spans="1:13" ht="15">
      <c r="A454" s="175"/>
      <c r="B454" s="135" t="s">
        <v>372</v>
      </c>
      <c r="C454" s="70" t="s">
        <v>781</v>
      </c>
      <c r="D454" s="136">
        <v>1.02</v>
      </c>
      <c r="E454" s="88">
        <f>D454*E450</f>
        <v>587.36700000000008</v>
      </c>
      <c r="F454" s="86"/>
      <c r="G454" s="86"/>
      <c r="H454" s="137"/>
      <c r="I454" s="137"/>
      <c r="J454" s="137"/>
      <c r="K454" s="137"/>
      <c r="L454" s="137"/>
    </row>
    <row r="455" spans="1:13">
      <c r="A455" s="175"/>
      <c r="B455" s="68" t="s">
        <v>4</v>
      </c>
      <c r="C455" s="68" t="s">
        <v>18</v>
      </c>
      <c r="D455" s="117">
        <v>5.1799999999999999E-2</v>
      </c>
      <c r="E455" s="88">
        <f>D455*E450</f>
        <v>29.829029999999999</v>
      </c>
      <c r="F455" s="86"/>
      <c r="G455" s="86"/>
      <c r="H455" s="89"/>
      <c r="I455" s="89"/>
      <c r="J455" s="89"/>
      <c r="K455" s="89"/>
      <c r="L455" s="89"/>
      <c r="M455" s="90"/>
    </row>
    <row r="456" spans="1:13" s="93" customFormat="1" ht="51">
      <c r="A456" s="67" t="s">
        <v>704</v>
      </c>
      <c r="B456" s="67" t="s">
        <v>371</v>
      </c>
      <c r="C456" s="67" t="s">
        <v>780</v>
      </c>
      <c r="D456" s="112"/>
      <c r="E456" s="115">
        <v>960.74</v>
      </c>
      <c r="F456" s="115"/>
      <c r="G456" s="110"/>
      <c r="H456" s="89"/>
      <c r="I456" s="89"/>
      <c r="J456" s="89"/>
      <c r="K456" s="89"/>
      <c r="L456" s="89"/>
      <c r="M456" s="90"/>
    </row>
    <row r="457" spans="1:13">
      <c r="A457" s="175"/>
      <c r="B457" s="68" t="s">
        <v>202</v>
      </c>
      <c r="C457" s="68" t="s">
        <v>180</v>
      </c>
      <c r="D457" s="124">
        <v>0.65800000000000003</v>
      </c>
      <c r="E457" s="88">
        <f>D457*E456</f>
        <v>632.16692</v>
      </c>
      <c r="F457" s="111"/>
      <c r="G457" s="86"/>
      <c r="H457" s="87"/>
      <c r="I457" s="89"/>
      <c r="J457" s="89"/>
      <c r="K457" s="89"/>
      <c r="L457" s="89"/>
      <c r="M457" s="90"/>
    </row>
    <row r="458" spans="1:13">
      <c r="A458" s="175"/>
      <c r="B458" s="68" t="s">
        <v>2</v>
      </c>
      <c r="C458" s="70" t="s">
        <v>18</v>
      </c>
      <c r="D458" s="124">
        <v>1E-3</v>
      </c>
      <c r="E458" s="124">
        <f>D458*E456</f>
        <v>0.96074000000000004</v>
      </c>
      <c r="F458" s="86"/>
      <c r="G458" s="86"/>
      <c r="H458" s="89"/>
      <c r="I458" s="89"/>
      <c r="J458" s="87"/>
      <c r="K458" s="89"/>
      <c r="L458" s="89"/>
      <c r="M458" s="90"/>
    </row>
    <row r="459" spans="1:13">
      <c r="A459" s="175"/>
      <c r="B459" s="170" t="s">
        <v>11</v>
      </c>
      <c r="C459" s="70" t="s">
        <v>184</v>
      </c>
      <c r="D459" s="86">
        <v>0.63</v>
      </c>
      <c r="E459" s="88">
        <f>D459*E456</f>
        <v>605.26620000000003</v>
      </c>
      <c r="F459" s="86"/>
      <c r="G459" s="86"/>
      <c r="H459" s="89"/>
      <c r="I459" s="89"/>
      <c r="J459" s="89"/>
      <c r="K459" s="89"/>
      <c r="L459" s="89"/>
      <c r="M459" s="90"/>
    </row>
    <row r="460" spans="1:13">
      <c r="A460" s="175"/>
      <c r="B460" s="170" t="s">
        <v>188</v>
      </c>
      <c r="C460" s="70" t="s">
        <v>184</v>
      </c>
      <c r="D460" s="86">
        <v>0.79</v>
      </c>
      <c r="E460" s="88">
        <f>D460*E456</f>
        <v>758.9846</v>
      </c>
      <c r="F460" s="86"/>
      <c r="G460" s="86"/>
      <c r="H460" s="89"/>
      <c r="I460" s="89"/>
      <c r="J460" s="89"/>
      <c r="K460" s="89"/>
      <c r="L460" s="89"/>
      <c r="M460" s="90"/>
    </row>
    <row r="461" spans="1:13">
      <c r="A461" s="175"/>
      <c r="B461" s="68" t="s">
        <v>4</v>
      </c>
      <c r="C461" s="68" t="s">
        <v>18</v>
      </c>
      <c r="D461" s="132">
        <v>1.6000000000000001E-3</v>
      </c>
      <c r="E461" s="88">
        <f>D461*E456</f>
        <v>1.5371840000000001</v>
      </c>
      <c r="F461" s="86"/>
      <c r="G461" s="86"/>
      <c r="H461" s="89"/>
      <c r="I461" s="89"/>
      <c r="J461" s="89"/>
      <c r="K461" s="89"/>
      <c r="L461" s="89"/>
      <c r="M461" s="90"/>
    </row>
    <row r="462" spans="1:13" s="93" customFormat="1" ht="25.5">
      <c r="A462" s="67" t="s">
        <v>705</v>
      </c>
      <c r="B462" s="67" t="s">
        <v>608</v>
      </c>
      <c r="C462" s="67" t="s">
        <v>10</v>
      </c>
      <c r="D462" s="112"/>
      <c r="E462" s="115">
        <v>2</v>
      </c>
      <c r="F462" s="115"/>
      <c r="G462" s="110"/>
      <c r="H462" s="89"/>
      <c r="I462" s="89"/>
      <c r="J462" s="89"/>
      <c r="K462" s="89"/>
      <c r="L462" s="89"/>
    </row>
    <row r="463" spans="1:13">
      <c r="A463" s="175"/>
      <c r="B463" s="68" t="s">
        <v>1</v>
      </c>
      <c r="C463" s="68" t="s">
        <v>10</v>
      </c>
      <c r="D463" s="88">
        <v>1</v>
      </c>
      <c r="E463" s="88">
        <f>D463*E462</f>
        <v>2</v>
      </c>
      <c r="F463" s="86"/>
      <c r="G463" s="86"/>
      <c r="H463" s="87"/>
      <c r="I463" s="89"/>
      <c r="J463" s="89"/>
      <c r="K463" s="89"/>
      <c r="L463" s="89"/>
    </row>
    <row r="464" spans="1:13" ht="25.5">
      <c r="A464" s="175"/>
      <c r="B464" s="68" t="s">
        <v>608</v>
      </c>
      <c r="C464" s="70" t="s">
        <v>10</v>
      </c>
      <c r="D464" s="88">
        <v>1</v>
      </c>
      <c r="E464" s="88">
        <f>D464*E462</f>
        <v>2</v>
      </c>
      <c r="F464" s="86"/>
      <c r="G464" s="86"/>
      <c r="H464" s="89"/>
      <c r="I464" s="89"/>
      <c r="J464" s="87"/>
      <c r="K464" s="89"/>
      <c r="L464" s="89"/>
    </row>
    <row r="465" spans="1:13" s="93" customFormat="1" ht="51">
      <c r="A465" s="67" t="s">
        <v>706</v>
      </c>
      <c r="B465" s="67" t="s">
        <v>742</v>
      </c>
      <c r="C465" s="67" t="s">
        <v>780</v>
      </c>
      <c r="D465" s="112"/>
      <c r="E465" s="115">
        <v>18.3</v>
      </c>
      <c r="F465" s="115"/>
      <c r="G465" s="110"/>
      <c r="H465" s="89"/>
      <c r="I465" s="89"/>
      <c r="J465" s="89"/>
      <c r="K465" s="89"/>
      <c r="L465" s="89"/>
      <c r="M465" s="90"/>
    </row>
    <row r="466" spans="1:13">
      <c r="A466" s="175"/>
      <c r="B466" s="68" t="s">
        <v>202</v>
      </c>
      <c r="C466" s="68" t="s">
        <v>180</v>
      </c>
      <c r="D466" s="124">
        <v>0.85599999999999998</v>
      </c>
      <c r="E466" s="88">
        <f>D466*E465</f>
        <v>15.6648</v>
      </c>
      <c r="F466" s="111"/>
      <c r="G466" s="86"/>
      <c r="H466" s="87"/>
      <c r="I466" s="89"/>
      <c r="J466" s="89"/>
      <c r="K466" s="89"/>
      <c r="L466" s="89"/>
      <c r="M466" s="90"/>
    </row>
    <row r="467" spans="1:13">
      <c r="A467" s="175"/>
      <c r="B467" s="68" t="s">
        <v>2</v>
      </c>
      <c r="C467" s="70" t="s">
        <v>18</v>
      </c>
      <c r="D467" s="124">
        <v>1.2E-2</v>
      </c>
      <c r="E467" s="124">
        <f>D467*E465</f>
        <v>0.21960000000000002</v>
      </c>
      <c r="F467" s="86"/>
      <c r="G467" s="86"/>
      <c r="H467" s="89"/>
      <c r="I467" s="89"/>
      <c r="J467" s="87"/>
      <c r="K467" s="89"/>
      <c r="L467" s="89"/>
      <c r="M467" s="90"/>
    </row>
    <row r="468" spans="1:13">
      <c r="A468" s="175"/>
      <c r="B468" s="170" t="s">
        <v>11</v>
      </c>
      <c r="C468" s="70" t="s">
        <v>184</v>
      </c>
      <c r="D468" s="86">
        <v>0.63</v>
      </c>
      <c r="E468" s="88">
        <f>D468*E465</f>
        <v>11.529</v>
      </c>
      <c r="F468" s="86"/>
      <c r="G468" s="86"/>
      <c r="H468" s="89"/>
      <c r="I468" s="89"/>
      <c r="J468" s="89"/>
      <c r="K468" s="89"/>
      <c r="L468" s="89"/>
      <c r="M468" s="90"/>
    </row>
    <row r="469" spans="1:13">
      <c r="A469" s="175"/>
      <c r="B469" s="170" t="s">
        <v>188</v>
      </c>
      <c r="C469" s="70" t="s">
        <v>184</v>
      </c>
      <c r="D469" s="86">
        <v>0.92</v>
      </c>
      <c r="E469" s="88">
        <f>D469*E465</f>
        <v>16.836000000000002</v>
      </c>
      <c r="F469" s="86"/>
      <c r="G469" s="86"/>
      <c r="H469" s="89"/>
      <c r="I469" s="89"/>
      <c r="J469" s="89"/>
      <c r="K469" s="89"/>
      <c r="L469" s="89"/>
      <c r="M469" s="90"/>
    </row>
    <row r="470" spans="1:13">
      <c r="A470" s="175"/>
      <c r="B470" s="68" t="s">
        <v>4</v>
      </c>
      <c r="C470" s="68" t="s">
        <v>18</v>
      </c>
      <c r="D470" s="124">
        <v>1.7999999999999999E-2</v>
      </c>
      <c r="E470" s="88">
        <f>D470*E465</f>
        <v>0.32939999999999997</v>
      </c>
      <c r="F470" s="86"/>
      <c r="G470" s="86"/>
      <c r="H470" s="89"/>
      <c r="I470" s="89"/>
      <c r="J470" s="89"/>
      <c r="K470" s="89"/>
      <c r="L470" s="89"/>
      <c r="M470" s="90"/>
    </row>
    <row r="471" spans="1:13">
      <c r="A471" s="175"/>
      <c r="B471" s="67" t="s">
        <v>743</v>
      </c>
      <c r="C471" s="70"/>
      <c r="D471" s="114"/>
      <c r="E471" s="88"/>
      <c r="F471" s="86"/>
      <c r="G471" s="86"/>
      <c r="H471" s="89"/>
      <c r="I471" s="89"/>
      <c r="J471" s="87"/>
      <c r="K471" s="89"/>
      <c r="L471" s="89"/>
      <c r="M471" s="90"/>
    </row>
    <row r="472" spans="1:13" s="93" customFormat="1" ht="38.25">
      <c r="A472" s="67" t="s">
        <v>707</v>
      </c>
      <c r="B472" s="75" t="s">
        <v>734</v>
      </c>
      <c r="C472" s="75" t="s">
        <v>12</v>
      </c>
      <c r="D472" s="170"/>
      <c r="E472" s="121">
        <v>0.17</v>
      </c>
      <c r="F472" s="115"/>
      <c r="G472" s="110"/>
      <c r="H472" s="91"/>
      <c r="I472" s="92"/>
      <c r="J472" s="92"/>
      <c r="K472" s="92"/>
      <c r="L472" s="92"/>
      <c r="M472" s="90"/>
    </row>
    <row r="473" spans="1:13">
      <c r="A473" s="175"/>
      <c r="B473" s="68" t="s">
        <v>181</v>
      </c>
      <c r="C473" s="68" t="s">
        <v>180</v>
      </c>
      <c r="D473" s="122">
        <v>34.9</v>
      </c>
      <c r="E473" s="70">
        <f>D473*E472</f>
        <v>5.9329999999999998</v>
      </c>
      <c r="F473" s="111"/>
      <c r="G473" s="88"/>
      <c r="H473" s="89"/>
      <c r="I473" s="89"/>
      <c r="J473" s="89"/>
      <c r="K473" s="89"/>
      <c r="L473" s="89"/>
      <c r="M473" s="90"/>
    </row>
    <row r="474" spans="1:13">
      <c r="A474" s="175"/>
      <c r="B474" s="68" t="s">
        <v>183</v>
      </c>
      <c r="C474" s="70" t="s">
        <v>18</v>
      </c>
      <c r="D474" s="123">
        <v>4.07</v>
      </c>
      <c r="E474" s="70">
        <f>D474*E472</f>
        <v>0.69190000000000007</v>
      </c>
      <c r="F474" s="86"/>
      <c r="G474" s="88"/>
      <c r="H474" s="89"/>
      <c r="I474" s="89"/>
      <c r="J474" s="89"/>
      <c r="K474" s="89"/>
      <c r="L474" s="89"/>
      <c r="M474" s="90"/>
    </row>
    <row r="475" spans="1:13" ht="25.5">
      <c r="A475" s="175"/>
      <c r="B475" s="68" t="s">
        <v>733</v>
      </c>
      <c r="C475" s="70" t="s">
        <v>5</v>
      </c>
      <c r="D475" s="123"/>
      <c r="E475" s="117">
        <v>18.97</v>
      </c>
      <c r="F475" s="86"/>
      <c r="G475" s="124"/>
      <c r="H475" s="89"/>
      <c r="I475" s="89"/>
      <c r="J475" s="89"/>
      <c r="K475" s="89"/>
      <c r="L475" s="89"/>
    </row>
    <row r="476" spans="1:13" ht="25.5">
      <c r="A476" s="175"/>
      <c r="B476" s="68" t="s">
        <v>735</v>
      </c>
      <c r="C476" s="70" t="s">
        <v>5</v>
      </c>
      <c r="D476" s="123"/>
      <c r="E476" s="117">
        <v>35.700000000000003</v>
      </c>
      <c r="F476" s="86"/>
      <c r="G476" s="124"/>
      <c r="H476" s="89"/>
      <c r="I476" s="89"/>
      <c r="J476" s="89"/>
      <c r="K476" s="89"/>
      <c r="L476" s="89"/>
    </row>
    <row r="477" spans="1:13">
      <c r="A477" s="175"/>
      <c r="B477" s="125" t="s">
        <v>224</v>
      </c>
      <c r="C477" s="170" t="s">
        <v>184</v>
      </c>
      <c r="D477" s="122">
        <v>15.2</v>
      </c>
      <c r="E477" s="170">
        <f>D477*E472</f>
        <v>2.5840000000000001</v>
      </c>
      <c r="F477" s="170"/>
      <c r="G477" s="86"/>
      <c r="H477" s="89"/>
      <c r="I477" s="89"/>
      <c r="J477" s="89"/>
      <c r="K477" s="89"/>
      <c r="L477" s="89"/>
      <c r="M477" s="90"/>
    </row>
    <row r="478" spans="1:13">
      <c r="A478" s="175"/>
      <c r="B478" s="125" t="s">
        <v>301</v>
      </c>
      <c r="C478" s="170" t="s">
        <v>184</v>
      </c>
      <c r="D478" s="123">
        <v>3.3</v>
      </c>
      <c r="E478" s="70">
        <f>D478*E472</f>
        <v>0.56100000000000005</v>
      </c>
      <c r="F478" s="170"/>
      <c r="G478" s="86"/>
      <c r="H478" s="89"/>
      <c r="I478" s="89"/>
      <c r="J478" s="89"/>
      <c r="K478" s="89"/>
      <c r="L478" s="89"/>
      <c r="M478" s="90"/>
    </row>
    <row r="479" spans="1:13">
      <c r="A479" s="175"/>
      <c r="B479" s="170" t="s">
        <v>186</v>
      </c>
      <c r="C479" s="170" t="s">
        <v>18</v>
      </c>
      <c r="D479" s="126">
        <v>2.78</v>
      </c>
      <c r="E479" s="70">
        <f>D479*E472</f>
        <v>0.47260000000000002</v>
      </c>
      <c r="F479" s="170"/>
      <c r="G479" s="86"/>
      <c r="H479" s="89"/>
      <c r="I479" s="89"/>
      <c r="J479" s="89"/>
      <c r="K479" s="89"/>
      <c r="L479" s="89"/>
      <c r="M479" s="90"/>
    </row>
    <row r="480" spans="1:13" s="93" customFormat="1" ht="51">
      <c r="A480" s="67" t="s">
        <v>708</v>
      </c>
      <c r="B480" s="75" t="s">
        <v>738</v>
      </c>
      <c r="C480" s="75" t="s">
        <v>5</v>
      </c>
      <c r="D480" s="170"/>
      <c r="E480" s="128">
        <v>7</v>
      </c>
      <c r="F480" s="115"/>
      <c r="G480" s="110"/>
      <c r="H480" s="91"/>
      <c r="I480" s="92"/>
      <c r="J480" s="92"/>
      <c r="K480" s="92"/>
      <c r="L480" s="92"/>
      <c r="M480" s="90"/>
    </row>
    <row r="481" spans="1:13">
      <c r="A481" s="175"/>
      <c r="B481" s="68" t="s">
        <v>181</v>
      </c>
      <c r="C481" s="68" t="s">
        <v>5</v>
      </c>
      <c r="D481" s="122">
        <v>1</v>
      </c>
      <c r="E481" s="70">
        <f>D481*E480</f>
        <v>7</v>
      </c>
      <c r="F481" s="111"/>
      <c r="G481" s="88"/>
      <c r="H481" s="89"/>
      <c r="I481" s="89"/>
      <c r="J481" s="89"/>
      <c r="K481" s="89"/>
      <c r="L481" s="89"/>
      <c r="M481" s="90"/>
    </row>
    <row r="482" spans="1:13" ht="38.25">
      <c r="A482" s="175"/>
      <c r="B482" s="170" t="s">
        <v>739</v>
      </c>
      <c r="C482" s="70" t="s">
        <v>5</v>
      </c>
      <c r="D482" s="122">
        <v>1</v>
      </c>
      <c r="E482" s="70">
        <f>D482*E480</f>
        <v>7</v>
      </c>
      <c r="F482" s="86"/>
      <c r="G482" s="88"/>
      <c r="H482" s="89"/>
      <c r="I482" s="89"/>
      <c r="J482" s="89"/>
      <c r="K482" s="89"/>
      <c r="L482" s="89"/>
      <c r="M482" s="90"/>
    </row>
    <row r="483" spans="1:13" s="93" customFormat="1" ht="38.25">
      <c r="A483" s="67" t="s">
        <v>709</v>
      </c>
      <c r="B483" s="75" t="s">
        <v>391</v>
      </c>
      <c r="C483" s="75" t="s">
        <v>12</v>
      </c>
      <c r="D483" s="170"/>
      <c r="E483" s="121">
        <v>5.0000000000000001E-3</v>
      </c>
      <c r="F483" s="115"/>
      <c r="G483" s="110"/>
      <c r="H483" s="91"/>
      <c r="I483" s="92"/>
      <c r="J483" s="92"/>
      <c r="K483" s="92"/>
      <c r="L483" s="92"/>
    </row>
    <row r="484" spans="1:13">
      <c r="A484" s="175"/>
      <c r="B484" s="68" t="s">
        <v>181</v>
      </c>
      <c r="C484" s="68" t="s">
        <v>180</v>
      </c>
      <c r="D484" s="122">
        <v>34.9</v>
      </c>
      <c r="E484" s="70">
        <f>D484*E483</f>
        <v>0.17449999999999999</v>
      </c>
      <c r="F484" s="111"/>
      <c r="G484" s="88"/>
      <c r="H484" s="89"/>
      <c r="I484" s="89"/>
      <c r="J484" s="89"/>
      <c r="K484" s="89"/>
      <c r="L484" s="89"/>
    </row>
    <row r="485" spans="1:13">
      <c r="A485" s="175"/>
      <c r="B485" s="68" t="s">
        <v>183</v>
      </c>
      <c r="C485" s="70" t="s">
        <v>18</v>
      </c>
      <c r="D485" s="123">
        <v>4.07</v>
      </c>
      <c r="E485" s="70">
        <f>D485*E483</f>
        <v>2.0350000000000004E-2</v>
      </c>
      <c r="F485" s="86"/>
      <c r="G485" s="88"/>
      <c r="H485" s="89"/>
      <c r="I485" s="89"/>
      <c r="J485" s="89"/>
      <c r="K485" s="89"/>
      <c r="L485" s="89"/>
    </row>
    <row r="486" spans="1:13" ht="25.5">
      <c r="A486" s="175"/>
      <c r="B486" s="68" t="s">
        <v>736</v>
      </c>
      <c r="C486" s="70" t="s">
        <v>779</v>
      </c>
      <c r="D486" s="123"/>
      <c r="E486" s="117">
        <v>5.0999999999999997E-2</v>
      </c>
      <c r="F486" s="86"/>
      <c r="G486" s="124"/>
      <c r="H486" s="89"/>
      <c r="I486" s="89"/>
      <c r="J486" s="89"/>
      <c r="K486" s="89"/>
      <c r="L486" s="89"/>
    </row>
    <row r="487" spans="1:13">
      <c r="A487" s="175"/>
      <c r="B487" s="170" t="s">
        <v>737</v>
      </c>
      <c r="C487" s="170" t="s">
        <v>5</v>
      </c>
      <c r="D487" s="122"/>
      <c r="E487" s="170">
        <v>4.08</v>
      </c>
      <c r="F487" s="170"/>
      <c r="G487" s="86"/>
      <c r="H487" s="89"/>
      <c r="I487" s="89"/>
      <c r="J487" s="89"/>
      <c r="K487" s="89"/>
      <c r="L487" s="89"/>
    </row>
    <row r="488" spans="1:13">
      <c r="A488" s="175"/>
      <c r="B488" s="125" t="s">
        <v>224</v>
      </c>
      <c r="C488" s="170" t="s">
        <v>184</v>
      </c>
      <c r="D488" s="122">
        <v>15.2</v>
      </c>
      <c r="E488" s="170">
        <f>D488*E483</f>
        <v>7.5999999999999998E-2</v>
      </c>
      <c r="F488" s="170"/>
      <c r="G488" s="86"/>
      <c r="H488" s="89"/>
      <c r="I488" s="89"/>
      <c r="J488" s="89"/>
      <c r="K488" s="89"/>
      <c r="L488" s="89"/>
    </row>
    <row r="489" spans="1:13">
      <c r="A489" s="175"/>
      <c r="B489" s="125" t="s">
        <v>301</v>
      </c>
      <c r="C489" s="170" t="s">
        <v>184</v>
      </c>
      <c r="D489" s="123">
        <v>3.3</v>
      </c>
      <c r="E489" s="70">
        <f>D489*E483</f>
        <v>1.6500000000000001E-2</v>
      </c>
      <c r="F489" s="170"/>
      <c r="G489" s="86"/>
      <c r="H489" s="89"/>
      <c r="I489" s="89"/>
      <c r="J489" s="89"/>
      <c r="K489" s="89"/>
      <c r="L489" s="89"/>
    </row>
    <row r="490" spans="1:13">
      <c r="A490" s="175"/>
      <c r="B490" s="170" t="s">
        <v>186</v>
      </c>
      <c r="C490" s="170" t="s">
        <v>18</v>
      </c>
      <c r="D490" s="126">
        <v>2.78</v>
      </c>
      <c r="E490" s="70">
        <f>D490*E483</f>
        <v>1.3899999999999999E-2</v>
      </c>
      <c r="F490" s="170"/>
      <c r="G490" s="86"/>
      <c r="H490" s="89"/>
      <c r="I490" s="89"/>
      <c r="J490" s="89"/>
      <c r="K490" s="89"/>
      <c r="L490" s="89"/>
    </row>
    <row r="491" spans="1:13" s="93" customFormat="1" ht="51">
      <c r="A491" s="67" t="s">
        <v>710</v>
      </c>
      <c r="B491" s="67" t="s">
        <v>409</v>
      </c>
      <c r="C491" s="67" t="s">
        <v>780</v>
      </c>
      <c r="D491" s="109"/>
      <c r="E491" s="74">
        <v>8.4</v>
      </c>
      <c r="F491" s="115"/>
      <c r="G491" s="110"/>
      <c r="H491" s="89"/>
      <c r="I491" s="89"/>
      <c r="J491" s="89"/>
      <c r="K491" s="89"/>
      <c r="L491" s="89"/>
    </row>
    <row r="492" spans="1:13">
      <c r="A492" s="304"/>
      <c r="B492" s="68" t="s">
        <v>1</v>
      </c>
      <c r="C492" s="68" t="s">
        <v>180</v>
      </c>
      <c r="D492" s="70">
        <v>0.68</v>
      </c>
      <c r="E492" s="111">
        <f>D492*E491</f>
        <v>5.7120000000000006</v>
      </c>
      <c r="F492" s="86"/>
      <c r="G492" s="86"/>
      <c r="H492" s="87"/>
      <c r="I492" s="89"/>
      <c r="J492" s="89"/>
      <c r="K492" s="89"/>
      <c r="L492" s="89"/>
    </row>
    <row r="493" spans="1:13">
      <c r="A493" s="305"/>
      <c r="B493" s="68" t="s">
        <v>2</v>
      </c>
      <c r="C493" s="70" t="s">
        <v>182</v>
      </c>
      <c r="D493" s="107">
        <v>2.9999999999999997E-4</v>
      </c>
      <c r="E493" s="107">
        <f>D493*E491</f>
        <v>2.5199999999999997E-3</v>
      </c>
      <c r="F493" s="86"/>
      <c r="G493" s="86"/>
      <c r="H493" s="89"/>
      <c r="I493" s="89"/>
      <c r="J493" s="87"/>
      <c r="K493" s="89"/>
      <c r="L493" s="89"/>
    </row>
    <row r="494" spans="1:13">
      <c r="A494" s="305"/>
      <c r="B494" s="170" t="s">
        <v>7</v>
      </c>
      <c r="C494" s="70" t="s">
        <v>184</v>
      </c>
      <c r="D494" s="117">
        <v>0.251</v>
      </c>
      <c r="E494" s="124">
        <f>D494*E491</f>
        <v>2.1084000000000001</v>
      </c>
      <c r="F494" s="86"/>
      <c r="G494" s="86"/>
      <c r="H494" s="89"/>
      <c r="I494" s="89"/>
      <c r="J494" s="89"/>
      <c r="K494" s="89"/>
      <c r="L494" s="89"/>
    </row>
    <row r="495" spans="1:13">
      <c r="A495" s="305"/>
      <c r="B495" s="170" t="s">
        <v>8</v>
      </c>
      <c r="C495" s="70" t="s">
        <v>184</v>
      </c>
      <c r="D495" s="117">
        <v>2.7E-2</v>
      </c>
      <c r="E495" s="124">
        <f>D495*E491</f>
        <v>0.2268</v>
      </c>
      <c r="F495" s="86"/>
      <c r="G495" s="86"/>
      <c r="H495" s="89"/>
      <c r="I495" s="89"/>
      <c r="J495" s="89"/>
      <c r="K495" s="89"/>
      <c r="L495" s="89"/>
    </row>
    <row r="496" spans="1:13">
      <c r="A496" s="305"/>
      <c r="B496" s="170" t="s">
        <v>186</v>
      </c>
      <c r="C496" s="70" t="s">
        <v>17</v>
      </c>
      <c r="D496" s="117">
        <v>2E-3</v>
      </c>
      <c r="E496" s="117">
        <f>D496*E491</f>
        <v>1.6800000000000002E-2</v>
      </c>
      <c r="F496" s="86"/>
      <c r="G496" s="86"/>
      <c r="H496" s="89"/>
      <c r="I496" s="89"/>
      <c r="J496" s="89"/>
      <c r="K496" s="89"/>
      <c r="L496" s="89"/>
    </row>
    <row r="497" spans="1:13" ht="25.5">
      <c r="A497" s="175"/>
      <c r="B497" s="67" t="s">
        <v>744</v>
      </c>
      <c r="C497" s="70"/>
      <c r="D497" s="114"/>
      <c r="E497" s="88"/>
      <c r="F497" s="86"/>
      <c r="G497" s="86"/>
      <c r="H497" s="89"/>
      <c r="I497" s="89"/>
      <c r="J497" s="87"/>
      <c r="K497" s="89"/>
      <c r="L497" s="89"/>
      <c r="M497" s="90"/>
    </row>
    <row r="498" spans="1:13" s="93" customFormat="1" ht="38.25">
      <c r="A498" s="67" t="s">
        <v>711</v>
      </c>
      <c r="B498" s="75" t="s">
        <v>741</v>
      </c>
      <c r="C498" s="75" t="s">
        <v>12</v>
      </c>
      <c r="D498" s="170"/>
      <c r="E498" s="121">
        <v>0.51900000000000002</v>
      </c>
      <c r="F498" s="115"/>
      <c r="G498" s="110"/>
      <c r="H498" s="91"/>
      <c r="I498" s="92"/>
      <c r="J498" s="92"/>
      <c r="K498" s="92"/>
      <c r="L498" s="92"/>
      <c r="M498" s="90"/>
    </row>
    <row r="499" spans="1:13">
      <c r="A499" s="175"/>
      <c r="B499" s="68" t="s">
        <v>181</v>
      </c>
      <c r="C499" s="68" t="s">
        <v>180</v>
      </c>
      <c r="D499" s="122">
        <v>34.9</v>
      </c>
      <c r="E499" s="70">
        <f>D499*E498</f>
        <v>18.113099999999999</v>
      </c>
      <c r="F499" s="111"/>
      <c r="G499" s="88"/>
      <c r="H499" s="89"/>
      <c r="I499" s="89"/>
      <c r="J499" s="89"/>
      <c r="K499" s="89"/>
      <c r="L499" s="89"/>
      <c r="M499" s="90"/>
    </row>
    <row r="500" spans="1:13">
      <c r="A500" s="175"/>
      <c r="B500" s="68" t="s">
        <v>183</v>
      </c>
      <c r="C500" s="70" t="s">
        <v>18</v>
      </c>
      <c r="D500" s="123">
        <v>4.07</v>
      </c>
      <c r="E500" s="70">
        <f>D500*E498</f>
        <v>2.11233</v>
      </c>
      <c r="F500" s="86"/>
      <c r="G500" s="88"/>
      <c r="H500" s="89"/>
      <c r="I500" s="89"/>
      <c r="J500" s="89"/>
      <c r="K500" s="89"/>
      <c r="L500" s="89"/>
      <c r="M500" s="90"/>
    </row>
    <row r="501" spans="1:13" ht="25.5">
      <c r="A501" s="175"/>
      <c r="B501" s="68" t="s">
        <v>745</v>
      </c>
      <c r="C501" s="70" t="s">
        <v>5</v>
      </c>
      <c r="D501" s="123"/>
      <c r="E501" s="117">
        <v>94.45</v>
      </c>
      <c r="F501" s="86"/>
      <c r="G501" s="124"/>
      <c r="H501" s="89"/>
      <c r="I501" s="89"/>
      <c r="J501" s="89"/>
      <c r="K501" s="89"/>
      <c r="L501" s="89"/>
    </row>
    <row r="502" spans="1:13" ht="25.5">
      <c r="A502" s="175"/>
      <c r="B502" s="68" t="s">
        <v>746</v>
      </c>
      <c r="C502" s="70" t="s">
        <v>5</v>
      </c>
      <c r="D502" s="123"/>
      <c r="E502" s="117">
        <v>350</v>
      </c>
      <c r="F502" s="86"/>
      <c r="G502" s="124"/>
      <c r="H502" s="89"/>
      <c r="I502" s="89"/>
      <c r="J502" s="89"/>
      <c r="K502" s="89"/>
      <c r="L502" s="89"/>
    </row>
    <row r="503" spans="1:13">
      <c r="A503" s="175"/>
      <c r="B503" s="125" t="s">
        <v>224</v>
      </c>
      <c r="C503" s="170" t="s">
        <v>184</v>
      </c>
      <c r="D503" s="122">
        <v>15.2</v>
      </c>
      <c r="E503" s="170">
        <f>D503*E498</f>
        <v>7.8887999999999998</v>
      </c>
      <c r="F503" s="170"/>
      <c r="G503" s="86"/>
      <c r="H503" s="89"/>
      <c r="I503" s="89"/>
      <c r="J503" s="89"/>
      <c r="K503" s="89"/>
      <c r="L503" s="89"/>
      <c r="M503" s="90"/>
    </row>
    <row r="504" spans="1:13">
      <c r="A504" s="175"/>
      <c r="B504" s="125" t="s">
        <v>301</v>
      </c>
      <c r="C504" s="170" t="s">
        <v>184</v>
      </c>
      <c r="D504" s="123">
        <v>3.3</v>
      </c>
      <c r="E504" s="70">
        <f>D504*E498</f>
        <v>1.7126999999999999</v>
      </c>
      <c r="F504" s="170"/>
      <c r="G504" s="86"/>
      <c r="H504" s="89"/>
      <c r="I504" s="89"/>
      <c r="J504" s="89"/>
      <c r="K504" s="89"/>
      <c r="L504" s="89"/>
      <c r="M504" s="90"/>
    </row>
    <row r="505" spans="1:13">
      <c r="A505" s="175"/>
      <c r="B505" s="170" t="s">
        <v>186</v>
      </c>
      <c r="C505" s="170" t="s">
        <v>18</v>
      </c>
      <c r="D505" s="126">
        <v>2.78</v>
      </c>
      <c r="E505" s="70">
        <f>D505*E498</f>
        <v>1.44282</v>
      </c>
      <c r="F505" s="170"/>
      <c r="G505" s="86"/>
      <c r="H505" s="89"/>
      <c r="I505" s="89"/>
      <c r="J505" s="89"/>
      <c r="K505" s="89"/>
      <c r="L505" s="89"/>
      <c r="M505" s="90"/>
    </row>
    <row r="506" spans="1:13" s="93" customFormat="1" ht="38.25">
      <c r="A506" s="67" t="s">
        <v>712</v>
      </c>
      <c r="B506" s="75" t="s">
        <v>391</v>
      </c>
      <c r="C506" s="75" t="s">
        <v>12</v>
      </c>
      <c r="D506" s="170"/>
      <c r="E506" s="121">
        <v>2.1999999999999999E-2</v>
      </c>
      <c r="F506" s="115"/>
      <c r="G506" s="110"/>
      <c r="H506" s="91"/>
      <c r="I506" s="92"/>
      <c r="J506" s="92"/>
      <c r="K506" s="92"/>
      <c r="L506" s="92"/>
    </row>
    <row r="507" spans="1:13">
      <c r="A507" s="175"/>
      <c r="B507" s="68" t="s">
        <v>181</v>
      </c>
      <c r="C507" s="68" t="s">
        <v>180</v>
      </c>
      <c r="D507" s="122">
        <v>34.9</v>
      </c>
      <c r="E507" s="70">
        <f>D507*E506</f>
        <v>0.76779999999999993</v>
      </c>
      <c r="F507" s="111"/>
      <c r="G507" s="88"/>
      <c r="H507" s="89"/>
      <c r="I507" s="89"/>
      <c r="J507" s="89"/>
      <c r="K507" s="89"/>
      <c r="L507" s="89"/>
    </row>
    <row r="508" spans="1:13">
      <c r="A508" s="175"/>
      <c r="B508" s="68" t="s">
        <v>183</v>
      </c>
      <c r="C508" s="70" t="s">
        <v>18</v>
      </c>
      <c r="D508" s="123">
        <v>4.07</v>
      </c>
      <c r="E508" s="70">
        <f>D508*E506</f>
        <v>8.9539999999999995E-2</v>
      </c>
      <c r="F508" s="86"/>
      <c r="G508" s="88"/>
      <c r="H508" s="89"/>
      <c r="I508" s="89"/>
      <c r="J508" s="89"/>
      <c r="K508" s="89"/>
      <c r="L508" s="89"/>
    </row>
    <row r="509" spans="1:13" ht="25.5">
      <c r="A509" s="175"/>
      <c r="B509" s="68" t="s">
        <v>747</v>
      </c>
      <c r="C509" s="70" t="s">
        <v>779</v>
      </c>
      <c r="D509" s="123"/>
      <c r="E509" s="117">
        <v>0.46</v>
      </c>
      <c r="F509" s="86"/>
      <c r="G509" s="124"/>
      <c r="H509" s="89"/>
      <c r="I509" s="89"/>
      <c r="J509" s="89"/>
      <c r="K509" s="89"/>
      <c r="L509" s="89"/>
    </row>
    <row r="510" spans="1:13">
      <c r="A510" s="175"/>
      <c r="B510" s="170" t="s">
        <v>748</v>
      </c>
      <c r="C510" s="170" t="s">
        <v>5</v>
      </c>
      <c r="D510" s="122"/>
      <c r="E510" s="170">
        <v>34.68</v>
      </c>
      <c r="F510" s="170"/>
      <c r="G510" s="86"/>
      <c r="H510" s="89"/>
      <c r="I510" s="89"/>
      <c r="J510" s="89"/>
      <c r="K510" s="89"/>
      <c r="L510" s="89"/>
    </row>
    <row r="511" spans="1:13">
      <c r="A511" s="175"/>
      <c r="B511" s="125" t="s">
        <v>224</v>
      </c>
      <c r="C511" s="170" t="s">
        <v>184</v>
      </c>
      <c r="D511" s="122">
        <v>15.2</v>
      </c>
      <c r="E511" s="170">
        <f>D511*E506</f>
        <v>0.33439999999999998</v>
      </c>
      <c r="F511" s="170"/>
      <c r="G511" s="86"/>
      <c r="H511" s="89"/>
      <c r="I511" s="89"/>
      <c r="J511" s="89"/>
      <c r="K511" s="89"/>
      <c r="L511" s="89"/>
    </row>
    <row r="512" spans="1:13">
      <c r="A512" s="175"/>
      <c r="B512" s="125" t="s">
        <v>301</v>
      </c>
      <c r="C512" s="170" t="s">
        <v>184</v>
      </c>
      <c r="D512" s="123">
        <v>3.3</v>
      </c>
      <c r="E512" s="70">
        <f>D512*E506</f>
        <v>7.2599999999999998E-2</v>
      </c>
      <c r="F512" s="170"/>
      <c r="G512" s="86"/>
      <c r="H512" s="89"/>
      <c r="I512" s="89"/>
      <c r="J512" s="89"/>
      <c r="K512" s="89"/>
      <c r="L512" s="89"/>
    </row>
    <row r="513" spans="1:13">
      <c r="A513" s="175"/>
      <c r="B513" s="170" t="s">
        <v>186</v>
      </c>
      <c r="C513" s="170" t="s">
        <v>18</v>
      </c>
      <c r="D513" s="126">
        <v>2.78</v>
      </c>
      <c r="E513" s="70">
        <f>D513*E506</f>
        <v>6.1159999999999992E-2</v>
      </c>
      <c r="F513" s="170"/>
      <c r="G513" s="86"/>
      <c r="H513" s="89"/>
      <c r="I513" s="89"/>
      <c r="J513" s="89"/>
      <c r="K513" s="89"/>
      <c r="L513" s="89"/>
    </row>
    <row r="514" spans="1:13" s="93" customFormat="1" ht="51">
      <c r="A514" s="67" t="s">
        <v>713</v>
      </c>
      <c r="B514" s="67" t="s">
        <v>409</v>
      </c>
      <c r="C514" s="67" t="s">
        <v>780</v>
      </c>
      <c r="D514" s="109"/>
      <c r="E514" s="74">
        <v>63.8</v>
      </c>
      <c r="F514" s="115"/>
      <c r="G514" s="110"/>
      <c r="H514" s="89"/>
      <c r="I514" s="89"/>
      <c r="J514" s="89"/>
      <c r="K514" s="89"/>
      <c r="L514" s="89"/>
    </row>
    <row r="515" spans="1:13">
      <c r="A515" s="304"/>
      <c r="B515" s="68" t="s">
        <v>1</v>
      </c>
      <c r="C515" s="68" t="s">
        <v>180</v>
      </c>
      <c r="D515" s="70">
        <v>0.68</v>
      </c>
      <c r="E515" s="111">
        <f>D515*E514</f>
        <v>43.384</v>
      </c>
      <c r="F515" s="86"/>
      <c r="G515" s="86"/>
      <c r="H515" s="87"/>
      <c r="I515" s="89"/>
      <c r="J515" s="89"/>
      <c r="K515" s="89"/>
      <c r="L515" s="89"/>
    </row>
    <row r="516" spans="1:13">
      <c r="A516" s="305"/>
      <c r="B516" s="68" t="s">
        <v>2</v>
      </c>
      <c r="C516" s="70" t="s">
        <v>182</v>
      </c>
      <c r="D516" s="107">
        <v>2.9999999999999997E-4</v>
      </c>
      <c r="E516" s="107">
        <f>D516*E514</f>
        <v>1.9139999999999997E-2</v>
      </c>
      <c r="F516" s="86"/>
      <c r="G516" s="86"/>
      <c r="H516" s="89"/>
      <c r="I516" s="89"/>
      <c r="J516" s="87"/>
      <c r="K516" s="89"/>
      <c r="L516" s="89"/>
    </row>
    <row r="517" spans="1:13">
      <c r="A517" s="305"/>
      <c r="B517" s="170" t="s">
        <v>7</v>
      </c>
      <c r="C517" s="70" t="s">
        <v>184</v>
      </c>
      <c r="D517" s="117">
        <v>0.251</v>
      </c>
      <c r="E517" s="124">
        <f>D517*E514</f>
        <v>16.0138</v>
      </c>
      <c r="F517" s="86"/>
      <c r="G517" s="86"/>
      <c r="H517" s="89"/>
      <c r="I517" s="89"/>
      <c r="J517" s="89"/>
      <c r="K517" s="89"/>
      <c r="L517" s="89"/>
    </row>
    <row r="518" spans="1:13">
      <c r="A518" s="305"/>
      <c r="B518" s="170" t="s">
        <v>8</v>
      </c>
      <c r="C518" s="70" t="s">
        <v>184</v>
      </c>
      <c r="D518" s="117">
        <v>2.7E-2</v>
      </c>
      <c r="E518" s="124">
        <f>D518*E514</f>
        <v>1.7225999999999999</v>
      </c>
      <c r="F518" s="86"/>
      <c r="G518" s="86"/>
      <c r="H518" s="89"/>
      <c r="I518" s="89"/>
      <c r="J518" s="89"/>
      <c r="K518" s="89"/>
      <c r="L518" s="89"/>
    </row>
    <row r="519" spans="1:13">
      <c r="A519" s="305"/>
      <c r="B519" s="170" t="s">
        <v>186</v>
      </c>
      <c r="C519" s="70" t="s">
        <v>17</v>
      </c>
      <c r="D519" s="117">
        <v>2E-3</v>
      </c>
      <c r="E519" s="117">
        <f>D519*E514</f>
        <v>0.12759999999999999</v>
      </c>
      <c r="F519" s="86"/>
      <c r="G519" s="86"/>
      <c r="H519" s="89"/>
      <c r="I519" s="89"/>
      <c r="J519" s="89"/>
      <c r="K519" s="89"/>
      <c r="L519" s="89"/>
    </row>
    <row r="520" spans="1:13">
      <c r="A520" s="175"/>
      <c r="B520" s="75" t="s">
        <v>682</v>
      </c>
      <c r="C520" s="170"/>
      <c r="D520" s="126"/>
      <c r="E520" s="70"/>
      <c r="F520" s="170"/>
      <c r="G520" s="86"/>
      <c r="H520" s="89"/>
      <c r="I520" s="89"/>
      <c r="J520" s="89"/>
      <c r="K520" s="89"/>
      <c r="L520" s="89"/>
      <c r="M520" s="90"/>
    </row>
    <row r="521" spans="1:13" s="93" customFormat="1" ht="38.25">
      <c r="A521" s="67" t="s">
        <v>714</v>
      </c>
      <c r="B521" s="67" t="s">
        <v>638</v>
      </c>
      <c r="C521" s="74" t="s">
        <v>777</v>
      </c>
      <c r="D521" s="112"/>
      <c r="E521" s="115">
        <v>23.8</v>
      </c>
      <c r="F521" s="115"/>
      <c r="G521" s="110"/>
      <c r="H521" s="89"/>
      <c r="I521" s="89"/>
      <c r="J521" s="89"/>
      <c r="K521" s="89"/>
      <c r="L521" s="89"/>
      <c r="M521" s="90"/>
    </row>
    <row r="522" spans="1:13">
      <c r="A522" s="175"/>
      <c r="B522" s="68" t="s">
        <v>202</v>
      </c>
      <c r="C522" s="68" t="s">
        <v>180</v>
      </c>
      <c r="D522" s="114">
        <v>3.36</v>
      </c>
      <c r="E522" s="88">
        <f>E521*D522</f>
        <v>79.968000000000004</v>
      </c>
      <c r="F522" s="86"/>
      <c r="G522" s="86"/>
      <c r="H522" s="87"/>
      <c r="I522" s="89"/>
      <c r="J522" s="89"/>
      <c r="K522" s="89"/>
      <c r="L522" s="89"/>
      <c r="M522" s="90"/>
    </row>
    <row r="523" spans="1:13">
      <c r="A523" s="175"/>
      <c r="B523" s="68" t="s">
        <v>2</v>
      </c>
      <c r="C523" s="70" t="s">
        <v>18</v>
      </c>
      <c r="D523" s="114">
        <v>0.92</v>
      </c>
      <c r="E523" s="88">
        <f>E521*D523</f>
        <v>21.896000000000001</v>
      </c>
      <c r="F523" s="86"/>
      <c r="G523" s="86"/>
      <c r="H523" s="89"/>
      <c r="I523" s="89"/>
      <c r="J523" s="87"/>
      <c r="K523" s="89"/>
      <c r="L523" s="89"/>
      <c r="M523" s="90"/>
    </row>
    <row r="524" spans="1:13" ht="15">
      <c r="A524" s="175"/>
      <c r="B524" s="68" t="s">
        <v>253</v>
      </c>
      <c r="C524" s="70" t="s">
        <v>778</v>
      </c>
      <c r="D524" s="114">
        <v>0.11</v>
      </c>
      <c r="E524" s="88">
        <f>E521*D524</f>
        <v>2.6179999999999999</v>
      </c>
      <c r="F524" s="86"/>
      <c r="G524" s="86"/>
      <c r="H524" s="89"/>
      <c r="I524" s="89"/>
      <c r="J524" s="89"/>
      <c r="K524" s="89"/>
      <c r="L524" s="89"/>
      <c r="M524" s="90"/>
    </row>
    <row r="525" spans="1:13">
      <c r="A525" s="175"/>
      <c r="B525" s="68" t="s">
        <v>260</v>
      </c>
      <c r="C525" s="68" t="s">
        <v>3</v>
      </c>
      <c r="D525" s="88">
        <v>62.5</v>
      </c>
      <c r="E525" s="88">
        <f>D525*E521</f>
        <v>1487.5</v>
      </c>
      <c r="F525" s="86"/>
      <c r="G525" s="86"/>
      <c r="H525" s="89"/>
      <c r="I525" s="89"/>
      <c r="J525" s="89"/>
      <c r="K525" s="89"/>
      <c r="L525" s="89"/>
      <c r="M525" s="90"/>
    </row>
    <row r="526" spans="1:13">
      <c r="A526" s="175"/>
      <c r="B526" s="68" t="s">
        <v>4</v>
      </c>
      <c r="C526" s="68" t="s">
        <v>18</v>
      </c>
      <c r="D526" s="114">
        <v>0.16</v>
      </c>
      <c r="E526" s="88">
        <f>E521*D526</f>
        <v>3.8080000000000003</v>
      </c>
      <c r="F526" s="86"/>
      <c r="G526" s="86"/>
      <c r="H526" s="89"/>
      <c r="I526" s="89"/>
      <c r="J526" s="89"/>
      <c r="K526" s="89"/>
      <c r="L526" s="89"/>
      <c r="M526" s="90"/>
    </row>
    <row r="527" spans="1:13" s="93" customFormat="1" ht="38.25">
      <c r="A527" s="67" t="s">
        <v>715</v>
      </c>
      <c r="B527" s="67" t="s">
        <v>649</v>
      </c>
      <c r="C527" s="74" t="s">
        <v>777</v>
      </c>
      <c r="D527" s="112"/>
      <c r="E527" s="74">
        <v>4</v>
      </c>
      <c r="F527" s="74"/>
      <c r="G527" s="110"/>
      <c r="H527" s="89"/>
      <c r="I527" s="89"/>
      <c r="J527" s="89"/>
      <c r="K527" s="89"/>
      <c r="L527" s="99"/>
    </row>
    <row r="528" spans="1:13">
      <c r="A528" s="175"/>
      <c r="B528" s="68" t="s">
        <v>202</v>
      </c>
      <c r="C528" s="68" t="s">
        <v>180</v>
      </c>
      <c r="D528" s="170">
        <v>8.5399999999999991</v>
      </c>
      <c r="E528" s="170">
        <f>E527*D528</f>
        <v>34.159999999999997</v>
      </c>
      <c r="F528" s="70"/>
      <c r="G528" s="86"/>
      <c r="H528" s="87"/>
      <c r="I528" s="89"/>
      <c r="J528" s="89"/>
      <c r="K528" s="89"/>
      <c r="L528" s="89"/>
    </row>
    <row r="529" spans="1:13">
      <c r="A529" s="175"/>
      <c r="B529" s="68" t="s">
        <v>2</v>
      </c>
      <c r="C529" s="70" t="s">
        <v>18</v>
      </c>
      <c r="D529" s="170">
        <v>0.106</v>
      </c>
      <c r="E529" s="70">
        <f>E527*D529</f>
        <v>0.42399999999999999</v>
      </c>
      <c r="F529" s="70"/>
      <c r="G529" s="86"/>
      <c r="H529" s="89"/>
      <c r="I529" s="89"/>
      <c r="J529" s="87"/>
      <c r="K529" s="89"/>
      <c r="L529" s="89"/>
    </row>
    <row r="530" spans="1:13" ht="15">
      <c r="A530" s="175"/>
      <c r="B530" s="170" t="s">
        <v>207</v>
      </c>
      <c r="C530" s="70" t="s">
        <v>778</v>
      </c>
      <c r="D530" s="170">
        <v>1.0149999999999999</v>
      </c>
      <c r="E530" s="70">
        <f>D530*E527</f>
        <v>4.0599999999999996</v>
      </c>
      <c r="F530" s="111"/>
      <c r="G530" s="86"/>
      <c r="H530" s="89"/>
      <c r="I530" s="89"/>
      <c r="J530" s="89"/>
      <c r="K530" s="89"/>
      <c r="L530" s="89"/>
    </row>
    <row r="531" spans="1:13" ht="15">
      <c r="A531" s="175"/>
      <c r="B531" s="68" t="s">
        <v>345</v>
      </c>
      <c r="C531" s="68" t="s">
        <v>779</v>
      </c>
      <c r="D531" s="170">
        <v>1.4</v>
      </c>
      <c r="E531" s="70">
        <f>D531*E527</f>
        <v>5.6</v>
      </c>
      <c r="F531" s="70"/>
      <c r="G531" s="86"/>
      <c r="H531" s="89"/>
      <c r="I531" s="89"/>
      <c r="J531" s="89"/>
      <c r="K531" s="89"/>
      <c r="L531" s="89"/>
    </row>
    <row r="532" spans="1:13" ht="15">
      <c r="A532" s="175"/>
      <c r="B532" s="170" t="s">
        <v>346</v>
      </c>
      <c r="C532" s="70" t="s">
        <v>778</v>
      </c>
      <c r="D532" s="108">
        <v>1.4500000000000001E-2</v>
      </c>
      <c r="E532" s="70">
        <f>D532*E527</f>
        <v>5.8000000000000003E-2</v>
      </c>
      <c r="F532" s="70"/>
      <c r="G532" s="86"/>
      <c r="H532" s="89"/>
      <c r="I532" s="89"/>
      <c r="J532" s="89"/>
      <c r="K532" s="89"/>
      <c r="L532" s="89"/>
    </row>
    <row r="533" spans="1:13">
      <c r="A533" s="175"/>
      <c r="B533" s="68" t="s">
        <v>261</v>
      </c>
      <c r="C533" s="68" t="s">
        <v>347</v>
      </c>
      <c r="D533" s="107">
        <v>2.5000000000000001E-3</v>
      </c>
      <c r="E533" s="117">
        <f>D533*E527</f>
        <v>0.01</v>
      </c>
      <c r="F533" s="70"/>
      <c r="G533" s="86"/>
      <c r="H533" s="89"/>
      <c r="I533" s="89"/>
      <c r="J533" s="89"/>
      <c r="K533" s="89"/>
      <c r="L533" s="89"/>
    </row>
    <row r="534" spans="1:13">
      <c r="A534" s="175"/>
      <c r="B534" s="68" t="s">
        <v>4</v>
      </c>
      <c r="C534" s="68" t="s">
        <v>18</v>
      </c>
      <c r="D534" s="70">
        <v>0.74</v>
      </c>
      <c r="E534" s="70">
        <f>D534*E527</f>
        <v>2.96</v>
      </c>
      <c r="F534" s="70"/>
      <c r="G534" s="86"/>
      <c r="H534" s="89"/>
      <c r="I534" s="89"/>
      <c r="J534" s="89"/>
      <c r="K534" s="89"/>
      <c r="L534" s="89"/>
    </row>
    <row r="535" spans="1:13" s="93" customFormat="1">
      <c r="A535" s="67" t="s">
        <v>607</v>
      </c>
      <c r="B535" s="75" t="s">
        <v>203</v>
      </c>
      <c r="C535" s="75" t="s">
        <v>185</v>
      </c>
      <c r="D535" s="112"/>
      <c r="E535" s="120">
        <f>E536+E537</f>
        <v>0.46100000000000002</v>
      </c>
      <c r="F535" s="74"/>
      <c r="G535" s="110"/>
      <c r="H535" s="89"/>
      <c r="I535" s="89"/>
      <c r="J535" s="89"/>
      <c r="K535" s="89"/>
      <c r="L535" s="89"/>
      <c r="M535" s="90"/>
    </row>
    <row r="536" spans="1:13">
      <c r="A536" s="175"/>
      <c r="B536" s="170" t="s">
        <v>683</v>
      </c>
      <c r="C536" s="170" t="s">
        <v>185</v>
      </c>
      <c r="D536" s="114"/>
      <c r="E536" s="117">
        <v>6.5000000000000002E-2</v>
      </c>
      <c r="F536" s="170"/>
      <c r="G536" s="86"/>
      <c r="H536" s="87"/>
      <c r="I536" s="89"/>
      <c r="J536" s="89"/>
      <c r="K536" s="89"/>
      <c r="L536" s="89"/>
      <c r="M536" s="90"/>
    </row>
    <row r="537" spans="1:13">
      <c r="A537" s="175"/>
      <c r="B537" s="170" t="s">
        <v>678</v>
      </c>
      <c r="C537" s="170" t="s">
        <v>185</v>
      </c>
      <c r="D537" s="114"/>
      <c r="E537" s="117">
        <v>0.39600000000000002</v>
      </c>
      <c r="F537" s="170"/>
      <c r="G537" s="86"/>
      <c r="H537" s="89"/>
      <c r="I537" s="89"/>
      <c r="J537" s="87"/>
      <c r="K537" s="89"/>
      <c r="L537" s="89"/>
      <c r="M537" s="90"/>
    </row>
    <row r="538" spans="1:13" s="93" customFormat="1" ht="38.25">
      <c r="A538" s="67" t="s">
        <v>716</v>
      </c>
      <c r="B538" s="67" t="s">
        <v>669</v>
      </c>
      <c r="C538" s="74" t="s">
        <v>777</v>
      </c>
      <c r="D538" s="112"/>
      <c r="E538" s="74">
        <v>1.84</v>
      </c>
      <c r="F538" s="74"/>
      <c r="G538" s="110"/>
      <c r="H538" s="89"/>
      <c r="I538" s="89"/>
      <c r="J538" s="89"/>
      <c r="K538" s="89"/>
      <c r="L538" s="89"/>
      <c r="M538" s="90"/>
    </row>
    <row r="539" spans="1:13">
      <c r="A539" s="175"/>
      <c r="B539" s="68" t="s">
        <v>202</v>
      </c>
      <c r="C539" s="68" t="s">
        <v>180</v>
      </c>
      <c r="D539" s="170">
        <v>13.3</v>
      </c>
      <c r="E539" s="170">
        <f>E538*D539</f>
        <v>24.472000000000001</v>
      </c>
      <c r="F539" s="70"/>
      <c r="G539" s="86"/>
      <c r="H539" s="87"/>
      <c r="I539" s="89"/>
      <c r="J539" s="89"/>
      <c r="K539" s="89"/>
      <c r="L539" s="89"/>
    </row>
    <row r="540" spans="1:13">
      <c r="A540" s="175"/>
      <c r="B540" s="68" t="s">
        <v>2</v>
      </c>
      <c r="C540" s="70" t="s">
        <v>18</v>
      </c>
      <c r="D540" s="170">
        <v>0.33600000000000002</v>
      </c>
      <c r="E540" s="70">
        <f>E538*D540</f>
        <v>0.61824000000000001</v>
      </c>
      <c r="F540" s="70"/>
      <c r="G540" s="86"/>
      <c r="H540" s="89"/>
      <c r="I540" s="89"/>
      <c r="J540" s="87"/>
      <c r="K540" s="89"/>
      <c r="L540" s="89"/>
    </row>
    <row r="541" spans="1:13" ht="15">
      <c r="A541" s="175"/>
      <c r="B541" s="170" t="s">
        <v>207</v>
      </c>
      <c r="C541" s="70" t="s">
        <v>778</v>
      </c>
      <c r="D541" s="170">
        <v>1.0149999999999999</v>
      </c>
      <c r="E541" s="70">
        <f>D541*E538</f>
        <v>1.8675999999999999</v>
      </c>
      <c r="F541" s="111"/>
      <c r="G541" s="86"/>
      <c r="H541" s="89"/>
      <c r="I541" s="89"/>
      <c r="J541" s="89"/>
      <c r="K541" s="89"/>
      <c r="L541" s="89"/>
    </row>
    <row r="542" spans="1:13" ht="15">
      <c r="A542" s="175"/>
      <c r="B542" s="68" t="s">
        <v>345</v>
      </c>
      <c r="C542" s="68" t="s">
        <v>779</v>
      </c>
      <c r="D542" s="170">
        <v>2.42</v>
      </c>
      <c r="E542" s="70">
        <f>D542*E538</f>
        <v>4.4527999999999999</v>
      </c>
      <c r="F542" s="70"/>
      <c r="G542" s="86"/>
      <c r="H542" s="89"/>
      <c r="I542" s="89"/>
      <c r="J542" s="89"/>
      <c r="K542" s="89"/>
      <c r="L542" s="89"/>
    </row>
    <row r="543" spans="1:13" ht="15">
      <c r="A543" s="175"/>
      <c r="B543" s="170" t="s">
        <v>346</v>
      </c>
      <c r="C543" s="70" t="s">
        <v>778</v>
      </c>
      <c r="D543" s="108">
        <v>5.8100000000000001E-3</v>
      </c>
      <c r="E543" s="70">
        <f>D543*E538</f>
        <v>1.0690400000000001E-2</v>
      </c>
      <c r="F543" s="70"/>
      <c r="G543" s="86"/>
      <c r="H543" s="89"/>
      <c r="I543" s="89"/>
      <c r="J543" s="89"/>
      <c r="K543" s="89"/>
      <c r="L543" s="89"/>
    </row>
    <row r="544" spans="1:13" ht="15">
      <c r="A544" s="175"/>
      <c r="B544" s="170" t="s">
        <v>518</v>
      </c>
      <c r="C544" s="70" t="s">
        <v>778</v>
      </c>
      <c r="D544" s="107">
        <v>6.7000000000000002E-3</v>
      </c>
      <c r="E544" s="70">
        <f>D544*E538</f>
        <v>1.2328E-2</v>
      </c>
      <c r="F544" s="70"/>
      <c r="G544" s="86"/>
      <c r="H544" s="89"/>
      <c r="I544" s="89"/>
      <c r="J544" s="89"/>
      <c r="K544" s="89"/>
      <c r="L544" s="89"/>
    </row>
    <row r="545" spans="1:13">
      <c r="A545" s="175"/>
      <c r="B545" s="68" t="s">
        <v>261</v>
      </c>
      <c r="C545" s="68" t="s">
        <v>347</v>
      </c>
      <c r="D545" s="107">
        <v>1.5E-3</v>
      </c>
      <c r="E545" s="117">
        <f>D545*E538</f>
        <v>2.7600000000000003E-3</v>
      </c>
      <c r="F545" s="70"/>
      <c r="G545" s="86"/>
      <c r="H545" s="89"/>
      <c r="I545" s="89"/>
      <c r="J545" s="89"/>
      <c r="K545" s="89"/>
      <c r="L545" s="89"/>
    </row>
    <row r="546" spans="1:13">
      <c r="A546" s="175"/>
      <c r="B546" s="68" t="s">
        <v>4</v>
      </c>
      <c r="C546" s="68" t="s">
        <v>18</v>
      </c>
      <c r="D546" s="70">
        <v>0.6</v>
      </c>
      <c r="E546" s="70">
        <f>D546*E538</f>
        <v>1.1040000000000001</v>
      </c>
      <c r="F546" s="70"/>
      <c r="G546" s="86"/>
      <c r="H546" s="89"/>
      <c r="I546" s="89"/>
      <c r="J546" s="89"/>
      <c r="K546" s="89"/>
      <c r="L546" s="89"/>
    </row>
    <row r="547" spans="1:13" s="93" customFormat="1">
      <c r="A547" s="67" t="s">
        <v>717</v>
      </c>
      <c r="B547" s="75" t="s">
        <v>203</v>
      </c>
      <c r="C547" s="75" t="s">
        <v>185</v>
      </c>
      <c r="D547" s="112"/>
      <c r="E547" s="120">
        <f>E548+E549</f>
        <v>0.32949999999999996</v>
      </c>
      <c r="F547" s="74"/>
      <c r="G547" s="110"/>
      <c r="H547" s="89"/>
      <c r="I547" s="89"/>
      <c r="J547" s="89"/>
      <c r="K547" s="89"/>
      <c r="L547" s="89"/>
      <c r="M547" s="118"/>
    </row>
    <row r="548" spans="1:13">
      <c r="A548" s="175"/>
      <c r="B548" s="170" t="s">
        <v>684</v>
      </c>
      <c r="C548" s="170" t="s">
        <v>185</v>
      </c>
      <c r="D548" s="114"/>
      <c r="E548" s="107">
        <v>4.7500000000000001E-2</v>
      </c>
      <c r="F548" s="170"/>
      <c r="G548" s="86"/>
      <c r="H548" s="87"/>
      <c r="I548" s="89"/>
      <c r="J548" s="89"/>
      <c r="K548" s="89"/>
      <c r="L548" s="89"/>
      <c r="M548" s="90"/>
    </row>
    <row r="549" spans="1:13">
      <c r="A549" s="175"/>
      <c r="B549" s="170" t="s">
        <v>678</v>
      </c>
      <c r="C549" s="170" t="s">
        <v>185</v>
      </c>
      <c r="D549" s="114"/>
      <c r="E549" s="117">
        <v>0.28199999999999997</v>
      </c>
      <c r="F549" s="170"/>
      <c r="G549" s="86"/>
      <c r="H549" s="89"/>
      <c r="I549" s="89"/>
      <c r="J549" s="87"/>
      <c r="K549" s="89"/>
      <c r="L549" s="89"/>
      <c r="M549" s="90"/>
    </row>
    <row r="550" spans="1:13">
      <c r="A550" s="67"/>
      <c r="B550" s="67" t="s">
        <v>292</v>
      </c>
      <c r="C550" s="67"/>
      <c r="D550" s="67"/>
      <c r="E550" s="67"/>
      <c r="F550" s="67"/>
      <c r="G550" s="75"/>
      <c r="H550" s="67"/>
      <c r="I550" s="75"/>
      <c r="J550" s="67"/>
      <c r="K550" s="75"/>
      <c r="L550" s="67"/>
    </row>
    <row r="551" spans="1:13" s="93" customFormat="1" ht="15">
      <c r="A551" s="67" t="s">
        <v>718</v>
      </c>
      <c r="B551" s="67" t="s">
        <v>373</v>
      </c>
      <c r="C551" s="74" t="s">
        <v>777</v>
      </c>
      <c r="D551" s="112"/>
      <c r="E551" s="115">
        <v>12</v>
      </c>
      <c r="F551" s="115"/>
      <c r="G551" s="110"/>
      <c r="H551" s="89"/>
      <c r="I551" s="89"/>
      <c r="J551" s="89"/>
      <c r="K551" s="89"/>
      <c r="L551" s="89"/>
      <c r="M551" s="90"/>
    </row>
    <row r="552" spans="1:13">
      <c r="A552" s="175"/>
      <c r="B552" s="68" t="s">
        <v>1</v>
      </c>
      <c r="C552" s="68" t="s">
        <v>180</v>
      </c>
      <c r="D552" s="114">
        <v>23.8</v>
      </c>
      <c r="E552" s="86">
        <f>D552*E551</f>
        <v>285.60000000000002</v>
      </c>
      <c r="F552" s="86"/>
      <c r="G552" s="88"/>
      <c r="H552" s="87"/>
      <c r="I552" s="89"/>
      <c r="J552" s="89"/>
      <c r="K552" s="89"/>
      <c r="L552" s="89"/>
      <c r="M552" s="90"/>
    </row>
    <row r="553" spans="1:13">
      <c r="A553" s="175"/>
      <c r="B553" s="68" t="s">
        <v>2</v>
      </c>
      <c r="C553" s="70" t="s">
        <v>18</v>
      </c>
      <c r="D553" s="114">
        <v>2.1</v>
      </c>
      <c r="E553" s="86">
        <f>E551*D553</f>
        <v>25.200000000000003</v>
      </c>
      <c r="F553" s="86"/>
      <c r="G553" s="88"/>
      <c r="H553" s="89"/>
      <c r="I553" s="89"/>
      <c r="J553" s="87"/>
      <c r="K553" s="89"/>
      <c r="L553" s="89"/>
      <c r="M553" s="90"/>
    </row>
    <row r="554" spans="1:13" ht="15">
      <c r="A554" s="175"/>
      <c r="B554" s="68" t="s">
        <v>272</v>
      </c>
      <c r="C554" s="70" t="s">
        <v>778</v>
      </c>
      <c r="D554" s="114">
        <v>1.05</v>
      </c>
      <c r="E554" s="86">
        <f>D554*E551</f>
        <v>12.600000000000001</v>
      </c>
      <c r="F554" s="86"/>
      <c r="G554" s="86"/>
      <c r="H554" s="89"/>
      <c r="I554" s="89"/>
      <c r="J554" s="89"/>
      <c r="K554" s="89"/>
      <c r="L554" s="89"/>
      <c r="M554" s="90"/>
    </row>
    <row r="555" spans="1:13">
      <c r="A555" s="175"/>
      <c r="B555" s="68" t="s">
        <v>263</v>
      </c>
      <c r="C555" s="68" t="s">
        <v>184</v>
      </c>
      <c r="D555" s="86">
        <v>1.96</v>
      </c>
      <c r="E555" s="86">
        <f>D555*E551</f>
        <v>23.52</v>
      </c>
      <c r="F555" s="88"/>
      <c r="G555" s="86"/>
      <c r="H555" s="89"/>
      <c r="I555" s="89"/>
      <c r="J555" s="89"/>
      <c r="K555" s="89"/>
      <c r="L555" s="89"/>
      <c r="M555" s="90"/>
    </row>
    <row r="556" spans="1:13" ht="15">
      <c r="A556" s="175"/>
      <c r="B556" s="68" t="s">
        <v>273</v>
      </c>
      <c r="C556" s="68" t="s">
        <v>778</v>
      </c>
      <c r="D556" s="86">
        <v>3.38</v>
      </c>
      <c r="E556" s="86">
        <f>D556*E551</f>
        <v>40.56</v>
      </c>
      <c r="F556" s="86"/>
      <c r="G556" s="86"/>
      <c r="H556" s="89"/>
      <c r="I556" s="89"/>
      <c r="J556" s="89"/>
      <c r="K556" s="89"/>
      <c r="L556" s="89"/>
      <c r="M556" s="90"/>
    </row>
    <row r="557" spans="1:13">
      <c r="A557" s="175"/>
      <c r="B557" s="68" t="s">
        <v>264</v>
      </c>
      <c r="C557" s="68" t="s">
        <v>184</v>
      </c>
      <c r="D557" s="86">
        <v>4.38</v>
      </c>
      <c r="E557" s="86">
        <f>D557*E551</f>
        <v>52.56</v>
      </c>
      <c r="F557" s="124"/>
      <c r="G557" s="86"/>
      <c r="H557" s="89"/>
      <c r="I557" s="89"/>
      <c r="J557" s="89"/>
      <c r="K557" s="89"/>
      <c r="L557" s="89"/>
      <c r="M557" s="90"/>
    </row>
    <row r="558" spans="1:13">
      <c r="A558" s="175"/>
      <c r="B558" s="68" t="s">
        <v>223</v>
      </c>
      <c r="C558" s="68" t="s">
        <v>184</v>
      </c>
      <c r="D558" s="88">
        <v>7.2</v>
      </c>
      <c r="E558" s="86">
        <f>D558*E551</f>
        <v>86.4</v>
      </c>
      <c r="F558" s="88"/>
      <c r="G558" s="86"/>
      <c r="H558" s="89"/>
      <c r="I558" s="89"/>
      <c r="J558" s="89"/>
      <c r="K558" s="89"/>
      <c r="L558" s="89"/>
      <c r="M558" s="90"/>
    </row>
    <row r="559" spans="1:13">
      <c r="A559" s="175"/>
      <c r="B559" s="68" t="s">
        <v>4</v>
      </c>
      <c r="C559" s="68" t="s">
        <v>18</v>
      </c>
      <c r="D559" s="114">
        <v>3.44</v>
      </c>
      <c r="E559" s="86">
        <f>E551*D559</f>
        <v>41.28</v>
      </c>
      <c r="F559" s="86"/>
      <c r="G559" s="86"/>
      <c r="H559" s="89"/>
      <c r="I559" s="89"/>
      <c r="J559" s="89"/>
      <c r="K559" s="89"/>
      <c r="L559" s="89"/>
      <c r="M559" s="90"/>
    </row>
    <row r="560" spans="1:13" s="93" customFormat="1" ht="25.5">
      <c r="A560" s="67" t="s">
        <v>719</v>
      </c>
      <c r="B560" s="67" t="s">
        <v>432</v>
      </c>
      <c r="C560" s="74" t="s">
        <v>780</v>
      </c>
      <c r="D560" s="112"/>
      <c r="E560" s="115">
        <v>620</v>
      </c>
      <c r="F560" s="115"/>
      <c r="G560" s="110"/>
      <c r="H560" s="89"/>
      <c r="I560" s="89"/>
      <c r="J560" s="89"/>
      <c r="K560" s="89"/>
      <c r="L560" s="89"/>
      <c r="M560" s="90"/>
    </row>
    <row r="561" spans="1:13">
      <c r="A561" s="175"/>
      <c r="B561" s="68" t="s">
        <v>1</v>
      </c>
      <c r="C561" s="68" t="s">
        <v>180</v>
      </c>
      <c r="D561" s="114">
        <v>0.24199999999999999</v>
      </c>
      <c r="E561" s="88">
        <f>D561*E560</f>
        <v>150.04</v>
      </c>
      <c r="F561" s="86"/>
      <c r="G561" s="88"/>
      <c r="H561" s="87"/>
      <c r="I561" s="89"/>
      <c r="J561" s="89"/>
      <c r="K561" s="89"/>
      <c r="L561" s="89"/>
      <c r="M561" s="90"/>
    </row>
    <row r="562" spans="1:13">
      <c r="A562" s="175"/>
      <c r="B562" s="68" t="s">
        <v>2</v>
      </c>
      <c r="C562" s="70" t="s">
        <v>18</v>
      </c>
      <c r="D562" s="114">
        <v>4.2999999999999997E-2</v>
      </c>
      <c r="E562" s="86">
        <f>D562*E560</f>
        <v>26.659999999999997</v>
      </c>
      <c r="F562" s="86"/>
      <c r="G562" s="88"/>
      <c r="H562" s="89"/>
      <c r="I562" s="89"/>
      <c r="J562" s="87"/>
      <c r="K562" s="89"/>
      <c r="L562" s="89"/>
      <c r="M562" s="90"/>
    </row>
    <row r="563" spans="1:13" ht="24">
      <c r="A563" s="175"/>
      <c r="B563" s="68" t="s">
        <v>433</v>
      </c>
      <c r="C563" s="70" t="s">
        <v>778</v>
      </c>
      <c r="D563" s="138" t="s">
        <v>274</v>
      </c>
      <c r="E563" s="86">
        <v>12.91</v>
      </c>
      <c r="F563" s="86"/>
      <c r="G563" s="86"/>
      <c r="H563" s="89"/>
      <c r="I563" s="89"/>
      <c r="J563" s="89"/>
      <c r="K563" s="89"/>
      <c r="L563" s="89"/>
      <c r="M563" s="90"/>
    </row>
    <row r="564" spans="1:13">
      <c r="A564" s="175"/>
      <c r="B564" s="68" t="s">
        <v>275</v>
      </c>
      <c r="C564" s="68" t="s">
        <v>184</v>
      </c>
      <c r="D564" s="86">
        <v>7.0000000000000007E-2</v>
      </c>
      <c r="E564" s="88">
        <f>D564*E560</f>
        <v>43.400000000000006</v>
      </c>
      <c r="F564" s="88"/>
      <c r="G564" s="86"/>
      <c r="H564" s="89"/>
      <c r="I564" s="89"/>
      <c r="J564" s="89"/>
      <c r="K564" s="89"/>
      <c r="L564" s="89"/>
      <c r="M564" s="90"/>
    </row>
    <row r="565" spans="1:13">
      <c r="A565" s="175"/>
      <c r="B565" s="68" t="s">
        <v>4</v>
      </c>
      <c r="C565" s="68" t="s">
        <v>18</v>
      </c>
      <c r="D565" s="132">
        <v>4.8399999999999999E-2</v>
      </c>
      <c r="E565" s="124">
        <f>D565*E560</f>
        <v>30.007999999999999</v>
      </c>
      <c r="F565" s="86"/>
      <c r="G565" s="86"/>
      <c r="H565" s="89"/>
      <c r="I565" s="89"/>
      <c r="J565" s="89"/>
      <c r="K565" s="89"/>
      <c r="L565" s="89"/>
      <c r="M565" s="90"/>
    </row>
    <row r="566" spans="1:13" s="93" customFormat="1" ht="38.25">
      <c r="A566" s="67" t="s">
        <v>720</v>
      </c>
      <c r="B566" s="67" t="s">
        <v>374</v>
      </c>
      <c r="C566" s="74" t="s">
        <v>780</v>
      </c>
      <c r="D566" s="112"/>
      <c r="E566" s="115">
        <f>E560</f>
        <v>620</v>
      </c>
      <c r="F566" s="115"/>
      <c r="G566" s="110"/>
      <c r="H566" s="89"/>
      <c r="I566" s="89"/>
      <c r="J566" s="89"/>
      <c r="K566" s="89"/>
      <c r="L566" s="89"/>
      <c r="M566" s="90"/>
    </row>
    <row r="567" spans="1:13">
      <c r="A567" s="174"/>
      <c r="B567" s="68" t="s">
        <v>1</v>
      </c>
      <c r="C567" s="68" t="s">
        <v>180</v>
      </c>
      <c r="D567" s="114">
        <v>0.439</v>
      </c>
      <c r="E567" s="88">
        <f>D567*E566</f>
        <v>272.18</v>
      </c>
      <c r="F567" s="86"/>
      <c r="G567" s="88"/>
      <c r="H567" s="87"/>
      <c r="I567" s="89"/>
      <c r="J567" s="89"/>
      <c r="K567" s="89"/>
      <c r="L567" s="89"/>
      <c r="M567" s="90"/>
    </row>
    <row r="568" spans="1:13">
      <c r="A568" s="175"/>
      <c r="B568" s="68" t="s">
        <v>2</v>
      </c>
      <c r="C568" s="70" t="s">
        <v>18</v>
      </c>
      <c r="D568" s="114">
        <v>3.5400000000000001E-2</v>
      </c>
      <c r="E568" s="86">
        <f>D568*E566</f>
        <v>21.948</v>
      </c>
      <c r="F568" s="86"/>
      <c r="G568" s="88"/>
      <c r="H568" s="89"/>
      <c r="I568" s="89"/>
      <c r="J568" s="87"/>
      <c r="K568" s="89"/>
      <c r="L568" s="89"/>
      <c r="M568" s="90"/>
    </row>
    <row r="569" spans="1:13" ht="25.5">
      <c r="A569" s="175"/>
      <c r="B569" s="68" t="s">
        <v>276</v>
      </c>
      <c r="C569" s="70" t="s">
        <v>779</v>
      </c>
      <c r="D569" s="114">
        <v>1.28</v>
      </c>
      <c r="E569" s="88">
        <f>D569*E566</f>
        <v>793.6</v>
      </c>
      <c r="F569" s="86"/>
      <c r="G569" s="86"/>
      <c r="H569" s="89"/>
      <c r="I569" s="89"/>
      <c r="J569" s="89"/>
      <c r="K569" s="89"/>
      <c r="L569" s="89"/>
      <c r="M569" s="90"/>
    </row>
    <row r="570" spans="1:13">
      <c r="A570" s="175"/>
      <c r="B570" s="68" t="s">
        <v>350</v>
      </c>
      <c r="C570" s="70" t="s">
        <v>12</v>
      </c>
      <c r="D570" s="114">
        <v>2.9999999999999997E-4</v>
      </c>
      <c r="E570" s="124">
        <f>D570*E566</f>
        <v>0.18599999999999997</v>
      </c>
      <c r="F570" s="86"/>
      <c r="G570" s="86"/>
      <c r="H570" s="89"/>
      <c r="I570" s="89"/>
      <c r="J570" s="89"/>
      <c r="K570" s="89"/>
      <c r="L570" s="89"/>
      <c r="M570" s="90"/>
    </row>
    <row r="571" spans="1:13">
      <c r="A571" s="175"/>
      <c r="B571" s="68" t="s">
        <v>265</v>
      </c>
      <c r="C571" s="68" t="s">
        <v>184</v>
      </c>
      <c r="D571" s="86">
        <v>0.15</v>
      </c>
      <c r="E571" s="88">
        <f>D571*E566</f>
        <v>93</v>
      </c>
      <c r="F571" s="88"/>
      <c r="G571" s="88"/>
      <c r="H571" s="89"/>
      <c r="I571" s="89"/>
      <c r="J571" s="89"/>
      <c r="K571" s="89"/>
      <c r="L571" s="89"/>
      <c r="M571" s="90"/>
    </row>
    <row r="572" spans="1:13">
      <c r="A572" s="139"/>
      <c r="B572" s="68" t="s">
        <v>266</v>
      </c>
      <c r="C572" s="68" t="s">
        <v>184</v>
      </c>
      <c r="D572" s="124">
        <v>0.106</v>
      </c>
      <c r="E572" s="88">
        <f>D572*E566</f>
        <v>65.72</v>
      </c>
      <c r="F572" s="88"/>
      <c r="G572" s="88"/>
      <c r="H572" s="89"/>
      <c r="I572" s="89"/>
      <c r="J572" s="89"/>
      <c r="K572" s="89"/>
      <c r="L572" s="89"/>
      <c r="M572" s="90"/>
    </row>
    <row r="573" spans="1:13" ht="22.5">
      <c r="A573" s="139"/>
      <c r="B573" s="68" t="s">
        <v>277</v>
      </c>
      <c r="C573" s="68" t="s">
        <v>3</v>
      </c>
      <c r="D573" s="140" t="s">
        <v>274</v>
      </c>
      <c r="E573" s="88">
        <v>196</v>
      </c>
      <c r="F573" s="88"/>
      <c r="G573" s="88"/>
      <c r="H573" s="89"/>
      <c r="I573" s="89"/>
      <c r="J573" s="89"/>
      <c r="K573" s="89"/>
      <c r="L573" s="89"/>
      <c r="M573" s="90"/>
    </row>
    <row r="574" spans="1:13" ht="13.5" thickBot="1">
      <c r="A574" s="141"/>
      <c r="B574" s="68" t="s">
        <v>4</v>
      </c>
      <c r="C574" s="68" t="s">
        <v>18</v>
      </c>
      <c r="D574" s="114">
        <v>8.2799999999999999E-2</v>
      </c>
      <c r="E574" s="88">
        <f>D574*E566</f>
        <v>51.335999999999999</v>
      </c>
      <c r="F574" s="86"/>
      <c r="G574" s="86"/>
      <c r="H574" s="89"/>
      <c r="I574" s="89"/>
      <c r="J574" s="89"/>
      <c r="K574" s="89"/>
      <c r="L574" s="89"/>
      <c r="M574" s="90"/>
    </row>
    <row r="575" spans="1:13" s="93" customFormat="1" ht="51">
      <c r="A575" s="67" t="s">
        <v>721</v>
      </c>
      <c r="B575" s="67" t="s">
        <v>375</v>
      </c>
      <c r="C575" s="74" t="s">
        <v>780</v>
      </c>
      <c r="D575" s="112"/>
      <c r="E575" s="115">
        <v>139.44999999999999</v>
      </c>
      <c r="F575" s="115"/>
      <c r="G575" s="110"/>
      <c r="H575" s="89"/>
      <c r="I575" s="89"/>
      <c r="J575" s="89"/>
      <c r="K575" s="89"/>
      <c r="L575" s="89"/>
      <c r="M575" s="90"/>
    </row>
    <row r="576" spans="1:13">
      <c r="A576" s="174"/>
      <c r="B576" s="68" t="s">
        <v>1</v>
      </c>
      <c r="C576" s="68" t="s">
        <v>180</v>
      </c>
      <c r="D576" s="114">
        <v>0.439</v>
      </c>
      <c r="E576" s="88">
        <f>D576*E575</f>
        <v>61.218549999999993</v>
      </c>
      <c r="F576" s="86"/>
      <c r="G576" s="88"/>
      <c r="H576" s="87"/>
      <c r="I576" s="89"/>
      <c r="J576" s="89"/>
      <c r="K576" s="89"/>
      <c r="L576" s="89"/>
      <c r="M576" s="90"/>
    </row>
    <row r="577" spans="1:13">
      <c r="A577" s="175"/>
      <c r="B577" s="68" t="s">
        <v>2</v>
      </c>
      <c r="C577" s="70" t="s">
        <v>18</v>
      </c>
      <c r="D577" s="114">
        <v>3.5400000000000001E-2</v>
      </c>
      <c r="E577" s="86">
        <f>D577*E575</f>
        <v>4.9365299999999994</v>
      </c>
      <c r="F577" s="86"/>
      <c r="G577" s="88"/>
      <c r="H577" s="89"/>
      <c r="I577" s="89"/>
      <c r="J577" s="87"/>
      <c r="K577" s="89"/>
      <c r="L577" s="89"/>
      <c r="M577" s="90"/>
    </row>
    <row r="578" spans="1:13" ht="25.5">
      <c r="A578" s="175"/>
      <c r="B578" s="68" t="s">
        <v>322</v>
      </c>
      <c r="C578" s="70" t="s">
        <v>779</v>
      </c>
      <c r="D578" s="114">
        <v>1.28</v>
      </c>
      <c r="E578" s="88">
        <f>D578*E575</f>
        <v>178.49599999999998</v>
      </c>
      <c r="F578" s="86"/>
      <c r="G578" s="86"/>
      <c r="H578" s="89"/>
      <c r="I578" s="89"/>
      <c r="J578" s="89"/>
      <c r="K578" s="89"/>
      <c r="L578" s="89"/>
      <c r="M578" s="90"/>
    </row>
    <row r="579" spans="1:13">
      <c r="A579" s="175"/>
      <c r="B579" s="68" t="s">
        <v>350</v>
      </c>
      <c r="C579" s="70" t="s">
        <v>12</v>
      </c>
      <c r="D579" s="114">
        <v>2.9999999999999997E-4</v>
      </c>
      <c r="E579" s="124">
        <f>D579*E575</f>
        <v>4.183499999999999E-2</v>
      </c>
      <c r="F579" s="86"/>
      <c r="G579" s="86"/>
      <c r="H579" s="133"/>
      <c r="I579" s="133"/>
      <c r="J579" s="133"/>
      <c r="K579" s="133"/>
      <c r="L579" s="133"/>
      <c r="M579" s="90"/>
    </row>
    <row r="580" spans="1:13">
      <c r="A580" s="175"/>
      <c r="B580" s="68" t="s">
        <v>265</v>
      </c>
      <c r="C580" s="68" t="s">
        <v>184</v>
      </c>
      <c r="D580" s="86">
        <v>0.15</v>
      </c>
      <c r="E580" s="88">
        <f>D580*E575</f>
        <v>20.917499999999997</v>
      </c>
      <c r="F580" s="88"/>
      <c r="G580" s="88"/>
      <c r="H580" s="89"/>
      <c r="I580" s="89"/>
      <c r="J580" s="89"/>
      <c r="K580" s="89"/>
      <c r="L580" s="89"/>
      <c r="M580" s="90"/>
    </row>
    <row r="581" spans="1:13">
      <c r="A581" s="139"/>
      <c r="B581" s="68" t="s">
        <v>266</v>
      </c>
      <c r="C581" s="68" t="s">
        <v>184</v>
      </c>
      <c r="D581" s="124">
        <v>0.106</v>
      </c>
      <c r="E581" s="88">
        <f>D581*E575</f>
        <v>14.781699999999999</v>
      </c>
      <c r="F581" s="88"/>
      <c r="G581" s="88"/>
      <c r="H581" s="89"/>
      <c r="I581" s="89"/>
      <c r="J581" s="89"/>
      <c r="K581" s="89"/>
      <c r="L581" s="89"/>
      <c r="M581" s="90"/>
    </row>
    <row r="582" spans="1:13" ht="13.5" thickBot="1">
      <c r="A582" s="141"/>
      <c r="B582" s="68" t="s">
        <v>4</v>
      </c>
      <c r="C582" s="68" t="s">
        <v>18</v>
      </c>
      <c r="D582" s="114">
        <v>8.2799999999999999E-2</v>
      </c>
      <c r="E582" s="88">
        <f>D582*E575</f>
        <v>11.54646</v>
      </c>
      <c r="F582" s="86"/>
      <c r="G582" s="86"/>
      <c r="H582" s="89"/>
      <c r="I582" s="89"/>
      <c r="J582" s="89"/>
      <c r="K582" s="89"/>
      <c r="L582" s="89"/>
      <c r="M582" s="90"/>
    </row>
    <row r="583" spans="1:13" s="93" customFormat="1" ht="25.5">
      <c r="A583" s="67" t="s">
        <v>722</v>
      </c>
      <c r="B583" s="67" t="s">
        <v>267</v>
      </c>
      <c r="C583" s="74" t="s">
        <v>777</v>
      </c>
      <c r="D583" s="112"/>
      <c r="E583" s="115">
        <f>E563+E554</f>
        <v>25.51</v>
      </c>
      <c r="F583" s="115"/>
      <c r="G583" s="110"/>
      <c r="H583" s="89"/>
      <c r="I583" s="89"/>
      <c r="J583" s="89"/>
      <c r="K583" s="89"/>
      <c r="L583" s="89"/>
      <c r="M583" s="90"/>
    </row>
    <row r="584" spans="1:13">
      <c r="A584" s="175"/>
      <c r="B584" s="68" t="s">
        <v>1</v>
      </c>
      <c r="C584" s="68" t="s">
        <v>180</v>
      </c>
      <c r="D584" s="114">
        <v>0.87</v>
      </c>
      <c r="E584" s="88">
        <f>D584*E583</f>
        <v>22.1937</v>
      </c>
      <c r="F584" s="86"/>
      <c r="G584" s="88"/>
      <c r="H584" s="87"/>
      <c r="I584" s="89"/>
      <c r="J584" s="89"/>
      <c r="K584" s="89"/>
      <c r="L584" s="89"/>
      <c r="M584" s="90"/>
    </row>
    <row r="585" spans="1:13">
      <c r="A585" s="175"/>
      <c r="B585" s="68" t="s">
        <v>2</v>
      </c>
      <c r="C585" s="70" t="s">
        <v>18</v>
      </c>
      <c r="D585" s="114">
        <v>0.13</v>
      </c>
      <c r="E585" s="86">
        <f>D585*E583</f>
        <v>3.3163000000000005</v>
      </c>
      <c r="F585" s="86"/>
      <c r="G585" s="88"/>
      <c r="H585" s="89"/>
      <c r="I585" s="89"/>
      <c r="J585" s="87"/>
      <c r="K585" s="89"/>
      <c r="L585" s="89"/>
      <c r="M585" s="90"/>
    </row>
    <row r="586" spans="1:13">
      <c r="A586" s="175"/>
      <c r="B586" s="68" t="s">
        <v>268</v>
      </c>
      <c r="C586" s="68" t="s">
        <v>184</v>
      </c>
      <c r="D586" s="114">
        <v>7.2</v>
      </c>
      <c r="E586" s="88">
        <f>D586*E583</f>
        <v>183.67200000000003</v>
      </c>
      <c r="F586" s="86"/>
      <c r="G586" s="86"/>
      <c r="H586" s="89"/>
      <c r="I586" s="89"/>
      <c r="J586" s="89"/>
      <c r="K586" s="89"/>
      <c r="L586" s="89"/>
      <c r="M586" s="90"/>
    </row>
    <row r="587" spans="1:13">
      <c r="A587" s="175"/>
      <c r="B587" s="68" t="s">
        <v>269</v>
      </c>
      <c r="C587" s="68" t="s">
        <v>184</v>
      </c>
      <c r="D587" s="86">
        <v>1.79</v>
      </c>
      <c r="E587" s="88">
        <f>D587*E583</f>
        <v>45.6629</v>
      </c>
      <c r="F587" s="88"/>
      <c r="G587" s="86"/>
      <c r="H587" s="89"/>
      <c r="I587" s="89"/>
      <c r="J587" s="89"/>
      <c r="K587" s="89"/>
      <c r="L587" s="89"/>
      <c r="M587" s="90"/>
    </row>
    <row r="588" spans="1:13">
      <c r="A588" s="175"/>
      <c r="B588" s="68" t="s">
        <v>270</v>
      </c>
      <c r="C588" s="68" t="s">
        <v>184</v>
      </c>
      <c r="D588" s="132">
        <v>1.07</v>
      </c>
      <c r="E588" s="88">
        <f>D588*E583</f>
        <v>27.295700000000004</v>
      </c>
      <c r="F588" s="88"/>
      <c r="G588" s="86"/>
      <c r="H588" s="89"/>
      <c r="I588" s="89"/>
      <c r="J588" s="89"/>
      <c r="K588" s="89"/>
      <c r="L588" s="89"/>
      <c r="M588" s="90"/>
    </row>
    <row r="589" spans="1:13">
      <c r="A589" s="175"/>
      <c r="B589" s="68" t="s">
        <v>4</v>
      </c>
      <c r="C589" s="68" t="s">
        <v>18</v>
      </c>
      <c r="D589" s="114">
        <v>0.1</v>
      </c>
      <c r="E589" s="88">
        <f>D589*E583</f>
        <v>2.5510000000000002</v>
      </c>
      <c r="F589" s="86"/>
      <c r="G589" s="88"/>
      <c r="H589" s="89"/>
      <c r="I589" s="89"/>
      <c r="J589" s="89"/>
      <c r="K589" s="89"/>
      <c r="L589" s="89"/>
      <c r="M589" s="90"/>
    </row>
    <row r="590" spans="1:13" s="93" customFormat="1" ht="25.5">
      <c r="A590" s="67" t="s">
        <v>723</v>
      </c>
      <c r="B590" s="67" t="s">
        <v>271</v>
      </c>
      <c r="C590" s="74" t="s">
        <v>780</v>
      </c>
      <c r="D590" s="112"/>
      <c r="E590" s="115">
        <f>E566</f>
        <v>620</v>
      </c>
      <c r="F590" s="115"/>
      <c r="G590" s="110"/>
      <c r="H590" s="89"/>
      <c r="I590" s="89"/>
      <c r="J590" s="89"/>
      <c r="K590" s="89"/>
      <c r="L590" s="89"/>
      <c r="M590" s="90"/>
    </row>
    <row r="591" spans="1:13">
      <c r="A591" s="175"/>
      <c r="B591" s="68" t="s">
        <v>1</v>
      </c>
      <c r="C591" s="68" t="s">
        <v>180</v>
      </c>
      <c r="D591" s="114">
        <v>4.24E-2</v>
      </c>
      <c r="E591" s="88">
        <f>D591*E590</f>
        <v>26.288</v>
      </c>
      <c r="F591" s="86"/>
      <c r="G591" s="88"/>
      <c r="H591" s="87"/>
      <c r="I591" s="89"/>
      <c r="J591" s="89"/>
      <c r="K591" s="89"/>
      <c r="L591" s="89"/>
      <c r="M591" s="90"/>
    </row>
    <row r="592" spans="1:13">
      <c r="A592" s="175"/>
      <c r="B592" s="68" t="s">
        <v>2</v>
      </c>
      <c r="C592" s="70" t="s">
        <v>18</v>
      </c>
      <c r="D592" s="114">
        <v>2.0999999999999999E-3</v>
      </c>
      <c r="E592" s="86">
        <f>D592*E590</f>
        <v>1.3019999999999998</v>
      </c>
      <c r="F592" s="86"/>
      <c r="G592" s="88"/>
      <c r="H592" s="89"/>
      <c r="I592" s="89"/>
      <c r="J592" s="87"/>
      <c r="K592" s="89"/>
      <c r="L592" s="89"/>
      <c r="M592" s="90"/>
    </row>
    <row r="593" spans="1:14">
      <c r="A593" s="175"/>
      <c r="B593" s="68" t="s">
        <v>268</v>
      </c>
      <c r="C593" s="68" t="s">
        <v>12</v>
      </c>
      <c r="D593" s="114">
        <v>1.5E-3</v>
      </c>
      <c r="E593" s="88">
        <f>D593*E590</f>
        <v>0.93</v>
      </c>
      <c r="F593" s="86"/>
      <c r="G593" s="86"/>
      <c r="H593" s="89"/>
      <c r="I593" s="89"/>
      <c r="J593" s="89"/>
      <c r="K593" s="89"/>
      <c r="L593" s="89"/>
      <c r="M593" s="90"/>
    </row>
    <row r="594" spans="1:14" s="93" customFormat="1" ht="25.5">
      <c r="A594" s="67" t="s">
        <v>724</v>
      </c>
      <c r="B594" s="67" t="s">
        <v>278</v>
      </c>
      <c r="C594" s="74" t="s">
        <v>5</v>
      </c>
      <c r="D594" s="112"/>
      <c r="E594" s="115">
        <v>40</v>
      </c>
      <c r="F594" s="115"/>
      <c r="G594" s="110"/>
      <c r="H594" s="89"/>
      <c r="I594" s="89"/>
      <c r="J594" s="89"/>
      <c r="K594" s="89"/>
      <c r="L594" s="89"/>
      <c r="M594" s="90"/>
      <c r="N594" s="142"/>
    </row>
    <row r="595" spans="1:14">
      <c r="A595" s="175"/>
      <c r="B595" s="68" t="s">
        <v>1</v>
      </c>
      <c r="C595" s="68" t="s">
        <v>180</v>
      </c>
      <c r="D595" s="114">
        <v>0.28599999999999998</v>
      </c>
      <c r="E595" s="88">
        <f>D595*E594</f>
        <v>11.44</v>
      </c>
      <c r="F595" s="86"/>
      <c r="G595" s="88"/>
      <c r="H595" s="87"/>
      <c r="I595" s="89"/>
      <c r="J595" s="89"/>
      <c r="K595" s="89"/>
      <c r="L595" s="89"/>
      <c r="M595" s="90"/>
      <c r="N595" s="142"/>
    </row>
    <row r="596" spans="1:14">
      <c r="A596" s="175"/>
      <c r="B596" s="68" t="s">
        <v>2</v>
      </c>
      <c r="C596" s="70" t="s">
        <v>18</v>
      </c>
      <c r="D596" s="114">
        <v>4.1000000000000003E-3</v>
      </c>
      <c r="E596" s="86">
        <f>D596*E594</f>
        <v>0.16400000000000001</v>
      </c>
      <c r="F596" s="86"/>
      <c r="G596" s="88"/>
      <c r="H596" s="89"/>
      <c r="I596" s="89"/>
      <c r="J596" s="87"/>
      <c r="K596" s="89"/>
      <c r="L596" s="89"/>
      <c r="M596" s="90"/>
      <c r="N596" s="142"/>
    </row>
    <row r="597" spans="1:14" ht="22.5">
      <c r="A597" s="175"/>
      <c r="B597" s="68" t="s">
        <v>279</v>
      </c>
      <c r="C597" s="70" t="s">
        <v>3</v>
      </c>
      <c r="D597" s="140" t="s">
        <v>274</v>
      </c>
      <c r="E597" s="88">
        <v>120</v>
      </c>
      <c r="F597" s="86"/>
      <c r="G597" s="86"/>
      <c r="H597" s="89"/>
      <c r="I597" s="89"/>
      <c r="J597" s="89"/>
      <c r="K597" s="89"/>
      <c r="L597" s="89"/>
      <c r="M597" s="90"/>
      <c r="N597" s="143"/>
    </row>
    <row r="598" spans="1:14" ht="22.5">
      <c r="A598" s="175"/>
      <c r="B598" s="68" t="s">
        <v>376</v>
      </c>
      <c r="C598" s="70" t="s">
        <v>3</v>
      </c>
      <c r="D598" s="140" t="s">
        <v>274</v>
      </c>
      <c r="E598" s="88">
        <v>2</v>
      </c>
      <c r="F598" s="86"/>
      <c r="G598" s="86"/>
      <c r="H598" s="89"/>
      <c r="I598" s="89"/>
      <c r="J598" s="89"/>
      <c r="K598" s="89"/>
      <c r="L598" s="89"/>
      <c r="M598" s="90"/>
    </row>
    <row r="599" spans="1:14" ht="22.5">
      <c r="A599" s="175"/>
      <c r="B599" s="68" t="s">
        <v>284</v>
      </c>
      <c r="C599" s="70" t="s">
        <v>3</v>
      </c>
      <c r="D599" s="140" t="s">
        <v>274</v>
      </c>
      <c r="E599" s="88">
        <v>10</v>
      </c>
      <c r="F599" s="86"/>
      <c r="G599" s="86"/>
      <c r="H599" s="89"/>
      <c r="I599" s="89"/>
      <c r="J599" s="89"/>
      <c r="K599" s="89"/>
      <c r="L599" s="89"/>
      <c r="M599" s="90"/>
    </row>
    <row r="600" spans="1:14">
      <c r="A600" s="175"/>
      <c r="B600" s="68" t="s">
        <v>280</v>
      </c>
      <c r="C600" s="70" t="s">
        <v>5</v>
      </c>
      <c r="D600" s="86">
        <v>1</v>
      </c>
      <c r="E600" s="88">
        <f>D600*E594</f>
        <v>40</v>
      </c>
      <c r="F600" s="88"/>
      <c r="G600" s="86"/>
      <c r="H600" s="89"/>
      <c r="I600" s="89"/>
      <c r="J600" s="89"/>
      <c r="K600" s="89"/>
      <c r="L600" s="89"/>
      <c r="M600" s="90"/>
      <c r="N600" s="144"/>
    </row>
    <row r="601" spans="1:14">
      <c r="A601" s="175"/>
      <c r="B601" s="68" t="s">
        <v>281</v>
      </c>
      <c r="C601" s="68" t="s">
        <v>184</v>
      </c>
      <c r="D601" s="124">
        <v>0.128</v>
      </c>
      <c r="E601" s="88">
        <f>D601*E594</f>
        <v>5.12</v>
      </c>
      <c r="F601" s="88"/>
      <c r="G601" s="86"/>
      <c r="H601" s="89"/>
      <c r="I601" s="89"/>
      <c r="J601" s="89"/>
      <c r="K601" s="89"/>
      <c r="L601" s="89"/>
      <c r="M601" s="90"/>
      <c r="N601" s="145"/>
    </row>
    <row r="602" spans="1:14">
      <c r="A602" s="175"/>
      <c r="B602" s="68" t="s">
        <v>266</v>
      </c>
      <c r="C602" s="68" t="s">
        <v>184</v>
      </c>
      <c r="D602" s="124">
        <v>3.7999999999999999E-2</v>
      </c>
      <c r="E602" s="88">
        <f>D602*E594</f>
        <v>1.52</v>
      </c>
      <c r="F602" s="88"/>
      <c r="G602" s="86"/>
      <c r="H602" s="89"/>
      <c r="I602" s="89"/>
      <c r="J602" s="89"/>
      <c r="K602" s="89"/>
      <c r="L602" s="89"/>
      <c r="M602" s="90"/>
      <c r="N602" s="145"/>
    </row>
    <row r="603" spans="1:14">
      <c r="A603" s="175"/>
      <c r="B603" s="68" t="s">
        <v>282</v>
      </c>
      <c r="C603" s="68" t="s">
        <v>184</v>
      </c>
      <c r="D603" s="124">
        <v>0.48335</v>
      </c>
      <c r="E603" s="88">
        <f>D603*E594</f>
        <v>19.334</v>
      </c>
      <c r="F603" s="88"/>
      <c r="G603" s="86"/>
      <c r="H603" s="89"/>
      <c r="I603" s="89"/>
      <c r="J603" s="89"/>
      <c r="K603" s="89"/>
      <c r="L603" s="89"/>
      <c r="M603" s="90"/>
      <c r="N603" s="145"/>
    </row>
    <row r="604" spans="1:14" s="93" customFormat="1" ht="25.5">
      <c r="A604" s="67" t="s">
        <v>725</v>
      </c>
      <c r="B604" s="67" t="s">
        <v>283</v>
      </c>
      <c r="C604" s="74" t="s">
        <v>5</v>
      </c>
      <c r="D604" s="112"/>
      <c r="E604" s="115">
        <v>45</v>
      </c>
      <c r="F604" s="115"/>
      <c r="G604" s="110"/>
      <c r="H604" s="89"/>
      <c r="I604" s="89"/>
      <c r="J604" s="89"/>
      <c r="K604" s="89"/>
      <c r="L604" s="89"/>
      <c r="M604" s="90"/>
      <c r="N604" s="145"/>
    </row>
    <row r="605" spans="1:14">
      <c r="A605" s="175"/>
      <c r="B605" s="68" t="s">
        <v>1</v>
      </c>
      <c r="C605" s="68" t="s">
        <v>180</v>
      </c>
      <c r="D605" s="114">
        <v>0.74</v>
      </c>
      <c r="E605" s="88">
        <f>D605*E604</f>
        <v>33.299999999999997</v>
      </c>
      <c r="F605" s="86"/>
      <c r="G605" s="88"/>
      <c r="H605" s="87"/>
      <c r="I605" s="89"/>
      <c r="J605" s="89"/>
      <c r="K605" s="89"/>
      <c r="L605" s="89"/>
      <c r="M605" s="90"/>
      <c r="N605" s="142"/>
    </row>
    <row r="606" spans="1:14">
      <c r="A606" s="175"/>
      <c r="B606" s="68" t="s">
        <v>2</v>
      </c>
      <c r="C606" s="70" t="s">
        <v>18</v>
      </c>
      <c r="D606" s="114">
        <v>6.6199999999999995E-2</v>
      </c>
      <c r="E606" s="86">
        <f>D606*E604</f>
        <v>2.9789999999999996</v>
      </c>
      <c r="F606" s="86"/>
      <c r="G606" s="88"/>
      <c r="H606" s="89"/>
      <c r="I606" s="89"/>
      <c r="J606" s="87"/>
      <c r="K606" s="89"/>
      <c r="L606" s="89"/>
      <c r="M606" s="90"/>
    </row>
    <row r="607" spans="1:14" ht="22.5">
      <c r="A607" s="175"/>
      <c r="B607" s="68" t="s">
        <v>285</v>
      </c>
      <c r="C607" s="70" t="s">
        <v>3</v>
      </c>
      <c r="D607" s="140" t="s">
        <v>274</v>
      </c>
      <c r="E607" s="88">
        <v>45</v>
      </c>
      <c r="F607" s="88"/>
      <c r="G607" s="86"/>
      <c r="H607" s="89"/>
      <c r="I607" s="89"/>
      <c r="J607" s="89"/>
      <c r="K607" s="89"/>
      <c r="L607" s="89"/>
      <c r="M607" s="90"/>
    </row>
    <row r="608" spans="1:14">
      <c r="A608" s="175"/>
      <c r="B608" s="68" t="s">
        <v>286</v>
      </c>
      <c r="C608" s="68" t="s">
        <v>5</v>
      </c>
      <c r="D608" s="86">
        <v>1.05</v>
      </c>
      <c r="E608" s="88">
        <f>D608*E604</f>
        <v>47.25</v>
      </c>
      <c r="F608" s="88"/>
      <c r="G608" s="86"/>
      <c r="H608" s="89"/>
      <c r="I608" s="89"/>
      <c r="J608" s="89"/>
      <c r="K608" s="89"/>
      <c r="L608" s="89"/>
      <c r="M608" s="90"/>
    </row>
    <row r="609" spans="1:13">
      <c r="A609" s="175"/>
      <c r="B609" s="68" t="s">
        <v>287</v>
      </c>
      <c r="C609" s="68" t="s">
        <v>184</v>
      </c>
      <c r="D609" s="124">
        <v>0.128</v>
      </c>
      <c r="E609" s="88">
        <f>D609*E604</f>
        <v>5.76</v>
      </c>
      <c r="F609" s="88"/>
      <c r="G609" s="86"/>
      <c r="H609" s="89"/>
      <c r="I609" s="89"/>
      <c r="J609" s="89"/>
      <c r="K609" s="89"/>
      <c r="L609" s="89"/>
      <c r="M609" s="90"/>
    </row>
    <row r="610" spans="1:13">
      <c r="A610" s="175"/>
      <c r="B610" s="68" t="s">
        <v>266</v>
      </c>
      <c r="C610" s="68" t="s">
        <v>184</v>
      </c>
      <c r="D610" s="124">
        <v>0.128</v>
      </c>
      <c r="E610" s="88">
        <f>D610*E604</f>
        <v>5.76</v>
      </c>
      <c r="F610" s="88"/>
      <c r="G610" s="86"/>
      <c r="H610" s="89"/>
      <c r="I610" s="89"/>
      <c r="J610" s="89"/>
      <c r="K610" s="89"/>
      <c r="L610" s="89"/>
      <c r="M610" s="90"/>
    </row>
    <row r="611" spans="1:13">
      <c r="A611" s="175"/>
      <c r="B611" s="68" t="s">
        <v>288</v>
      </c>
      <c r="C611" s="70" t="s">
        <v>18</v>
      </c>
      <c r="D611" s="124">
        <v>0.13294</v>
      </c>
      <c r="E611" s="88">
        <f>D611*E604</f>
        <v>5.9823000000000004</v>
      </c>
      <c r="F611" s="88"/>
      <c r="G611" s="86"/>
      <c r="H611" s="89"/>
      <c r="I611" s="89"/>
      <c r="J611" s="89"/>
      <c r="K611" s="89"/>
      <c r="L611" s="89"/>
      <c r="M611" s="90"/>
    </row>
    <row r="612" spans="1:13" s="93" customFormat="1">
      <c r="A612" s="67" t="s">
        <v>726</v>
      </c>
      <c r="B612" s="67" t="s">
        <v>289</v>
      </c>
      <c r="C612" s="74" t="s">
        <v>3</v>
      </c>
      <c r="D612" s="112"/>
      <c r="E612" s="115">
        <v>5</v>
      </c>
      <c r="F612" s="115"/>
      <c r="G612" s="110"/>
      <c r="H612" s="89"/>
      <c r="I612" s="89"/>
      <c r="J612" s="89"/>
      <c r="K612" s="89"/>
      <c r="L612" s="89"/>
      <c r="M612" s="90"/>
    </row>
    <row r="613" spans="1:13">
      <c r="A613" s="175"/>
      <c r="B613" s="68" t="s">
        <v>1</v>
      </c>
      <c r="C613" s="68" t="s">
        <v>180</v>
      </c>
      <c r="D613" s="114">
        <v>2.67</v>
      </c>
      <c r="E613" s="88">
        <f>D613*E612</f>
        <v>13.35</v>
      </c>
      <c r="F613" s="86"/>
      <c r="G613" s="88"/>
      <c r="H613" s="87"/>
      <c r="I613" s="89"/>
      <c r="J613" s="89"/>
      <c r="K613" s="89"/>
      <c r="L613" s="89"/>
      <c r="M613" s="90"/>
    </row>
    <row r="614" spans="1:13">
      <c r="A614" s="175"/>
      <c r="B614" s="68" t="s">
        <v>290</v>
      </c>
      <c r="C614" s="70" t="s">
        <v>18</v>
      </c>
      <c r="D614" s="114">
        <v>0.51</v>
      </c>
      <c r="E614" s="86">
        <f>D614*E612</f>
        <v>2.5499999999999998</v>
      </c>
      <c r="F614" s="86"/>
      <c r="G614" s="88"/>
      <c r="H614" s="89"/>
      <c r="I614" s="89"/>
      <c r="J614" s="87"/>
      <c r="K614" s="89"/>
      <c r="L614" s="89"/>
      <c r="M614" s="90"/>
    </row>
    <row r="615" spans="1:13">
      <c r="A615" s="175"/>
      <c r="B615" s="68" t="s">
        <v>291</v>
      </c>
      <c r="C615" s="70" t="s">
        <v>3</v>
      </c>
      <c r="D615" s="114">
        <v>1</v>
      </c>
      <c r="E615" s="88">
        <f>D615*E612</f>
        <v>5</v>
      </c>
      <c r="F615" s="86"/>
      <c r="G615" s="86"/>
      <c r="H615" s="89"/>
      <c r="I615" s="89"/>
      <c r="J615" s="89"/>
      <c r="K615" s="89"/>
      <c r="L615" s="89"/>
      <c r="M615" s="90"/>
    </row>
    <row r="616" spans="1:13">
      <c r="A616" s="175"/>
      <c r="B616" s="68" t="s">
        <v>288</v>
      </c>
      <c r="C616" s="70" t="s">
        <v>18</v>
      </c>
      <c r="D616" s="86">
        <v>0.371</v>
      </c>
      <c r="E616" s="88">
        <f>D616*E612</f>
        <v>1.855</v>
      </c>
      <c r="F616" s="88"/>
      <c r="G616" s="86"/>
      <c r="H616" s="89"/>
      <c r="I616" s="89"/>
      <c r="J616" s="89"/>
      <c r="K616" s="89"/>
      <c r="L616" s="89"/>
      <c r="M616" s="90"/>
    </row>
    <row r="617" spans="1:13">
      <c r="A617" s="175"/>
      <c r="B617" s="67" t="s">
        <v>300</v>
      </c>
      <c r="C617" s="68"/>
      <c r="D617" s="117"/>
      <c r="E617" s="88"/>
      <c r="F617" s="86"/>
      <c r="G617" s="86"/>
      <c r="H617" s="89"/>
      <c r="I617" s="89"/>
      <c r="J617" s="87"/>
      <c r="K617" s="89"/>
      <c r="L617" s="89"/>
      <c r="M617" s="90"/>
    </row>
    <row r="618" spans="1:13" s="93" customFormat="1" ht="25.5">
      <c r="A618" s="67" t="s">
        <v>727</v>
      </c>
      <c r="B618" s="67" t="s">
        <v>657</v>
      </c>
      <c r="C618" s="74" t="s">
        <v>780</v>
      </c>
      <c r="D618" s="112"/>
      <c r="E618" s="115">
        <v>785.68</v>
      </c>
      <c r="F618" s="115"/>
      <c r="G618" s="110"/>
      <c r="H618" s="91"/>
      <c r="I618" s="92"/>
      <c r="J618" s="92"/>
      <c r="K618" s="92"/>
      <c r="L618" s="89"/>
      <c r="M618" s="90"/>
    </row>
    <row r="619" spans="1:13">
      <c r="A619" s="304"/>
      <c r="B619" s="68" t="s">
        <v>1</v>
      </c>
      <c r="C619" s="68" t="s">
        <v>180</v>
      </c>
      <c r="D619" s="114">
        <v>1.01</v>
      </c>
      <c r="E619" s="88">
        <f>D619*E618</f>
        <v>793.53679999999997</v>
      </c>
      <c r="F619" s="111"/>
      <c r="G619" s="88"/>
      <c r="H619" s="89"/>
      <c r="I619" s="89"/>
      <c r="J619" s="89"/>
      <c r="K619" s="89"/>
      <c r="L619" s="89"/>
      <c r="M619" s="90"/>
    </row>
    <row r="620" spans="1:13">
      <c r="A620" s="305"/>
      <c r="B620" s="68" t="s">
        <v>2</v>
      </c>
      <c r="C620" s="70" t="s">
        <v>182</v>
      </c>
      <c r="D620" s="114">
        <v>2.7E-2</v>
      </c>
      <c r="E620" s="86">
        <f>D620*E618</f>
        <v>21.213359999999998</v>
      </c>
      <c r="F620" s="86"/>
      <c r="G620" s="88"/>
      <c r="H620" s="89"/>
      <c r="I620" s="89"/>
      <c r="J620" s="89"/>
      <c r="K620" s="89"/>
      <c r="L620" s="89"/>
      <c r="M620" s="90"/>
    </row>
    <row r="621" spans="1:13" ht="15">
      <c r="A621" s="305"/>
      <c r="B621" s="68" t="s">
        <v>783</v>
      </c>
      <c r="C621" s="70" t="s">
        <v>182</v>
      </c>
      <c r="D621" s="114">
        <v>2.12E-2</v>
      </c>
      <c r="E621" s="88">
        <f>D621*E618</f>
        <v>16.656416</v>
      </c>
      <c r="F621" s="86"/>
      <c r="G621" s="88"/>
      <c r="H621" s="89"/>
      <c r="I621" s="89"/>
      <c r="J621" s="89"/>
      <c r="K621" s="89"/>
      <c r="L621" s="89"/>
      <c r="M621" s="90"/>
    </row>
    <row r="622" spans="1:13" ht="15">
      <c r="A622" s="305"/>
      <c r="B622" s="68" t="s">
        <v>9</v>
      </c>
      <c r="C622" s="70" t="s">
        <v>778</v>
      </c>
      <c r="D622" s="132">
        <v>2.5999999999999999E-2</v>
      </c>
      <c r="E622" s="88">
        <f>D622*E618</f>
        <v>20.427679999999999</v>
      </c>
      <c r="F622" s="88"/>
      <c r="G622" s="88"/>
      <c r="H622" s="89"/>
      <c r="I622" s="89"/>
      <c r="J622" s="89"/>
      <c r="K622" s="89"/>
      <c r="L622" s="89"/>
      <c r="M622" s="90"/>
    </row>
    <row r="623" spans="1:13">
      <c r="A623" s="306"/>
      <c r="B623" s="68" t="s">
        <v>4</v>
      </c>
      <c r="C623" s="68" t="s">
        <v>18</v>
      </c>
      <c r="D623" s="114">
        <v>3.0000000000000001E-3</v>
      </c>
      <c r="E623" s="124">
        <f>D623*E618</f>
        <v>2.35704</v>
      </c>
      <c r="F623" s="86"/>
      <c r="G623" s="86"/>
      <c r="H623" s="89"/>
      <c r="I623" s="89"/>
      <c r="J623" s="89"/>
      <c r="K623" s="89"/>
      <c r="L623" s="89"/>
      <c r="M623" s="90"/>
    </row>
    <row r="624" spans="1:13" s="93" customFormat="1" ht="76.5">
      <c r="A624" s="67" t="s">
        <v>728</v>
      </c>
      <c r="B624" s="67" t="s">
        <v>655</v>
      </c>
      <c r="C624" s="67" t="s">
        <v>780</v>
      </c>
      <c r="D624" s="112"/>
      <c r="E624" s="115">
        <v>805.28</v>
      </c>
      <c r="F624" s="115"/>
      <c r="G624" s="110"/>
      <c r="H624" s="89"/>
      <c r="I624" s="89"/>
      <c r="J624" s="89"/>
      <c r="K624" s="89"/>
      <c r="L624" s="89"/>
      <c r="M624" s="90"/>
    </row>
    <row r="625" spans="1:13" ht="15">
      <c r="A625" s="175"/>
      <c r="B625" s="68" t="s">
        <v>202</v>
      </c>
      <c r="C625" s="68" t="s">
        <v>779</v>
      </c>
      <c r="D625" s="88">
        <v>1</v>
      </c>
      <c r="E625" s="88">
        <f>D625*E624</f>
        <v>805.28</v>
      </c>
      <c r="F625" s="111"/>
      <c r="G625" s="86"/>
      <c r="H625" s="87"/>
      <c r="I625" s="89"/>
      <c r="J625" s="89"/>
      <c r="K625" s="89"/>
      <c r="L625" s="89"/>
      <c r="M625" s="90"/>
    </row>
    <row r="626" spans="1:13">
      <c r="A626" s="175"/>
      <c r="B626" s="68" t="s">
        <v>2</v>
      </c>
      <c r="C626" s="70" t="s">
        <v>18</v>
      </c>
      <c r="D626" s="124">
        <v>1E-3</v>
      </c>
      <c r="E626" s="124">
        <f>D626*E624</f>
        <v>0.80528</v>
      </c>
      <c r="F626" s="86"/>
      <c r="G626" s="86"/>
      <c r="H626" s="89"/>
      <c r="I626" s="89"/>
      <c r="J626" s="87"/>
      <c r="K626" s="89"/>
      <c r="L626" s="89"/>
      <c r="M626" s="90"/>
    </row>
    <row r="627" spans="1:13">
      <c r="A627" s="175"/>
      <c r="B627" s="170" t="s">
        <v>324</v>
      </c>
      <c r="C627" s="70" t="s">
        <v>184</v>
      </c>
      <c r="D627" s="86">
        <v>0.63</v>
      </c>
      <c r="E627" s="88">
        <f>D627*E624</f>
        <v>507.32639999999998</v>
      </c>
      <c r="F627" s="86"/>
      <c r="G627" s="86"/>
      <c r="H627" s="89"/>
      <c r="I627" s="89"/>
      <c r="J627" s="89"/>
      <c r="K627" s="89"/>
      <c r="L627" s="89"/>
      <c r="M627" s="90"/>
    </row>
    <row r="628" spans="1:13">
      <c r="A628" s="175"/>
      <c r="B628" s="170" t="s">
        <v>656</v>
      </c>
      <c r="C628" s="70" t="s">
        <v>184</v>
      </c>
      <c r="D628" s="86">
        <v>0.15</v>
      </c>
      <c r="E628" s="88">
        <f>D628*E624</f>
        <v>120.79199999999999</v>
      </c>
      <c r="F628" s="86"/>
      <c r="G628" s="86"/>
      <c r="H628" s="89"/>
      <c r="I628" s="89"/>
      <c r="J628" s="89"/>
      <c r="K628" s="89"/>
      <c r="L628" s="89"/>
      <c r="M628" s="90"/>
    </row>
    <row r="629" spans="1:13">
      <c r="A629" s="175"/>
      <c r="B629" s="170" t="s">
        <v>188</v>
      </c>
      <c r="C629" s="70" t="s">
        <v>184</v>
      </c>
      <c r="D629" s="86">
        <v>0.79</v>
      </c>
      <c r="E629" s="88">
        <f>D629*E624</f>
        <v>636.1712</v>
      </c>
      <c r="F629" s="88"/>
      <c r="G629" s="86"/>
      <c r="H629" s="89"/>
      <c r="I629" s="89"/>
      <c r="J629" s="89"/>
      <c r="K629" s="89"/>
      <c r="L629" s="89"/>
      <c r="M629" s="90"/>
    </row>
    <row r="630" spans="1:13">
      <c r="A630" s="175"/>
      <c r="B630" s="68" t="s">
        <v>4</v>
      </c>
      <c r="C630" s="68" t="s">
        <v>18</v>
      </c>
      <c r="D630" s="132">
        <v>1.6000000000000001E-3</v>
      </c>
      <c r="E630" s="86">
        <f>D630*E624</f>
        <v>1.288448</v>
      </c>
      <c r="F630" s="86"/>
      <c r="G630" s="86"/>
      <c r="H630" s="89"/>
      <c r="I630" s="89"/>
      <c r="J630" s="89"/>
      <c r="K630" s="89"/>
      <c r="L630" s="89"/>
      <c r="M630" s="90"/>
    </row>
    <row r="631" spans="1:13" s="93" customFormat="1" ht="38.25">
      <c r="A631" s="67" t="s">
        <v>729</v>
      </c>
      <c r="B631" s="67" t="s">
        <v>658</v>
      </c>
      <c r="C631" s="67" t="s">
        <v>780</v>
      </c>
      <c r="D631" s="112"/>
      <c r="E631" s="115">
        <f>E618</f>
        <v>785.68</v>
      </c>
      <c r="F631" s="115"/>
      <c r="G631" s="110"/>
      <c r="H631" s="89"/>
      <c r="I631" s="89"/>
      <c r="J631" s="89"/>
      <c r="K631" s="89"/>
      <c r="L631" s="89"/>
      <c r="M631" s="90"/>
    </row>
    <row r="632" spans="1:13">
      <c r="A632" s="304"/>
      <c r="B632" s="68" t="s">
        <v>297</v>
      </c>
      <c r="C632" s="68" t="s">
        <v>180</v>
      </c>
      <c r="D632" s="124">
        <v>0.45900000000000002</v>
      </c>
      <c r="E632" s="88">
        <f>D632*E631</f>
        <v>360.62711999999999</v>
      </c>
      <c r="F632" s="86"/>
      <c r="G632" s="86"/>
      <c r="H632" s="87"/>
      <c r="I632" s="89"/>
      <c r="J632" s="89"/>
      <c r="K632" s="89"/>
      <c r="L632" s="89"/>
      <c r="M632" s="90"/>
    </row>
    <row r="633" spans="1:13">
      <c r="A633" s="305"/>
      <c r="B633" s="68" t="s">
        <v>2</v>
      </c>
      <c r="C633" s="70" t="s">
        <v>182</v>
      </c>
      <c r="D633" s="132">
        <v>2.3E-3</v>
      </c>
      <c r="E633" s="86">
        <f>D633*E631</f>
        <v>1.8070639999999998</v>
      </c>
      <c r="F633" s="86"/>
      <c r="G633" s="86"/>
      <c r="H633" s="89"/>
      <c r="I633" s="89"/>
      <c r="J633" s="87"/>
      <c r="K633" s="89"/>
      <c r="L633" s="89"/>
      <c r="M633" s="90"/>
    </row>
    <row r="634" spans="1:13">
      <c r="A634" s="305"/>
      <c r="B634" s="170" t="s">
        <v>298</v>
      </c>
      <c r="C634" s="70" t="s">
        <v>12</v>
      </c>
      <c r="D634" s="146">
        <v>3.5E-4</v>
      </c>
      <c r="E634" s="86">
        <f>D634*E631</f>
        <v>0.27498799999999995</v>
      </c>
      <c r="F634" s="86"/>
      <c r="G634" s="86"/>
      <c r="H634" s="89"/>
      <c r="I634" s="89"/>
      <c r="J634" s="87"/>
      <c r="K634" s="89"/>
      <c r="L634" s="89"/>
      <c r="M634" s="90"/>
    </row>
    <row r="635" spans="1:13" ht="15">
      <c r="A635" s="305"/>
      <c r="B635" s="170" t="s">
        <v>299</v>
      </c>
      <c r="C635" s="70" t="s">
        <v>778</v>
      </c>
      <c r="D635" s="147">
        <v>9.2E-5</v>
      </c>
      <c r="E635" s="132">
        <f>D635*E631</f>
        <v>7.2282559999999996E-2</v>
      </c>
      <c r="F635" s="86"/>
      <c r="G635" s="86"/>
      <c r="H635" s="89"/>
      <c r="I635" s="89"/>
      <c r="J635" s="89"/>
      <c r="K635" s="89"/>
      <c r="L635" s="89"/>
      <c r="M635" s="90"/>
    </row>
    <row r="636" spans="1:13" ht="15">
      <c r="A636" s="305"/>
      <c r="B636" s="68" t="s">
        <v>262</v>
      </c>
      <c r="C636" s="68" t="s">
        <v>779</v>
      </c>
      <c r="D636" s="124">
        <v>3.4000000000000002E-2</v>
      </c>
      <c r="E636" s="124">
        <f>D636*E631</f>
        <v>26.71312</v>
      </c>
      <c r="F636" s="86"/>
      <c r="G636" s="86"/>
      <c r="H636" s="89"/>
      <c r="I636" s="89"/>
      <c r="J636" s="89"/>
      <c r="K636" s="89"/>
      <c r="L636" s="89"/>
      <c r="M636" s="90"/>
    </row>
    <row r="637" spans="1:13">
      <c r="A637" s="111"/>
      <c r="B637" s="67" t="s">
        <v>420</v>
      </c>
      <c r="C637" s="68"/>
      <c r="D637" s="114"/>
      <c r="E637" s="88"/>
      <c r="F637" s="86"/>
      <c r="G637" s="86"/>
      <c r="H637" s="89"/>
      <c r="I637" s="89"/>
      <c r="J637" s="89"/>
      <c r="K637" s="89"/>
      <c r="L637" s="89"/>
    </row>
    <row r="638" spans="1:13" s="93" customFormat="1" ht="25.5">
      <c r="A638" s="67" t="s">
        <v>730</v>
      </c>
      <c r="B638" s="75" t="s">
        <v>672</v>
      </c>
      <c r="C638" s="67" t="s">
        <v>777</v>
      </c>
      <c r="D638" s="75"/>
      <c r="E638" s="74">
        <v>3.92</v>
      </c>
      <c r="F638" s="115"/>
      <c r="G638" s="110"/>
      <c r="H638" s="91"/>
      <c r="I638" s="92"/>
      <c r="J638" s="92"/>
      <c r="K638" s="92"/>
      <c r="L638" s="89"/>
      <c r="M638" s="90"/>
    </row>
    <row r="639" spans="1:13">
      <c r="A639" s="111"/>
      <c r="B639" s="68" t="s">
        <v>181</v>
      </c>
      <c r="C639" s="68" t="s">
        <v>180</v>
      </c>
      <c r="D639" s="170">
        <v>2.06</v>
      </c>
      <c r="E639" s="117">
        <f>D639*E638</f>
        <v>8.0752000000000006</v>
      </c>
      <c r="F639" s="111"/>
      <c r="G639" s="88"/>
      <c r="H639" s="89"/>
      <c r="I639" s="89"/>
      <c r="J639" s="89"/>
      <c r="K639" s="89"/>
      <c r="L639" s="89"/>
      <c r="M639" s="90"/>
    </row>
    <row r="640" spans="1:13" s="93" customFormat="1" ht="25.5">
      <c r="A640" s="67" t="s">
        <v>731</v>
      </c>
      <c r="B640" s="67" t="s">
        <v>673</v>
      </c>
      <c r="C640" s="75" t="s">
        <v>777</v>
      </c>
      <c r="D640" s="75"/>
      <c r="E640" s="74">
        <v>8.33</v>
      </c>
      <c r="F640" s="74"/>
      <c r="G640" s="115"/>
      <c r="H640" s="89"/>
      <c r="I640" s="89"/>
      <c r="J640" s="89"/>
      <c r="K640" s="89"/>
      <c r="L640" s="89"/>
    </row>
    <row r="641" spans="1:12">
      <c r="A641" s="175"/>
      <c r="B641" s="68" t="s">
        <v>181</v>
      </c>
      <c r="C641" s="68" t="s">
        <v>180</v>
      </c>
      <c r="D641" s="170">
        <v>4.5</v>
      </c>
      <c r="E641" s="170">
        <f>D641*E640</f>
        <v>37.484999999999999</v>
      </c>
      <c r="F641" s="70"/>
      <c r="G641" s="86"/>
      <c r="H641" s="87"/>
      <c r="I641" s="89"/>
      <c r="J641" s="89"/>
      <c r="K641" s="89"/>
      <c r="L641" s="89"/>
    </row>
    <row r="642" spans="1:12">
      <c r="A642" s="175"/>
      <c r="B642" s="68" t="s">
        <v>183</v>
      </c>
      <c r="C642" s="70" t="s">
        <v>182</v>
      </c>
      <c r="D642" s="170">
        <v>0.37</v>
      </c>
      <c r="E642" s="70">
        <f>D642*E640</f>
        <v>3.0821000000000001</v>
      </c>
      <c r="F642" s="70"/>
      <c r="G642" s="86"/>
      <c r="H642" s="89"/>
      <c r="I642" s="89"/>
      <c r="J642" s="87"/>
      <c r="K642" s="89"/>
      <c r="L642" s="89"/>
    </row>
    <row r="643" spans="1:12" ht="15">
      <c r="A643" s="175"/>
      <c r="B643" s="170" t="s">
        <v>207</v>
      </c>
      <c r="C643" s="70" t="s">
        <v>778</v>
      </c>
      <c r="D643" s="170">
        <v>1.02</v>
      </c>
      <c r="E643" s="70">
        <f>D643*E640</f>
        <v>8.4966000000000008</v>
      </c>
      <c r="F643" s="111"/>
      <c r="G643" s="86"/>
      <c r="H643" s="89"/>
      <c r="I643" s="89"/>
      <c r="J643" s="89"/>
      <c r="K643" s="89"/>
      <c r="L643" s="89"/>
    </row>
    <row r="644" spans="1:12" ht="15">
      <c r="A644" s="175"/>
      <c r="B644" s="170" t="s">
        <v>14</v>
      </c>
      <c r="C644" s="170" t="s">
        <v>779</v>
      </c>
      <c r="D644" s="170">
        <v>1.61</v>
      </c>
      <c r="E644" s="70">
        <f>D644*E640</f>
        <v>13.411300000000001</v>
      </c>
      <c r="F644" s="70"/>
      <c r="G644" s="86"/>
      <c r="H644" s="89"/>
      <c r="I644" s="89"/>
      <c r="J644" s="89"/>
      <c r="K644" s="89"/>
      <c r="L644" s="89"/>
    </row>
    <row r="645" spans="1:12" ht="25.5">
      <c r="A645" s="175"/>
      <c r="B645" s="170" t="s">
        <v>187</v>
      </c>
      <c r="C645" s="70" t="s">
        <v>778</v>
      </c>
      <c r="D645" s="107">
        <v>1.72E-2</v>
      </c>
      <c r="E645" s="107">
        <f>D645*E640</f>
        <v>0.14327600000000001</v>
      </c>
      <c r="F645" s="70"/>
      <c r="G645" s="86"/>
      <c r="H645" s="89"/>
      <c r="I645" s="89"/>
      <c r="J645" s="89"/>
      <c r="K645" s="89"/>
      <c r="L645" s="89"/>
    </row>
    <row r="646" spans="1:12">
      <c r="A646" s="175"/>
      <c r="B646" s="170" t="s">
        <v>186</v>
      </c>
      <c r="C646" s="170" t="s">
        <v>18</v>
      </c>
      <c r="D646" s="170">
        <v>0.28000000000000003</v>
      </c>
      <c r="E646" s="70">
        <f>D646*E640</f>
        <v>2.3324000000000003</v>
      </c>
      <c r="F646" s="70"/>
      <c r="G646" s="86"/>
      <c r="H646" s="89"/>
      <c r="I646" s="89"/>
      <c r="J646" s="89"/>
      <c r="K646" s="89"/>
      <c r="L646" s="89"/>
    </row>
    <row r="647" spans="1:12" s="93" customFormat="1" ht="25.5">
      <c r="A647" s="67" t="s">
        <v>732</v>
      </c>
      <c r="B647" s="75" t="s">
        <v>421</v>
      </c>
      <c r="C647" s="75" t="s">
        <v>12</v>
      </c>
      <c r="D647" s="170"/>
      <c r="E647" s="121">
        <v>0.15</v>
      </c>
      <c r="F647" s="74"/>
      <c r="G647" s="110"/>
      <c r="H647" s="89"/>
      <c r="I647" s="89"/>
      <c r="J647" s="89"/>
      <c r="K647" s="89"/>
      <c r="L647" s="89"/>
    </row>
    <row r="648" spans="1:12">
      <c r="A648" s="175"/>
      <c r="B648" s="68" t="s">
        <v>181</v>
      </c>
      <c r="C648" s="68" t="s">
        <v>180</v>
      </c>
      <c r="D648" s="122">
        <v>34.9</v>
      </c>
      <c r="E648" s="70">
        <f>D648*E647</f>
        <v>5.2349999999999994</v>
      </c>
      <c r="F648" s="70"/>
      <c r="G648" s="86"/>
      <c r="H648" s="87"/>
      <c r="I648" s="89"/>
      <c r="J648" s="89"/>
      <c r="K648" s="89"/>
      <c r="L648" s="89"/>
    </row>
    <row r="649" spans="1:12">
      <c r="A649" s="175"/>
      <c r="B649" s="68" t="s">
        <v>183</v>
      </c>
      <c r="C649" s="70" t="s">
        <v>182</v>
      </c>
      <c r="D649" s="123">
        <v>4.07</v>
      </c>
      <c r="E649" s="70">
        <f>D649*E647</f>
        <v>0.61050000000000004</v>
      </c>
      <c r="F649" s="70"/>
      <c r="G649" s="86"/>
      <c r="H649" s="89"/>
      <c r="I649" s="89"/>
      <c r="J649" s="87"/>
      <c r="K649" s="89"/>
      <c r="L649" s="89"/>
    </row>
    <row r="650" spans="1:12">
      <c r="A650" s="175"/>
      <c r="B650" s="125" t="s">
        <v>674</v>
      </c>
      <c r="C650" s="170" t="s">
        <v>5</v>
      </c>
      <c r="D650" s="123"/>
      <c r="E650" s="170">
        <v>13.04</v>
      </c>
      <c r="F650" s="170"/>
      <c r="G650" s="86"/>
      <c r="H650" s="89"/>
      <c r="I650" s="89"/>
      <c r="J650" s="89"/>
      <c r="K650" s="89"/>
      <c r="L650" s="89"/>
    </row>
    <row r="651" spans="1:12">
      <c r="A651" s="175"/>
      <c r="B651" s="125" t="s">
        <v>224</v>
      </c>
      <c r="C651" s="170" t="s">
        <v>184</v>
      </c>
      <c r="D651" s="122">
        <v>15.2</v>
      </c>
      <c r="E651" s="170">
        <f>D651*E647</f>
        <v>2.2799999999999998</v>
      </c>
      <c r="F651" s="70"/>
      <c r="G651" s="86"/>
      <c r="H651" s="87"/>
      <c r="I651" s="89"/>
      <c r="J651" s="89"/>
      <c r="K651" s="89"/>
      <c r="L651" s="89"/>
    </row>
    <row r="652" spans="1:12">
      <c r="A652" s="175"/>
      <c r="B652" s="125" t="s">
        <v>301</v>
      </c>
      <c r="C652" s="170" t="s">
        <v>184</v>
      </c>
      <c r="D652" s="123">
        <v>3.3</v>
      </c>
      <c r="E652" s="70">
        <f>D652*E647</f>
        <v>0.49499999999999994</v>
      </c>
      <c r="F652" s="111"/>
      <c r="G652" s="86"/>
      <c r="H652" s="89"/>
      <c r="I652" s="89"/>
      <c r="J652" s="87"/>
      <c r="K652" s="89"/>
      <c r="L652" s="89"/>
    </row>
    <row r="653" spans="1:12">
      <c r="A653" s="175"/>
      <c r="B653" s="170" t="s">
        <v>186</v>
      </c>
      <c r="C653" s="170" t="s">
        <v>18</v>
      </c>
      <c r="D653" s="126">
        <v>2.78</v>
      </c>
      <c r="E653" s="70">
        <f>D653*E647</f>
        <v>0.41699999999999998</v>
      </c>
      <c r="F653" s="170"/>
      <c r="G653" s="86"/>
      <c r="H653" s="89"/>
      <c r="I653" s="89"/>
      <c r="J653" s="89"/>
      <c r="K653" s="89"/>
      <c r="L653" s="89"/>
    </row>
    <row r="654" spans="1:12" s="93" customFormat="1" ht="38.25">
      <c r="A654" s="67" t="s">
        <v>749</v>
      </c>
      <c r="B654" s="75" t="s">
        <v>391</v>
      </c>
      <c r="C654" s="75" t="s">
        <v>12</v>
      </c>
      <c r="D654" s="170"/>
      <c r="E654" s="121">
        <v>1.7000000000000001E-2</v>
      </c>
      <c r="F654" s="115"/>
      <c r="G654" s="110"/>
      <c r="H654" s="91"/>
      <c r="I654" s="92"/>
      <c r="J654" s="92"/>
      <c r="K654" s="92"/>
      <c r="L654" s="92"/>
    </row>
    <row r="655" spans="1:12">
      <c r="A655" s="175"/>
      <c r="B655" s="68" t="s">
        <v>181</v>
      </c>
      <c r="C655" s="68" t="s">
        <v>180</v>
      </c>
      <c r="D655" s="122">
        <v>34.9</v>
      </c>
      <c r="E655" s="70">
        <f>D655*E654</f>
        <v>0.59330000000000005</v>
      </c>
      <c r="F655" s="111"/>
      <c r="G655" s="88"/>
      <c r="H655" s="89"/>
      <c r="I655" s="89"/>
      <c r="J655" s="89"/>
      <c r="K655" s="89"/>
      <c r="L655" s="89"/>
    </row>
    <row r="656" spans="1:12">
      <c r="A656" s="175"/>
      <c r="B656" s="68" t="s">
        <v>183</v>
      </c>
      <c r="C656" s="70" t="s">
        <v>18</v>
      </c>
      <c r="D656" s="123">
        <v>4.07</v>
      </c>
      <c r="E656" s="70">
        <f>D656*E654</f>
        <v>6.9190000000000015E-2</v>
      </c>
      <c r="F656" s="86"/>
      <c r="G656" s="88"/>
      <c r="H656" s="89"/>
      <c r="I656" s="89"/>
      <c r="J656" s="89"/>
      <c r="K656" s="89"/>
      <c r="L656" s="89"/>
    </row>
    <row r="657" spans="1:12" ht="25.5">
      <c r="A657" s="175"/>
      <c r="B657" s="68" t="s">
        <v>390</v>
      </c>
      <c r="C657" s="70" t="s">
        <v>779</v>
      </c>
      <c r="D657" s="123"/>
      <c r="E657" s="117">
        <v>0.16300000000000001</v>
      </c>
      <c r="F657" s="86"/>
      <c r="G657" s="124"/>
      <c r="H657" s="89"/>
      <c r="I657" s="89"/>
      <c r="J657" s="89"/>
      <c r="K657" s="89"/>
      <c r="L657" s="89"/>
    </row>
    <row r="658" spans="1:12">
      <c r="A658" s="175"/>
      <c r="B658" s="170" t="s">
        <v>675</v>
      </c>
      <c r="C658" s="170" t="s">
        <v>5</v>
      </c>
      <c r="D658" s="122"/>
      <c r="E658" s="170">
        <v>13.06</v>
      </c>
      <c r="F658" s="170"/>
      <c r="G658" s="86"/>
      <c r="H658" s="89"/>
      <c r="I658" s="89"/>
      <c r="J658" s="89"/>
      <c r="K658" s="89"/>
      <c r="L658" s="89"/>
    </row>
    <row r="659" spans="1:12">
      <c r="A659" s="175"/>
      <c r="B659" s="125" t="s">
        <v>224</v>
      </c>
      <c r="C659" s="170" t="s">
        <v>184</v>
      </c>
      <c r="D659" s="122">
        <v>15.2</v>
      </c>
      <c r="E659" s="170">
        <f>D659*E654</f>
        <v>0.25840000000000002</v>
      </c>
      <c r="F659" s="70"/>
      <c r="G659" s="86"/>
      <c r="H659" s="89"/>
      <c r="I659" s="89"/>
      <c r="J659" s="89"/>
      <c r="K659" s="89"/>
      <c r="L659" s="89"/>
    </row>
    <row r="660" spans="1:12">
      <c r="A660" s="175"/>
      <c r="B660" s="125" t="s">
        <v>301</v>
      </c>
      <c r="C660" s="170" t="s">
        <v>184</v>
      </c>
      <c r="D660" s="123">
        <v>3.3</v>
      </c>
      <c r="E660" s="70">
        <f>D660*E654</f>
        <v>5.6100000000000004E-2</v>
      </c>
      <c r="F660" s="111"/>
      <c r="G660" s="86"/>
      <c r="H660" s="89"/>
      <c r="I660" s="89"/>
      <c r="J660" s="89"/>
      <c r="K660" s="89"/>
      <c r="L660" s="89"/>
    </row>
    <row r="661" spans="1:12">
      <c r="A661" s="175"/>
      <c r="B661" s="170" t="s">
        <v>186</v>
      </c>
      <c r="C661" s="170" t="s">
        <v>18</v>
      </c>
      <c r="D661" s="126">
        <v>2.78</v>
      </c>
      <c r="E661" s="70">
        <f>D661*E654</f>
        <v>4.7260000000000003E-2</v>
      </c>
      <c r="F661" s="170"/>
      <c r="G661" s="86"/>
      <c r="H661" s="89"/>
      <c r="I661" s="89"/>
      <c r="J661" s="89"/>
      <c r="K661" s="89"/>
      <c r="L661" s="89"/>
    </row>
    <row r="662" spans="1:12" s="93" customFormat="1" ht="38.25">
      <c r="A662" s="67" t="s">
        <v>750</v>
      </c>
      <c r="B662" s="67" t="s">
        <v>360</v>
      </c>
      <c r="C662" s="67" t="s">
        <v>780</v>
      </c>
      <c r="D662" s="112"/>
      <c r="E662" s="115">
        <v>9.8000000000000007</v>
      </c>
      <c r="F662" s="115"/>
      <c r="G662" s="110"/>
      <c r="H662" s="89"/>
      <c r="I662" s="89"/>
      <c r="J662" s="89"/>
      <c r="K662" s="89"/>
      <c r="L662" s="89"/>
    </row>
    <row r="663" spans="1:12">
      <c r="A663" s="175"/>
      <c r="B663" s="68" t="s">
        <v>361</v>
      </c>
      <c r="C663" s="68" t="s">
        <v>180</v>
      </c>
      <c r="D663" s="86">
        <v>0.188</v>
      </c>
      <c r="E663" s="88">
        <f>D663*E662</f>
        <v>1.8424</v>
      </c>
      <c r="F663" s="86"/>
      <c r="G663" s="86"/>
      <c r="H663" s="87"/>
      <c r="I663" s="89"/>
      <c r="J663" s="89"/>
      <c r="K663" s="89"/>
      <c r="L663" s="89"/>
    </row>
    <row r="664" spans="1:12">
      <c r="A664" s="175"/>
      <c r="B664" s="68" t="s">
        <v>2</v>
      </c>
      <c r="C664" s="70" t="s">
        <v>182</v>
      </c>
      <c r="D664" s="124">
        <v>0.95</v>
      </c>
      <c r="E664" s="124">
        <f>D664*E662</f>
        <v>9.31</v>
      </c>
      <c r="F664" s="86"/>
      <c r="G664" s="86"/>
      <c r="H664" s="89"/>
      <c r="I664" s="89"/>
      <c r="J664" s="87"/>
      <c r="K664" s="89"/>
      <c r="L664" s="89"/>
    </row>
    <row r="665" spans="1:12" ht="15">
      <c r="A665" s="175"/>
      <c r="B665" s="68" t="s">
        <v>9</v>
      </c>
      <c r="C665" s="70" t="s">
        <v>778</v>
      </c>
      <c r="D665" s="132">
        <v>2.06E-2</v>
      </c>
      <c r="E665" s="86">
        <f>D665*E662</f>
        <v>0.20188</v>
      </c>
      <c r="F665" s="86"/>
      <c r="G665" s="86"/>
      <c r="H665" s="89"/>
      <c r="I665" s="89"/>
      <c r="J665" s="89"/>
      <c r="K665" s="89"/>
      <c r="L665" s="89"/>
    </row>
    <row r="666" spans="1:12">
      <c r="A666" s="175"/>
      <c r="B666" s="68" t="s">
        <v>4</v>
      </c>
      <c r="C666" s="68" t="s">
        <v>18</v>
      </c>
      <c r="D666" s="124">
        <v>6.4000000000000003E-3</v>
      </c>
      <c r="E666" s="124">
        <f>D666*E662</f>
        <v>6.2720000000000012E-2</v>
      </c>
      <c r="F666" s="86"/>
      <c r="G666" s="86"/>
      <c r="H666" s="87"/>
      <c r="I666" s="89"/>
      <c r="J666" s="89"/>
      <c r="K666" s="89"/>
      <c r="L666" s="89"/>
    </row>
    <row r="667" spans="1:12" s="93" customFormat="1" ht="51">
      <c r="A667" s="67" t="s">
        <v>751</v>
      </c>
      <c r="B667" s="67" t="s">
        <v>409</v>
      </c>
      <c r="C667" s="67" t="s">
        <v>780</v>
      </c>
      <c r="D667" s="109"/>
      <c r="E667" s="74">
        <v>8.56</v>
      </c>
      <c r="F667" s="115"/>
      <c r="G667" s="110"/>
      <c r="H667" s="89"/>
      <c r="I667" s="89"/>
      <c r="J667" s="89"/>
      <c r="K667" s="89"/>
      <c r="L667" s="89"/>
    </row>
    <row r="668" spans="1:12">
      <c r="A668" s="304"/>
      <c r="B668" s="68" t="s">
        <v>1</v>
      </c>
      <c r="C668" s="68" t="s">
        <v>180</v>
      </c>
      <c r="D668" s="70">
        <v>0.68</v>
      </c>
      <c r="E668" s="111">
        <f>D668*E667</f>
        <v>5.8208000000000011</v>
      </c>
      <c r="F668" s="86"/>
      <c r="G668" s="86"/>
      <c r="H668" s="87"/>
      <c r="I668" s="89"/>
      <c r="J668" s="89"/>
      <c r="K668" s="89"/>
      <c r="L668" s="89"/>
    </row>
    <row r="669" spans="1:12">
      <c r="A669" s="305"/>
      <c r="B669" s="68" t="s">
        <v>2</v>
      </c>
      <c r="C669" s="70" t="s">
        <v>182</v>
      </c>
      <c r="D669" s="107">
        <v>2.9999999999999997E-4</v>
      </c>
      <c r="E669" s="107">
        <f>D669*E667</f>
        <v>2.568E-3</v>
      </c>
      <c r="F669" s="86"/>
      <c r="G669" s="86"/>
      <c r="H669" s="89"/>
      <c r="I669" s="89"/>
      <c r="J669" s="87"/>
      <c r="K669" s="89"/>
      <c r="L669" s="89"/>
    </row>
    <row r="670" spans="1:12">
      <c r="A670" s="305"/>
      <c r="B670" s="170" t="s">
        <v>7</v>
      </c>
      <c r="C670" s="70" t="s">
        <v>184</v>
      </c>
      <c r="D670" s="117">
        <v>0.251</v>
      </c>
      <c r="E670" s="124">
        <f>D670*E667</f>
        <v>2.1485600000000002</v>
      </c>
      <c r="F670" s="86"/>
      <c r="G670" s="86"/>
      <c r="H670" s="89"/>
      <c r="I670" s="89"/>
      <c r="J670" s="89"/>
      <c r="K670" s="89"/>
      <c r="L670" s="89"/>
    </row>
    <row r="671" spans="1:12">
      <c r="A671" s="305"/>
      <c r="B671" s="170" t="s">
        <v>8</v>
      </c>
      <c r="C671" s="70" t="s">
        <v>184</v>
      </c>
      <c r="D671" s="117">
        <v>2.7E-2</v>
      </c>
      <c r="E671" s="124">
        <f>D671*E667</f>
        <v>0.23112000000000002</v>
      </c>
      <c r="F671" s="86"/>
      <c r="G671" s="86"/>
      <c r="H671" s="89"/>
      <c r="I671" s="89"/>
      <c r="J671" s="89"/>
      <c r="K671" s="89"/>
      <c r="L671" s="89"/>
    </row>
    <row r="672" spans="1:12">
      <c r="A672" s="305"/>
      <c r="B672" s="170" t="s">
        <v>186</v>
      </c>
      <c r="C672" s="70" t="s">
        <v>17</v>
      </c>
      <c r="D672" s="117">
        <v>2E-3</v>
      </c>
      <c r="E672" s="117">
        <f>D672*E667</f>
        <v>1.712E-2</v>
      </c>
      <c r="F672" s="86"/>
      <c r="G672" s="86"/>
      <c r="H672" s="89"/>
      <c r="I672" s="89"/>
      <c r="J672" s="89"/>
      <c r="K672" s="89"/>
      <c r="L672" s="89"/>
    </row>
    <row r="673" spans="1:13" ht="15">
      <c r="A673" s="175"/>
      <c r="B673" s="75" t="s">
        <v>784</v>
      </c>
      <c r="C673" s="70"/>
      <c r="D673" s="117"/>
      <c r="E673" s="117"/>
      <c r="F673" s="86"/>
      <c r="G673" s="86"/>
      <c r="H673" s="89"/>
      <c r="I673" s="89"/>
      <c r="J673" s="89"/>
      <c r="K673" s="89"/>
      <c r="L673" s="89"/>
      <c r="M673" s="90"/>
    </row>
    <row r="674" spans="1:13" s="93" customFormat="1" ht="25.5">
      <c r="A674" s="67" t="s">
        <v>752</v>
      </c>
      <c r="B674" s="75" t="s">
        <v>551</v>
      </c>
      <c r="C674" s="67" t="s">
        <v>777</v>
      </c>
      <c r="D674" s="75"/>
      <c r="E674" s="74">
        <v>21.34</v>
      </c>
      <c r="F674" s="115"/>
      <c r="G674" s="110"/>
      <c r="H674" s="91"/>
      <c r="I674" s="92"/>
      <c r="J674" s="92"/>
      <c r="K674" s="92"/>
      <c r="L674" s="89"/>
      <c r="M674" s="90"/>
    </row>
    <row r="675" spans="1:13">
      <c r="A675" s="111"/>
      <c r="B675" s="68" t="s">
        <v>181</v>
      </c>
      <c r="C675" s="68" t="s">
        <v>180</v>
      </c>
      <c r="D675" s="170">
        <v>2.06</v>
      </c>
      <c r="E675" s="117">
        <f>D675*E674</f>
        <v>43.9604</v>
      </c>
      <c r="F675" s="111"/>
      <c r="G675" s="88"/>
      <c r="H675" s="89"/>
      <c r="I675" s="89"/>
      <c r="J675" s="89"/>
      <c r="K675" s="89"/>
      <c r="L675" s="89"/>
      <c r="M675" s="90"/>
    </row>
    <row r="676" spans="1:13" s="93" customFormat="1" ht="25.5">
      <c r="A676" s="67" t="s">
        <v>766</v>
      </c>
      <c r="B676" s="67" t="s">
        <v>650</v>
      </c>
      <c r="C676" s="75" t="s">
        <v>777</v>
      </c>
      <c r="D676" s="109"/>
      <c r="E676" s="74">
        <v>21.34</v>
      </c>
      <c r="F676" s="74"/>
      <c r="G676" s="110"/>
      <c r="H676" s="89"/>
      <c r="I676" s="89"/>
      <c r="J676" s="89"/>
      <c r="K676" s="89"/>
      <c r="L676" s="89"/>
      <c r="M676" s="90"/>
    </row>
    <row r="677" spans="1:13">
      <c r="A677" s="175"/>
      <c r="B677" s="68" t="s">
        <v>181</v>
      </c>
      <c r="C677" s="68" t="s">
        <v>180</v>
      </c>
      <c r="D677" s="102">
        <v>3.16</v>
      </c>
      <c r="E677" s="111">
        <f>D677*E676</f>
        <v>67.434399999999997</v>
      </c>
      <c r="F677" s="70"/>
      <c r="G677" s="86"/>
      <c r="H677" s="87"/>
      <c r="I677" s="89"/>
      <c r="J677" s="89"/>
      <c r="K677" s="89"/>
      <c r="L677" s="89"/>
      <c r="M677" s="90"/>
    </row>
    <row r="678" spans="1:13" ht="15">
      <c r="A678" s="175"/>
      <c r="B678" s="68" t="s">
        <v>303</v>
      </c>
      <c r="C678" s="170" t="s">
        <v>778</v>
      </c>
      <c r="D678" s="102">
        <v>1.25</v>
      </c>
      <c r="E678" s="70">
        <f>D678*E676</f>
        <v>26.675000000000001</v>
      </c>
      <c r="F678" s="70"/>
      <c r="G678" s="86"/>
      <c r="H678" s="89"/>
      <c r="I678" s="89"/>
      <c r="J678" s="87"/>
      <c r="K678" s="89"/>
      <c r="L678" s="89"/>
      <c r="M678" s="90"/>
    </row>
    <row r="679" spans="1:13">
      <c r="A679" s="175"/>
      <c r="B679" s="170" t="s">
        <v>186</v>
      </c>
      <c r="C679" s="170" t="s">
        <v>18</v>
      </c>
      <c r="D679" s="170">
        <v>0.01</v>
      </c>
      <c r="E679" s="70">
        <f>D679*E676</f>
        <v>0.21340000000000001</v>
      </c>
      <c r="F679" s="111"/>
      <c r="G679" s="86"/>
      <c r="H679" s="89"/>
      <c r="I679" s="89"/>
      <c r="J679" s="89"/>
      <c r="K679" s="89"/>
      <c r="L679" s="89"/>
      <c r="M679" s="90"/>
    </row>
    <row r="680" spans="1:13" s="93" customFormat="1" ht="25.5">
      <c r="A680" s="67" t="s">
        <v>767</v>
      </c>
      <c r="B680" s="67" t="s">
        <v>677</v>
      </c>
      <c r="C680" s="75" t="s">
        <v>777</v>
      </c>
      <c r="D680" s="109"/>
      <c r="E680" s="74">
        <v>18.7</v>
      </c>
      <c r="F680" s="115"/>
      <c r="G680" s="110"/>
      <c r="H680" s="89"/>
      <c r="I680" s="89"/>
      <c r="J680" s="89"/>
      <c r="K680" s="89"/>
      <c r="L680" s="89"/>
      <c r="M680" s="90"/>
    </row>
    <row r="681" spans="1:13">
      <c r="A681" s="175"/>
      <c r="B681" s="68" t="s">
        <v>159</v>
      </c>
      <c r="C681" s="68" t="s">
        <v>180</v>
      </c>
      <c r="D681" s="102">
        <v>1.37</v>
      </c>
      <c r="E681" s="111">
        <f>D681*E680</f>
        <v>25.619</v>
      </c>
      <c r="F681" s="86"/>
      <c r="G681" s="86"/>
      <c r="H681" s="87"/>
      <c r="I681" s="89"/>
      <c r="J681" s="89"/>
      <c r="K681" s="89"/>
      <c r="L681" s="89"/>
      <c r="M681" s="90"/>
    </row>
    <row r="682" spans="1:13">
      <c r="A682" s="175"/>
      <c r="B682" s="68" t="s">
        <v>2</v>
      </c>
      <c r="C682" s="70" t="s">
        <v>182</v>
      </c>
      <c r="D682" s="102">
        <v>0.28299999999999997</v>
      </c>
      <c r="E682" s="111">
        <f>D682*E680</f>
        <v>5.2920999999999996</v>
      </c>
      <c r="F682" s="86"/>
      <c r="G682" s="86"/>
      <c r="H682" s="89"/>
      <c r="I682" s="89"/>
      <c r="J682" s="87"/>
      <c r="K682" s="89"/>
      <c r="L682" s="89"/>
      <c r="M682" s="90"/>
    </row>
    <row r="683" spans="1:13" ht="15">
      <c r="A683" s="175"/>
      <c r="B683" s="68" t="s">
        <v>651</v>
      </c>
      <c r="C683" s="68" t="s">
        <v>778</v>
      </c>
      <c r="D683" s="102">
        <v>1.02</v>
      </c>
      <c r="E683" s="111">
        <f>D683*E680</f>
        <v>19.073999999999998</v>
      </c>
      <c r="F683" s="86"/>
      <c r="G683" s="86"/>
      <c r="H683" s="87"/>
      <c r="I683" s="89"/>
      <c r="J683" s="89"/>
      <c r="K683" s="89"/>
      <c r="L683" s="89"/>
      <c r="M683" s="90"/>
    </row>
    <row r="684" spans="1:13">
      <c r="A684" s="175"/>
      <c r="B684" s="68" t="s">
        <v>4</v>
      </c>
      <c r="C684" s="68" t="s">
        <v>18</v>
      </c>
      <c r="D684" s="102">
        <v>0.62</v>
      </c>
      <c r="E684" s="111">
        <f>D684*E680</f>
        <v>11.593999999999999</v>
      </c>
      <c r="F684" s="86"/>
      <c r="G684" s="86"/>
      <c r="H684" s="89"/>
      <c r="I684" s="89"/>
      <c r="J684" s="87"/>
      <c r="K684" s="89"/>
      <c r="L684" s="89"/>
      <c r="M684" s="90"/>
    </row>
    <row r="685" spans="1:13" s="93" customFormat="1" ht="25.5">
      <c r="A685" s="67" t="s">
        <v>768</v>
      </c>
      <c r="B685" s="75" t="s">
        <v>552</v>
      </c>
      <c r="C685" s="67" t="s">
        <v>780</v>
      </c>
      <c r="D685" s="75"/>
      <c r="E685" s="148">
        <v>106.68</v>
      </c>
      <c r="F685" s="115"/>
      <c r="G685" s="110"/>
      <c r="H685" s="89"/>
      <c r="I685" s="89"/>
      <c r="J685" s="89"/>
      <c r="K685" s="89"/>
      <c r="L685" s="89"/>
      <c r="M685" s="90"/>
    </row>
    <row r="686" spans="1:13">
      <c r="A686" s="175"/>
      <c r="B686" s="68" t="s">
        <v>159</v>
      </c>
      <c r="C686" s="68" t="s">
        <v>180</v>
      </c>
      <c r="D686" s="170">
        <v>0.126</v>
      </c>
      <c r="E686" s="70">
        <f>D686*E685</f>
        <v>13.441680000000002</v>
      </c>
      <c r="F686" s="86"/>
      <c r="G686" s="86"/>
      <c r="H686" s="87"/>
      <c r="I686" s="89"/>
      <c r="J686" s="89"/>
      <c r="K686" s="89"/>
      <c r="L686" s="89"/>
      <c r="M686" s="90"/>
    </row>
    <row r="687" spans="1:13">
      <c r="A687" s="175"/>
      <c r="B687" s="68" t="s">
        <v>2</v>
      </c>
      <c r="C687" s="70" t="s">
        <v>18</v>
      </c>
      <c r="D687" s="170">
        <v>8.0000000000000004E-4</v>
      </c>
      <c r="E687" s="70">
        <f>D687*E685</f>
        <v>8.5344000000000003E-2</v>
      </c>
      <c r="F687" s="86"/>
      <c r="G687" s="86"/>
      <c r="H687" s="89"/>
      <c r="I687" s="89"/>
      <c r="J687" s="87"/>
      <c r="K687" s="89"/>
      <c r="L687" s="89"/>
      <c r="M687" s="90"/>
    </row>
    <row r="688" spans="1:13">
      <c r="A688" s="175"/>
      <c r="B688" s="170" t="s">
        <v>553</v>
      </c>
      <c r="C688" s="170" t="s">
        <v>185</v>
      </c>
      <c r="D688" s="170">
        <v>5.9999999999999995E-4</v>
      </c>
      <c r="E688" s="117">
        <f>E685*D688</f>
        <v>6.4007999999999995E-2</v>
      </c>
      <c r="F688" s="86"/>
      <c r="G688" s="86"/>
      <c r="H688" s="87"/>
      <c r="I688" s="89"/>
      <c r="J688" s="89"/>
      <c r="K688" s="89"/>
      <c r="L688" s="89"/>
      <c r="M688" s="90"/>
    </row>
    <row r="689" spans="1:13" s="93" customFormat="1" ht="25.5">
      <c r="A689" s="67" t="s">
        <v>769</v>
      </c>
      <c r="B689" s="75" t="s">
        <v>336</v>
      </c>
      <c r="C689" s="75" t="s">
        <v>185</v>
      </c>
      <c r="D689" s="75"/>
      <c r="E689" s="116">
        <v>38.42</v>
      </c>
      <c r="F689" s="115"/>
      <c r="G689" s="110"/>
      <c r="H689" s="91"/>
      <c r="I689" s="92"/>
      <c r="J689" s="92"/>
      <c r="K689" s="92"/>
      <c r="L689" s="92"/>
      <c r="M689" s="90"/>
    </row>
    <row r="690" spans="1:13">
      <c r="A690" s="175"/>
      <c r="B690" s="68" t="s">
        <v>159</v>
      </c>
      <c r="C690" s="170" t="s">
        <v>180</v>
      </c>
      <c r="D690" s="70">
        <v>0.87</v>
      </c>
      <c r="E690" s="170">
        <f>D690*E689</f>
        <v>33.425400000000003</v>
      </c>
      <c r="F690" s="111"/>
      <c r="G690" s="88"/>
      <c r="H690" s="89"/>
      <c r="I690" s="89"/>
      <c r="J690" s="89"/>
      <c r="K690" s="89"/>
      <c r="L690" s="89"/>
      <c r="M690" s="90"/>
    </row>
    <row r="691" spans="1:13" s="93" customFormat="1" ht="25.5">
      <c r="A691" s="67" t="s">
        <v>770</v>
      </c>
      <c r="B691" s="75" t="s">
        <v>338</v>
      </c>
      <c r="C691" s="75" t="s">
        <v>185</v>
      </c>
      <c r="D691" s="75"/>
      <c r="E691" s="116">
        <f>E689</f>
        <v>38.42</v>
      </c>
      <c r="F691" s="115"/>
      <c r="G691" s="110"/>
      <c r="H691" s="91"/>
      <c r="I691" s="92"/>
      <c r="J691" s="92"/>
      <c r="K691" s="92"/>
      <c r="L691" s="92"/>
      <c r="M691" s="90"/>
    </row>
    <row r="692" spans="1:13">
      <c r="A692" s="175"/>
      <c r="B692" s="68" t="s">
        <v>189</v>
      </c>
      <c r="C692" s="170" t="s">
        <v>185</v>
      </c>
      <c r="D692" s="70">
        <v>1</v>
      </c>
      <c r="E692" s="70">
        <f>D692*E691</f>
        <v>38.42</v>
      </c>
      <c r="F692" s="111"/>
      <c r="G692" s="88"/>
      <c r="H692" s="89"/>
      <c r="I692" s="89"/>
      <c r="J692" s="89"/>
      <c r="K692" s="89"/>
      <c r="L692" s="89"/>
      <c r="M692" s="90"/>
    </row>
    <row r="693" spans="1:13">
      <c r="A693" s="67"/>
      <c r="B693" s="149" t="s">
        <v>199</v>
      </c>
      <c r="C693" s="67"/>
      <c r="D693" s="112"/>
      <c r="E693" s="115"/>
      <c r="F693" s="115"/>
      <c r="G693" s="115"/>
      <c r="H693" s="150"/>
      <c r="I693" s="151"/>
      <c r="J693" s="152"/>
      <c r="K693" s="151"/>
      <c r="L693" s="151"/>
      <c r="M693" s="153"/>
    </row>
    <row r="694" spans="1:13" ht="25.5">
      <c r="A694" s="67"/>
      <c r="B694" s="149" t="s">
        <v>355</v>
      </c>
      <c r="C694" s="67"/>
      <c r="D694" s="112"/>
      <c r="E694" s="115"/>
      <c r="F694" s="115"/>
      <c r="G694" s="115"/>
      <c r="H694" s="150"/>
      <c r="I694" s="151"/>
      <c r="J694" s="152"/>
      <c r="K694" s="151"/>
      <c r="L694" s="151">
        <f>L661+L660+L659+L658+L657+L656+L655+L653+L652+L651+L650+L649+L648+L513+L512+L511+L510+L509+L508+L507+L505+L504+L503+L502+L501+L500+L499+L490+L489+L488+L487+L486+L485+L484+L479+L478+L477+L476+L475+L474+L473</f>
        <v>0</v>
      </c>
    </row>
    <row r="695" spans="1:13">
      <c r="A695" s="67"/>
      <c r="B695" s="149" t="s">
        <v>178</v>
      </c>
      <c r="C695" s="67"/>
      <c r="D695" s="112"/>
      <c r="E695" s="115"/>
      <c r="F695" s="115"/>
      <c r="G695" s="115"/>
      <c r="H695" s="150"/>
      <c r="I695" s="151"/>
      <c r="J695" s="152"/>
      <c r="K695" s="151"/>
      <c r="L695" s="151">
        <f>L693-L694</f>
        <v>0</v>
      </c>
    </row>
    <row r="696" spans="1:13" ht="25.5">
      <c r="A696" s="67"/>
      <c r="B696" s="149" t="s">
        <v>323</v>
      </c>
      <c r="C696" s="154">
        <v>0</v>
      </c>
      <c r="D696" s="112"/>
      <c r="E696" s="155"/>
      <c r="F696" s="115"/>
      <c r="G696" s="110"/>
      <c r="H696" s="129"/>
      <c r="I696" s="92"/>
      <c r="J696" s="155"/>
      <c r="K696" s="155"/>
      <c r="L696" s="89">
        <f>G693*C696</f>
        <v>0</v>
      </c>
      <c r="M696" s="71" t="s">
        <v>849</v>
      </c>
    </row>
    <row r="697" spans="1:13">
      <c r="A697" s="67"/>
      <c r="B697" s="149" t="s">
        <v>160</v>
      </c>
      <c r="C697" s="115"/>
      <c r="D697" s="112"/>
      <c r="E697" s="155"/>
      <c r="F697" s="115"/>
      <c r="G697" s="110"/>
      <c r="H697" s="156"/>
      <c r="I697" s="92"/>
      <c r="J697" s="155"/>
      <c r="K697" s="155"/>
      <c r="L697" s="130">
        <f>L693+L696</f>
        <v>0</v>
      </c>
    </row>
    <row r="698" spans="1:13" ht="25.5">
      <c r="A698" s="67"/>
      <c r="B698" s="149" t="s">
        <v>356</v>
      </c>
      <c r="C698" s="154">
        <v>0</v>
      </c>
      <c r="D698" s="120"/>
      <c r="E698" s="133"/>
      <c r="F698" s="115"/>
      <c r="G698" s="86"/>
      <c r="H698" s="151"/>
      <c r="I698" s="150"/>
      <c r="J698" s="152"/>
      <c r="K698" s="152"/>
      <c r="L698" s="133">
        <f>L694*C698</f>
        <v>0</v>
      </c>
      <c r="M698" s="157" t="s">
        <v>851</v>
      </c>
    </row>
    <row r="699" spans="1:13" ht="25.5">
      <c r="A699" s="67"/>
      <c r="B699" s="149" t="s">
        <v>357</v>
      </c>
      <c r="C699" s="154">
        <v>0</v>
      </c>
      <c r="D699" s="120"/>
      <c r="E699" s="133"/>
      <c r="F699" s="115"/>
      <c r="G699" s="86"/>
      <c r="H699" s="151"/>
      <c r="I699" s="150"/>
      <c r="J699" s="152"/>
      <c r="K699" s="152"/>
      <c r="L699" s="133">
        <f>L695*C699</f>
        <v>0</v>
      </c>
      <c r="M699" s="157" t="s">
        <v>850</v>
      </c>
    </row>
    <row r="700" spans="1:13">
      <c r="A700" s="67"/>
      <c r="B700" s="149" t="s">
        <v>172</v>
      </c>
      <c r="C700" s="158"/>
      <c r="D700" s="112"/>
      <c r="E700" s="155"/>
      <c r="F700" s="115"/>
      <c r="G700" s="110"/>
      <c r="H700" s="159"/>
      <c r="I700" s="92"/>
      <c r="J700" s="155"/>
      <c r="K700" s="155"/>
      <c r="L700" s="130">
        <f>L697+L698+L699</f>
        <v>0</v>
      </c>
      <c r="M700" s="157"/>
    </row>
    <row r="701" spans="1:13">
      <c r="A701" s="67"/>
      <c r="B701" s="149" t="s">
        <v>162</v>
      </c>
      <c r="C701" s="154">
        <v>0</v>
      </c>
      <c r="D701" s="112"/>
      <c r="E701" s="155"/>
      <c r="F701" s="115"/>
      <c r="G701" s="88"/>
      <c r="H701" s="92"/>
      <c r="I701" s="159"/>
      <c r="J701" s="155"/>
      <c r="K701" s="155"/>
      <c r="L701" s="89">
        <f>L700*C701</f>
        <v>0</v>
      </c>
      <c r="M701" s="157" t="s">
        <v>851</v>
      </c>
    </row>
    <row r="702" spans="1:13">
      <c r="A702" s="68"/>
      <c r="B702" s="149" t="s">
        <v>172</v>
      </c>
      <c r="C702" s="86"/>
      <c r="D702" s="114"/>
      <c r="E702" s="155"/>
      <c r="F702" s="86"/>
      <c r="G702" s="110"/>
      <c r="H702" s="160"/>
      <c r="I702" s="155"/>
      <c r="J702" s="155"/>
      <c r="K702" s="155"/>
      <c r="L702" s="130">
        <f>L700+L701</f>
        <v>0</v>
      </c>
      <c r="M702" s="157"/>
    </row>
    <row r="703" spans="1:13" ht="15.75">
      <c r="A703" s="161"/>
      <c r="B703" s="162"/>
      <c r="C703" s="162"/>
      <c r="D703" s="162"/>
      <c r="E703" s="162"/>
      <c r="F703" s="162"/>
      <c r="G703" s="162"/>
      <c r="H703" s="162"/>
      <c r="I703" s="162"/>
      <c r="M703" s="157"/>
    </row>
    <row r="704" spans="1:13" ht="15.75">
      <c r="A704" s="161"/>
      <c r="B704" s="94"/>
      <c r="C704" s="94"/>
      <c r="D704" s="163"/>
      <c r="E704" s="164"/>
      <c r="F704" s="94"/>
      <c r="G704" s="164"/>
      <c r="M704" s="157"/>
    </row>
  </sheetData>
  <autoFilter ref="B2:B704"/>
  <mergeCells count="21">
    <mergeCell ref="A301:A305"/>
    <mergeCell ref="A668:A672"/>
    <mergeCell ref="A416:A419"/>
    <mergeCell ref="A439:A443"/>
    <mergeCell ref="A492:A496"/>
    <mergeCell ref="A515:A519"/>
    <mergeCell ref="A619:A623"/>
    <mergeCell ref="A632:A636"/>
    <mergeCell ref="A2:L2"/>
    <mergeCell ref="A3:L3"/>
    <mergeCell ref="A4:L4"/>
    <mergeCell ref="F6:G6"/>
    <mergeCell ref="A275:A278"/>
    <mergeCell ref="A200:A205"/>
    <mergeCell ref="A6:A7"/>
    <mergeCell ref="B6:B7"/>
    <mergeCell ref="C6:C7"/>
    <mergeCell ref="D6:E6"/>
    <mergeCell ref="J6:K6"/>
    <mergeCell ref="L6:L7"/>
    <mergeCell ref="H6:I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3"/>
  <sheetViews>
    <sheetView showZeros="0" topLeftCell="A49" zoomScaleNormal="100" workbookViewId="0">
      <selection activeCell="A49" sqref="A1:XFD1048576"/>
    </sheetView>
  </sheetViews>
  <sheetFormatPr defaultRowHeight="12.75"/>
  <cols>
    <col min="1" max="1" width="3.85546875" style="71" customWidth="1"/>
    <col min="2" max="2" width="40" style="71" customWidth="1"/>
    <col min="3" max="3" width="8.140625" style="71" customWidth="1"/>
    <col min="4" max="4" width="8.85546875" style="71" customWidth="1"/>
    <col min="5" max="5" width="9" style="71" customWidth="1"/>
    <col min="6" max="6" width="9.140625" style="71"/>
    <col min="7" max="7" width="9.42578125" style="71" customWidth="1"/>
    <col min="8" max="8" width="8.5703125" style="71" customWidth="1"/>
    <col min="9" max="9" width="8.28515625" style="71" customWidth="1"/>
    <col min="10" max="12" width="9.140625" style="71"/>
    <col min="13" max="13" width="14.85546875" style="71" customWidth="1"/>
    <col min="14" max="16384" width="9.140625" style="71"/>
  </cols>
  <sheetData>
    <row r="1" spans="1:14">
      <c r="K1" s="71" t="s">
        <v>838</v>
      </c>
    </row>
    <row r="2" spans="1:14" ht="18.75">
      <c r="A2" s="297" t="s">
        <v>785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4" ht="15.75">
      <c r="A3" s="298" t="s">
        <v>437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313"/>
      <c r="N3" s="313"/>
    </row>
    <row r="4" spans="1:14">
      <c r="A4" s="314" t="s">
        <v>250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4" ht="60" customHeight="1">
      <c r="A5" s="301" t="s">
        <v>23</v>
      </c>
      <c r="B5" s="307" t="s">
        <v>153</v>
      </c>
      <c r="C5" s="308" t="s">
        <v>154</v>
      </c>
      <c r="D5" s="300" t="s">
        <v>155</v>
      </c>
      <c r="E5" s="300"/>
      <c r="F5" s="300" t="s">
        <v>195</v>
      </c>
      <c r="G5" s="300"/>
      <c r="H5" s="312" t="s">
        <v>196</v>
      </c>
      <c r="I5" s="312"/>
      <c r="J5" s="309" t="s">
        <v>197</v>
      </c>
      <c r="K5" s="310"/>
      <c r="L5" s="311" t="s">
        <v>179</v>
      </c>
    </row>
    <row r="6" spans="1:14" ht="63.75">
      <c r="A6" s="303"/>
      <c r="B6" s="307"/>
      <c r="C6" s="308"/>
      <c r="D6" s="97" t="s">
        <v>156</v>
      </c>
      <c r="E6" s="97" t="s">
        <v>157</v>
      </c>
      <c r="F6" s="97" t="s">
        <v>198</v>
      </c>
      <c r="G6" s="97" t="s">
        <v>179</v>
      </c>
      <c r="H6" s="97" t="s">
        <v>198</v>
      </c>
      <c r="I6" s="97" t="s">
        <v>179</v>
      </c>
      <c r="J6" s="97" t="s">
        <v>198</v>
      </c>
      <c r="K6" s="97" t="s">
        <v>179</v>
      </c>
      <c r="L6" s="311"/>
    </row>
    <row r="7" spans="1:14">
      <c r="A7" s="67" t="s">
        <v>32</v>
      </c>
      <c r="B7" s="67" t="s">
        <v>34</v>
      </c>
      <c r="C7" s="67" t="s">
        <v>35</v>
      </c>
      <c r="D7" s="67" t="s">
        <v>36</v>
      </c>
      <c r="E7" s="67" t="s">
        <v>37</v>
      </c>
      <c r="F7" s="67" t="s">
        <v>25</v>
      </c>
      <c r="G7" s="75">
        <v>8</v>
      </c>
      <c r="H7" s="67" t="s">
        <v>27</v>
      </c>
      <c r="I7" s="75">
        <v>10</v>
      </c>
      <c r="J7" s="67" t="s">
        <v>66</v>
      </c>
      <c r="K7" s="75">
        <v>12</v>
      </c>
      <c r="L7" s="67" t="s">
        <v>45</v>
      </c>
    </row>
    <row r="8" spans="1:14" s="93" customFormat="1">
      <c r="A8" s="67" t="s">
        <v>32</v>
      </c>
      <c r="B8" s="67" t="s">
        <v>438</v>
      </c>
      <c r="C8" s="67" t="s">
        <v>10</v>
      </c>
      <c r="D8" s="187"/>
      <c r="E8" s="188">
        <v>1</v>
      </c>
      <c r="F8" s="188"/>
      <c r="G8" s="188"/>
      <c r="H8" s="189"/>
      <c r="I8" s="189"/>
      <c r="J8" s="189"/>
      <c r="K8" s="189"/>
      <c r="L8" s="190"/>
    </row>
    <row r="9" spans="1:14" s="196" customFormat="1">
      <c r="A9" s="111"/>
      <c r="B9" s="68" t="s">
        <v>1</v>
      </c>
      <c r="C9" s="68" t="s">
        <v>180</v>
      </c>
      <c r="D9" s="191">
        <v>7.24</v>
      </c>
      <c r="E9" s="192">
        <f>E8*D9</f>
        <v>7.24</v>
      </c>
      <c r="F9" s="193"/>
      <c r="G9" s="193"/>
      <c r="H9" s="194"/>
      <c r="I9" s="195"/>
      <c r="J9" s="195"/>
      <c r="K9" s="195"/>
      <c r="L9" s="189"/>
    </row>
    <row r="10" spans="1:14">
      <c r="A10" s="111"/>
      <c r="B10" s="68" t="s">
        <v>438</v>
      </c>
      <c r="C10" s="68" t="s">
        <v>10</v>
      </c>
      <c r="D10" s="191">
        <v>1</v>
      </c>
      <c r="E10" s="192">
        <f>E8*D10</f>
        <v>1</v>
      </c>
      <c r="F10" s="193"/>
      <c r="G10" s="193"/>
      <c r="H10" s="195"/>
      <c r="I10" s="195"/>
      <c r="J10" s="194"/>
      <c r="K10" s="195"/>
      <c r="L10" s="189"/>
    </row>
    <row r="11" spans="1:14">
      <c r="A11" s="111"/>
      <c r="B11" s="68" t="s">
        <v>158</v>
      </c>
      <c r="C11" s="68" t="s">
        <v>17</v>
      </c>
      <c r="D11" s="191">
        <v>3.84</v>
      </c>
      <c r="E11" s="192">
        <f>E8*D11</f>
        <v>3.84</v>
      </c>
      <c r="F11" s="193"/>
      <c r="G11" s="193"/>
      <c r="H11" s="194"/>
      <c r="I11" s="195"/>
      <c r="J11" s="195"/>
      <c r="K11" s="195"/>
      <c r="L11" s="189"/>
    </row>
    <row r="12" spans="1:14" s="93" customFormat="1">
      <c r="A12" s="67" t="s">
        <v>33</v>
      </c>
      <c r="B12" s="67" t="s">
        <v>410</v>
      </c>
      <c r="C12" s="67" t="s">
        <v>10</v>
      </c>
      <c r="D12" s="128"/>
      <c r="E12" s="115">
        <v>1</v>
      </c>
      <c r="F12" s="115"/>
      <c r="G12" s="110"/>
      <c r="H12" s="89"/>
      <c r="I12" s="89"/>
      <c r="J12" s="89"/>
      <c r="K12" s="89"/>
      <c r="L12" s="89"/>
      <c r="M12" s="90"/>
    </row>
    <row r="13" spans="1:14">
      <c r="A13" s="111"/>
      <c r="B13" s="68" t="s">
        <v>1</v>
      </c>
      <c r="C13" s="68" t="s">
        <v>180</v>
      </c>
      <c r="D13" s="86">
        <v>3.17</v>
      </c>
      <c r="E13" s="88">
        <f>E12*D13</f>
        <v>3.17</v>
      </c>
      <c r="F13" s="86"/>
      <c r="G13" s="86"/>
      <c r="H13" s="87"/>
      <c r="I13" s="89"/>
      <c r="J13" s="89"/>
      <c r="K13" s="89"/>
      <c r="L13" s="89"/>
      <c r="M13" s="90"/>
    </row>
    <row r="14" spans="1:14">
      <c r="A14" s="111"/>
      <c r="B14" s="68" t="s">
        <v>379</v>
      </c>
      <c r="C14" s="68" t="s">
        <v>10</v>
      </c>
      <c r="D14" s="111">
        <v>1</v>
      </c>
      <c r="E14" s="88">
        <f>E12*D14</f>
        <v>1</v>
      </c>
      <c r="F14" s="86"/>
      <c r="G14" s="86"/>
      <c r="H14" s="133"/>
      <c r="I14" s="133"/>
      <c r="J14" s="87"/>
      <c r="K14" s="133"/>
      <c r="L14" s="133"/>
      <c r="M14" s="90"/>
    </row>
    <row r="15" spans="1:14">
      <c r="A15" s="111"/>
      <c r="B15" s="68" t="s">
        <v>158</v>
      </c>
      <c r="C15" s="68" t="s">
        <v>17</v>
      </c>
      <c r="D15" s="70">
        <v>0.2</v>
      </c>
      <c r="E15" s="88">
        <f>E12*D15</f>
        <v>0.2</v>
      </c>
      <c r="F15" s="86"/>
      <c r="G15" s="86"/>
      <c r="H15" s="87"/>
      <c r="I15" s="89"/>
      <c r="J15" s="89"/>
      <c r="K15" s="89"/>
      <c r="L15" s="89"/>
      <c r="M15" s="90"/>
    </row>
    <row r="16" spans="1:14" s="93" customFormat="1" ht="25.5">
      <c r="A16" s="67" t="s">
        <v>34</v>
      </c>
      <c r="B16" s="67" t="s">
        <v>439</v>
      </c>
      <c r="C16" s="67" t="s">
        <v>5</v>
      </c>
      <c r="D16" s="110"/>
      <c r="E16" s="115">
        <v>47.5</v>
      </c>
      <c r="F16" s="115"/>
      <c r="G16" s="197"/>
      <c r="H16" s="92"/>
      <c r="I16" s="92"/>
      <c r="J16" s="92"/>
      <c r="K16" s="92"/>
      <c r="L16" s="92"/>
      <c r="M16" s="90"/>
    </row>
    <row r="17" spans="1:13">
      <c r="A17" s="111"/>
      <c r="B17" s="68" t="s">
        <v>1</v>
      </c>
      <c r="C17" s="68" t="s">
        <v>180</v>
      </c>
      <c r="D17" s="124">
        <v>0.13900000000000001</v>
      </c>
      <c r="E17" s="88">
        <f>E16*D17</f>
        <v>6.6025000000000009</v>
      </c>
      <c r="F17" s="86"/>
      <c r="G17" s="88"/>
      <c r="H17" s="87"/>
      <c r="I17" s="89"/>
      <c r="J17" s="89"/>
      <c r="K17" s="89"/>
      <c r="L17" s="89"/>
      <c r="M17" s="90"/>
    </row>
    <row r="18" spans="1:13" ht="25.5">
      <c r="A18" s="111"/>
      <c r="B18" s="68" t="s">
        <v>440</v>
      </c>
      <c r="C18" s="68" t="s">
        <v>5</v>
      </c>
      <c r="D18" s="88">
        <v>1</v>
      </c>
      <c r="E18" s="88">
        <f>D18*E16</f>
        <v>47.5</v>
      </c>
      <c r="F18" s="86"/>
      <c r="G18" s="88"/>
      <c r="H18" s="133"/>
      <c r="I18" s="133"/>
      <c r="J18" s="87"/>
      <c r="K18" s="133"/>
      <c r="L18" s="133"/>
      <c r="M18" s="90"/>
    </row>
    <row r="19" spans="1:13">
      <c r="A19" s="111"/>
      <c r="B19" s="68" t="s">
        <v>158</v>
      </c>
      <c r="C19" s="68" t="s">
        <v>17</v>
      </c>
      <c r="D19" s="124">
        <v>9.7000000000000003E-3</v>
      </c>
      <c r="E19" s="88">
        <f>E16*D19</f>
        <v>0.46074999999999999</v>
      </c>
      <c r="F19" s="86"/>
      <c r="G19" s="88"/>
      <c r="H19" s="87"/>
      <c r="I19" s="89"/>
      <c r="J19" s="89"/>
      <c r="K19" s="89"/>
      <c r="L19" s="89"/>
      <c r="M19" s="90"/>
    </row>
    <row r="20" spans="1:13" s="93" customFormat="1" ht="25.5">
      <c r="A20" s="67" t="s">
        <v>35</v>
      </c>
      <c r="B20" s="67" t="s">
        <v>451</v>
      </c>
      <c r="C20" s="67" t="s">
        <v>5</v>
      </c>
      <c r="D20" s="110"/>
      <c r="E20" s="115">
        <v>77.8</v>
      </c>
      <c r="F20" s="115"/>
      <c r="G20" s="197"/>
      <c r="H20" s="92"/>
      <c r="I20" s="92"/>
      <c r="J20" s="92"/>
      <c r="K20" s="92"/>
      <c r="L20" s="92"/>
      <c r="M20" s="90"/>
    </row>
    <row r="21" spans="1:13">
      <c r="A21" s="111"/>
      <c r="B21" s="68" t="s">
        <v>1</v>
      </c>
      <c r="C21" s="68" t="s">
        <v>180</v>
      </c>
      <c r="D21" s="124">
        <v>0.13900000000000001</v>
      </c>
      <c r="E21" s="88">
        <f>E20*D21</f>
        <v>10.814200000000001</v>
      </c>
      <c r="F21" s="86"/>
      <c r="G21" s="88"/>
      <c r="H21" s="87"/>
      <c r="I21" s="89"/>
      <c r="J21" s="89"/>
      <c r="K21" s="89"/>
      <c r="L21" s="89"/>
      <c r="M21" s="90"/>
    </row>
    <row r="22" spans="1:13" ht="25.5">
      <c r="A22" s="111"/>
      <c r="B22" s="68" t="s">
        <v>441</v>
      </c>
      <c r="C22" s="68" t="s">
        <v>5</v>
      </c>
      <c r="D22" s="88">
        <v>1</v>
      </c>
      <c r="E22" s="88">
        <f>D22*E20</f>
        <v>77.8</v>
      </c>
      <c r="F22" s="86"/>
      <c r="G22" s="88"/>
      <c r="H22" s="133"/>
      <c r="I22" s="133"/>
      <c r="J22" s="87"/>
      <c r="K22" s="133"/>
      <c r="L22" s="133"/>
      <c r="M22" s="90"/>
    </row>
    <row r="23" spans="1:13">
      <c r="A23" s="111"/>
      <c r="B23" s="68" t="s">
        <v>158</v>
      </c>
      <c r="C23" s="68" t="s">
        <v>17</v>
      </c>
      <c r="D23" s="124">
        <v>9.7000000000000003E-3</v>
      </c>
      <c r="E23" s="88">
        <f>E20*D23</f>
        <v>0.75466</v>
      </c>
      <c r="F23" s="86"/>
      <c r="G23" s="88"/>
      <c r="H23" s="87"/>
      <c r="I23" s="89"/>
      <c r="J23" s="89"/>
      <c r="K23" s="89"/>
      <c r="L23" s="89"/>
      <c r="M23" s="90"/>
    </row>
    <row r="24" spans="1:13" s="93" customFormat="1" ht="25.5">
      <c r="A24" s="67" t="s">
        <v>36</v>
      </c>
      <c r="B24" s="67" t="s">
        <v>442</v>
      </c>
      <c r="C24" s="67" t="s">
        <v>5</v>
      </c>
      <c r="D24" s="110"/>
      <c r="E24" s="115">
        <v>392</v>
      </c>
      <c r="F24" s="115"/>
      <c r="G24" s="197"/>
      <c r="H24" s="92"/>
      <c r="I24" s="92"/>
      <c r="J24" s="92"/>
      <c r="K24" s="92"/>
      <c r="L24" s="92"/>
      <c r="M24" s="90"/>
    </row>
    <row r="25" spans="1:13">
      <c r="A25" s="111"/>
      <c r="B25" s="68" t="s">
        <v>1</v>
      </c>
      <c r="C25" s="68" t="s">
        <v>180</v>
      </c>
      <c r="D25" s="124">
        <v>0.13900000000000001</v>
      </c>
      <c r="E25" s="88">
        <f>E24*D25</f>
        <v>54.488000000000007</v>
      </c>
      <c r="F25" s="86"/>
      <c r="G25" s="88"/>
      <c r="H25" s="87"/>
      <c r="I25" s="89"/>
      <c r="J25" s="89"/>
      <c r="K25" s="89"/>
      <c r="L25" s="89"/>
      <c r="M25" s="90"/>
    </row>
    <row r="26" spans="1:13" ht="25.5">
      <c r="A26" s="111"/>
      <c r="B26" s="68" t="s">
        <v>443</v>
      </c>
      <c r="C26" s="68" t="s">
        <v>5</v>
      </c>
      <c r="D26" s="88">
        <v>1</v>
      </c>
      <c r="E26" s="88">
        <f>D26*E24</f>
        <v>392</v>
      </c>
      <c r="F26" s="86"/>
      <c r="G26" s="88"/>
      <c r="H26" s="89"/>
      <c r="I26" s="89"/>
      <c r="J26" s="87"/>
      <c r="K26" s="89"/>
      <c r="L26" s="89"/>
      <c r="M26" s="90"/>
    </row>
    <row r="27" spans="1:13">
      <c r="A27" s="111"/>
      <c r="B27" s="68" t="s">
        <v>158</v>
      </c>
      <c r="C27" s="68" t="s">
        <v>17</v>
      </c>
      <c r="D27" s="124">
        <v>9.7000000000000003E-3</v>
      </c>
      <c r="E27" s="88">
        <f>E24*D27</f>
        <v>3.8024</v>
      </c>
      <c r="F27" s="86"/>
      <c r="G27" s="88"/>
      <c r="H27" s="87"/>
      <c r="I27" s="89"/>
      <c r="J27" s="89"/>
      <c r="K27" s="89"/>
      <c r="L27" s="89"/>
      <c r="M27" s="90"/>
    </row>
    <row r="28" spans="1:13" s="93" customFormat="1" ht="25.5">
      <c r="A28" s="67" t="s">
        <v>37</v>
      </c>
      <c r="B28" s="67" t="s">
        <v>444</v>
      </c>
      <c r="C28" s="67" t="s">
        <v>5</v>
      </c>
      <c r="D28" s="110"/>
      <c r="E28" s="115">
        <v>387</v>
      </c>
      <c r="F28" s="115"/>
      <c r="G28" s="197"/>
      <c r="H28" s="92"/>
      <c r="I28" s="92"/>
      <c r="J28" s="92"/>
      <c r="K28" s="92"/>
      <c r="L28" s="92"/>
      <c r="M28" s="90"/>
    </row>
    <row r="29" spans="1:13">
      <c r="A29" s="111"/>
      <c r="B29" s="68" t="s">
        <v>1</v>
      </c>
      <c r="C29" s="68" t="s">
        <v>180</v>
      </c>
      <c r="D29" s="124">
        <v>0.13900000000000001</v>
      </c>
      <c r="E29" s="88">
        <f>E28*D29</f>
        <v>53.793000000000006</v>
      </c>
      <c r="F29" s="86"/>
      <c r="G29" s="88"/>
      <c r="H29" s="87"/>
      <c r="I29" s="89"/>
      <c r="J29" s="89"/>
      <c r="K29" s="89"/>
      <c r="L29" s="89"/>
      <c r="M29" s="90"/>
    </row>
    <row r="30" spans="1:13" ht="25.5">
      <c r="A30" s="111"/>
      <c r="B30" s="68" t="s">
        <v>445</v>
      </c>
      <c r="C30" s="68" t="s">
        <v>5</v>
      </c>
      <c r="D30" s="88">
        <v>1</v>
      </c>
      <c r="E30" s="88">
        <f>D30*E28</f>
        <v>387</v>
      </c>
      <c r="F30" s="86"/>
      <c r="G30" s="88"/>
      <c r="H30" s="89"/>
      <c r="I30" s="89"/>
      <c r="J30" s="87"/>
      <c r="K30" s="89"/>
      <c r="L30" s="89"/>
      <c r="M30" s="90"/>
    </row>
    <row r="31" spans="1:13">
      <c r="A31" s="111"/>
      <c r="B31" s="68" t="s">
        <v>158</v>
      </c>
      <c r="C31" s="68" t="s">
        <v>17</v>
      </c>
      <c r="D31" s="124">
        <v>9.7000000000000003E-3</v>
      </c>
      <c r="E31" s="88">
        <f>E28*D31</f>
        <v>3.7539000000000002</v>
      </c>
      <c r="F31" s="86"/>
      <c r="G31" s="88"/>
      <c r="H31" s="87"/>
      <c r="I31" s="89"/>
      <c r="J31" s="89"/>
      <c r="K31" s="89"/>
      <c r="L31" s="89"/>
      <c r="M31" s="90"/>
    </row>
    <row r="32" spans="1:13" s="93" customFormat="1" ht="38.25">
      <c r="A32" s="67" t="s">
        <v>25</v>
      </c>
      <c r="B32" s="67" t="s">
        <v>0</v>
      </c>
      <c r="C32" s="67" t="s">
        <v>3</v>
      </c>
      <c r="D32" s="110"/>
      <c r="E32" s="115">
        <v>42</v>
      </c>
      <c r="F32" s="115"/>
      <c r="G32" s="110"/>
      <c r="H32" s="89"/>
      <c r="I32" s="89"/>
      <c r="J32" s="89"/>
      <c r="K32" s="89"/>
      <c r="L32" s="89"/>
      <c r="M32" s="90"/>
    </row>
    <row r="33" spans="1:13">
      <c r="A33" s="175"/>
      <c r="B33" s="68" t="s">
        <v>1</v>
      </c>
      <c r="C33" s="68" t="s">
        <v>180</v>
      </c>
      <c r="D33" s="124">
        <v>0.372</v>
      </c>
      <c r="E33" s="88">
        <f>E32*D33</f>
        <v>15.624000000000001</v>
      </c>
      <c r="F33" s="86"/>
      <c r="G33" s="86"/>
      <c r="H33" s="87"/>
      <c r="I33" s="89"/>
      <c r="J33" s="89"/>
      <c r="K33" s="89"/>
      <c r="L33" s="89"/>
      <c r="M33" s="90"/>
    </row>
    <row r="34" spans="1:13" ht="25.5">
      <c r="A34" s="175"/>
      <c r="B34" s="68" t="s">
        <v>0</v>
      </c>
      <c r="C34" s="68" t="s">
        <v>10</v>
      </c>
      <c r="D34" s="88">
        <v>1</v>
      </c>
      <c r="E34" s="88">
        <f>E32*D34</f>
        <v>42</v>
      </c>
      <c r="F34" s="86"/>
      <c r="G34" s="86"/>
      <c r="H34" s="89"/>
      <c r="I34" s="89"/>
      <c r="J34" s="134"/>
      <c r="K34" s="89"/>
      <c r="L34" s="89"/>
      <c r="M34" s="90"/>
    </row>
    <row r="35" spans="1:13">
      <c r="A35" s="175"/>
      <c r="B35" s="68" t="s">
        <v>158</v>
      </c>
      <c r="C35" s="68" t="s">
        <v>17</v>
      </c>
      <c r="D35" s="132">
        <v>0.12839999999999999</v>
      </c>
      <c r="E35" s="88">
        <f>E32*D35</f>
        <v>5.3927999999999994</v>
      </c>
      <c r="F35" s="86"/>
      <c r="G35" s="86"/>
      <c r="H35" s="87"/>
      <c r="I35" s="89"/>
      <c r="J35" s="89"/>
      <c r="K35" s="89"/>
      <c r="L35" s="89"/>
      <c r="M35" s="90"/>
    </row>
    <row r="36" spans="1:13" s="93" customFormat="1" ht="25.5">
      <c r="A36" s="67" t="s">
        <v>26</v>
      </c>
      <c r="B36" s="67" t="s">
        <v>304</v>
      </c>
      <c r="C36" s="67" t="s">
        <v>3</v>
      </c>
      <c r="D36" s="110"/>
      <c r="E36" s="115">
        <v>28</v>
      </c>
      <c r="F36" s="115"/>
      <c r="G36" s="110"/>
      <c r="H36" s="89"/>
      <c r="I36" s="89"/>
      <c r="J36" s="89"/>
      <c r="K36" s="89"/>
      <c r="L36" s="89"/>
      <c r="M36" s="90"/>
    </row>
    <row r="37" spans="1:13">
      <c r="A37" s="304"/>
      <c r="B37" s="68" t="s">
        <v>1</v>
      </c>
      <c r="C37" s="68" t="s">
        <v>180</v>
      </c>
      <c r="D37" s="124">
        <v>0.372</v>
      </c>
      <c r="E37" s="88">
        <f>E36*D37</f>
        <v>10.416</v>
      </c>
      <c r="F37" s="86"/>
      <c r="G37" s="86"/>
      <c r="H37" s="87"/>
      <c r="I37" s="89"/>
      <c r="J37" s="89"/>
      <c r="K37" s="89"/>
      <c r="L37" s="89"/>
      <c r="M37" s="90"/>
    </row>
    <row r="38" spans="1:13">
      <c r="A38" s="305"/>
      <c r="B38" s="70" t="s">
        <v>305</v>
      </c>
      <c r="C38" s="68" t="s">
        <v>10</v>
      </c>
      <c r="D38" s="88">
        <v>1</v>
      </c>
      <c r="E38" s="88">
        <f>E36*D38</f>
        <v>28</v>
      </c>
      <c r="F38" s="86"/>
      <c r="G38" s="86"/>
      <c r="H38" s="89"/>
      <c r="I38" s="89"/>
      <c r="J38" s="87"/>
      <c r="K38" s="89"/>
      <c r="L38" s="89"/>
      <c r="M38" s="90"/>
    </row>
    <row r="39" spans="1:13">
      <c r="A39" s="306"/>
      <c r="B39" s="68" t="s">
        <v>158</v>
      </c>
      <c r="C39" s="68" t="s">
        <v>17</v>
      </c>
      <c r="D39" s="132">
        <v>0.12839999999999999</v>
      </c>
      <c r="E39" s="88">
        <f>E36*D39</f>
        <v>3.5951999999999997</v>
      </c>
      <c r="F39" s="86"/>
      <c r="G39" s="86"/>
      <c r="H39" s="87"/>
      <c r="I39" s="89"/>
      <c r="J39" s="89"/>
      <c r="K39" s="89"/>
      <c r="L39" s="89"/>
      <c r="M39" s="90"/>
    </row>
    <row r="40" spans="1:13" s="93" customFormat="1" ht="25.5">
      <c r="A40" s="67" t="s">
        <v>27</v>
      </c>
      <c r="B40" s="67" t="s">
        <v>416</v>
      </c>
      <c r="C40" s="67" t="s">
        <v>3</v>
      </c>
      <c r="D40" s="110"/>
      <c r="E40" s="115">
        <v>3</v>
      </c>
      <c r="F40" s="115"/>
      <c r="G40" s="110"/>
      <c r="H40" s="89"/>
      <c r="I40" s="89"/>
      <c r="J40" s="89"/>
      <c r="K40" s="89"/>
      <c r="L40" s="89"/>
      <c r="M40" s="90"/>
    </row>
    <row r="41" spans="1:13">
      <c r="A41" s="304"/>
      <c r="B41" s="68" t="s">
        <v>1</v>
      </c>
      <c r="C41" s="68" t="s">
        <v>180</v>
      </c>
      <c r="D41" s="124">
        <v>0.372</v>
      </c>
      <c r="E41" s="88">
        <f>E40*D41</f>
        <v>1.1160000000000001</v>
      </c>
      <c r="F41" s="86"/>
      <c r="G41" s="86"/>
      <c r="H41" s="87"/>
      <c r="I41" s="89"/>
      <c r="J41" s="89"/>
      <c r="K41" s="89"/>
      <c r="L41" s="89"/>
      <c r="M41" s="90"/>
    </row>
    <row r="42" spans="1:13">
      <c r="A42" s="305"/>
      <c r="B42" s="70" t="s">
        <v>417</v>
      </c>
      <c r="C42" s="68" t="s">
        <v>10</v>
      </c>
      <c r="D42" s="88">
        <v>1</v>
      </c>
      <c r="E42" s="88">
        <f>E40*D42</f>
        <v>3</v>
      </c>
      <c r="F42" s="86"/>
      <c r="G42" s="86"/>
      <c r="H42" s="89"/>
      <c r="I42" s="89"/>
      <c r="J42" s="87"/>
      <c r="K42" s="89"/>
      <c r="L42" s="89"/>
      <c r="M42" s="90"/>
    </row>
    <row r="43" spans="1:13">
      <c r="A43" s="306"/>
      <c r="B43" s="68" t="s">
        <v>158</v>
      </c>
      <c r="C43" s="68" t="s">
        <v>17</v>
      </c>
      <c r="D43" s="132">
        <v>0.12839999999999999</v>
      </c>
      <c r="E43" s="88">
        <f>E40*D43</f>
        <v>0.38519999999999999</v>
      </c>
      <c r="F43" s="86"/>
      <c r="G43" s="86"/>
      <c r="H43" s="87"/>
      <c r="I43" s="89"/>
      <c r="J43" s="89"/>
      <c r="K43" s="89"/>
      <c r="L43" s="89"/>
      <c r="M43" s="90"/>
    </row>
    <row r="44" spans="1:13" s="93" customFormat="1" ht="25.5">
      <c r="A44" s="67" t="s">
        <v>28</v>
      </c>
      <c r="B44" s="67" t="s">
        <v>13</v>
      </c>
      <c r="C44" s="67" t="s">
        <v>3</v>
      </c>
      <c r="D44" s="110"/>
      <c r="E44" s="115">
        <v>8</v>
      </c>
      <c r="F44" s="115"/>
      <c r="G44" s="110"/>
      <c r="H44" s="89"/>
      <c r="I44" s="89"/>
      <c r="J44" s="89"/>
      <c r="K44" s="89"/>
      <c r="L44" s="89"/>
      <c r="M44" s="90"/>
    </row>
    <row r="45" spans="1:13">
      <c r="A45" s="111"/>
      <c r="B45" s="68" t="s">
        <v>1</v>
      </c>
      <c r="C45" s="68" t="s">
        <v>180</v>
      </c>
      <c r="D45" s="124">
        <v>0.372</v>
      </c>
      <c r="E45" s="88">
        <f>E44*D45</f>
        <v>2.976</v>
      </c>
      <c r="F45" s="86"/>
      <c r="G45" s="86"/>
      <c r="H45" s="87"/>
      <c r="I45" s="89"/>
      <c r="J45" s="89"/>
      <c r="K45" s="89"/>
      <c r="L45" s="89"/>
      <c r="M45" s="90"/>
    </row>
    <row r="46" spans="1:13">
      <c r="A46" s="111"/>
      <c r="B46" s="68" t="s">
        <v>13</v>
      </c>
      <c r="C46" s="68" t="s">
        <v>10</v>
      </c>
      <c r="D46" s="88">
        <v>1</v>
      </c>
      <c r="E46" s="88">
        <f>E44*D46</f>
        <v>8</v>
      </c>
      <c r="F46" s="86"/>
      <c r="G46" s="86"/>
      <c r="H46" s="89"/>
      <c r="I46" s="89"/>
      <c r="J46" s="87"/>
      <c r="K46" s="89"/>
      <c r="L46" s="89"/>
      <c r="M46" s="90"/>
    </row>
    <row r="47" spans="1:13">
      <c r="A47" s="111"/>
      <c r="B47" s="68" t="s">
        <v>158</v>
      </c>
      <c r="C47" s="68" t="s">
        <v>17</v>
      </c>
      <c r="D47" s="132">
        <v>0.12839999999999999</v>
      </c>
      <c r="E47" s="88">
        <f>E44*D47</f>
        <v>1.0271999999999999</v>
      </c>
      <c r="F47" s="86"/>
      <c r="G47" s="86"/>
      <c r="H47" s="87"/>
      <c r="I47" s="89"/>
      <c r="J47" s="89"/>
      <c r="K47" s="89"/>
      <c r="L47" s="89"/>
      <c r="M47" s="90"/>
    </row>
    <row r="48" spans="1:13" s="93" customFormat="1">
      <c r="A48" s="67" t="s">
        <v>66</v>
      </c>
      <c r="B48" s="67" t="s">
        <v>447</v>
      </c>
      <c r="C48" s="67" t="s">
        <v>3</v>
      </c>
      <c r="D48" s="110"/>
      <c r="E48" s="115">
        <v>10</v>
      </c>
      <c r="F48" s="115"/>
      <c r="G48" s="110"/>
      <c r="H48" s="89"/>
      <c r="I48" s="89"/>
      <c r="J48" s="89"/>
      <c r="K48" s="89"/>
      <c r="L48" s="89"/>
      <c r="M48" s="90"/>
    </row>
    <row r="49" spans="1:13">
      <c r="A49" s="175"/>
      <c r="B49" s="68" t="s">
        <v>1</v>
      </c>
      <c r="C49" s="68" t="s">
        <v>180</v>
      </c>
      <c r="D49" s="86">
        <v>1.02</v>
      </c>
      <c r="E49" s="88">
        <f>E48*D49</f>
        <v>10.199999999999999</v>
      </c>
      <c r="F49" s="86"/>
      <c r="G49" s="86"/>
      <c r="H49" s="87"/>
      <c r="I49" s="89"/>
      <c r="J49" s="89"/>
      <c r="K49" s="89"/>
      <c r="L49" s="89"/>
      <c r="M49" s="90"/>
    </row>
    <row r="50" spans="1:13">
      <c r="A50" s="175"/>
      <c r="B50" s="68" t="s">
        <v>2</v>
      </c>
      <c r="C50" s="70" t="s">
        <v>182</v>
      </c>
      <c r="D50" s="86">
        <v>0.01</v>
      </c>
      <c r="E50" s="124">
        <f>E48*D50</f>
        <v>0.1</v>
      </c>
      <c r="F50" s="86"/>
      <c r="G50" s="86"/>
      <c r="H50" s="87"/>
      <c r="I50" s="89"/>
      <c r="J50" s="89"/>
      <c r="K50" s="89"/>
      <c r="L50" s="89"/>
      <c r="M50" s="90"/>
    </row>
    <row r="51" spans="1:13">
      <c r="A51" s="175"/>
      <c r="B51" s="68" t="s">
        <v>447</v>
      </c>
      <c r="C51" s="68" t="s">
        <v>3</v>
      </c>
      <c r="D51" s="88">
        <v>1</v>
      </c>
      <c r="E51" s="88">
        <f>E48*D51</f>
        <v>10</v>
      </c>
      <c r="F51" s="86"/>
      <c r="G51" s="86"/>
      <c r="H51" s="133"/>
      <c r="I51" s="133"/>
      <c r="J51" s="87"/>
      <c r="K51" s="133"/>
      <c r="L51" s="133"/>
      <c r="M51" s="90"/>
    </row>
    <row r="52" spans="1:13">
      <c r="A52" s="175"/>
      <c r="B52" s="68" t="s">
        <v>158</v>
      </c>
      <c r="C52" s="68" t="s">
        <v>17</v>
      </c>
      <c r="D52" s="88">
        <v>0.3</v>
      </c>
      <c r="E52" s="88">
        <f>E48*D52</f>
        <v>3</v>
      </c>
      <c r="F52" s="86"/>
      <c r="G52" s="86"/>
      <c r="H52" s="87"/>
      <c r="I52" s="89"/>
      <c r="J52" s="89"/>
      <c r="K52" s="89"/>
      <c r="L52" s="89"/>
      <c r="M52" s="90"/>
    </row>
    <row r="53" spans="1:13" s="93" customFormat="1">
      <c r="A53" s="67" t="s">
        <v>44</v>
      </c>
      <c r="B53" s="67" t="s">
        <v>448</v>
      </c>
      <c r="C53" s="67" t="s">
        <v>3</v>
      </c>
      <c r="D53" s="110"/>
      <c r="E53" s="115">
        <v>12</v>
      </c>
      <c r="F53" s="115"/>
      <c r="G53" s="110"/>
      <c r="H53" s="89"/>
      <c r="I53" s="89"/>
      <c r="J53" s="89"/>
      <c r="K53" s="89"/>
      <c r="L53" s="89"/>
      <c r="M53" s="90"/>
    </row>
    <row r="54" spans="1:13">
      <c r="A54" s="175"/>
      <c r="B54" s="68" t="s">
        <v>1</v>
      </c>
      <c r="C54" s="68" t="s">
        <v>180</v>
      </c>
      <c r="D54" s="86">
        <v>1.02</v>
      </c>
      <c r="E54" s="88">
        <f>E53*D54</f>
        <v>12.24</v>
      </c>
      <c r="F54" s="86"/>
      <c r="G54" s="86"/>
      <c r="H54" s="87"/>
      <c r="I54" s="89"/>
      <c r="J54" s="89"/>
      <c r="K54" s="89"/>
      <c r="L54" s="89"/>
      <c r="M54" s="90"/>
    </row>
    <row r="55" spans="1:13">
      <c r="A55" s="175"/>
      <c r="B55" s="68" t="s">
        <v>2</v>
      </c>
      <c r="C55" s="70" t="s">
        <v>182</v>
      </c>
      <c r="D55" s="86">
        <v>0.01</v>
      </c>
      <c r="E55" s="124">
        <f>E53*D55</f>
        <v>0.12</v>
      </c>
      <c r="F55" s="86"/>
      <c r="G55" s="86"/>
      <c r="H55" s="87"/>
      <c r="I55" s="89"/>
      <c r="J55" s="89"/>
      <c r="K55" s="89"/>
      <c r="L55" s="89"/>
      <c r="M55" s="90"/>
    </row>
    <row r="56" spans="1:13">
      <c r="A56" s="175"/>
      <c r="B56" s="68" t="s">
        <v>446</v>
      </c>
      <c r="C56" s="68" t="s">
        <v>3</v>
      </c>
      <c r="D56" s="88">
        <v>1</v>
      </c>
      <c r="E56" s="88">
        <f>E53*D56</f>
        <v>12</v>
      </c>
      <c r="F56" s="86"/>
      <c r="G56" s="86"/>
      <c r="H56" s="133"/>
      <c r="I56" s="133"/>
      <c r="J56" s="87"/>
      <c r="K56" s="133"/>
      <c r="L56" s="133"/>
      <c r="M56" s="90"/>
    </row>
    <row r="57" spans="1:13">
      <c r="A57" s="175"/>
      <c r="B57" s="68" t="s">
        <v>158</v>
      </c>
      <c r="C57" s="68" t="s">
        <v>17</v>
      </c>
      <c r="D57" s="88">
        <v>0.3</v>
      </c>
      <c r="E57" s="88">
        <f>E53*D57</f>
        <v>3.5999999999999996</v>
      </c>
      <c r="F57" s="86"/>
      <c r="G57" s="86"/>
      <c r="H57" s="87"/>
      <c r="I57" s="89"/>
      <c r="J57" s="89"/>
      <c r="K57" s="89"/>
      <c r="L57" s="89"/>
      <c r="M57" s="90"/>
    </row>
    <row r="58" spans="1:13" s="93" customFormat="1">
      <c r="A58" s="67" t="s">
        <v>45</v>
      </c>
      <c r="B58" s="67" t="s">
        <v>449</v>
      </c>
      <c r="C58" s="67" t="s">
        <v>3</v>
      </c>
      <c r="D58" s="110"/>
      <c r="E58" s="115">
        <v>112</v>
      </c>
      <c r="F58" s="115"/>
      <c r="G58" s="110"/>
      <c r="H58" s="89"/>
      <c r="I58" s="89"/>
      <c r="J58" s="89"/>
      <c r="K58" s="89"/>
      <c r="L58" s="89"/>
      <c r="M58" s="90"/>
    </row>
    <row r="59" spans="1:13">
      <c r="A59" s="175"/>
      <c r="B59" s="68" t="s">
        <v>1</v>
      </c>
      <c r="C59" s="68" t="s">
        <v>180</v>
      </c>
      <c r="D59" s="86">
        <v>1.02</v>
      </c>
      <c r="E59" s="88">
        <f>E58*D59</f>
        <v>114.24000000000001</v>
      </c>
      <c r="F59" s="86"/>
      <c r="G59" s="86"/>
      <c r="H59" s="87"/>
      <c r="I59" s="89"/>
      <c r="J59" s="89"/>
      <c r="K59" s="89"/>
      <c r="L59" s="89"/>
      <c r="M59" s="90"/>
    </row>
    <row r="60" spans="1:13">
      <c r="A60" s="175"/>
      <c r="B60" s="68" t="s">
        <v>2</v>
      </c>
      <c r="C60" s="70" t="s">
        <v>182</v>
      </c>
      <c r="D60" s="86">
        <v>0.01</v>
      </c>
      <c r="E60" s="124">
        <f>E58*D60</f>
        <v>1.1200000000000001</v>
      </c>
      <c r="F60" s="86"/>
      <c r="G60" s="86"/>
      <c r="H60" s="87"/>
      <c r="I60" s="89"/>
      <c r="J60" s="89"/>
      <c r="K60" s="89"/>
      <c r="L60" s="89"/>
      <c r="M60" s="90"/>
    </row>
    <row r="61" spans="1:13">
      <c r="A61" s="175"/>
      <c r="B61" s="68" t="s">
        <v>449</v>
      </c>
      <c r="C61" s="68" t="s">
        <v>3</v>
      </c>
      <c r="D61" s="88">
        <v>1</v>
      </c>
      <c r="E61" s="88">
        <f>E58*D61</f>
        <v>112</v>
      </c>
      <c r="F61" s="86"/>
      <c r="G61" s="86"/>
      <c r="H61" s="133"/>
      <c r="I61" s="133"/>
      <c r="J61" s="87"/>
      <c r="K61" s="133"/>
      <c r="L61" s="133"/>
      <c r="M61" s="90"/>
    </row>
    <row r="62" spans="1:13">
      <c r="A62" s="175"/>
      <c r="B62" s="68" t="s">
        <v>158</v>
      </c>
      <c r="C62" s="68" t="s">
        <v>17</v>
      </c>
      <c r="D62" s="88">
        <v>0.3</v>
      </c>
      <c r="E62" s="88">
        <f>E58*D62</f>
        <v>33.6</v>
      </c>
      <c r="F62" s="86"/>
      <c r="G62" s="86"/>
      <c r="H62" s="87"/>
      <c r="I62" s="89"/>
      <c r="J62" s="89"/>
      <c r="K62" s="89"/>
      <c r="L62" s="89"/>
      <c r="M62" s="90"/>
    </row>
    <row r="63" spans="1:13" s="93" customFormat="1" ht="30">
      <c r="A63" s="127">
        <v>14</v>
      </c>
      <c r="B63" s="67" t="s">
        <v>786</v>
      </c>
      <c r="C63" s="67" t="s">
        <v>15</v>
      </c>
      <c r="D63" s="110"/>
      <c r="E63" s="115">
        <v>1</v>
      </c>
      <c r="F63" s="115"/>
      <c r="G63" s="110"/>
      <c r="H63" s="89"/>
      <c r="I63" s="89"/>
      <c r="J63" s="89"/>
      <c r="K63" s="89"/>
      <c r="L63" s="89"/>
      <c r="M63" s="90"/>
    </row>
    <row r="64" spans="1:13">
      <c r="A64" s="111"/>
      <c r="B64" s="68" t="s">
        <v>1</v>
      </c>
      <c r="C64" s="68" t="s">
        <v>180</v>
      </c>
      <c r="D64" s="86">
        <v>2.75</v>
      </c>
      <c r="E64" s="88">
        <f>E63*D64</f>
        <v>2.75</v>
      </c>
      <c r="F64" s="86"/>
      <c r="G64" s="86"/>
      <c r="H64" s="87"/>
      <c r="I64" s="89"/>
      <c r="J64" s="89"/>
      <c r="K64" s="89"/>
      <c r="L64" s="89"/>
      <c r="M64" s="90"/>
    </row>
    <row r="65" spans="1:13" ht="30">
      <c r="A65" s="111"/>
      <c r="B65" s="68" t="s">
        <v>787</v>
      </c>
      <c r="C65" s="68" t="s">
        <v>15</v>
      </c>
      <c r="D65" s="88">
        <v>1</v>
      </c>
      <c r="E65" s="88">
        <f>E63*D65</f>
        <v>1</v>
      </c>
      <c r="F65" s="86"/>
      <c r="G65" s="86"/>
      <c r="H65" s="133"/>
      <c r="I65" s="133"/>
      <c r="J65" s="87"/>
      <c r="K65" s="133"/>
      <c r="L65" s="133"/>
      <c r="M65" s="90"/>
    </row>
    <row r="66" spans="1:13">
      <c r="A66" s="111"/>
      <c r="B66" s="68" t="s">
        <v>158</v>
      </c>
      <c r="C66" s="68" t="s">
        <v>17</v>
      </c>
      <c r="D66" s="86">
        <v>2.1800000000000002</v>
      </c>
      <c r="E66" s="88">
        <f>E63*D66</f>
        <v>2.1800000000000002</v>
      </c>
      <c r="F66" s="86"/>
      <c r="G66" s="86"/>
      <c r="H66" s="87"/>
      <c r="I66" s="89"/>
      <c r="J66" s="89"/>
      <c r="K66" s="89"/>
      <c r="L66" s="89"/>
      <c r="M66" s="90"/>
    </row>
    <row r="67" spans="1:13" s="93" customFormat="1" ht="30">
      <c r="A67" s="127">
        <v>15</v>
      </c>
      <c r="B67" s="67" t="s">
        <v>788</v>
      </c>
      <c r="C67" s="67" t="s">
        <v>15</v>
      </c>
      <c r="D67" s="110"/>
      <c r="E67" s="115">
        <v>2</v>
      </c>
      <c r="F67" s="115"/>
      <c r="G67" s="110"/>
      <c r="H67" s="89"/>
      <c r="I67" s="89"/>
      <c r="J67" s="89"/>
      <c r="K67" s="89"/>
      <c r="L67" s="89"/>
      <c r="M67" s="90"/>
    </row>
    <row r="68" spans="1:13">
      <c r="A68" s="111"/>
      <c r="B68" s="68" t="s">
        <v>1</v>
      </c>
      <c r="C68" s="68" t="s">
        <v>180</v>
      </c>
      <c r="D68" s="86">
        <v>2.75</v>
      </c>
      <c r="E68" s="88">
        <f>E67*D68</f>
        <v>5.5</v>
      </c>
      <c r="F68" s="86"/>
      <c r="G68" s="86"/>
      <c r="H68" s="87"/>
      <c r="I68" s="89"/>
      <c r="J68" s="89"/>
      <c r="K68" s="89"/>
      <c r="L68" s="89"/>
      <c r="M68" s="90"/>
    </row>
    <row r="69" spans="1:13" ht="30">
      <c r="A69" s="111"/>
      <c r="B69" s="68" t="s">
        <v>789</v>
      </c>
      <c r="C69" s="68" t="s">
        <v>15</v>
      </c>
      <c r="D69" s="88">
        <v>1</v>
      </c>
      <c r="E69" s="88">
        <f>E67*D69</f>
        <v>2</v>
      </c>
      <c r="F69" s="86"/>
      <c r="G69" s="86"/>
      <c r="H69" s="133"/>
      <c r="I69" s="133"/>
      <c r="J69" s="87"/>
      <c r="K69" s="133"/>
      <c r="L69" s="133"/>
      <c r="M69" s="90"/>
    </row>
    <row r="70" spans="1:13">
      <c r="A70" s="111"/>
      <c r="B70" s="68" t="s">
        <v>158</v>
      </c>
      <c r="C70" s="68" t="s">
        <v>17</v>
      </c>
      <c r="D70" s="86">
        <v>2.1800000000000002</v>
      </c>
      <c r="E70" s="88">
        <f>E67*D70</f>
        <v>4.3600000000000003</v>
      </c>
      <c r="F70" s="86"/>
      <c r="G70" s="86"/>
      <c r="H70" s="87"/>
      <c r="I70" s="89"/>
      <c r="J70" s="89"/>
      <c r="K70" s="89"/>
      <c r="L70" s="89"/>
      <c r="M70" s="90"/>
    </row>
    <row r="71" spans="1:13" s="93" customFormat="1" ht="30">
      <c r="A71" s="127">
        <v>16</v>
      </c>
      <c r="B71" s="67" t="s">
        <v>790</v>
      </c>
      <c r="C71" s="67" t="s">
        <v>15</v>
      </c>
      <c r="D71" s="110"/>
      <c r="E71" s="115">
        <v>20</v>
      </c>
      <c r="F71" s="115"/>
      <c r="G71" s="110"/>
      <c r="H71" s="89"/>
      <c r="I71" s="89"/>
      <c r="J71" s="89"/>
      <c r="K71" s="89"/>
      <c r="L71" s="89"/>
      <c r="M71" s="90"/>
    </row>
    <row r="72" spans="1:13">
      <c r="A72" s="111"/>
      <c r="B72" s="68" t="s">
        <v>1</v>
      </c>
      <c r="C72" s="68" t="s">
        <v>180</v>
      </c>
      <c r="D72" s="86">
        <v>2.75</v>
      </c>
      <c r="E72" s="88">
        <f>E71*D72</f>
        <v>55</v>
      </c>
      <c r="F72" s="86"/>
      <c r="G72" s="86"/>
      <c r="H72" s="87"/>
      <c r="I72" s="89"/>
      <c r="J72" s="89"/>
      <c r="K72" s="89"/>
      <c r="L72" s="89"/>
      <c r="M72" s="90"/>
    </row>
    <row r="73" spans="1:13" ht="30">
      <c r="A73" s="111"/>
      <c r="B73" s="68" t="s">
        <v>791</v>
      </c>
      <c r="C73" s="68" t="s">
        <v>15</v>
      </c>
      <c r="D73" s="88">
        <v>1</v>
      </c>
      <c r="E73" s="88">
        <f>E71*D73</f>
        <v>20</v>
      </c>
      <c r="F73" s="86"/>
      <c r="G73" s="86"/>
      <c r="H73" s="133"/>
      <c r="I73" s="133"/>
      <c r="J73" s="87"/>
      <c r="K73" s="133"/>
      <c r="L73" s="133"/>
      <c r="M73" s="90"/>
    </row>
    <row r="74" spans="1:13">
      <c r="A74" s="111"/>
      <c r="B74" s="68" t="s">
        <v>158</v>
      </c>
      <c r="C74" s="68" t="s">
        <v>17</v>
      </c>
      <c r="D74" s="86">
        <v>2.1800000000000002</v>
      </c>
      <c r="E74" s="88">
        <f>E71*D74</f>
        <v>43.6</v>
      </c>
      <c r="F74" s="86"/>
      <c r="G74" s="86"/>
      <c r="H74" s="87"/>
      <c r="I74" s="89"/>
      <c r="J74" s="89"/>
      <c r="K74" s="89"/>
      <c r="L74" s="89"/>
      <c r="M74" s="90"/>
    </row>
    <row r="75" spans="1:13" s="93" customFormat="1" ht="30">
      <c r="A75" s="127">
        <v>17</v>
      </c>
      <c r="B75" s="67" t="s">
        <v>792</v>
      </c>
      <c r="C75" s="67" t="s">
        <v>15</v>
      </c>
      <c r="D75" s="110"/>
      <c r="E75" s="115">
        <v>40</v>
      </c>
      <c r="F75" s="115"/>
      <c r="G75" s="110"/>
      <c r="H75" s="89"/>
      <c r="I75" s="89"/>
      <c r="J75" s="89"/>
      <c r="K75" s="89"/>
      <c r="L75" s="89"/>
      <c r="M75" s="90"/>
    </row>
    <row r="76" spans="1:13">
      <c r="A76" s="111"/>
      <c r="B76" s="68" t="s">
        <v>1</v>
      </c>
      <c r="C76" s="68" t="s">
        <v>180</v>
      </c>
      <c r="D76" s="86">
        <v>2.75</v>
      </c>
      <c r="E76" s="88">
        <f>E75*D76</f>
        <v>110</v>
      </c>
      <c r="F76" s="86"/>
      <c r="G76" s="86"/>
      <c r="H76" s="87"/>
      <c r="I76" s="89"/>
      <c r="J76" s="89"/>
      <c r="K76" s="89"/>
      <c r="L76" s="89"/>
      <c r="M76" s="90"/>
    </row>
    <row r="77" spans="1:13" ht="30">
      <c r="A77" s="111"/>
      <c r="B77" s="68" t="s">
        <v>793</v>
      </c>
      <c r="C77" s="68" t="s">
        <v>15</v>
      </c>
      <c r="D77" s="88">
        <v>1</v>
      </c>
      <c r="E77" s="88">
        <f>E75*D77</f>
        <v>40</v>
      </c>
      <c r="F77" s="86"/>
      <c r="G77" s="86"/>
      <c r="H77" s="133"/>
      <c r="I77" s="133"/>
      <c r="J77" s="87"/>
      <c r="K77" s="133"/>
      <c r="L77" s="133"/>
      <c r="M77" s="90"/>
    </row>
    <row r="78" spans="1:13">
      <c r="A78" s="111"/>
      <c r="B78" s="68" t="s">
        <v>158</v>
      </c>
      <c r="C78" s="68" t="s">
        <v>17</v>
      </c>
      <c r="D78" s="86">
        <v>2.1800000000000002</v>
      </c>
      <c r="E78" s="88">
        <f>E75*D78</f>
        <v>87.2</v>
      </c>
      <c r="F78" s="86"/>
      <c r="G78" s="86"/>
      <c r="H78" s="87"/>
      <c r="I78" s="89"/>
      <c r="J78" s="89"/>
      <c r="K78" s="89"/>
      <c r="L78" s="89"/>
      <c r="M78" s="90"/>
    </row>
    <row r="79" spans="1:13" s="100" customFormat="1" ht="15">
      <c r="A79" s="173" t="s">
        <v>51</v>
      </c>
      <c r="B79" s="67" t="s">
        <v>307</v>
      </c>
      <c r="C79" s="67" t="s">
        <v>252</v>
      </c>
      <c r="D79" s="74"/>
      <c r="E79" s="128">
        <v>12</v>
      </c>
      <c r="F79" s="98"/>
      <c r="G79" s="98"/>
      <c r="H79" s="98"/>
      <c r="I79" s="98"/>
      <c r="J79" s="98"/>
      <c r="K79" s="98"/>
      <c r="L79" s="198"/>
      <c r="M79" s="90"/>
    </row>
    <row r="80" spans="1:13" s="100" customFormat="1" ht="15">
      <c r="A80" s="101"/>
      <c r="B80" s="68" t="s">
        <v>1</v>
      </c>
      <c r="C80" s="68" t="s">
        <v>180</v>
      </c>
      <c r="D80" s="70">
        <v>1.32</v>
      </c>
      <c r="E80" s="84">
        <f>D80*E79</f>
        <v>15.84</v>
      </c>
      <c r="F80" s="103"/>
      <c r="G80" s="104"/>
      <c r="H80" s="103"/>
      <c r="I80" s="104"/>
      <c r="J80" s="104"/>
      <c r="K80" s="104"/>
      <c r="L80" s="104"/>
      <c r="M80" s="90"/>
    </row>
    <row r="81" spans="1:13" s="100" customFormat="1" ht="15">
      <c r="A81" s="101"/>
      <c r="B81" s="68" t="s">
        <v>2</v>
      </c>
      <c r="C81" s="68" t="s">
        <v>18</v>
      </c>
      <c r="D81" s="117">
        <v>0.123</v>
      </c>
      <c r="E81" s="84">
        <f>D81*E79</f>
        <v>1.476</v>
      </c>
      <c r="F81" s="103"/>
      <c r="G81" s="104"/>
      <c r="H81" s="103"/>
      <c r="I81" s="104"/>
      <c r="J81" s="104"/>
      <c r="K81" s="104"/>
      <c r="L81" s="104"/>
      <c r="M81" s="90"/>
    </row>
    <row r="82" spans="1:13" s="100" customFormat="1" ht="15">
      <c r="A82" s="101"/>
      <c r="B82" s="68" t="s">
        <v>306</v>
      </c>
      <c r="C82" s="68" t="s">
        <v>182</v>
      </c>
      <c r="D82" s="107">
        <v>3.5000000000000001E-3</v>
      </c>
      <c r="E82" s="84">
        <f>D82*E79</f>
        <v>4.2000000000000003E-2</v>
      </c>
      <c r="F82" s="103"/>
      <c r="G82" s="104"/>
      <c r="H82" s="103"/>
      <c r="I82" s="104"/>
      <c r="J82" s="105"/>
      <c r="K82" s="104"/>
      <c r="L82" s="104"/>
      <c r="M82" s="90"/>
    </row>
    <row r="83" spans="1:13" s="100" customFormat="1" ht="25.5">
      <c r="A83" s="101"/>
      <c r="B83" s="68" t="s">
        <v>309</v>
      </c>
      <c r="C83" s="68" t="s">
        <v>5</v>
      </c>
      <c r="D83" s="70"/>
      <c r="E83" s="111">
        <v>6</v>
      </c>
      <c r="F83" s="70"/>
      <c r="G83" s="131"/>
      <c r="H83" s="199"/>
      <c r="I83" s="131"/>
      <c r="J83" s="131"/>
      <c r="K83" s="131"/>
      <c r="L83" s="131"/>
      <c r="M83" s="90"/>
    </row>
    <row r="84" spans="1:13" s="100" customFormat="1" ht="25.5">
      <c r="A84" s="101"/>
      <c r="B84" s="68" t="s">
        <v>308</v>
      </c>
      <c r="C84" s="68" t="s">
        <v>5</v>
      </c>
      <c r="D84" s="70"/>
      <c r="E84" s="111">
        <v>12</v>
      </c>
      <c r="F84" s="70"/>
      <c r="G84" s="131"/>
      <c r="H84" s="199"/>
      <c r="I84" s="131"/>
      <c r="J84" s="131"/>
      <c r="K84" s="131"/>
      <c r="L84" s="131"/>
      <c r="M84" s="90"/>
    </row>
    <row r="85" spans="1:13" s="93" customFormat="1" ht="25.5">
      <c r="A85" s="67" t="s">
        <v>52</v>
      </c>
      <c r="B85" s="75" t="s">
        <v>411</v>
      </c>
      <c r="C85" s="67" t="s">
        <v>5</v>
      </c>
      <c r="D85" s="110"/>
      <c r="E85" s="115">
        <v>25</v>
      </c>
      <c r="F85" s="115"/>
      <c r="G85" s="197"/>
      <c r="H85" s="92"/>
      <c r="I85" s="92"/>
      <c r="J85" s="92"/>
      <c r="K85" s="92"/>
      <c r="L85" s="92"/>
      <c r="M85" s="90"/>
    </row>
    <row r="86" spans="1:13">
      <c r="A86" s="111"/>
      <c r="B86" s="68" t="s">
        <v>1</v>
      </c>
      <c r="C86" s="68" t="s">
        <v>180</v>
      </c>
      <c r="D86" s="124">
        <v>0.13900000000000001</v>
      </c>
      <c r="E86" s="88">
        <f>E85*D86</f>
        <v>3.4750000000000005</v>
      </c>
      <c r="F86" s="86"/>
      <c r="G86" s="88"/>
      <c r="H86" s="87"/>
      <c r="I86" s="133"/>
      <c r="J86" s="133"/>
      <c r="K86" s="133"/>
      <c r="L86" s="133"/>
      <c r="M86" s="90"/>
    </row>
    <row r="87" spans="1:13" ht="25.5">
      <c r="A87" s="111"/>
      <c r="B87" s="170" t="s">
        <v>411</v>
      </c>
      <c r="C87" s="68" t="s">
        <v>5</v>
      </c>
      <c r="D87" s="88">
        <v>1</v>
      </c>
      <c r="E87" s="88">
        <f>D87*E85</f>
        <v>25</v>
      </c>
      <c r="F87" s="86"/>
      <c r="G87" s="88"/>
      <c r="H87" s="133"/>
      <c r="I87" s="133"/>
      <c r="J87" s="87"/>
      <c r="K87" s="133"/>
      <c r="L87" s="133"/>
      <c r="M87" s="90"/>
    </row>
    <row r="88" spans="1:13">
      <c r="A88" s="111"/>
      <c r="B88" s="68" t="s">
        <v>158</v>
      </c>
      <c r="C88" s="68" t="s">
        <v>17</v>
      </c>
      <c r="D88" s="124">
        <v>9.7000000000000003E-3</v>
      </c>
      <c r="E88" s="88">
        <f>E85*D88</f>
        <v>0.24249999999999999</v>
      </c>
      <c r="F88" s="86"/>
      <c r="G88" s="88"/>
      <c r="H88" s="87"/>
      <c r="I88" s="89"/>
      <c r="J88" s="89"/>
      <c r="K88" s="89"/>
      <c r="L88" s="89"/>
      <c r="M88" s="90"/>
    </row>
    <row r="89" spans="1:13" s="100" customFormat="1" ht="15">
      <c r="A89" s="173" t="s">
        <v>53</v>
      </c>
      <c r="B89" s="67" t="s">
        <v>452</v>
      </c>
      <c r="C89" s="67" t="s">
        <v>3</v>
      </c>
      <c r="D89" s="110"/>
      <c r="E89" s="128">
        <v>2</v>
      </c>
      <c r="F89" s="200"/>
      <c r="G89" s="200"/>
      <c r="H89" s="200"/>
      <c r="I89" s="200"/>
      <c r="J89" s="200"/>
      <c r="K89" s="200"/>
      <c r="L89" s="201"/>
      <c r="M89" s="90"/>
    </row>
    <row r="90" spans="1:13" s="100" customFormat="1" ht="15">
      <c r="A90" s="101"/>
      <c r="B90" s="68" t="s">
        <v>1</v>
      </c>
      <c r="C90" s="68" t="s">
        <v>180</v>
      </c>
      <c r="D90" s="86">
        <v>2.5</v>
      </c>
      <c r="E90" s="84">
        <f>D90*E89</f>
        <v>5</v>
      </c>
      <c r="F90" s="103"/>
      <c r="G90" s="104"/>
      <c r="H90" s="103"/>
      <c r="I90" s="104"/>
      <c r="J90" s="133"/>
      <c r="K90" s="104"/>
      <c r="L90" s="104"/>
      <c r="M90" s="90"/>
    </row>
    <row r="91" spans="1:13" s="100" customFormat="1" ht="15">
      <c r="A91" s="101"/>
      <c r="B91" s="68" t="s">
        <v>418</v>
      </c>
      <c r="C91" s="70" t="s">
        <v>182</v>
      </c>
      <c r="D91" s="86">
        <v>1.0999999999999999E-2</v>
      </c>
      <c r="E91" s="70">
        <f>D91*E89</f>
        <v>2.1999999999999999E-2</v>
      </c>
      <c r="F91" s="199"/>
      <c r="G91" s="131"/>
      <c r="H91" s="199"/>
      <c r="I91" s="131"/>
      <c r="J91" s="87"/>
      <c r="K91" s="131"/>
      <c r="L91" s="131"/>
      <c r="M91" s="90"/>
    </row>
    <row r="92" spans="1:13" s="100" customFormat="1" ht="15">
      <c r="A92" s="101"/>
      <c r="B92" s="68" t="s">
        <v>450</v>
      </c>
      <c r="C92" s="202" t="s">
        <v>3</v>
      </c>
      <c r="D92" s="88">
        <v>1</v>
      </c>
      <c r="E92" s="70">
        <f>D92*E89</f>
        <v>2</v>
      </c>
      <c r="F92" s="86"/>
      <c r="G92" s="131"/>
      <c r="H92" s="199"/>
      <c r="I92" s="131"/>
      <c r="J92" s="87"/>
      <c r="K92" s="131"/>
      <c r="L92" s="131"/>
      <c r="M92" s="90"/>
    </row>
    <row r="93" spans="1:13" s="100" customFormat="1" ht="15">
      <c r="A93" s="101"/>
      <c r="B93" s="68" t="s">
        <v>158</v>
      </c>
      <c r="C93" s="68" t="s">
        <v>17</v>
      </c>
      <c r="D93" s="88">
        <v>0.3</v>
      </c>
      <c r="E93" s="84">
        <f>D93*E89</f>
        <v>0.6</v>
      </c>
      <c r="F93" s="103"/>
      <c r="G93" s="104"/>
      <c r="H93" s="103"/>
      <c r="I93" s="104"/>
      <c r="J93" s="133"/>
      <c r="K93" s="104"/>
      <c r="L93" s="104"/>
      <c r="M93" s="90"/>
    </row>
    <row r="94" spans="1:13" s="93" customFormat="1" ht="25.5">
      <c r="A94" s="67" t="s">
        <v>208</v>
      </c>
      <c r="B94" s="67" t="s">
        <v>428</v>
      </c>
      <c r="C94" s="67" t="s">
        <v>3</v>
      </c>
      <c r="D94" s="128"/>
      <c r="E94" s="128">
        <v>44</v>
      </c>
      <c r="F94" s="115"/>
      <c r="G94" s="110"/>
      <c r="H94" s="89"/>
      <c r="I94" s="89"/>
      <c r="J94" s="89"/>
      <c r="K94" s="89"/>
      <c r="L94" s="89"/>
      <c r="M94" s="90"/>
    </row>
    <row r="95" spans="1:13">
      <c r="A95" s="175"/>
      <c r="B95" s="68" t="s">
        <v>1</v>
      </c>
      <c r="C95" s="70" t="s">
        <v>180</v>
      </c>
      <c r="D95" s="117">
        <v>0.19700000000000001</v>
      </c>
      <c r="E95" s="111">
        <f>D95*E94</f>
        <v>8.668000000000001</v>
      </c>
      <c r="F95" s="86"/>
      <c r="G95" s="86"/>
      <c r="H95" s="87"/>
      <c r="I95" s="89"/>
      <c r="J95" s="89"/>
      <c r="K95" s="89"/>
      <c r="L95" s="89"/>
      <c r="M95" s="90"/>
    </row>
    <row r="96" spans="1:13">
      <c r="A96" s="175"/>
      <c r="B96" s="68" t="s">
        <v>2</v>
      </c>
      <c r="C96" s="70" t="s">
        <v>182</v>
      </c>
      <c r="D96" s="107">
        <v>1.6299999999999999E-2</v>
      </c>
      <c r="E96" s="111">
        <f>D96*E94</f>
        <v>0.71719999999999995</v>
      </c>
      <c r="F96" s="86"/>
      <c r="G96" s="86"/>
      <c r="H96" s="89"/>
      <c r="I96" s="89"/>
      <c r="J96" s="87"/>
      <c r="K96" s="89"/>
      <c r="L96" s="89"/>
      <c r="M96" s="90"/>
    </row>
    <row r="97" spans="1:13">
      <c r="A97" s="67"/>
      <c r="B97" s="149" t="s">
        <v>199</v>
      </c>
      <c r="C97" s="67"/>
      <c r="D97" s="112"/>
      <c r="E97" s="115"/>
      <c r="F97" s="115"/>
      <c r="G97" s="115"/>
      <c r="H97" s="150"/>
      <c r="I97" s="151"/>
      <c r="J97" s="152"/>
      <c r="K97" s="151"/>
      <c r="L97" s="151"/>
    </row>
    <row r="98" spans="1:13">
      <c r="A98" s="67"/>
      <c r="B98" s="149" t="s">
        <v>323</v>
      </c>
      <c r="C98" s="154">
        <v>0</v>
      </c>
      <c r="D98" s="112"/>
      <c r="E98" s="155"/>
      <c r="F98" s="115"/>
      <c r="G98" s="110"/>
      <c r="H98" s="129"/>
      <c r="I98" s="92"/>
      <c r="J98" s="155"/>
      <c r="K98" s="155"/>
      <c r="L98" s="89">
        <f>G97*C98</f>
        <v>0</v>
      </c>
      <c r="M98" s="71" t="s">
        <v>849</v>
      </c>
    </row>
    <row r="99" spans="1:13">
      <c r="A99" s="67"/>
      <c r="B99" s="149" t="s">
        <v>172</v>
      </c>
      <c r="C99" s="158"/>
      <c r="D99" s="112"/>
      <c r="E99" s="155"/>
      <c r="F99" s="115"/>
      <c r="G99" s="110"/>
      <c r="H99" s="159"/>
      <c r="I99" s="92"/>
      <c r="J99" s="155"/>
      <c r="K99" s="155"/>
      <c r="L99" s="89">
        <f>L97+L98</f>
        <v>0</v>
      </c>
    </row>
    <row r="100" spans="1:13" ht="25.5">
      <c r="A100" s="67"/>
      <c r="B100" s="75" t="s">
        <v>216</v>
      </c>
      <c r="C100" s="154">
        <v>0</v>
      </c>
      <c r="D100" s="112"/>
      <c r="E100" s="155"/>
      <c r="F100" s="115"/>
      <c r="G100" s="88"/>
      <c r="H100" s="92"/>
      <c r="I100" s="92"/>
      <c r="J100" s="155"/>
      <c r="K100" s="155"/>
      <c r="L100" s="89">
        <f>I97*C100</f>
        <v>0</v>
      </c>
      <c r="M100" s="71" t="s">
        <v>852</v>
      </c>
    </row>
    <row r="101" spans="1:13">
      <c r="A101" s="67"/>
      <c r="B101" s="149" t="s">
        <v>172</v>
      </c>
      <c r="C101" s="158"/>
      <c r="D101" s="112"/>
      <c r="E101" s="155"/>
      <c r="F101" s="115"/>
      <c r="G101" s="110"/>
      <c r="H101" s="159"/>
      <c r="I101" s="92"/>
      <c r="J101" s="155"/>
      <c r="K101" s="155"/>
      <c r="L101" s="89">
        <f>L99+L100</f>
        <v>0</v>
      </c>
    </row>
    <row r="102" spans="1:13">
      <c r="A102" s="67"/>
      <c r="B102" s="149" t="s">
        <v>162</v>
      </c>
      <c r="C102" s="154">
        <v>0</v>
      </c>
      <c r="D102" s="112"/>
      <c r="E102" s="155"/>
      <c r="F102" s="115"/>
      <c r="G102" s="88"/>
      <c r="H102" s="92"/>
      <c r="I102" s="159"/>
      <c r="J102" s="155"/>
      <c r="K102" s="155"/>
      <c r="L102" s="89">
        <f>L101*C102</f>
        <v>0</v>
      </c>
      <c r="M102" s="71" t="s">
        <v>851</v>
      </c>
    </row>
    <row r="103" spans="1:13">
      <c r="A103" s="68"/>
      <c r="B103" s="149" t="s">
        <v>172</v>
      </c>
      <c r="C103" s="86"/>
      <c r="D103" s="114"/>
      <c r="E103" s="155"/>
      <c r="F103" s="86"/>
      <c r="G103" s="110"/>
      <c r="H103" s="160"/>
      <c r="I103" s="155"/>
      <c r="J103" s="155"/>
      <c r="K103" s="155"/>
      <c r="L103" s="89">
        <f>SUM(L101:L102)</f>
        <v>0</v>
      </c>
    </row>
  </sheetData>
  <mergeCells count="14">
    <mergeCell ref="A41:A43"/>
    <mergeCell ref="A37:A39"/>
    <mergeCell ref="A2:L2"/>
    <mergeCell ref="A3:L3"/>
    <mergeCell ref="A4:L4"/>
    <mergeCell ref="M3:N3"/>
    <mergeCell ref="C5:C6"/>
    <mergeCell ref="A5:A6"/>
    <mergeCell ref="D5:E5"/>
    <mergeCell ref="F5:G5"/>
    <mergeCell ref="B5:B6"/>
    <mergeCell ref="H5:I5"/>
    <mergeCell ref="J5:K5"/>
    <mergeCell ref="L5:L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showZeros="0" topLeftCell="A49" zoomScaleNormal="100" workbookViewId="0">
      <selection activeCell="A49" sqref="A1:XFD1048576"/>
    </sheetView>
  </sheetViews>
  <sheetFormatPr defaultRowHeight="12.75"/>
  <cols>
    <col min="1" max="1" width="3.7109375" style="71" customWidth="1"/>
    <col min="2" max="2" width="37.710937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8" width="9.7109375" style="71" customWidth="1"/>
    <col min="9" max="12" width="9.140625" style="71"/>
    <col min="13" max="13" width="14.7109375" style="71" customWidth="1"/>
    <col min="14" max="16384" width="9.140625" style="71"/>
  </cols>
  <sheetData>
    <row r="1" spans="1:13">
      <c r="K1" s="71" t="s">
        <v>837</v>
      </c>
    </row>
    <row r="2" spans="1:13" ht="18.75">
      <c r="A2" s="297" t="s">
        <v>794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358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 ht="15">
      <c r="A5" s="95"/>
      <c r="B5" s="95"/>
      <c r="C5" s="95"/>
      <c r="D5" s="95"/>
      <c r="E5" s="96"/>
      <c r="F5" s="96"/>
    </row>
    <row r="6" spans="1:13" ht="35.25" customHeight="1">
      <c r="A6" s="301" t="s">
        <v>23</v>
      </c>
      <c r="B6" s="307" t="s">
        <v>153</v>
      </c>
      <c r="C6" s="308" t="s">
        <v>154</v>
      </c>
      <c r="D6" s="300" t="s">
        <v>155</v>
      </c>
      <c r="E6" s="300"/>
      <c r="F6" s="300" t="s">
        <v>195</v>
      </c>
      <c r="G6" s="300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>
      <c r="A9" s="67"/>
      <c r="B9" s="67" t="s">
        <v>16</v>
      </c>
      <c r="C9" s="67"/>
      <c r="D9" s="67"/>
      <c r="E9" s="67"/>
      <c r="F9" s="67"/>
      <c r="G9" s="75"/>
      <c r="H9" s="155"/>
      <c r="I9" s="155"/>
      <c r="J9" s="155"/>
      <c r="K9" s="155"/>
      <c r="L9" s="155"/>
    </row>
    <row r="10" spans="1:13" s="93" customFormat="1" ht="25.5">
      <c r="A10" s="67" t="s">
        <v>32</v>
      </c>
      <c r="B10" s="67" t="s">
        <v>453</v>
      </c>
      <c r="C10" s="67" t="s">
        <v>19</v>
      </c>
      <c r="D10" s="109"/>
      <c r="E10" s="74">
        <v>4.75</v>
      </c>
      <c r="F10" s="115"/>
      <c r="G10" s="110"/>
      <c r="H10" s="89"/>
      <c r="I10" s="89"/>
      <c r="J10" s="89"/>
      <c r="K10" s="89"/>
      <c r="L10" s="89"/>
      <c r="M10" s="90"/>
    </row>
    <row r="11" spans="1:13">
      <c r="A11" s="175"/>
      <c r="B11" s="68" t="s">
        <v>1</v>
      </c>
      <c r="C11" s="70" t="s">
        <v>180</v>
      </c>
      <c r="D11" s="203">
        <v>0.58299999999999996</v>
      </c>
      <c r="E11" s="111">
        <f>D11*E10</f>
        <v>2.76925</v>
      </c>
      <c r="F11" s="86"/>
      <c r="G11" s="86"/>
      <c r="H11" s="87"/>
      <c r="I11" s="89"/>
      <c r="J11" s="89"/>
      <c r="K11" s="89"/>
      <c r="L11" s="89"/>
      <c r="M11" s="90"/>
    </row>
    <row r="12" spans="1:13">
      <c r="A12" s="175"/>
      <c r="B12" s="68" t="s">
        <v>2</v>
      </c>
      <c r="C12" s="70" t="s">
        <v>182</v>
      </c>
      <c r="D12" s="203">
        <v>4.5999999999999999E-3</v>
      </c>
      <c r="E12" s="111">
        <f>D12*E10</f>
        <v>2.1850000000000001E-2</v>
      </c>
      <c r="F12" s="86"/>
      <c r="G12" s="86"/>
      <c r="H12" s="89"/>
      <c r="I12" s="89"/>
      <c r="J12" s="87"/>
      <c r="K12" s="89"/>
      <c r="L12" s="89"/>
      <c r="M12" s="90"/>
    </row>
    <row r="13" spans="1:13">
      <c r="A13" s="175"/>
      <c r="B13" s="68" t="s">
        <v>454</v>
      </c>
      <c r="C13" s="68" t="s">
        <v>20</v>
      </c>
      <c r="D13" s="70">
        <v>1.01</v>
      </c>
      <c r="E13" s="111">
        <f>D13*E10</f>
        <v>4.7975000000000003</v>
      </c>
      <c r="F13" s="86"/>
      <c r="G13" s="86"/>
      <c r="H13" s="89"/>
      <c r="I13" s="89"/>
      <c r="J13" s="89"/>
      <c r="K13" s="89"/>
      <c r="L13" s="89"/>
      <c r="M13" s="90"/>
    </row>
    <row r="14" spans="1:13" ht="24">
      <c r="A14" s="175"/>
      <c r="B14" s="68" t="s">
        <v>455</v>
      </c>
      <c r="C14" s="68" t="s">
        <v>21</v>
      </c>
      <c r="D14" s="204" t="s">
        <v>274</v>
      </c>
      <c r="E14" s="111">
        <v>5</v>
      </c>
      <c r="F14" s="86"/>
      <c r="G14" s="86"/>
      <c r="H14" s="89"/>
      <c r="I14" s="89"/>
      <c r="J14" s="89"/>
      <c r="K14" s="89"/>
      <c r="L14" s="89"/>
      <c r="M14" s="90"/>
    </row>
    <row r="15" spans="1:13">
      <c r="A15" s="175"/>
      <c r="B15" s="68" t="s">
        <v>158</v>
      </c>
      <c r="C15" s="68" t="s">
        <v>18</v>
      </c>
      <c r="D15" s="203">
        <v>0.20799999999999999</v>
      </c>
      <c r="E15" s="111">
        <f>D15*E10</f>
        <v>0.98799999999999999</v>
      </c>
      <c r="F15" s="86"/>
      <c r="G15" s="86"/>
      <c r="H15" s="89"/>
      <c r="I15" s="89"/>
      <c r="J15" s="89"/>
      <c r="K15" s="89"/>
      <c r="L15" s="89"/>
      <c r="M15" s="90"/>
    </row>
    <row r="16" spans="1:13" s="93" customFormat="1" ht="25.5">
      <c r="A16" s="67" t="s">
        <v>33</v>
      </c>
      <c r="B16" s="67" t="s">
        <v>392</v>
      </c>
      <c r="C16" s="67" t="s">
        <v>19</v>
      </c>
      <c r="D16" s="109"/>
      <c r="E16" s="74">
        <v>64.5</v>
      </c>
      <c r="F16" s="115"/>
      <c r="G16" s="110"/>
      <c r="H16" s="89"/>
      <c r="I16" s="89"/>
      <c r="J16" s="89"/>
      <c r="K16" s="89"/>
      <c r="L16" s="89"/>
      <c r="M16" s="90"/>
    </row>
    <row r="17" spans="1:13">
      <c r="A17" s="175"/>
      <c r="B17" s="68" t="s">
        <v>1</v>
      </c>
      <c r="C17" s="70" t="s">
        <v>180</v>
      </c>
      <c r="D17" s="203">
        <v>0.58299999999999996</v>
      </c>
      <c r="E17" s="111">
        <f>D17*E16</f>
        <v>37.603499999999997</v>
      </c>
      <c r="F17" s="86"/>
      <c r="G17" s="86"/>
      <c r="H17" s="87"/>
      <c r="I17" s="89"/>
      <c r="J17" s="89"/>
      <c r="K17" s="89"/>
      <c r="L17" s="89"/>
      <c r="M17" s="90"/>
    </row>
    <row r="18" spans="1:13">
      <c r="A18" s="175"/>
      <c r="B18" s="68" t="s">
        <v>2</v>
      </c>
      <c r="C18" s="70" t="s">
        <v>182</v>
      </c>
      <c r="D18" s="203">
        <v>4.5999999999999999E-3</v>
      </c>
      <c r="E18" s="111">
        <f>D18*E16</f>
        <v>0.29670000000000002</v>
      </c>
      <c r="F18" s="86"/>
      <c r="G18" s="86"/>
      <c r="H18" s="89"/>
      <c r="I18" s="89"/>
      <c r="J18" s="87"/>
      <c r="K18" s="89"/>
      <c r="L18" s="89"/>
      <c r="M18" s="90"/>
    </row>
    <row r="19" spans="1:13">
      <c r="A19" s="175"/>
      <c r="B19" s="68" t="s">
        <v>456</v>
      </c>
      <c r="C19" s="68" t="s">
        <v>20</v>
      </c>
      <c r="D19" s="70">
        <v>1.01</v>
      </c>
      <c r="E19" s="111">
        <f>D19*E16</f>
        <v>65.144999999999996</v>
      </c>
      <c r="F19" s="86"/>
      <c r="G19" s="86"/>
      <c r="H19" s="89"/>
      <c r="I19" s="89"/>
      <c r="J19" s="89"/>
      <c r="K19" s="89"/>
      <c r="L19" s="89"/>
      <c r="M19" s="90"/>
    </row>
    <row r="20" spans="1:13" ht="24">
      <c r="A20" s="175"/>
      <c r="B20" s="68" t="s">
        <v>393</v>
      </c>
      <c r="C20" s="68" t="s">
        <v>21</v>
      </c>
      <c r="D20" s="204" t="s">
        <v>274</v>
      </c>
      <c r="E20" s="111">
        <v>105</v>
      </c>
      <c r="F20" s="86"/>
      <c r="G20" s="86"/>
      <c r="H20" s="89"/>
      <c r="I20" s="89"/>
      <c r="J20" s="89"/>
      <c r="K20" s="89"/>
      <c r="L20" s="89"/>
      <c r="M20" s="90"/>
    </row>
    <row r="21" spans="1:13">
      <c r="A21" s="175"/>
      <c r="B21" s="68" t="s">
        <v>158</v>
      </c>
      <c r="C21" s="68" t="s">
        <v>18</v>
      </c>
      <c r="D21" s="203">
        <v>0.20799999999999999</v>
      </c>
      <c r="E21" s="111">
        <f>D21*E16</f>
        <v>13.415999999999999</v>
      </c>
      <c r="F21" s="86"/>
      <c r="G21" s="86"/>
      <c r="H21" s="89"/>
      <c r="I21" s="89"/>
      <c r="J21" s="89"/>
      <c r="K21" s="89"/>
      <c r="L21" s="89"/>
      <c r="M21" s="90"/>
    </row>
    <row r="22" spans="1:13" s="93" customFormat="1">
      <c r="A22" s="67" t="s">
        <v>34</v>
      </c>
      <c r="B22" s="67" t="s">
        <v>458</v>
      </c>
      <c r="C22" s="67" t="s">
        <v>15</v>
      </c>
      <c r="D22" s="109"/>
      <c r="E22" s="128">
        <v>2</v>
      </c>
      <c r="F22" s="109"/>
      <c r="G22" s="110"/>
      <c r="H22" s="89"/>
      <c r="I22" s="89"/>
      <c r="J22" s="89"/>
      <c r="K22" s="89"/>
      <c r="L22" s="89"/>
      <c r="M22" s="90"/>
    </row>
    <row r="23" spans="1:13">
      <c r="A23" s="175"/>
      <c r="B23" s="68" t="s">
        <v>1</v>
      </c>
      <c r="C23" s="70" t="s">
        <v>180</v>
      </c>
      <c r="D23" s="70">
        <v>1.51</v>
      </c>
      <c r="E23" s="111">
        <f>D23*E22</f>
        <v>3.02</v>
      </c>
      <c r="F23" s="70"/>
      <c r="G23" s="86"/>
      <c r="H23" s="87"/>
      <c r="I23" s="89"/>
      <c r="J23" s="89"/>
      <c r="K23" s="89"/>
      <c r="L23" s="89"/>
      <c r="M23" s="90"/>
    </row>
    <row r="24" spans="1:13">
      <c r="A24" s="175"/>
      <c r="B24" s="68" t="s">
        <v>2</v>
      </c>
      <c r="C24" s="70" t="s">
        <v>182</v>
      </c>
      <c r="D24" s="102">
        <v>0.13</v>
      </c>
      <c r="E24" s="111">
        <f>D24*E22</f>
        <v>0.26</v>
      </c>
      <c r="F24" s="70"/>
      <c r="G24" s="86"/>
      <c r="H24" s="89"/>
      <c r="I24" s="89"/>
      <c r="J24" s="87"/>
      <c r="K24" s="89"/>
      <c r="L24" s="89"/>
      <c r="M24" s="90"/>
    </row>
    <row r="25" spans="1:13">
      <c r="A25" s="175"/>
      <c r="B25" s="68" t="s">
        <v>457</v>
      </c>
      <c r="C25" s="68" t="s">
        <v>21</v>
      </c>
      <c r="D25" s="111">
        <v>1</v>
      </c>
      <c r="E25" s="111">
        <f>D25*E22</f>
        <v>2</v>
      </c>
      <c r="F25" s="102"/>
      <c r="G25" s="86"/>
      <c r="H25" s="89"/>
      <c r="I25" s="89"/>
      <c r="J25" s="89"/>
      <c r="K25" s="89"/>
      <c r="L25" s="89"/>
      <c r="M25" s="90"/>
    </row>
    <row r="26" spans="1:13">
      <c r="A26" s="175"/>
      <c r="B26" s="68" t="s">
        <v>158</v>
      </c>
      <c r="C26" s="68" t="s">
        <v>18</v>
      </c>
      <c r="D26" s="102">
        <v>7.0000000000000007E-2</v>
      </c>
      <c r="E26" s="111">
        <f>D26*E22</f>
        <v>0.14000000000000001</v>
      </c>
      <c r="F26" s="102"/>
      <c r="G26" s="86"/>
      <c r="H26" s="89"/>
      <c r="I26" s="89"/>
      <c r="J26" s="89"/>
      <c r="K26" s="89"/>
      <c r="L26" s="89"/>
      <c r="M26" s="90"/>
    </row>
    <row r="27" spans="1:13" s="93" customFormat="1">
      <c r="A27" s="67" t="s">
        <v>35</v>
      </c>
      <c r="B27" s="67" t="s">
        <v>394</v>
      </c>
      <c r="C27" s="67" t="s">
        <v>15</v>
      </c>
      <c r="D27" s="109"/>
      <c r="E27" s="128">
        <v>18</v>
      </c>
      <c r="F27" s="109"/>
      <c r="G27" s="110"/>
      <c r="H27" s="89"/>
      <c r="I27" s="89"/>
      <c r="J27" s="89"/>
      <c r="K27" s="89"/>
      <c r="L27" s="89"/>
      <c r="M27" s="90"/>
    </row>
    <row r="28" spans="1:13">
      <c r="A28" s="175"/>
      <c r="B28" s="68" t="s">
        <v>1</v>
      </c>
      <c r="C28" s="70" t="s">
        <v>180</v>
      </c>
      <c r="D28" s="70">
        <v>1.51</v>
      </c>
      <c r="E28" s="111">
        <f>D28*E27</f>
        <v>27.18</v>
      </c>
      <c r="F28" s="70"/>
      <c r="G28" s="86"/>
      <c r="H28" s="87"/>
      <c r="I28" s="89"/>
      <c r="J28" s="89"/>
      <c r="K28" s="89"/>
      <c r="L28" s="89"/>
      <c r="M28" s="90"/>
    </row>
    <row r="29" spans="1:13">
      <c r="A29" s="175"/>
      <c r="B29" s="68" t="s">
        <v>2</v>
      </c>
      <c r="C29" s="70" t="s">
        <v>182</v>
      </c>
      <c r="D29" s="102">
        <v>0.13</v>
      </c>
      <c r="E29" s="111">
        <f>D29*E27</f>
        <v>2.34</v>
      </c>
      <c r="F29" s="70"/>
      <c r="G29" s="86"/>
      <c r="H29" s="89"/>
      <c r="I29" s="89"/>
      <c r="J29" s="87"/>
      <c r="K29" s="89"/>
      <c r="L29" s="89"/>
      <c r="M29" s="90"/>
    </row>
    <row r="30" spans="1:13">
      <c r="A30" s="175"/>
      <c r="B30" s="68" t="s">
        <v>459</v>
      </c>
      <c r="C30" s="68" t="s">
        <v>21</v>
      </c>
      <c r="D30" s="111">
        <v>1</v>
      </c>
      <c r="E30" s="111">
        <f>D30*E27</f>
        <v>18</v>
      </c>
      <c r="F30" s="102"/>
      <c r="G30" s="86"/>
      <c r="H30" s="89"/>
      <c r="I30" s="89"/>
      <c r="J30" s="89"/>
      <c r="K30" s="89"/>
      <c r="L30" s="89"/>
      <c r="M30" s="90"/>
    </row>
    <row r="31" spans="1:13">
      <c r="A31" s="175"/>
      <c r="B31" s="68" t="s">
        <v>158</v>
      </c>
      <c r="C31" s="68" t="s">
        <v>18</v>
      </c>
      <c r="D31" s="102">
        <v>7.0000000000000007E-2</v>
      </c>
      <c r="E31" s="111">
        <f>D31*E27</f>
        <v>1.2600000000000002</v>
      </c>
      <c r="F31" s="102"/>
      <c r="G31" s="86"/>
      <c r="H31" s="89"/>
      <c r="I31" s="89"/>
      <c r="J31" s="89"/>
      <c r="K31" s="89"/>
      <c r="L31" s="89"/>
      <c r="M31" s="90"/>
    </row>
    <row r="32" spans="1:13" s="93" customFormat="1">
      <c r="A32" s="67" t="s">
        <v>36</v>
      </c>
      <c r="B32" s="67" t="s">
        <v>239</v>
      </c>
      <c r="C32" s="67" t="s">
        <v>10</v>
      </c>
      <c r="D32" s="109"/>
      <c r="E32" s="128">
        <v>12</v>
      </c>
      <c r="F32" s="115"/>
      <c r="G32" s="110"/>
      <c r="H32" s="89"/>
      <c r="I32" s="89"/>
      <c r="J32" s="89"/>
      <c r="K32" s="89"/>
      <c r="L32" s="89"/>
      <c r="M32" s="90"/>
    </row>
    <row r="33" spans="1:13">
      <c r="A33" s="175"/>
      <c r="B33" s="68" t="s">
        <v>1</v>
      </c>
      <c r="C33" s="70" t="s">
        <v>180</v>
      </c>
      <c r="D33" s="102">
        <v>2.19</v>
      </c>
      <c r="E33" s="111">
        <f>D33*E32</f>
        <v>26.28</v>
      </c>
      <c r="F33" s="86"/>
      <c r="G33" s="86"/>
      <c r="H33" s="87"/>
      <c r="I33" s="89"/>
      <c r="J33" s="89"/>
      <c r="K33" s="89"/>
      <c r="L33" s="89"/>
      <c r="M33" s="90"/>
    </row>
    <row r="34" spans="1:13">
      <c r="A34" s="175"/>
      <c r="B34" s="68" t="s">
        <v>2</v>
      </c>
      <c r="C34" s="70" t="s">
        <v>182</v>
      </c>
      <c r="D34" s="102">
        <v>7.0000000000000007E-2</v>
      </c>
      <c r="E34" s="111">
        <f>D34*E32</f>
        <v>0.84000000000000008</v>
      </c>
      <c r="F34" s="86"/>
      <c r="G34" s="86"/>
      <c r="H34" s="89"/>
      <c r="I34" s="89"/>
      <c r="J34" s="87"/>
      <c r="K34" s="89"/>
      <c r="L34" s="89"/>
      <c r="M34" s="90"/>
    </row>
    <row r="35" spans="1:13">
      <c r="A35" s="175"/>
      <c r="B35" s="68" t="s">
        <v>240</v>
      </c>
      <c r="C35" s="68" t="s">
        <v>10</v>
      </c>
      <c r="D35" s="102">
        <v>1</v>
      </c>
      <c r="E35" s="111">
        <f>D35*E32</f>
        <v>12</v>
      </c>
      <c r="F35" s="86"/>
      <c r="G35" s="86"/>
      <c r="H35" s="89"/>
      <c r="I35" s="89"/>
      <c r="J35" s="89"/>
      <c r="K35" s="89"/>
      <c r="L35" s="89"/>
      <c r="M35" s="90"/>
    </row>
    <row r="36" spans="1:13">
      <c r="A36" s="175"/>
      <c r="B36" s="68" t="s">
        <v>158</v>
      </c>
      <c r="C36" s="68" t="s">
        <v>18</v>
      </c>
      <c r="D36" s="102">
        <v>0.37</v>
      </c>
      <c r="E36" s="111">
        <f>D36*E32</f>
        <v>4.4399999999999995</v>
      </c>
      <c r="F36" s="86"/>
      <c r="G36" s="86"/>
      <c r="H36" s="89"/>
      <c r="I36" s="89"/>
      <c r="J36" s="89"/>
      <c r="K36" s="89"/>
      <c r="L36" s="89"/>
      <c r="M36" s="90"/>
    </row>
    <row r="37" spans="1:13" s="93" customFormat="1" ht="25.5">
      <c r="A37" s="67" t="s">
        <v>37</v>
      </c>
      <c r="B37" s="67" t="s">
        <v>460</v>
      </c>
      <c r="C37" s="67" t="s">
        <v>10</v>
      </c>
      <c r="D37" s="109"/>
      <c r="E37" s="128">
        <v>2</v>
      </c>
      <c r="F37" s="115"/>
      <c r="G37" s="110"/>
      <c r="H37" s="89"/>
      <c r="I37" s="89"/>
      <c r="J37" s="89"/>
      <c r="K37" s="89"/>
      <c r="L37" s="89"/>
    </row>
    <row r="38" spans="1:13">
      <c r="A38" s="175"/>
      <c r="B38" s="68" t="s">
        <v>1</v>
      </c>
      <c r="C38" s="70" t="s">
        <v>180</v>
      </c>
      <c r="D38" s="102">
        <v>2.19</v>
      </c>
      <c r="E38" s="111">
        <f>D38*E37</f>
        <v>4.38</v>
      </c>
      <c r="F38" s="86"/>
      <c r="G38" s="86"/>
      <c r="H38" s="87"/>
      <c r="I38" s="89"/>
      <c r="J38" s="89"/>
      <c r="K38" s="89"/>
      <c r="L38" s="89"/>
    </row>
    <row r="39" spans="1:13">
      <c r="A39" s="175"/>
      <c r="B39" s="68" t="s">
        <v>2</v>
      </c>
      <c r="C39" s="70" t="s">
        <v>18</v>
      </c>
      <c r="D39" s="102">
        <v>7.0000000000000007E-2</v>
      </c>
      <c r="E39" s="111">
        <f>D39*E37</f>
        <v>0.14000000000000001</v>
      </c>
      <c r="F39" s="86"/>
      <c r="G39" s="86"/>
      <c r="H39" s="89"/>
      <c r="I39" s="89"/>
      <c r="J39" s="87"/>
      <c r="K39" s="89"/>
      <c r="L39" s="89"/>
    </row>
    <row r="40" spans="1:13">
      <c r="A40" s="175"/>
      <c r="B40" s="68" t="s">
        <v>461</v>
      </c>
      <c r="C40" s="68" t="s">
        <v>10</v>
      </c>
      <c r="D40" s="102">
        <v>1</v>
      </c>
      <c r="E40" s="111">
        <f>D40*E37</f>
        <v>2</v>
      </c>
      <c r="F40" s="86"/>
      <c r="G40" s="86"/>
      <c r="H40" s="89"/>
      <c r="I40" s="89"/>
      <c r="J40" s="89"/>
      <c r="K40" s="89"/>
      <c r="L40" s="89"/>
    </row>
    <row r="41" spans="1:13">
      <c r="A41" s="175"/>
      <c r="B41" s="68" t="s">
        <v>158</v>
      </c>
      <c r="C41" s="68" t="s">
        <v>18</v>
      </c>
      <c r="D41" s="102">
        <v>0.37</v>
      </c>
      <c r="E41" s="111">
        <f>D41*E37</f>
        <v>0.74</v>
      </c>
      <c r="F41" s="86"/>
      <c r="G41" s="86"/>
      <c r="H41" s="89"/>
      <c r="I41" s="89"/>
      <c r="J41" s="89"/>
      <c r="K41" s="89"/>
      <c r="L41" s="89"/>
    </row>
    <row r="42" spans="1:13" s="93" customFormat="1" ht="25.5">
      <c r="A42" s="67" t="s">
        <v>25</v>
      </c>
      <c r="B42" s="67" t="s">
        <v>377</v>
      </c>
      <c r="C42" s="67" t="s">
        <v>15</v>
      </c>
      <c r="D42" s="109"/>
      <c r="E42" s="128">
        <v>14</v>
      </c>
      <c r="F42" s="109"/>
      <c r="G42" s="110"/>
      <c r="H42" s="89"/>
      <c r="I42" s="89"/>
      <c r="J42" s="89"/>
      <c r="K42" s="89"/>
      <c r="L42" s="89"/>
      <c r="M42" s="90"/>
    </row>
    <row r="43" spans="1:13">
      <c r="A43" s="175"/>
      <c r="B43" s="68" t="s">
        <v>1</v>
      </c>
      <c r="C43" s="70" t="s">
        <v>180</v>
      </c>
      <c r="D43" s="70">
        <v>1.51</v>
      </c>
      <c r="E43" s="111">
        <f>D43*E42</f>
        <v>21.14</v>
      </c>
      <c r="F43" s="70"/>
      <c r="G43" s="86"/>
      <c r="H43" s="87"/>
      <c r="I43" s="89"/>
      <c r="J43" s="89"/>
      <c r="K43" s="89"/>
      <c r="L43" s="89"/>
      <c r="M43" s="90"/>
    </row>
    <row r="44" spans="1:13">
      <c r="A44" s="175"/>
      <c r="B44" s="68" t="s">
        <v>2</v>
      </c>
      <c r="C44" s="70" t="s">
        <v>182</v>
      </c>
      <c r="D44" s="102">
        <v>0.13</v>
      </c>
      <c r="E44" s="111">
        <f>D44*E42</f>
        <v>1.82</v>
      </c>
      <c r="F44" s="70"/>
      <c r="G44" s="86"/>
      <c r="H44" s="89"/>
      <c r="I44" s="89"/>
      <c r="J44" s="87"/>
      <c r="K44" s="89"/>
      <c r="L44" s="89"/>
      <c r="M44" s="90"/>
    </row>
    <row r="45" spans="1:13">
      <c r="A45" s="175"/>
      <c r="B45" s="68" t="s">
        <v>325</v>
      </c>
      <c r="C45" s="68" t="s">
        <v>21</v>
      </c>
      <c r="D45" s="111">
        <v>1</v>
      </c>
      <c r="E45" s="111">
        <f>D45*E42</f>
        <v>14</v>
      </c>
      <c r="F45" s="102"/>
      <c r="G45" s="86"/>
      <c r="H45" s="89"/>
      <c r="I45" s="89"/>
      <c r="J45" s="89"/>
      <c r="K45" s="89"/>
      <c r="L45" s="89"/>
      <c r="M45" s="90"/>
    </row>
    <row r="46" spans="1:13">
      <c r="A46" s="175"/>
      <c r="B46" s="68" t="s">
        <v>158</v>
      </c>
      <c r="C46" s="68" t="s">
        <v>18</v>
      </c>
      <c r="D46" s="102">
        <v>7.0000000000000007E-2</v>
      </c>
      <c r="E46" s="111">
        <f>D46*E42</f>
        <v>0.98000000000000009</v>
      </c>
      <c r="F46" s="102"/>
      <c r="G46" s="86"/>
      <c r="H46" s="89"/>
      <c r="I46" s="89"/>
      <c r="J46" s="89"/>
      <c r="K46" s="89"/>
      <c r="L46" s="89"/>
      <c r="M46" s="90"/>
    </row>
    <row r="47" spans="1:13" s="93" customFormat="1" ht="25.5">
      <c r="A47" s="67" t="s">
        <v>26</v>
      </c>
      <c r="B47" s="67" t="s">
        <v>231</v>
      </c>
      <c r="C47" s="67" t="s">
        <v>19</v>
      </c>
      <c r="D47" s="109"/>
      <c r="E47" s="128">
        <f>E16+E10</f>
        <v>69.25</v>
      </c>
      <c r="F47" s="109"/>
      <c r="G47" s="110"/>
      <c r="H47" s="89"/>
      <c r="I47" s="89"/>
      <c r="J47" s="89"/>
      <c r="K47" s="89"/>
      <c r="L47" s="89"/>
      <c r="M47" s="90"/>
    </row>
    <row r="48" spans="1:13">
      <c r="A48" s="175"/>
      <c r="B48" s="68" t="s">
        <v>1</v>
      </c>
      <c r="C48" s="70" t="s">
        <v>180</v>
      </c>
      <c r="D48" s="107">
        <v>5.16E-2</v>
      </c>
      <c r="E48" s="111">
        <f>D48*E47</f>
        <v>3.5733000000000001</v>
      </c>
      <c r="F48" s="70"/>
      <c r="G48" s="86"/>
      <c r="H48" s="87"/>
      <c r="I48" s="89"/>
      <c r="J48" s="89"/>
      <c r="K48" s="89"/>
      <c r="L48" s="89"/>
      <c r="M48" s="90"/>
    </row>
    <row r="49" spans="1:13">
      <c r="A49" s="175"/>
      <c r="B49" s="68" t="s">
        <v>2</v>
      </c>
      <c r="C49" s="70" t="s">
        <v>182</v>
      </c>
      <c r="D49" s="102">
        <v>1.0999999999999999E-2</v>
      </c>
      <c r="E49" s="111">
        <f>D49*E47</f>
        <v>0.76174999999999993</v>
      </c>
      <c r="F49" s="70"/>
      <c r="G49" s="86"/>
      <c r="H49" s="89"/>
      <c r="I49" s="89"/>
      <c r="J49" s="87"/>
      <c r="K49" s="89"/>
      <c r="L49" s="89"/>
      <c r="M49" s="90"/>
    </row>
    <row r="50" spans="1:13" s="93" customFormat="1" ht="25.5">
      <c r="A50" s="67" t="s">
        <v>27</v>
      </c>
      <c r="B50" s="67" t="s">
        <v>428</v>
      </c>
      <c r="C50" s="67" t="s">
        <v>3</v>
      </c>
      <c r="D50" s="128"/>
      <c r="E50" s="128">
        <v>28</v>
      </c>
      <c r="F50" s="115"/>
      <c r="G50" s="110"/>
      <c r="H50" s="89"/>
      <c r="I50" s="89"/>
      <c r="J50" s="89"/>
      <c r="K50" s="89"/>
      <c r="L50" s="89"/>
      <c r="M50" s="90"/>
    </row>
    <row r="51" spans="1:13">
      <c r="A51" s="175"/>
      <c r="B51" s="68" t="s">
        <v>1</v>
      </c>
      <c r="C51" s="70" t="s">
        <v>180</v>
      </c>
      <c r="D51" s="117">
        <v>0.19700000000000001</v>
      </c>
      <c r="E51" s="111">
        <f>D51*E50</f>
        <v>5.516</v>
      </c>
      <c r="F51" s="86"/>
      <c r="G51" s="86"/>
      <c r="H51" s="87"/>
      <c r="I51" s="89"/>
      <c r="J51" s="89"/>
      <c r="K51" s="89"/>
      <c r="L51" s="89"/>
      <c r="M51" s="90"/>
    </row>
    <row r="52" spans="1:13">
      <c r="A52" s="175"/>
      <c r="B52" s="68" t="s">
        <v>2</v>
      </c>
      <c r="C52" s="70" t="s">
        <v>182</v>
      </c>
      <c r="D52" s="107">
        <v>1.6299999999999999E-2</v>
      </c>
      <c r="E52" s="111">
        <f>D52*E50</f>
        <v>0.45639999999999997</v>
      </c>
      <c r="F52" s="86"/>
      <c r="G52" s="86"/>
      <c r="H52" s="89"/>
      <c r="I52" s="89"/>
      <c r="J52" s="87"/>
      <c r="K52" s="89"/>
      <c r="L52" s="89"/>
      <c r="M52" s="90"/>
    </row>
    <row r="53" spans="1:13">
      <c r="A53" s="111"/>
      <c r="B53" s="67" t="s">
        <v>232</v>
      </c>
      <c r="C53" s="68"/>
      <c r="D53" s="102"/>
      <c r="E53" s="111"/>
      <c r="F53" s="102"/>
      <c r="G53" s="111"/>
      <c r="H53" s="155"/>
      <c r="I53" s="155"/>
      <c r="J53" s="155"/>
      <c r="K53" s="155"/>
      <c r="L53" s="155"/>
      <c r="M53" s="90"/>
    </row>
    <row r="54" spans="1:13" s="93" customFormat="1" ht="25.5">
      <c r="A54" s="67" t="s">
        <v>28</v>
      </c>
      <c r="B54" s="67" t="s">
        <v>233</v>
      </c>
      <c r="C54" s="67" t="s">
        <v>19</v>
      </c>
      <c r="D54" s="109"/>
      <c r="E54" s="74">
        <v>27.55</v>
      </c>
      <c r="F54" s="115"/>
      <c r="G54" s="110"/>
      <c r="H54" s="89"/>
      <c r="I54" s="89"/>
      <c r="J54" s="89"/>
      <c r="K54" s="89"/>
      <c r="L54" s="89"/>
      <c r="M54" s="90"/>
    </row>
    <row r="55" spans="1:13">
      <c r="A55" s="175"/>
      <c r="B55" s="68" t="s">
        <v>1</v>
      </c>
      <c r="C55" s="70" t="s">
        <v>180</v>
      </c>
      <c r="D55" s="102">
        <v>0.58299999999999996</v>
      </c>
      <c r="E55" s="111">
        <f>D55*E54</f>
        <v>16.06165</v>
      </c>
      <c r="F55" s="86"/>
      <c r="G55" s="86"/>
      <c r="H55" s="87"/>
      <c r="I55" s="89"/>
      <c r="J55" s="89"/>
      <c r="K55" s="89"/>
      <c r="L55" s="89"/>
      <c r="M55" s="90"/>
    </row>
    <row r="56" spans="1:13">
      <c r="A56" s="175"/>
      <c r="B56" s="68" t="s">
        <v>2</v>
      </c>
      <c r="C56" s="70" t="s">
        <v>182</v>
      </c>
      <c r="D56" s="102">
        <v>4.5999999999999999E-3</v>
      </c>
      <c r="E56" s="117">
        <f>D56*E54</f>
        <v>0.12673000000000001</v>
      </c>
      <c r="F56" s="86"/>
      <c r="G56" s="86"/>
      <c r="H56" s="89"/>
      <c r="I56" s="89"/>
      <c r="J56" s="87"/>
      <c r="K56" s="89"/>
      <c r="L56" s="89"/>
      <c r="M56" s="90"/>
    </row>
    <row r="57" spans="1:13">
      <c r="A57" s="175"/>
      <c r="B57" s="68" t="s">
        <v>234</v>
      </c>
      <c r="C57" s="68" t="s">
        <v>5</v>
      </c>
      <c r="D57" s="111">
        <v>1</v>
      </c>
      <c r="E57" s="111">
        <f>D57*E54</f>
        <v>27.55</v>
      </c>
      <c r="F57" s="86"/>
      <c r="G57" s="86"/>
      <c r="H57" s="89"/>
      <c r="I57" s="89"/>
      <c r="J57" s="89"/>
      <c r="K57" s="89"/>
      <c r="L57" s="89"/>
      <c r="M57" s="90"/>
    </row>
    <row r="58" spans="1:13">
      <c r="A58" s="175"/>
      <c r="B58" s="68" t="s">
        <v>235</v>
      </c>
      <c r="C58" s="68" t="s">
        <v>21</v>
      </c>
      <c r="D58" s="102"/>
      <c r="E58" s="111">
        <v>56</v>
      </c>
      <c r="F58" s="86"/>
      <c r="G58" s="86"/>
      <c r="H58" s="89"/>
      <c r="I58" s="89"/>
      <c r="J58" s="89"/>
      <c r="K58" s="89"/>
      <c r="L58" s="89"/>
      <c r="M58" s="90"/>
    </row>
    <row r="59" spans="1:13">
      <c r="A59" s="175"/>
      <c r="B59" s="68" t="s">
        <v>158</v>
      </c>
      <c r="C59" s="68" t="s">
        <v>18</v>
      </c>
      <c r="D59" s="102">
        <v>0.20799999999999999</v>
      </c>
      <c r="E59" s="111">
        <f>D59*E54</f>
        <v>5.7303999999999995</v>
      </c>
      <c r="F59" s="86"/>
      <c r="G59" s="86"/>
      <c r="H59" s="89"/>
      <c r="I59" s="89"/>
      <c r="J59" s="89"/>
      <c r="K59" s="89"/>
      <c r="L59" s="89"/>
      <c r="M59" s="90"/>
    </row>
    <row r="60" spans="1:13" s="93" customFormat="1" ht="25.5">
      <c r="A60" s="67" t="s">
        <v>66</v>
      </c>
      <c r="B60" s="67" t="s">
        <v>236</v>
      </c>
      <c r="C60" s="67" t="s">
        <v>19</v>
      </c>
      <c r="D60" s="109"/>
      <c r="E60" s="74">
        <v>64.5</v>
      </c>
      <c r="F60" s="115"/>
      <c r="G60" s="110"/>
      <c r="H60" s="89"/>
      <c r="I60" s="89"/>
      <c r="J60" s="89"/>
      <c r="K60" s="89"/>
      <c r="L60" s="89"/>
      <c r="M60" s="90"/>
    </row>
    <row r="61" spans="1:13">
      <c r="A61" s="175"/>
      <c r="B61" s="68" t="s">
        <v>1</v>
      </c>
      <c r="C61" s="70" t="s">
        <v>180</v>
      </c>
      <c r="D61" s="102">
        <v>0.60899999999999999</v>
      </c>
      <c r="E61" s="111">
        <f>D61*E60</f>
        <v>39.280499999999996</v>
      </c>
      <c r="F61" s="86"/>
      <c r="G61" s="86"/>
      <c r="H61" s="87"/>
      <c r="I61" s="89"/>
      <c r="J61" s="89"/>
      <c r="K61" s="89"/>
      <c r="L61" s="89"/>
      <c r="M61" s="90"/>
    </row>
    <row r="62" spans="1:13">
      <c r="A62" s="175"/>
      <c r="B62" s="68" t="s">
        <v>2</v>
      </c>
      <c r="C62" s="70" t="s">
        <v>182</v>
      </c>
      <c r="D62" s="102">
        <v>2.0999999999999999E-3</v>
      </c>
      <c r="E62" s="117">
        <f>D62*E60</f>
        <v>0.13544999999999999</v>
      </c>
      <c r="F62" s="86"/>
      <c r="G62" s="86"/>
      <c r="H62" s="89"/>
      <c r="I62" s="89"/>
      <c r="J62" s="87"/>
      <c r="K62" s="89"/>
      <c r="L62" s="89"/>
      <c r="M62" s="90"/>
    </row>
    <row r="63" spans="1:13">
      <c r="A63" s="175"/>
      <c r="B63" s="68" t="s">
        <v>237</v>
      </c>
      <c r="C63" s="68" t="s">
        <v>5</v>
      </c>
      <c r="D63" s="111">
        <v>1</v>
      </c>
      <c r="E63" s="111">
        <f>D63*E60</f>
        <v>64.5</v>
      </c>
      <c r="F63" s="86"/>
      <c r="G63" s="86"/>
      <c r="H63" s="89"/>
      <c r="I63" s="89"/>
      <c r="J63" s="89"/>
      <c r="K63" s="89"/>
      <c r="L63" s="89"/>
      <c r="M63" s="90"/>
    </row>
    <row r="64" spans="1:13">
      <c r="A64" s="175"/>
      <c r="B64" s="68" t="s">
        <v>238</v>
      </c>
      <c r="C64" s="68" t="s">
        <v>21</v>
      </c>
      <c r="D64" s="102"/>
      <c r="E64" s="111">
        <v>48</v>
      </c>
      <c r="F64" s="86"/>
      <c r="G64" s="86"/>
      <c r="H64" s="89"/>
      <c r="I64" s="89"/>
      <c r="J64" s="89"/>
      <c r="K64" s="89"/>
      <c r="L64" s="89"/>
      <c r="M64" s="90"/>
    </row>
    <row r="65" spans="1:13">
      <c r="A65" s="175"/>
      <c r="B65" s="68" t="s">
        <v>158</v>
      </c>
      <c r="C65" s="68" t="s">
        <v>18</v>
      </c>
      <c r="D65" s="102">
        <v>0.156</v>
      </c>
      <c r="E65" s="111">
        <f>D65*E60</f>
        <v>10.061999999999999</v>
      </c>
      <c r="F65" s="86"/>
      <c r="G65" s="86"/>
      <c r="H65" s="89"/>
      <c r="I65" s="89"/>
      <c r="J65" s="89"/>
      <c r="K65" s="89"/>
      <c r="L65" s="89"/>
      <c r="M65" s="90"/>
    </row>
    <row r="66" spans="1:13" s="93" customFormat="1">
      <c r="A66" s="67" t="s">
        <v>44</v>
      </c>
      <c r="B66" s="67" t="s">
        <v>378</v>
      </c>
      <c r="C66" s="67" t="s">
        <v>10</v>
      </c>
      <c r="D66" s="109"/>
      <c r="E66" s="128">
        <v>12</v>
      </c>
      <c r="F66" s="115"/>
      <c r="G66" s="110"/>
      <c r="H66" s="89"/>
      <c r="I66" s="89"/>
      <c r="J66" s="89"/>
      <c r="K66" s="89"/>
      <c r="L66" s="89"/>
      <c r="M66" s="90"/>
    </row>
    <row r="67" spans="1:13">
      <c r="A67" s="175"/>
      <c r="B67" s="68" t="s">
        <v>1</v>
      </c>
      <c r="C67" s="70" t="s">
        <v>180</v>
      </c>
      <c r="D67" s="102">
        <v>3.02</v>
      </c>
      <c r="E67" s="111">
        <f>D67*E66</f>
        <v>36.24</v>
      </c>
      <c r="F67" s="86"/>
      <c r="G67" s="86"/>
      <c r="H67" s="87"/>
      <c r="I67" s="89"/>
      <c r="J67" s="89"/>
      <c r="K67" s="89"/>
      <c r="L67" s="89"/>
      <c r="M67" s="90"/>
    </row>
    <row r="68" spans="1:13">
      <c r="A68" s="175"/>
      <c r="B68" s="68" t="s">
        <v>2</v>
      </c>
      <c r="C68" s="70" t="s">
        <v>182</v>
      </c>
      <c r="D68" s="102">
        <v>7.0000000000000007E-2</v>
      </c>
      <c r="E68" s="111">
        <f>D68*E66</f>
        <v>0.84000000000000008</v>
      </c>
      <c r="F68" s="86"/>
      <c r="G68" s="86"/>
      <c r="H68" s="89"/>
      <c r="I68" s="89"/>
      <c r="J68" s="87"/>
      <c r="K68" s="89"/>
      <c r="L68" s="89"/>
      <c r="M68" s="90"/>
    </row>
    <row r="69" spans="1:13">
      <c r="A69" s="175"/>
      <c r="B69" s="68" t="s">
        <v>389</v>
      </c>
      <c r="C69" s="68" t="s">
        <v>10</v>
      </c>
      <c r="D69" s="102">
        <v>1</v>
      </c>
      <c r="E69" s="111">
        <f>D69*E66</f>
        <v>12</v>
      </c>
      <c r="F69" s="86"/>
      <c r="G69" s="86"/>
      <c r="H69" s="89"/>
      <c r="I69" s="89"/>
      <c r="J69" s="89"/>
      <c r="K69" s="89"/>
      <c r="L69" s="89"/>
      <c r="M69" s="90"/>
    </row>
    <row r="70" spans="1:13">
      <c r="A70" s="175"/>
      <c r="B70" s="68" t="s">
        <v>158</v>
      </c>
      <c r="C70" s="68" t="s">
        <v>18</v>
      </c>
      <c r="D70" s="102">
        <v>1.32</v>
      </c>
      <c r="E70" s="111">
        <f>D70*E66</f>
        <v>15.84</v>
      </c>
      <c r="F70" s="86"/>
      <c r="G70" s="86"/>
      <c r="H70" s="89"/>
      <c r="I70" s="89"/>
      <c r="J70" s="89"/>
      <c r="K70" s="89"/>
      <c r="L70" s="89"/>
      <c r="M70" s="90"/>
    </row>
    <row r="71" spans="1:13" s="93" customFormat="1">
      <c r="A71" s="67" t="s">
        <v>45</v>
      </c>
      <c r="B71" s="67" t="s">
        <v>462</v>
      </c>
      <c r="C71" s="67" t="s">
        <v>10</v>
      </c>
      <c r="D71" s="109"/>
      <c r="E71" s="128">
        <v>2</v>
      </c>
      <c r="F71" s="115"/>
      <c r="G71" s="110"/>
      <c r="H71" s="89"/>
      <c r="I71" s="89"/>
      <c r="J71" s="89"/>
      <c r="K71" s="89"/>
      <c r="L71" s="89"/>
    </row>
    <row r="72" spans="1:13">
      <c r="A72" s="175"/>
      <c r="B72" s="68" t="s">
        <v>1</v>
      </c>
      <c r="C72" s="70" t="s">
        <v>180</v>
      </c>
      <c r="D72" s="102">
        <v>3.02</v>
      </c>
      <c r="E72" s="111">
        <f>D72*E71</f>
        <v>6.04</v>
      </c>
      <c r="F72" s="86"/>
      <c r="G72" s="86"/>
      <c r="H72" s="87"/>
      <c r="I72" s="89"/>
      <c r="J72" s="89"/>
      <c r="K72" s="89"/>
      <c r="L72" s="89"/>
    </row>
    <row r="73" spans="1:13">
      <c r="A73" s="175"/>
      <c r="B73" s="68" t="s">
        <v>2</v>
      </c>
      <c r="C73" s="70" t="s">
        <v>18</v>
      </c>
      <c r="D73" s="102">
        <v>7.0000000000000007E-2</v>
      </c>
      <c r="E73" s="111">
        <f>D73*E71</f>
        <v>0.14000000000000001</v>
      </c>
      <c r="F73" s="86"/>
      <c r="G73" s="86"/>
      <c r="H73" s="89"/>
      <c r="I73" s="89"/>
      <c r="J73" s="87"/>
      <c r="K73" s="89"/>
      <c r="L73" s="89"/>
    </row>
    <row r="74" spans="1:13">
      <c r="A74" s="175"/>
      <c r="B74" s="68" t="s">
        <v>463</v>
      </c>
      <c r="C74" s="68" t="s">
        <v>10</v>
      </c>
      <c r="D74" s="102">
        <v>1</v>
      </c>
      <c r="E74" s="111">
        <f>D74*E71</f>
        <v>2</v>
      </c>
      <c r="F74" s="86"/>
      <c r="G74" s="86"/>
      <c r="H74" s="89"/>
      <c r="I74" s="89"/>
      <c r="J74" s="89"/>
      <c r="K74" s="89"/>
      <c r="L74" s="89"/>
    </row>
    <row r="75" spans="1:13">
      <c r="A75" s="175"/>
      <c r="B75" s="68" t="s">
        <v>158</v>
      </c>
      <c r="C75" s="68" t="s">
        <v>18</v>
      </c>
      <c r="D75" s="102">
        <v>1.32</v>
      </c>
      <c r="E75" s="111">
        <f>D75*E71</f>
        <v>2.64</v>
      </c>
      <c r="F75" s="86"/>
      <c r="G75" s="86"/>
      <c r="H75" s="89"/>
      <c r="I75" s="89"/>
      <c r="J75" s="89"/>
      <c r="K75" s="89"/>
      <c r="L75" s="89"/>
    </row>
    <row r="76" spans="1:13" s="93" customFormat="1">
      <c r="A76" s="67" t="s">
        <v>46</v>
      </c>
      <c r="B76" s="67" t="s">
        <v>241</v>
      </c>
      <c r="C76" s="67" t="s">
        <v>21</v>
      </c>
      <c r="D76" s="109"/>
      <c r="E76" s="128">
        <v>8</v>
      </c>
      <c r="F76" s="115"/>
      <c r="G76" s="110"/>
      <c r="H76" s="89"/>
      <c r="I76" s="89"/>
      <c r="J76" s="89"/>
      <c r="K76" s="89"/>
      <c r="L76" s="89"/>
      <c r="M76" s="90"/>
    </row>
    <row r="77" spans="1:13">
      <c r="A77" s="175"/>
      <c r="B77" s="68" t="s">
        <v>1</v>
      </c>
      <c r="C77" s="70" t="s">
        <v>180</v>
      </c>
      <c r="D77" s="102">
        <v>0.46</v>
      </c>
      <c r="E77" s="111">
        <f>D77*E76</f>
        <v>3.68</v>
      </c>
      <c r="F77" s="86"/>
      <c r="G77" s="86"/>
      <c r="H77" s="87"/>
      <c r="I77" s="89"/>
      <c r="J77" s="89"/>
      <c r="K77" s="89"/>
      <c r="L77" s="89"/>
      <c r="M77" s="90"/>
    </row>
    <row r="78" spans="1:13">
      <c r="A78" s="175"/>
      <c r="B78" s="68" t="s">
        <v>2</v>
      </c>
      <c r="C78" s="70" t="s">
        <v>182</v>
      </c>
      <c r="D78" s="102">
        <v>0.02</v>
      </c>
      <c r="E78" s="117">
        <f>D78*E76</f>
        <v>0.16</v>
      </c>
      <c r="F78" s="86"/>
      <c r="G78" s="86"/>
      <c r="H78" s="89"/>
      <c r="I78" s="89"/>
      <c r="J78" s="87"/>
      <c r="K78" s="89"/>
      <c r="L78" s="89"/>
      <c r="M78" s="90"/>
    </row>
    <row r="79" spans="1:13">
      <c r="A79" s="175"/>
      <c r="B79" s="68" t="s">
        <v>242</v>
      </c>
      <c r="C79" s="68" t="s">
        <v>10</v>
      </c>
      <c r="D79" s="102">
        <v>1</v>
      </c>
      <c r="E79" s="111">
        <f>D79*E76</f>
        <v>8</v>
      </c>
      <c r="F79" s="86"/>
      <c r="G79" s="86"/>
      <c r="H79" s="89"/>
      <c r="I79" s="89"/>
      <c r="J79" s="89"/>
      <c r="K79" s="89"/>
      <c r="L79" s="89"/>
      <c r="M79" s="90"/>
    </row>
    <row r="80" spans="1:13">
      <c r="A80" s="175"/>
      <c r="B80" s="68" t="s">
        <v>158</v>
      </c>
      <c r="C80" s="68" t="s">
        <v>18</v>
      </c>
      <c r="D80" s="102">
        <v>0.11</v>
      </c>
      <c r="E80" s="111">
        <f>D80*E76</f>
        <v>0.88</v>
      </c>
      <c r="F80" s="86"/>
      <c r="G80" s="86"/>
      <c r="H80" s="89"/>
      <c r="I80" s="89"/>
      <c r="J80" s="89"/>
      <c r="K80" s="89"/>
      <c r="L80" s="89"/>
      <c r="M80" s="90"/>
    </row>
    <row r="81" spans="1:13" s="93" customFormat="1" ht="25.5">
      <c r="A81" s="67" t="s">
        <v>67</v>
      </c>
      <c r="B81" s="67" t="s">
        <v>427</v>
      </c>
      <c r="C81" s="67" t="s">
        <v>3</v>
      </c>
      <c r="D81" s="128"/>
      <c r="E81" s="128">
        <v>22</v>
      </c>
      <c r="F81" s="115"/>
      <c r="G81" s="110"/>
      <c r="H81" s="89"/>
      <c r="I81" s="89"/>
      <c r="J81" s="89"/>
      <c r="K81" s="89"/>
      <c r="L81" s="89"/>
      <c r="M81" s="90"/>
    </row>
    <row r="82" spans="1:13">
      <c r="A82" s="175"/>
      <c r="B82" s="68" t="s">
        <v>1</v>
      </c>
      <c r="C82" s="70" t="s">
        <v>180</v>
      </c>
      <c r="D82" s="117">
        <v>0.19700000000000001</v>
      </c>
      <c r="E82" s="111">
        <f>D82*E81</f>
        <v>4.3340000000000005</v>
      </c>
      <c r="F82" s="86"/>
      <c r="G82" s="86"/>
      <c r="H82" s="87"/>
      <c r="I82" s="89"/>
      <c r="J82" s="89"/>
      <c r="K82" s="89"/>
      <c r="L82" s="89"/>
      <c r="M82" s="90"/>
    </row>
    <row r="83" spans="1:13">
      <c r="A83" s="175"/>
      <c r="B83" s="68" t="s">
        <v>2</v>
      </c>
      <c r="C83" s="70" t="s">
        <v>182</v>
      </c>
      <c r="D83" s="107">
        <v>1.6299999999999999E-2</v>
      </c>
      <c r="E83" s="111">
        <f>D83*E81</f>
        <v>0.35859999999999997</v>
      </c>
      <c r="F83" s="86"/>
      <c r="G83" s="86"/>
      <c r="H83" s="89"/>
      <c r="I83" s="89"/>
      <c r="J83" s="87"/>
      <c r="K83" s="89"/>
      <c r="L83" s="89"/>
      <c r="M83" s="90"/>
    </row>
    <row r="84" spans="1:13">
      <c r="A84" s="67"/>
      <c r="B84" s="149" t="s">
        <v>199</v>
      </c>
      <c r="C84" s="67"/>
      <c r="D84" s="112"/>
      <c r="E84" s="115"/>
      <c r="F84" s="115"/>
      <c r="G84" s="115"/>
      <c r="H84" s="92"/>
      <c r="I84" s="130"/>
      <c r="J84" s="155"/>
      <c r="K84" s="130"/>
      <c r="L84" s="130"/>
    </row>
    <row r="85" spans="1:13">
      <c r="A85" s="67"/>
      <c r="B85" s="149" t="s">
        <v>323</v>
      </c>
      <c r="C85" s="154">
        <v>0</v>
      </c>
      <c r="D85" s="112"/>
      <c r="E85" s="155"/>
      <c r="F85" s="115"/>
      <c r="G85" s="110"/>
      <c r="H85" s="129"/>
      <c r="I85" s="92"/>
      <c r="J85" s="155"/>
      <c r="K85" s="92"/>
      <c r="L85" s="130">
        <f>G84*C85</f>
        <v>0</v>
      </c>
      <c r="M85" s="71" t="s">
        <v>849</v>
      </c>
    </row>
    <row r="86" spans="1:13">
      <c r="A86" s="67"/>
      <c r="B86" s="149" t="s">
        <v>172</v>
      </c>
      <c r="C86" s="158"/>
      <c r="D86" s="112"/>
      <c r="E86" s="155"/>
      <c r="F86" s="115"/>
      <c r="G86" s="110"/>
      <c r="H86" s="159"/>
      <c r="I86" s="92"/>
      <c r="J86" s="155"/>
      <c r="K86" s="155"/>
      <c r="L86" s="89">
        <f>L84+L85</f>
        <v>0</v>
      </c>
    </row>
    <row r="87" spans="1:13">
      <c r="A87" s="67"/>
      <c r="B87" s="149" t="s">
        <v>161</v>
      </c>
      <c r="C87" s="154">
        <v>0</v>
      </c>
      <c r="D87" s="112"/>
      <c r="E87" s="155"/>
      <c r="F87" s="115"/>
      <c r="G87" s="88"/>
      <c r="H87" s="92"/>
      <c r="I87" s="92"/>
      <c r="J87" s="155"/>
      <c r="K87" s="155"/>
      <c r="L87" s="89">
        <f>L86*C87</f>
        <v>0</v>
      </c>
      <c r="M87" s="71" t="s">
        <v>854</v>
      </c>
    </row>
    <row r="88" spans="1:13">
      <c r="A88" s="67"/>
      <c r="B88" s="149" t="s">
        <v>172</v>
      </c>
      <c r="C88" s="158"/>
      <c r="D88" s="112"/>
      <c r="E88" s="155"/>
      <c r="F88" s="115"/>
      <c r="G88" s="110"/>
      <c r="H88" s="159"/>
      <c r="I88" s="92"/>
      <c r="J88" s="155"/>
      <c r="K88" s="155"/>
      <c r="L88" s="89">
        <f>L86+L87</f>
        <v>0</v>
      </c>
    </row>
    <row r="89" spans="1:13">
      <c r="A89" s="67"/>
      <c r="B89" s="149" t="s">
        <v>162</v>
      </c>
      <c r="C89" s="154">
        <v>0</v>
      </c>
      <c r="D89" s="112"/>
      <c r="E89" s="155"/>
      <c r="F89" s="115"/>
      <c r="G89" s="88"/>
      <c r="H89" s="92"/>
      <c r="I89" s="159"/>
      <c r="J89" s="155"/>
      <c r="K89" s="155"/>
      <c r="L89" s="89">
        <f>L88*C89</f>
        <v>0</v>
      </c>
      <c r="M89" s="71" t="s">
        <v>851</v>
      </c>
    </row>
    <row r="90" spans="1:13">
      <c r="A90" s="68"/>
      <c r="B90" s="149" t="s">
        <v>172</v>
      </c>
      <c r="C90" s="86"/>
      <c r="D90" s="114"/>
      <c r="E90" s="155"/>
      <c r="F90" s="86"/>
      <c r="G90" s="110"/>
      <c r="H90" s="160"/>
      <c r="I90" s="155"/>
      <c r="J90" s="155"/>
      <c r="K90" s="155"/>
      <c r="L90" s="89">
        <f>L88+L89</f>
        <v>0</v>
      </c>
    </row>
  </sheetData>
  <mergeCells count="11">
    <mergeCell ref="J6:K6"/>
    <mergeCell ref="A2:L2"/>
    <mergeCell ref="A3:L3"/>
    <mergeCell ref="A4:L4"/>
    <mergeCell ref="L6:L7"/>
    <mergeCell ref="A6:A7"/>
    <mergeCell ref="B6:B7"/>
    <mergeCell ref="C6:C7"/>
    <mergeCell ref="D6:E6"/>
    <mergeCell ref="F6:G6"/>
    <mergeCell ref="H6:I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5"/>
  <sheetViews>
    <sheetView showZeros="0" topLeftCell="A106" zoomScaleNormal="100" workbookViewId="0">
      <selection activeCell="A106" sqref="A1:XFD1048576"/>
    </sheetView>
  </sheetViews>
  <sheetFormatPr defaultRowHeight="12.75"/>
  <cols>
    <col min="1" max="1" width="3.7109375" style="71" customWidth="1"/>
    <col min="2" max="2" width="35" style="71" customWidth="1"/>
    <col min="3" max="3" width="8.140625" style="71" customWidth="1"/>
    <col min="4" max="4" width="8.5703125" style="71" customWidth="1"/>
    <col min="5" max="5" width="9" style="71" customWidth="1"/>
    <col min="6" max="6" width="7.7109375" style="71" customWidth="1"/>
    <col min="7" max="7" width="12" style="71" customWidth="1"/>
    <col min="8" max="8" width="9.7109375" style="71" customWidth="1"/>
    <col min="9" max="9" width="11" style="71" customWidth="1"/>
    <col min="10" max="11" width="9.140625" style="71"/>
    <col min="12" max="12" width="12.85546875" style="71" customWidth="1"/>
    <col min="13" max="13" width="15.85546875" style="71" customWidth="1"/>
    <col min="14" max="14" width="10.85546875" style="71" bestFit="1" customWidth="1"/>
    <col min="15" max="16384" width="9.140625" style="71"/>
  </cols>
  <sheetData>
    <row r="1" spans="1:12">
      <c r="K1" s="71" t="s">
        <v>836</v>
      </c>
    </row>
    <row r="2" spans="1:12" ht="18.75">
      <c r="A2" s="297" t="s">
        <v>795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5.75">
      <c r="A3" s="298" t="s">
        <v>437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>
      <c r="A4" s="314" t="s">
        <v>251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>
      <c r="A5" s="205"/>
      <c r="B5" s="205"/>
      <c r="C5" s="205"/>
      <c r="D5" s="205"/>
      <c r="E5" s="205"/>
      <c r="F5" s="205"/>
      <c r="G5" s="205"/>
    </row>
    <row r="6" spans="1:12" ht="41.25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2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2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2">
      <c r="A9" s="111"/>
      <c r="B9" s="67" t="s">
        <v>464</v>
      </c>
      <c r="C9" s="70"/>
      <c r="D9" s="206"/>
      <c r="E9" s="191"/>
      <c r="F9" s="191"/>
      <c r="G9" s="192"/>
      <c r="H9" s="189"/>
      <c r="I9" s="189"/>
      <c r="J9" s="189"/>
      <c r="K9" s="189"/>
      <c r="L9" s="189"/>
    </row>
    <row r="10" spans="1:12" s="93" customFormat="1" ht="25.5">
      <c r="A10" s="67" t="s">
        <v>32</v>
      </c>
      <c r="B10" s="67" t="s">
        <v>465</v>
      </c>
      <c r="C10" s="67" t="s">
        <v>3</v>
      </c>
      <c r="D10" s="109"/>
      <c r="E10" s="128">
        <v>56</v>
      </c>
      <c r="F10" s="74"/>
      <c r="G10" s="110"/>
      <c r="H10" s="89"/>
      <c r="I10" s="89"/>
      <c r="J10" s="89"/>
      <c r="K10" s="89"/>
      <c r="L10" s="89"/>
    </row>
    <row r="11" spans="1:12">
      <c r="A11" s="175"/>
      <c r="B11" s="68" t="s">
        <v>1</v>
      </c>
      <c r="C11" s="70" t="s">
        <v>180</v>
      </c>
      <c r="D11" s="102">
        <v>0.44600000000000001</v>
      </c>
      <c r="E11" s="111">
        <f>D11*E10</f>
        <v>24.975999999999999</v>
      </c>
      <c r="F11" s="70"/>
      <c r="G11" s="86"/>
      <c r="H11" s="87"/>
      <c r="I11" s="89"/>
      <c r="J11" s="89"/>
      <c r="K11" s="89"/>
      <c r="L11" s="89"/>
    </row>
    <row r="12" spans="1:12">
      <c r="A12" s="175"/>
      <c r="B12" s="68" t="s">
        <v>2</v>
      </c>
      <c r="C12" s="70" t="s">
        <v>18</v>
      </c>
      <c r="D12" s="102">
        <v>6.3299999999999995E-2</v>
      </c>
      <c r="E12" s="111">
        <f>D12*E10</f>
        <v>3.5447999999999995</v>
      </c>
      <c r="F12" s="70"/>
      <c r="G12" s="86"/>
      <c r="H12" s="89"/>
      <c r="I12" s="89"/>
      <c r="J12" s="87"/>
      <c r="K12" s="89"/>
      <c r="L12" s="89"/>
    </row>
    <row r="13" spans="1:12" ht="25.5">
      <c r="A13" s="175"/>
      <c r="B13" s="68" t="s">
        <v>465</v>
      </c>
      <c r="C13" s="68" t="s">
        <v>3</v>
      </c>
      <c r="D13" s="111">
        <v>1</v>
      </c>
      <c r="E13" s="111">
        <f>D13*E10</f>
        <v>56</v>
      </c>
      <c r="F13" s="70"/>
      <c r="G13" s="86"/>
      <c r="H13" s="89"/>
      <c r="I13" s="89"/>
      <c r="J13" s="89"/>
      <c r="K13" s="89"/>
      <c r="L13" s="89"/>
    </row>
    <row r="14" spans="1:12">
      <c r="A14" s="175"/>
      <c r="B14" s="68" t="s">
        <v>158</v>
      </c>
      <c r="C14" s="68" t="s">
        <v>18</v>
      </c>
      <c r="D14" s="102">
        <v>2.8E-3</v>
      </c>
      <c r="E14" s="70">
        <f>D14*E10</f>
        <v>0.15679999999999999</v>
      </c>
      <c r="F14" s="111"/>
      <c r="G14" s="86"/>
      <c r="H14" s="89"/>
      <c r="I14" s="89"/>
      <c r="J14" s="89"/>
      <c r="K14" s="89"/>
      <c r="L14" s="89"/>
    </row>
    <row r="15" spans="1:12" s="93" customFormat="1" ht="25.5">
      <c r="A15" s="67" t="s">
        <v>33</v>
      </c>
      <c r="B15" s="67" t="s">
        <v>466</v>
      </c>
      <c r="C15" s="67" t="s">
        <v>3</v>
      </c>
      <c r="D15" s="109"/>
      <c r="E15" s="128">
        <v>12</v>
      </c>
      <c r="F15" s="74"/>
      <c r="G15" s="110"/>
      <c r="H15" s="89"/>
      <c r="I15" s="89"/>
      <c r="J15" s="89"/>
      <c r="K15" s="89"/>
      <c r="L15" s="89"/>
    </row>
    <row r="16" spans="1:12">
      <c r="A16" s="175"/>
      <c r="B16" s="68" t="s">
        <v>1</v>
      </c>
      <c r="C16" s="70" t="s">
        <v>180</v>
      </c>
      <c r="D16" s="102">
        <v>0.44600000000000001</v>
      </c>
      <c r="E16" s="111">
        <f>D16*E15</f>
        <v>5.3520000000000003</v>
      </c>
      <c r="F16" s="70"/>
      <c r="G16" s="86"/>
      <c r="H16" s="87"/>
      <c r="I16" s="89"/>
      <c r="J16" s="89"/>
      <c r="K16" s="89"/>
      <c r="L16" s="89"/>
    </row>
    <row r="17" spans="1:12">
      <c r="A17" s="175"/>
      <c r="B17" s="68" t="s">
        <v>2</v>
      </c>
      <c r="C17" s="70" t="s">
        <v>18</v>
      </c>
      <c r="D17" s="102">
        <v>6.3299999999999995E-2</v>
      </c>
      <c r="E17" s="111">
        <f>D17*E15</f>
        <v>0.75959999999999994</v>
      </c>
      <c r="F17" s="70"/>
      <c r="G17" s="86"/>
      <c r="H17" s="89"/>
      <c r="I17" s="89"/>
      <c r="J17" s="87"/>
      <c r="K17" s="89"/>
      <c r="L17" s="89"/>
    </row>
    <row r="18" spans="1:12" ht="25.5">
      <c r="A18" s="175"/>
      <c r="B18" s="68" t="s">
        <v>466</v>
      </c>
      <c r="C18" s="68" t="s">
        <v>3</v>
      </c>
      <c r="D18" s="111">
        <v>1</v>
      </c>
      <c r="E18" s="111">
        <f>D18*E15</f>
        <v>12</v>
      </c>
      <c r="F18" s="111"/>
      <c r="G18" s="86"/>
      <c r="H18" s="89"/>
      <c r="I18" s="89"/>
      <c r="J18" s="89"/>
      <c r="K18" s="89"/>
      <c r="L18" s="89"/>
    </row>
    <row r="19" spans="1:12">
      <c r="A19" s="175"/>
      <c r="B19" s="68" t="s">
        <v>158</v>
      </c>
      <c r="C19" s="68" t="s">
        <v>18</v>
      </c>
      <c r="D19" s="102">
        <v>2.8E-3</v>
      </c>
      <c r="E19" s="70">
        <f>D19*E15</f>
        <v>3.3599999999999998E-2</v>
      </c>
      <c r="F19" s="111"/>
      <c r="G19" s="86"/>
      <c r="H19" s="89"/>
      <c r="I19" s="89"/>
      <c r="J19" s="89"/>
      <c r="K19" s="89"/>
      <c r="L19" s="89"/>
    </row>
    <row r="20" spans="1:12" s="93" customFormat="1">
      <c r="A20" s="67" t="s">
        <v>34</v>
      </c>
      <c r="B20" s="67" t="s">
        <v>467</v>
      </c>
      <c r="C20" s="67" t="s">
        <v>15</v>
      </c>
      <c r="D20" s="109"/>
      <c r="E20" s="128">
        <v>68</v>
      </c>
      <c r="F20" s="109"/>
      <c r="G20" s="110"/>
      <c r="H20" s="89"/>
      <c r="I20" s="89"/>
      <c r="J20" s="89"/>
      <c r="K20" s="89"/>
      <c r="L20" s="89"/>
    </row>
    <row r="21" spans="1:12">
      <c r="A21" s="175"/>
      <c r="B21" s="68" t="s">
        <v>1</v>
      </c>
      <c r="C21" s="70" t="s">
        <v>180</v>
      </c>
      <c r="D21" s="70">
        <v>1.51</v>
      </c>
      <c r="E21" s="111">
        <f>D21*E20</f>
        <v>102.68</v>
      </c>
      <c r="F21" s="70"/>
      <c r="G21" s="86"/>
      <c r="H21" s="87"/>
      <c r="I21" s="89"/>
      <c r="J21" s="89"/>
      <c r="K21" s="89"/>
      <c r="L21" s="89"/>
    </row>
    <row r="22" spans="1:12">
      <c r="A22" s="175"/>
      <c r="B22" s="68" t="s">
        <v>2</v>
      </c>
      <c r="C22" s="70" t="s">
        <v>18</v>
      </c>
      <c r="D22" s="102">
        <v>0.13</v>
      </c>
      <c r="E22" s="111">
        <f>D22*E20</f>
        <v>8.84</v>
      </c>
      <c r="F22" s="70"/>
      <c r="G22" s="86"/>
      <c r="H22" s="89"/>
      <c r="I22" s="89"/>
      <c r="J22" s="87"/>
      <c r="K22" s="89"/>
      <c r="L22" s="89"/>
    </row>
    <row r="23" spans="1:12">
      <c r="A23" s="175"/>
      <c r="B23" s="68" t="s">
        <v>468</v>
      </c>
      <c r="C23" s="68" t="s">
        <v>21</v>
      </c>
      <c r="D23" s="111">
        <v>1</v>
      </c>
      <c r="E23" s="111">
        <f>D23*E20</f>
        <v>68</v>
      </c>
      <c r="F23" s="102"/>
      <c r="G23" s="86"/>
      <c r="H23" s="89"/>
      <c r="I23" s="89"/>
      <c r="J23" s="89"/>
      <c r="K23" s="89"/>
      <c r="L23" s="89"/>
    </row>
    <row r="24" spans="1:12">
      <c r="A24" s="175"/>
      <c r="B24" s="68" t="s">
        <v>158</v>
      </c>
      <c r="C24" s="68" t="s">
        <v>18</v>
      </c>
      <c r="D24" s="102">
        <v>7.0000000000000007E-2</v>
      </c>
      <c r="E24" s="111">
        <f>D24*E20</f>
        <v>4.7600000000000007</v>
      </c>
      <c r="F24" s="102"/>
      <c r="G24" s="86"/>
      <c r="H24" s="89"/>
      <c r="I24" s="89"/>
      <c r="J24" s="89"/>
      <c r="K24" s="89"/>
      <c r="L24" s="89"/>
    </row>
    <row r="25" spans="1:12" s="93" customFormat="1" ht="25.5">
      <c r="A25" s="67" t="s">
        <v>35</v>
      </c>
      <c r="B25" s="67" t="s">
        <v>469</v>
      </c>
      <c r="C25" s="67" t="s">
        <v>15</v>
      </c>
      <c r="D25" s="109"/>
      <c r="E25" s="128">
        <v>68</v>
      </c>
      <c r="F25" s="109"/>
      <c r="G25" s="110"/>
      <c r="H25" s="89"/>
      <c r="I25" s="89"/>
      <c r="J25" s="89"/>
      <c r="K25" s="89"/>
      <c r="L25" s="89"/>
    </row>
    <row r="26" spans="1:12">
      <c r="A26" s="175"/>
      <c r="B26" s="68" t="s">
        <v>1</v>
      </c>
      <c r="C26" s="70" t="s">
        <v>180</v>
      </c>
      <c r="D26" s="70">
        <v>1.51</v>
      </c>
      <c r="E26" s="111">
        <f>D26*E25</f>
        <v>102.68</v>
      </c>
      <c r="F26" s="70"/>
      <c r="G26" s="86"/>
      <c r="H26" s="87"/>
      <c r="I26" s="89"/>
      <c r="J26" s="89"/>
      <c r="K26" s="89"/>
      <c r="L26" s="89"/>
    </row>
    <row r="27" spans="1:12">
      <c r="A27" s="175"/>
      <c r="B27" s="68" t="s">
        <v>2</v>
      </c>
      <c r="C27" s="70" t="s">
        <v>18</v>
      </c>
      <c r="D27" s="102">
        <v>0.13</v>
      </c>
      <c r="E27" s="111">
        <f>D27*E25</f>
        <v>8.84</v>
      </c>
      <c r="F27" s="70"/>
      <c r="G27" s="86"/>
      <c r="H27" s="89"/>
      <c r="I27" s="89"/>
      <c r="J27" s="87"/>
      <c r="K27" s="89"/>
      <c r="L27" s="89"/>
    </row>
    <row r="28" spans="1:12">
      <c r="A28" s="175"/>
      <c r="B28" s="68" t="s">
        <v>459</v>
      </c>
      <c r="C28" s="68" t="s">
        <v>21</v>
      </c>
      <c r="D28" s="111">
        <v>1</v>
      </c>
      <c r="E28" s="111">
        <f>D28*E25</f>
        <v>68</v>
      </c>
      <c r="F28" s="102"/>
      <c r="G28" s="86"/>
      <c r="H28" s="89"/>
      <c r="I28" s="89"/>
      <c r="J28" s="89"/>
      <c r="K28" s="89"/>
      <c r="L28" s="89"/>
    </row>
    <row r="29" spans="1:12">
      <c r="A29" s="175"/>
      <c r="B29" s="68" t="s">
        <v>158</v>
      </c>
      <c r="C29" s="68" t="s">
        <v>18</v>
      </c>
      <c r="D29" s="102">
        <v>7.0000000000000007E-2</v>
      </c>
      <c r="E29" s="111">
        <f>D29*E25</f>
        <v>4.7600000000000007</v>
      </c>
      <c r="F29" s="102"/>
      <c r="G29" s="86"/>
      <c r="H29" s="89"/>
      <c r="I29" s="89"/>
      <c r="J29" s="89"/>
      <c r="K29" s="89"/>
      <c r="L29" s="89"/>
    </row>
    <row r="30" spans="1:12" s="93" customFormat="1" ht="25.5">
      <c r="A30" s="67" t="s">
        <v>36</v>
      </c>
      <c r="B30" s="173" t="s">
        <v>501</v>
      </c>
      <c r="C30" s="173" t="s">
        <v>5</v>
      </c>
      <c r="D30" s="207"/>
      <c r="E30" s="208">
        <v>386.6</v>
      </c>
      <c r="F30" s="207"/>
      <c r="G30" s="110"/>
      <c r="H30" s="89"/>
      <c r="I30" s="89"/>
      <c r="J30" s="89"/>
      <c r="K30" s="89"/>
      <c r="L30" s="89"/>
    </row>
    <row r="31" spans="1:12">
      <c r="A31" s="175"/>
      <c r="B31" s="68" t="s">
        <v>1</v>
      </c>
      <c r="C31" s="70" t="s">
        <v>180</v>
      </c>
      <c r="D31" s="102">
        <v>0.60899999999999999</v>
      </c>
      <c r="E31" s="111">
        <f>D31*E30</f>
        <v>235.43940000000001</v>
      </c>
      <c r="F31" s="70"/>
      <c r="G31" s="86"/>
      <c r="H31" s="87"/>
      <c r="I31" s="89"/>
      <c r="J31" s="89"/>
      <c r="K31" s="89"/>
      <c r="L31" s="89"/>
    </row>
    <row r="32" spans="1:12">
      <c r="A32" s="175"/>
      <c r="B32" s="68" t="s">
        <v>2</v>
      </c>
      <c r="C32" s="70" t="s">
        <v>18</v>
      </c>
      <c r="D32" s="102">
        <v>4.5999999999999999E-3</v>
      </c>
      <c r="E32" s="111">
        <f>D32*E30</f>
        <v>1.7783600000000002</v>
      </c>
      <c r="F32" s="70"/>
      <c r="G32" s="86"/>
      <c r="H32" s="89"/>
      <c r="I32" s="89"/>
      <c r="J32" s="87"/>
      <c r="K32" s="89"/>
      <c r="L32" s="89"/>
    </row>
    <row r="33" spans="1:12" ht="25.5">
      <c r="A33" s="175"/>
      <c r="B33" s="209" t="s">
        <v>502</v>
      </c>
      <c r="C33" s="68" t="s">
        <v>252</v>
      </c>
      <c r="D33" s="111">
        <v>1</v>
      </c>
      <c r="E33" s="111">
        <f>D33*E30</f>
        <v>386.6</v>
      </c>
      <c r="F33" s="102"/>
      <c r="G33" s="86"/>
      <c r="H33" s="89"/>
      <c r="I33" s="89"/>
      <c r="J33" s="89"/>
      <c r="K33" s="89"/>
      <c r="L33" s="89"/>
    </row>
    <row r="34" spans="1:12">
      <c r="A34" s="175"/>
      <c r="B34" s="68" t="s">
        <v>470</v>
      </c>
      <c r="C34" s="68" t="s">
        <v>21</v>
      </c>
      <c r="D34" s="102"/>
      <c r="E34" s="111">
        <v>368</v>
      </c>
      <c r="F34" s="102"/>
      <c r="G34" s="86"/>
      <c r="H34" s="89"/>
      <c r="I34" s="89"/>
      <c r="J34" s="89"/>
      <c r="K34" s="89"/>
      <c r="L34" s="89"/>
    </row>
    <row r="35" spans="1:12">
      <c r="A35" s="175"/>
      <c r="B35" s="68" t="s">
        <v>158</v>
      </c>
      <c r="C35" s="68" t="s">
        <v>18</v>
      </c>
      <c r="D35" s="102">
        <v>0.156</v>
      </c>
      <c r="E35" s="111">
        <f>D35*E30</f>
        <v>60.309600000000003</v>
      </c>
      <c r="F35" s="111"/>
      <c r="G35" s="86"/>
      <c r="H35" s="89"/>
      <c r="I35" s="89"/>
      <c r="J35" s="89"/>
      <c r="K35" s="89"/>
      <c r="L35" s="89"/>
    </row>
    <row r="36" spans="1:12" s="93" customFormat="1">
      <c r="A36" s="67" t="s">
        <v>37</v>
      </c>
      <c r="B36" s="67" t="s">
        <v>586</v>
      </c>
      <c r="C36" s="67" t="s">
        <v>15</v>
      </c>
      <c r="D36" s="109"/>
      <c r="E36" s="128">
        <v>16</v>
      </c>
      <c r="F36" s="109"/>
      <c r="G36" s="110"/>
      <c r="H36" s="89"/>
      <c r="I36" s="89"/>
      <c r="J36" s="89"/>
      <c r="K36" s="89"/>
      <c r="L36" s="89"/>
    </row>
    <row r="37" spans="1:12">
      <c r="A37" s="175"/>
      <c r="B37" s="68" t="s">
        <v>1</v>
      </c>
      <c r="C37" s="70" t="s">
        <v>180</v>
      </c>
      <c r="D37" s="70">
        <v>1.51</v>
      </c>
      <c r="E37" s="111">
        <f>D37*E36</f>
        <v>24.16</v>
      </c>
      <c r="F37" s="70"/>
      <c r="G37" s="86"/>
      <c r="H37" s="87"/>
      <c r="I37" s="89"/>
      <c r="J37" s="89"/>
      <c r="K37" s="89"/>
      <c r="L37" s="89"/>
    </row>
    <row r="38" spans="1:12">
      <c r="A38" s="175"/>
      <c r="B38" s="68" t="s">
        <v>2</v>
      </c>
      <c r="C38" s="70" t="s">
        <v>18</v>
      </c>
      <c r="D38" s="102">
        <v>0.13</v>
      </c>
      <c r="E38" s="111">
        <f>D38*E36</f>
        <v>2.08</v>
      </c>
      <c r="F38" s="70"/>
      <c r="G38" s="86"/>
      <c r="H38" s="89"/>
      <c r="I38" s="89"/>
      <c r="J38" s="87"/>
      <c r="K38" s="89"/>
      <c r="L38" s="89"/>
    </row>
    <row r="39" spans="1:12">
      <c r="A39" s="175"/>
      <c r="B39" s="68" t="s">
        <v>587</v>
      </c>
      <c r="C39" s="68" t="s">
        <v>21</v>
      </c>
      <c r="D39" s="111">
        <v>1</v>
      </c>
      <c r="E39" s="111">
        <f>D39*E36</f>
        <v>16</v>
      </c>
      <c r="F39" s="102"/>
      <c r="G39" s="86"/>
      <c r="H39" s="89"/>
      <c r="I39" s="89"/>
      <c r="J39" s="89"/>
      <c r="K39" s="89"/>
      <c r="L39" s="89"/>
    </row>
    <row r="40" spans="1:12">
      <c r="A40" s="175"/>
      <c r="B40" s="68" t="s">
        <v>158</v>
      </c>
      <c r="C40" s="68" t="s">
        <v>18</v>
      </c>
      <c r="D40" s="102">
        <v>7.0000000000000007E-2</v>
      </c>
      <c r="E40" s="111">
        <f>D40*E36</f>
        <v>1.1200000000000001</v>
      </c>
      <c r="F40" s="102"/>
      <c r="G40" s="86"/>
      <c r="H40" s="89"/>
      <c r="I40" s="89"/>
      <c r="J40" s="89"/>
      <c r="K40" s="89"/>
      <c r="L40" s="89"/>
    </row>
    <row r="41" spans="1:12" s="93" customFormat="1" ht="25.5">
      <c r="A41" s="67" t="s">
        <v>25</v>
      </c>
      <c r="B41" s="173" t="s">
        <v>503</v>
      </c>
      <c r="C41" s="173" t="s">
        <v>5</v>
      </c>
      <c r="D41" s="207"/>
      <c r="E41" s="116">
        <v>82.5</v>
      </c>
      <c r="F41" s="207"/>
      <c r="G41" s="110"/>
      <c r="H41" s="89"/>
      <c r="I41" s="89"/>
      <c r="J41" s="89"/>
      <c r="K41" s="89"/>
      <c r="L41" s="89"/>
    </row>
    <row r="42" spans="1:12">
      <c r="A42" s="175"/>
      <c r="B42" s="68" t="s">
        <v>1</v>
      </c>
      <c r="C42" s="70" t="s">
        <v>180</v>
      </c>
      <c r="D42" s="102">
        <v>0.60899999999999999</v>
      </c>
      <c r="E42" s="111">
        <f>D42*E41</f>
        <v>50.2425</v>
      </c>
      <c r="F42" s="70"/>
      <c r="G42" s="86"/>
      <c r="H42" s="87"/>
      <c r="I42" s="89"/>
      <c r="J42" s="89"/>
      <c r="K42" s="89"/>
      <c r="L42" s="89"/>
    </row>
    <row r="43" spans="1:12">
      <c r="A43" s="175"/>
      <c r="B43" s="68" t="s">
        <v>2</v>
      </c>
      <c r="C43" s="70" t="s">
        <v>18</v>
      </c>
      <c r="D43" s="102">
        <v>4.5999999999999999E-3</v>
      </c>
      <c r="E43" s="111">
        <f>D43*E41</f>
        <v>0.3795</v>
      </c>
      <c r="F43" s="70"/>
      <c r="G43" s="86"/>
      <c r="H43" s="89"/>
      <c r="I43" s="89"/>
      <c r="J43" s="87"/>
      <c r="K43" s="89"/>
      <c r="L43" s="89"/>
    </row>
    <row r="44" spans="1:12" ht="25.5">
      <c r="A44" s="175"/>
      <c r="B44" s="209" t="s">
        <v>504</v>
      </c>
      <c r="C44" s="68" t="s">
        <v>252</v>
      </c>
      <c r="D44" s="111">
        <v>1</v>
      </c>
      <c r="E44" s="111">
        <f>D44*E41</f>
        <v>82.5</v>
      </c>
      <c r="F44" s="102"/>
      <c r="G44" s="86"/>
      <c r="H44" s="89"/>
      <c r="I44" s="89"/>
      <c r="J44" s="89"/>
      <c r="K44" s="89"/>
      <c r="L44" s="89"/>
    </row>
    <row r="45" spans="1:12">
      <c r="A45" s="175"/>
      <c r="B45" s="68" t="s">
        <v>158</v>
      </c>
      <c r="C45" s="68" t="s">
        <v>18</v>
      </c>
      <c r="D45" s="102">
        <v>0.156</v>
      </c>
      <c r="E45" s="111">
        <f>D45*E41</f>
        <v>12.87</v>
      </c>
      <c r="F45" s="111"/>
      <c r="G45" s="86"/>
      <c r="H45" s="89"/>
      <c r="I45" s="89"/>
      <c r="J45" s="89"/>
      <c r="K45" s="89"/>
      <c r="L45" s="89"/>
    </row>
    <row r="46" spans="1:12" s="93" customFormat="1" ht="25.5">
      <c r="A46" s="67" t="s">
        <v>26</v>
      </c>
      <c r="B46" s="173" t="s">
        <v>505</v>
      </c>
      <c r="C46" s="173" t="s">
        <v>5</v>
      </c>
      <c r="D46" s="207"/>
      <c r="E46" s="208">
        <v>48</v>
      </c>
      <c r="F46" s="207"/>
      <c r="G46" s="110"/>
      <c r="H46" s="89"/>
      <c r="I46" s="89"/>
      <c r="J46" s="89"/>
      <c r="K46" s="89"/>
      <c r="L46" s="89"/>
    </row>
    <row r="47" spans="1:12">
      <c r="A47" s="175"/>
      <c r="B47" s="68" t="s">
        <v>1</v>
      </c>
      <c r="C47" s="70" t="s">
        <v>180</v>
      </c>
      <c r="D47" s="102">
        <v>0.60899999999999999</v>
      </c>
      <c r="E47" s="111">
        <f>D47*E46</f>
        <v>29.231999999999999</v>
      </c>
      <c r="F47" s="70"/>
      <c r="G47" s="86"/>
      <c r="H47" s="87"/>
      <c r="I47" s="89"/>
      <c r="J47" s="89"/>
      <c r="K47" s="89"/>
      <c r="L47" s="89"/>
    </row>
    <row r="48" spans="1:12">
      <c r="A48" s="175"/>
      <c r="B48" s="68" t="s">
        <v>2</v>
      </c>
      <c r="C48" s="70" t="s">
        <v>18</v>
      </c>
      <c r="D48" s="102">
        <v>4.5999999999999999E-3</v>
      </c>
      <c r="E48" s="111">
        <f>D48*E46</f>
        <v>0.2208</v>
      </c>
      <c r="F48" s="70"/>
      <c r="G48" s="86"/>
      <c r="H48" s="89"/>
      <c r="I48" s="89"/>
      <c r="J48" s="87"/>
      <c r="K48" s="89"/>
      <c r="L48" s="89"/>
    </row>
    <row r="49" spans="1:14" ht="25.5">
      <c r="A49" s="175"/>
      <c r="B49" s="209" t="s">
        <v>506</v>
      </c>
      <c r="C49" s="68" t="s">
        <v>252</v>
      </c>
      <c r="D49" s="111">
        <v>1</v>
      </c>
      <c r="E49" s="111">
        <f>D49*E46</f>
        <v>48</v>
      </c>
      <c r="F49" s="102"/>
      <c r="G49" s="86"/>
      <c r="H49" s="89"/>
      <c r="I49" s="89"/>
      <c r="J49" s="89"/>
      <c r="K49" s="89"/>
      <c r="L49" s="89"/>
    </row>
    <row r="50" spans="1:14">
      <c r="A50" s="175"/>
      <c r="B50" s="68" t="s">
        <v>471</v>
      </c>
      <c r="C50" s="68" t="s">
        <v>21</v>
      </c>
      <c r="D50" s="102"/>
      <c r="E50" s="111">
        <v>280</v>
      </c>
      <c r="F50" s="102"/>
      <c r="G50" s="86"/>
      <c r="H50" s="89"/>
      <c r="I50" s="89"/>
      <c r="J50" s="89"/>
      <c r="K50" s="89"/>
      <c r="L50" s="89"/>
    </row>
    <row r="51" spans="1:14">
      <c r="A51" s="175"/>
      <c r="B51" s="68" t="s">
        <v>158</v>
      </c>
      <c r="C51" s="68" t="s">
        <v>18</v>
      </c>
      <c r="D51" s="102">
        <v>0.156</v>
      </c>
      <c r="E51" s="111">
        <f>D51*E46</f>
        <v>7.4879999999999995</v>
      </c>
      <c r="F51" s="111"/>
      <c r="G51" s="86"/>
      <c r="H51" s="89"/>
      <c r="I51" s="89"/>
      <c r="J51" s="89"/>
      <c r="K51" s="89"/>
      <c r="L51" s="89"/>
    </row>
    <row r="52" spans="1:14" s="93" customFormat="1" ht="25.5">
      <c r="A52" s="67" t="s">
        <v>27</v>
      </c>
      <c r="B52" s="67" t="s">
        <v>231</v>
      </c>
      <c r="C52" s="67" t="s">
        <v>19</v>
      </c>
      <c r="D52" s="109"/>
      <c r="E52" s="128">
        <f>E46+E41+E30</f>
        <v>517.1</v>
      </c>
      <c r="F52" s="109"/>
      <c r="G52" s="110"/>
      <c r="H52" s="89"/>
      <c r="I52" s="89"/>
      <c r="J52" s="89"/>
      <c r="K52" s="89"/>
      <c r="L52" s="89"/>
    </row>
    <row r="53" spans="1:14">
      <c r="A53" s="175"/>
      <c r="B53" s="68" t="s">
        <v>1</v>
      </c>
      <c r="C53" s="70" t="s">
        <v>180</v>
      </c>
      <c r="D53" s="107">
        <v>5.16E-2</v>
      </c>
      <c r="E53" s="111">
        <f>D53*E52</f>
        <v>26.682360000000003</v>
      </c>
      <c r="F53" s="70"/>
      <c r="G53" s="86"/>
      <c r="H53" s="87"/>
      <c r="I53" s="89"/>
      <c r="J53" s="89"/>
      <c r="K53" s="89"/>
      <c r="L53" s="89"/>
    </row>
    <row r="54" spans="1:14">
      <c r="A54" s="175"/>
      <c r="B54" s="68" t="s">
        <v>2</v>
      </c>
      <c r="C54" s="70" t="s">
        <v>18</v>
      </c>
      <c r="D54" s="102">
        <v>1.0999999999999999E-2</v>
      </c>
      <c r="E54" s="111">
        <f>D54*E52</f>
        <v>5.6880999999999995</v>
      </c>
      <c r="F54" s="70"/>
      <c r="G54" s="86"/>
      <c r="H54" s="89"/>
      <c r="I54" s="89"/>
      <c r="J54" s="87"/>
      <c r="K54" s="89"/>
      <c r="L54" s="89"/>
    </row>
    <row r="55" spans="1:14">
      <c r="A55" s="175"/>
      <c r="B55" s="149" t="s">
        <v>199</v>
      </c>
      <c r="C55" s="70"/>
      <c r="D55" s="206"/>
      <c r="E55" s="191"/>
      <c r="F55" s="191"/>
      <c r="G55" s="190"/>
      <c r="H55" s="189"/>
      <c r="I55" s="190"/>
      <c r="J55" s="189"/>
      <c r="K55" s="190"/>
      <c r="L55" s="190"/>
      <c r="N55" s="315"/>
    </row>
    <row r="56" spans="1:14" ht="25.5">
      <c r="A56" s="175"/>
      <c r="B56" s="149" t="s">
        <v>472</v>
      </c>
      <c r="C56" s="210">
        <v>0</v>
      </c>
      <c r="D56" s="206"/>
      <c r="E56" s="191"/>
      <c r="F56" s="191"/>
      <c r="G56" s="190"/>
      <c r="H56" s="189"/>
      <c r="I56" s="190"/>
      <c r="J56" s="189"/>
      <c r="K56" s="190"/>
      <c r="L56" s="189">
        <f>G55*C56</f>
        <v>0</v>
      </c>
      <c r="M56" s="71" t="s">
        <v>849</v>
      </c>
      <c r="N56" s="315"/>
    </row>
    <row r="57" spans="1:14">
      <c r="A57" s="175"/>
      <c r="B57" s="149" t="s">
        <v>199</v>
      </c>
      <c r="C57" s="211"/>
      <c r="D57" s="206"/>
      <c r="E57" s="191"/>
      <c r="F57" s="191"/>
      <c r="G57" s="190"/>
      <c r="H57" s="189"/>
      <c r="I57" s="190"/>
      <c r="J57" s="189"/>
      <c r="K57" s="190"/>
      <c r="L57" s="190">
        <f>L56+L55</f>
        <v>0</v>
      </c>
      <c r="N57" s="315"/>
    </row>
    <row r="58" spans="1:14">
      <c r="A58" s="175"/>
      <c r="B58" s="149" t="s">
        <v>161</v>
      </c>
      <c r="C58" s="212">
        <v>0</v>
      </c>
      <c r="D58" s="206"/>
      <c r="E58" s="191"/>
      <c r="F58" s="191"/>
      <c r="G58" s="192"/>
      <c r="H58" s="189"/>
      <c r="I58" s="189"/>
      <c r="J58" s="189"/>
      <c r="K58" s="189"/>
      <c r="L58" s="189">
        <f>L57*C58</f>
        <v>0</v>
      </c>
      <c r="M58" s="71" t="s">
        <v>854</v>
      </c>
      <c r="N58" s="315"/>
    </row>
    <row r="59" spans="1:14">
      <c r="A59" s="175"/>
      <c r="B59" s="149" t="s">
        <v>172</v>
      </c>
      <c r="C59" s="211"/>
      <c r="D59" s="206"/>
      <c r="E59" s="191"/>
      <c r="F59" s="191"/>
      <c r="G59" s="192"/>
      <c r="H59" s="189"/>
      <c r="I59" s="189"/>
      <c r="J59" s="189"/>
      <c r="K59" s="189"/>
      <c r="L59" s="190">
        <f>L58+L57</f>
        <v>0</v>
      </c>
      <c r="N59" s="315"/>
    </row>
    <row r="60" spans="1:14">
      <c r="A60" s="175"/>
      <c r="B60" s="149" t="s">
        <v>162</v>
      </c>
      <c r="C60" s="210">
        <v>0</v>
      </c>
      <c r="D60" s="206"/>
      <c r="E60" s="191"/>
      <c r="F60" s="191"/>
      <c r="G60" s="192"/>
      <c r="H60" s="189"/>
      <c r="I60" s="189"/>
      <c r="J60" s="189"/>
      <c r="K60" s="189"/>
      <c r="L60" s="189">
        <f>L59*C60</f>
        <v>0</v>
      </c>
      <c r="M60" s="71" t="s">
        <v>851</v>
      </c>
      <c r="N60" s="315"/>
    </row>
    <row r="61" spans="1:14">
      <c r="A61" s="175"/>
      <c r="B61" s="149" t="s">
        <v>473</v>
      </c>
      <c r="C61" s="210"/>
      <c r="D61" s="213"/>
      <c r="E61" s="187"/>
      <c r="F61" s="187"/>
      <c r="G61" s="188"/>
      <c r="H61" s="190"/>
      <c r="I61" s="190"/>
      <c r="J61" s="190"/>
      <c r="K61" s="190"/>
      <c r="L61" s="190">
        <f>L60+L59</f>
        <v>0</v>
      </c>
      <c r="N61" s="315"/>
    </row>
    <row r="62" spans="1:14">
      <c r="A62" s="111"/>
      <c r="B62" s="67" t="s">
        <v>474</v>
      </c>
      <c r="C62" s="70"/>
      <c r="D62" s="206"/>
      <c r="E62" s="191"/>
      <c r="F62" s="191"/>
      <c r="G62" s="192"/>
      <c r="H62" s="189"/>
      <c r="I62" s="189"/>
      <c r="J62" s="189"/>
      <c r="K62" s="189"/>
      <c r="L62" s="189"/>
    </row>
    <row r="63" spans="1:14">
      <c r="A63" s="111"/>
      <c r="B63" s="173" t="s">
        <v>475</v>
      </c>
      <c r="C63" s="70"/>
      <c r="D63" s="102"/>
      <c r="E63" s="111"/>
      <c r="F63" s="102"/>
      <c r="G63" s="111"/>
      <c r="H63" s="155"/>
      <c r="I63" s="155"/>
      <c r="J63" s="155"/>
      <c r="K63" s="155"/>
      <c r="L63" s="155"/>
    </row>
    <row r="64" spans="1:14" s="93" customFormat="1" ht="25.5">
      <c r="A64" s="67" t="s">
        <v>32</v>
      </c>
      <c r="B64" s="67" t="s">
        <v>476</v>
      </c>
      <c r="C64" s="67" t="s">
        <v>10</v>
      </c>
      <c r="D64" s="109"/>
      <c r="E64" s="109">
        <v>4</v>
      </c>
      <c r="F64" s="109"/>
      <c r="G64" s="110"/>
      <c r="H64" s="89"/>
      <c r="I64" s="89"/>
      <c r="J64" s="89"/>
      <c r="K64" s="89"/>
      <c r="L64" s="89"/>
    </row>
    <row r="65" spans="1:12">
      <c r="A65" s="175"/>
      <c r="B65" s="68" t="s">
        <v>1</v>
      </c>
      <c r="C65" s="70" t="s">
        <v>180</v>
      </c>
      <c r="D65" s="102">
        <v>72.5</v>
      </c>
      <c r="E65" s="70">
        <f>D65*E64</f>
        <v>290</v>
      </c>
      <c r="F65" s="70"/>
      <c r="G65" s="86"/>
      <c r="H65" s="87"/>
      <c r="I65" s="89"/>
      <c r="J65" s="89"/>
      <c r="K65" s="89"/>
      <c r="L65" s="89"/>
    </row>
    <row r="66" spans="1:12">
      <c r="A66" s="175"/>
      <c r="B66" s="68" t="s">
        <v>2</v>
      </c>
      <c r="C66" s="70" t="s">
        <v>182</v>
      </c>
      <c r="D66" s="102">
        <v>6.67</v>
      </c>
      <c r="E66" s="70">
        <f>D66*E64</f>
        <v>26.68</v>
      </c>
      <c r="F66" s="70"/>
      <c r="G66" s="86"/>
      <c r="H66" s="89"/>
      <c r="I66" s="89"/>
      <c r="J66" s="87"/>
      <c r="K66" s="89"/>
      <c r="L66" s="89"/>
    </row>
    <row r="67" spans="1:12" ht="25.5">
      <c r="A67" s="175"/>
      <c r="B67" s="68" t="s">
        <v>477</v>
      </c>
      <c r="C67" s="68" t="s">
        <v>10</v>
      </c>
      <c r="D67" s="111">
        <v>1</v>
      </c>
      <c r="E67" s="70">
        <f>D67*E64</f>
        <v>4</v>
      </c>
      <c r="F67" s="102"/>
      <c r="G67" s="86"/>
      <c r="H67" s="89"/>
      <c r="I67" s="89"/>
      <c r="J67" s="89"/>
      <c r="K67" s="89"/>
      <c r="L67" s="89"/>
    </row>
    <row r="68" spans="1:12">
      <c r="A68" s="175"/>
      <c r="B68" s="68" t="s">
        <v>158</v>
      </c>
      <c r="C68" s="68" t="s">
        <v>18</v>
      </c>
      <c r="D68" s="111">
        <v>15</v>
      </c>
      <c r="E68" s="70">
        <f>D68*E64</f>
        <v>60</v>
      </c>
      <c r="F68" s="102"/>
      <c r="G68" s="86"/>
      <c r="H68" s="89"/>
      <c r="I68" s="89"/>
      <c r="J68" s="89"/>
      <c r="K68" s="89"/>
      <c r="L68" s="89"/>
    </row>
    <row r="69" spans="1:12" s="93" customFormat="1" ht="25.5">
      <c r="A69" s="67" t="s">
        <v>33</v>
      </c>
      <c r="B69" s="75" t="s">
        <v>509</v>
      </c>
      <c r="C69" s="67" t="s">
        <v>10</v>
      </c>
      <c r="D69" s="75"/>
      <c r="E69" s="127">
        <v>4</v>
      </c>
      <c r="F69" s="75"/>
      <c r="G69" s="110"/>
      <c r="H69" s="89"/>
      <c r="I69" s="89"/>
      <c r="J69" s="89"/>
      <c r="K69" s="89"/>
      <c r="L69" s="89"/>
    </row>
    <row r="70" spans="1:12">
      <c r="A70" s="175"/>
      <c r="B70" s="68" t="s">
        <v>1</v>
      </c>
      <c r="C70" s="70" t="s">
        <v>180</v>
      </c>
      <c r="D70" s="170">
        <v>13.3</v>
      </c>
      <c r="E70" s="137">
        <f>E69*D70</f>
        <v>53.2</v>
      </c>
      <c r="F70" s="137"/>
      <c r="G70" s="86"/>
      <c r="H70" s="87"/>
      <c r="I70" s="89"/>
      <c r="J70" s="89"/>
      <c r="K70" s="89"/>
      <c r="L70" s="89"/>
    </row>
    <row r="71" spans="1:12">
      <c r="A71" s="175"/>
      <c r="B71" s="68" t="s">
        <v>2</v>
      </c>
      <c r="C71" s="70" t="s">
        <v>182</v>
      </c>
      <c r="D71" s="70">
        <v>0.39</v>
      </c>
      <c r="E71" s="137">
        <f>E69*D71</f>
        <v>1.56</v>
      </c>
      <c r="F71" s="176"/>
      <c r="G71" s="86"/>
      <c r="H71" s="89"/>
      <c r="I71" s="89"/>
      <c r="J71" s="87"/>
      <c r="K71" s="89"/>
      <c r="L71" s="89"/>
    </row>
    <row r="72" spans="1:12">
      <c r="A72" s="175"/>
      <c r="B72" s="170" t="s">
        <v>509</v>
      </c>
      <c r="C72" s="68" t="s">
        <v>10</v>
      </c>
      <c r="D72" s="70">
        <v>1</v>
      </c>
      <c r="E72" s="137">
        <f>D72*E69</f>
        <v>4</v>
      </c>
      <c r="F72" s="176"/>
      <c r="G72" s="86"/>
      <c r="H72" s="89"/>
      <c r="I72" s="89"/>
      <c r="J72" s="89"/>
      <c r="K72" s="89"/>
      <c r="L72" s="89"/>
    </row>
    <row r="73" spans="1:12">
      <c r="A73" s="175"/>
      <c r="B73" s="68" t="s">
        <v>158</v>
      </c>
      <c r="C73" s="68" t="s">
        <v>18</v>
      </c>
      <c r="D73" s="176">
        <v>1.58</v>
      </c>
      <c r="E73" s="137">
        <f>E69*D73</f>
        <v>6.32</v>
      </c>
      <c r="F73" s="176"/>
      <c r="G73" s="86"/>
      <c r="H73" s="89"/>
      <c r="I73" s="89"/>
      <c r="J73" s="89"/>
      <c r="K73" s="89"/>
      <c r="L73" s="89"/>
    </row>
    <row r="74" spans="1:12" s="93" customFormat="1">
      <c r="A74" s="67" t="s">
        <v>34</v>
      </c>
      <c r="B74" s="75" t="s">
        <v>485</v>
      </c>
      <c r="C74" s="67" t="s">
        <v>10</v>
      </c>
      <c r="D74" s="75"/>
      <c r="E74" s="127">
        <v>4</v>
      </c>
      <c r="F74" s="75"/>
      <c r="G74" s="110"/>
      <c r="H74" s="89"/>
      <c r="I74" s="89"/>
      <c r="J74" s="89"/>
      <c r="K74" s="89"/>
      <c r="L74" s="89"/>
    </row>
    <row r="75" spans="1:12">
      <c r="A75" s="175"/>
      <c r="B75" s="68" t="s">
        <v>1</v>
      </c>
      <c r="C75" s="70" t="s">
        <v>180</v>
      </c>
      <c r="D75" s="170">
        <v>3.8</v>
      </c>
      <c r="E75" s="137">
        <f>E74*D75</f>
        <v>15.2</v>
      </c>
      <c r="F75" s="137"/>
      <c r="G75" s="86"/>
      <c r="H75" s="87"/>
      <c r="I75" s="89"/>
      <c r="J75" s="89"/>
      <c r="K75" s="89"/>
      <c r="L75" s="89"/>
    </row>
    <row r="76" spans="1:12">
      <c r="A76" s="175"/>
      <c r="B76" s="68" t="s">
        <v>2</v>
      </c>
      <c r="C76" s="70" t="s">
        <v>182</v>
      </c>
      <c r="D76" s="70">
        <v>0.22</v>
      </c>
      <c r="E76" s="137">
        <f>E74*D76</f>
        <v>0.88</v>
      </c>
      <c r="F76" s="137"/>
      <c r="G76" s="86"/>
      <c r="H76" s="89"/>
      <c r="I76" s="89"/>
      <c r="J76" s="87"/>
      <c r="K76" s="89"/>
      <c r="L76" s="89"/>
    </row>
    <row r="77" spans="1:12">
      <c r="A77" s="175"/>
      <c r="B77" s="170" t="s">
        <v>485</v>
      </c>
      <c r="C77" s="68" t="s">
        <v>10</v>
      </c>
      <c r="D77" s="170">
        <v>1</v>
      </c>
      <c r="E77" s="73">
        <f>D77*E74</f>
        <v>4</v>
      </c>
      <c r="F77" s="170"/>
      <c r="G77" s="86"/>
      <c r="H77" s="89"/>
      <c r="I77" s="89"/>
      <c r="J77" s="89"/>
      <c r="K77" s="89"/>
      <c r="L77" s="89"/>
    </row>
    <row r="78" spans="1:12">
      <c r="A78" s="175"/>
      <c r="B78" s="68" t="s">
        <v>158</v>
      </c>
      <c r="C78" s="68" t="s">
        <v>18</v>
      </c>
      <c r="D78" s="176">
        <v>0.22</v>
      </c>
      <c r="E78" s="137">
        <f>E74*D78</f>
        <v>0.88</v>
      </c>
      <c r="F78" s="176"/>
      <c r="G78" s="86"/>
      <c r="H78" s="89"/>
      <c r="I78" s="89"/>
      <c r="J78" s="89"/>
      <c r="K78" s="89"/>
      <c r="L78" s="89"/>
    </row>
    <row r="79" spans="1:12" s="93" customFormat="1" ht="25.5">
      <c r="A79" s="67" t="s">
        <v>35</v>
      </c>
      <c r="B79" s="75" t="s">
        <v>480</v>
      </c>
      <c r="C79" s="75" t="s">
        <v>5</v>
      </c>
      <c r="D79" s="75"/>
      <c r="E79" s="128">
        <v>12</v>
      </c>
      <c r="F79" s="75"/>
      <c r="G79" s="110"/>
      <c r="H79" s="89"/>
      <c r="I79" s="89"/>
      <c r="J79" s="89"/>
      <c r="K79" s="89"/>
      <c r="L79" s="89"/>
    </row>
    <row r="80" spans="1:12">
      <c r="A80" s="175"/>
      <c r="B80" s="68" t="s">
        <v>1</v>
      </c>
      <c r="C80" s="70" t="s">
        <v>180</v>
      </c>
      <c r="D80" s="70">
        <v>1.62</v>
      </c>
      <c r="E80" s="137">
        <f>E79*D80</f>
        <v>19.440000000000001</v>
      </c>
      <c r="F80" s="137"/>
      <c r="G80" s="86"/>
      <c r="H80" s="87"/>
      <c r="I80" s="89"/>
      <c r="J80" s="89"/>
      <c r="K80" s="89"/>
      <c r="L80" s="89"/>
    </row>
    <row r="81" spans="1:13">
      <c r="A81" s="175"/>
      <c r="B81" s="68" t="s">
        <v>2</v>
      </c>
      <c r="C81" s="70" t="s">
        <v>182</v>
      </c>
      <c r="D81" s="117">
        <v>0.104</v>
      </c>
      <c r="E81" s="137">
        <f>E79*D81</f>
        <v>1.248</v>
      </c>
      <c r="F81" s="137"/>
      <c r="G81" s="86"/>
      <c r="H81" s="89"/>
      <c r="I81" s="89"/>
      <c r="J81" s="87"/>
      <c r="K81" s="89"/>
      <c r="L81" s="89"/>
    </row>
    <row r="82" spans="1:13">
      <c r="A82" s="175"/>
      <c r="B82" s="170" t="s">
        <v>481</v>
      </c>
      <c r="C82" s="170" t="s">
        <v>10</v>
      </c>
      <c r="D82" s="214">
        <v>1.01</v>
      </c>
      <c r="E82" s="215">
        <f>D82*E79</f>
        <v>12.120000000000001</v>
      </c>
      <c r="F82" s="214"/>
      <c r="G82" s="86"/>
      <c r="H82" s="89"/>
      <c r="I82" s="89"/>
      <c r="J82" s="89"/>
      <c r="K82" s="89"/>
      <c r="L82" s="89"/>
    </row>
    <row r="83" spans="1:13">
      <c r="A83" s="175"/>
      <c r="B83" s="170" t="s">
        <v>482</v>
      </c>
      <c r="C83" s="170" t="s">
        <v>10</v>
      </c>
      <c r="D83" s="214"/>
      <c r="E83" s="215">
        <v>4</v>
      </c>
      <c r="F83" s="86"/>
      <c r="G83" s="86"/>
      <c r="H83" s="89"/>
      <c r="I83" s="89"/>
      <c r="J83" s="89"/>
      <c r="K83" s="89"/>
      <c r="L83" s="89"/>
    </row>
    <row r="84" spans="1:13">
      <c r="A84" s="175"/>
      <c r="B84" s="68" t="s">
        <v>158</v>
      </c>
      <c r="C84" s="68" t="s">
        <v>18</v>
      </c>
      <c r="D84" s="216">
        <v>0.14399999999999999</v>
      </c>
      <c r="E84" s="137">
        <f>E79*D84</f>
        <v>1.7279999999999998</v>
      </c>
      <c r="F84" s="217"/>
      <c r="G84" s="86"/>
      <c r="H84" s="89"/>
      <c r="I84" s="89"/>
      <c r="J84" s="89"/>
      <c r="K84" s="89"/>
      <c r="L84" s="89"/>
    </row>
    <row r="85" spans="1:13" s="93" customFormat="1" ht="38.25">
      <c r="A85" s="67" t="s">
        <v>36</v>
      </c>
      <c r="B85" s="67" t="s">
        <v>492</v>
      </c>
      <c r="C85" s="67" t="s">
        <v>15</v>
      </c>
      <c r="D85" s="109"/>
      <c r="E85" s="128">
        <v>4</v>
      </c>
      <c r="F85" s="109"/>
      <c r="G85" s="110"/>
      <c r="H85" s="89"/>
      <c r="I85" s="89"/>
      <c r="J85" s="89"/>
      <c r="K85" s="89"/>
      <c r="L85" s="89"/>
    </row>
    <row r="86" spans="1:13">
      <c r="A86" s="175"/>
      <c r="B86" s="68" t="s">
        <v>1</v>
      </c>
      <c r="C86" s="70" t="s">
        <v>180</v>
      </c>
      <c r="D86" s="70">
        <v>4.2699999999999996</v>
      </c>
      <c r="E86" s="111">
        <f>D86*E85</f>
        <v>17.079999999999998</v>
      </c>
      <c r="F86" s="70"/>
      <c r="G86" s="86"/>
      <c r="H86" s="87"/>
      <c r="I86" s="89"/>
      <c r="J86" s="89"/>
      <c r="K86" s="89"/>
      <c r="L86" s="89"/>
    </row>
    <row r="87" spans="1:13">
      <c r="A87" s="175"/>
      <c r="B87" s="68" t="s">
        <v>2</v>
      </c>
      <c r="C87" s="70" t="s">
        <v>182</v>
      </c>
      <c r="D87" s="102">
        <v>0.85</v>
      </c>
      <c r="E87" s="111">
        <f>D87*E85</f>
        <v>3.4</v>
      </c>
      <c r="F87" s="70"/>
      <c r="G87" s="86"/>
      <c r="H87" s="89"/>
      <c r="I87" s="89"/>
      <c r="J87" s="87"/>
      <c r="K87" s="89"/>
      <c r="L87" s="89"/>
    </row>
    <row r="88" spans="1:13" ht="25.5">
      <c r="A88" s="175"/>
      <c r="B88" s="68" t="s">
        <v>493</v>
      </c>
      <c r="C88" s="68" t="s">
        <v>21</v>
      </c>
      <c r="D88" s="111">
        <v>1</v>
      </c>
      <c r="E88" s="111">
        <f>D88*E85</f>
        <v>4</v>
      </c>
      <c r="F88" s="102"/>
      <c r="G88" s="86"/>
      <c r="H88" s="89"/>
      <c r="I88" s="89"/>
      <c r="J88" s="89"/>
      <c r="K88" s="89"/>
      <c r="L88" s="89"/>
    </row>
    <row r="89" spans="1:13">
      <c r="A89" s="175"/>
      <c r="B89" s="68" t="s">
        <v>494</v>
      </c>
      <c r="C89" s="68" t="s">
        <v>15</v>
      </c>
      <c r="D89" s="111">
        <v>1</v>
      </c>
      <c r="E89" s="111">
        <f>D89*E85</f>
        <v>4</v>
      </c>
      <c r="F89" s="70"/>
      <c r="G89" s="86"/>
      <c r="H89" s="89"/>
      <c r="I89" s="89"/>
      <c r="J89" s="89"/>
      <c r="K89" s="89"/>
      <c r="L89" s="89"/>
    </row>
    <row r="90" spans="1:13">
      <c r="A90" s="175"/>
      <c r="B90" s="68" t="s">
        <v>158</v>
      </c>
      <c r="C90" s="68" t="s">
        <v>18</v>
      </c>
      <c r="D90" s="102">
        <v>0.6</v>
      </c>
      <c r="E90" s="111">
        <f>D90*E85</f>
        <v>2.4</v>
      </c>
      <c r="F90" s="102"/>
      <c r="G90" s="86"/>
      <c r="H90" s="89"/>
      <c r="I90" s="89"/>
      <c r="J90" s="89"/>
      <c r="K90" s="89"/>
      <c r="L90" s="89"/>
    </row>
    <row r="91" spans="1:13" s="93" customFormat="1" ht="38.25">
      <c r="A91" s="67" t="s">
        <v>37</v>
      </c>
      <c r="B91" s="173" t="s">
        <v>478</v>
      </c>
      <c r="C91" s="67" t="s">
        <v>19</v>
      </c>
      <c r="D91" s="109"/>
      <c r="E91" s="116">
        <v>16.5</v>
      </c>
      <c r="F91" s="115"/>
      <c r="G91" s="110"/>
      <c r="H91" s="89"/>
      <c r="I91" s="89"/>
      <c r="J91" s="89"/>
      <c r="K91" s="89"/>
      <c r="L91" s="89"/>
    </row>
    <row r="92" spans="1:13">
      <c r="A92" s="175"/>
      <c r="B92" s="68" t="s">
        <v>1</v>
      </c>
      <c r="C92" s="70" t="s">
        <v>180</v>
      </c>
      <c r="D92" s="203">
        <v>0.58299999999999996</v>
      </c>
      <c r="E92" s="111">
        <f>D92*E91</f>
        <v>9.6194999999999986</v>
      </c>
      <c r="F92" s="86"/>
      <c r="G92" s="86"/>
      <c r="H92" s="87"/>
      <c r="I92" s="89"/>
      <c r="J92" s="89"/>
      <c r="K92" s="89"/>
      <c r="L92" s="89"/>
    </row>
    <row r="93" spans="1:13">
      <c r="A93" s="175"/>
      <c r="B93" s="68" t="s">
        <v>2</v>
      </c>
      <c r="C93" s="70" t="s">
        <v>182</v>
      </c>
      <c r="D93" s="203">
        <v>4.5999999999999999E-3</v>
      </c>
      <c r="E93" s="111">
        <f>D93*E91</f>
        <v>7.5899999999999995E-2</v>
      </c>
      <c r="F93" s="86"/>
      <c r="G93" s="86"/>
      <c r="H93" s="89"/>
      <c r="I93" s="89"/>
      <c r="J93" s="87"/>
      <c r="K93" s="89"/>
      <c r="L93" s="89"/>
    </row>
    <row r="94" spans="1:13">
      <c r="A94" s="175"/>
      <c r="B94" s="209" t="s">
        <v>479</v>
      </c>
      <c r="C94" s="68" t="s">
        <v>20</v>
      </c>
      <c r="D94" s="70">
        <v>1.01</v>
      </c>
      <c r="E94" s="111">
        <f>D94*E91</f>
        <v>16.664999999999999</v>
      </c>
      <c r="F94" s="86"/>
      <c r="G94" s="86"/>
      <c r="H94" s="89"/>
      <c r="I94" s="89"/>
      <c r="J94" s="89"/>
      <c r="K94" s="89"/>
      <c r="L94" s="89"/>
    </row>
    <row r="95" spans="1:13" ht="22.5">
      <c r="A95" s="175"/>
      <c r="B95" s="68" t="s">
        <v>455</v>
      </c>
      <c r="C95" s="68" t="s">
        <v>21</v>
      </c>
      <c r="D95" s="218" t="s">
        <v>274</v>
      </c>
      <c r="E95" s="111">
        <v>32</v>
      </c>
      <c r="F95" s="86"/>
      <c r="G95" s="86"/>
      <c r="H95" s="89"/>
      <c r="I95" s="89"/>
      <c r="J95" s="89"/>
      <c r="K95" s="89"/>
      <c r="L95" s="89"/>
      <c r="M95" s="90"/>
    </row>
    <row r="96" spans="1:13">
      <c r="A96" s="175"/>
      <c r="B96" s="68" t="s">
        <v>158</v>
      </c>
      <c r="C96" s="68" t="s">
        <v>18</v>
      </c>
      <c r="D96" s="203">
        <v>0.20799999999999999</v>
      </c>
      <c r="E96" s="111">
        <f>D96*E91</f>
        <v>3.4319999999999999</v>
      </c>
      <c r="F96" s="86"/>
      <c r="G96" s="86"/>
      <c r="H96" s="89"/>
      <c r="I96" s="89"/>
      <c r="J96" s="89"/>
      <c r="K96" s="89"/>
      <c r="L96" s="89"/>
    </row>
    <row r="97" spans="1:12" s="93" customFormat="1">
      <c r="A97" s="67" t="s">
        <v>25</v>
      </c>
      <c r="B97" s="67" t="s">
        <v>483</v>
      </c>
      <c r="C97" s="67" t="s">
        <v>3</v>
      </c>
      <c r="D97" s="109"/>
      <c r="E97" s="128">
        <v>1</v>
      </c>
      <c r="F97" s="109"/>
      <c r="G97" s="110"/>
      <c r="H97" s="89"/>
      <c r="I97" s="89"/>
      <c r="J97" s="89"/>
      <c r="K97" s="89"/>
      <c r="L97" s="89"/>
    </row>
    <row r="98" spans="1:12">
      <c r="A98" s="175"/>
      <c r="B98" s="68" t="s">
        <v>1</v>
      </c>
      <c r="C98" s="70" t="s">
        <v>180</v>
      </c>
      <c r="D98" s="102">
        <v>1.59</v>
      </c>
      <c r="E98" s="111">
        <f>D98*E97</f>
        <v>1.59</v>
      </c>
      <c r="F98" s="70"/>
      <c r="G98" s="86"/>
      <c r="H98" s="87"/>
      <c r="I98" s="89"/>
      <c r="J98" s="89"/>
      <c r="K98" s="89"/>
      <c r="L98" s="89"/>
    </row>
    <row r="99" spans="1:12">
      <c r="A99" s="175"/>
      <c r="B99" s="68" t="s">
        <v>2</v>
      </c>
      <c r="C99" s="70" t="s">
        <v>182</v>
      </c>
      <c r="D99" s="102">
        <v>0.06</v>
      </c>
      <c r="E99" s="111">
        <f>D99*E97</f>
        <v>0.06</v>
      </c>
      <c r="F99" s="70"/>
      <c r="G99" s="86"/>
      <c r="H99" s="89"/>
      <c r="I99" s="89"/>
      <c r="J99" s="87"/>
      <c r="K99" s="89"/>
      <c r="L99" s="89"/>
    </row>
    <row r="100" spans="1:12">
      <c r="A100" s="175"/>
      <c r="B100" s="68" t="s">
        <v>483</v>
      </c>
      <c r="C100" s="68" t="s">
        <v>3</v>
      </c>
      <c r="D100" s="111">
        <v>1</v>
      </c>
      <c r="E100" s="111">
        <f>D100*E97</f>
        <v>1</v>
      </c>
      <c r="F100" s="111"/>
      <c r="G100" s="86"/>
      <c r="H100" s="89"/>
      <c r="I100" s="89"/>
      <c r="J100" s="89"/>
      <c r="K100" s="89"/>
      <c r="L100" s="89"/>
    </row>
    <row r="101" spans="1:12">
      <c r="A101" s="175"/>
      <c r="B101" s="68" t="s">
        <v>158</v>
      </c>
      <c r="C101" s="68" t="s">
        <v>18</v>
      </c>
      <c r="D101" s="102">
        <v>0.66</v>
      </c>
      <c r="E101" s="111">
        <f>D101*E97</f>
        <v>0.66</v>
      </c>
      <c r="F101" s="111"/>
      <c r="G101" s="86"/>
      <c r="H101" s="89"/>
      <c r="I101" s="89"/>
      <c r="J101" s="89"/>
      <c r="K101" s="89"/>
      <c r="L101" s="89"/>
    </row>
    <row r="102" spans="1:12" s="93" customFormat="1">
      <c r="A102" s="67" t="s">
        <v>26</v>
      </c>
      <c r="B102" s="67" t="s">
        <v>484</v>
      </c>
      <c r="C102" s="67" t="s">
        <v>3</v>
      </c>
      <c r="D102" s="109"/>
      <c r="E102" s="128">
        <v>1</v>
      </c>
      <c r="F102" s="109"/>
      <c r="G102" s="110"/>
      <c r="H102" s="89"/>
      <c r="I102" s="89"/>
      <c r="J102" s="89"/>
      <c r="K102" s="89"/>
      <c r="L102" s="89"/>
    </row>
    <row r="103" spans="1:12">
      <c r="A103" s="175"/>
      <c r="B103" s="68" t="s">
        <v>1</v>
      </c>
      <c r="C103" s="70" t="s">
        <v>180</v>
      </c>
      <c r="D103" s="102">
        <v>1.59</v>
      </c>
      <c r="E103" s="111">
        <f>D103*E102</f>
        <v>1.59</v>
      </c>
      <c r="F103" s="70"/>
      <c r="G103" s="86"/>
      <c r="H103" s="87"/>
      <c r="I103" s="89"/>
      <c r="J103" s="89"/>
      <c r="K103" s="89"/>
      <c r="L103" s="89"/>
    </row>
    <row r="104" spans="1:12">
      <c r="A104" s="175"/>
      <c r="B104" s="68" t="s">
        <v>2</v>
      </c>
      <c r="C104" s="70" t="s">
        <v>182</v>
      </c>
      <c r="D104" s="102">
        <v>0.06</v>
      </c>
      <c r="E104" s="111">
        <f>D104*E102</f>
        <v>0.06</v>
      </c>
      <c r="F104" s="70"/>
      <c r="G104" s="86"/>
      <c r="H104" s="89"/>
      <c r="I104" s="89"/>
      <c r="J104" s="87"/>
      <c r="K104" s="89"/>
      <c r="L104" s="89"/>
    </row>
    <row r="105" spans="1:12">
      <c r="A105" s="175"/>
      <c r="B105" s="68" t="s">
        <v>484</v>
      </c>
      <c r="C105" s="68" t="s">
        <v>3</v>
      </c>
      <c r="D105" s="111">
        <v>1</v>
      </c>
      <c r="E105" s="111">
        <f>D105*E102</f>
        <v>1</v>
      </c>
      <c r="F105" s="111"/>
      <c r="G105" s="86"/>
      <c r="H105" s="89"/>
      <c r="I105" s="89"/>
      <c r="J105" s="89"/>
      <c r="K105" s="89"/>
      <c r="L105" s="89"/>
    </row>
    <row r="106" spans="1:12">
      <c r="A106" s="175"/>
      <c r="B106" s="68" t="s">
        <v>158</v>
      </c>
      <c r="C106" s="68" t="s">
        <v>18</v>
      </c>
      <c r="D106" s="102">
        <v>0.66</v>
      </c>
      <c r="E106" s="111">
        <f>D106*E102</f>
        <v>0.66</v>
      </c>
      <c r="F106" s="111"/>
      <c r="G106" s="86"/>
      <c r="H106" s="89"/>
      <c r="I106" s="89"/>
      <c r="J106" s="89"/>
      <c r="K106" s="89"/>
      <c r="L106" s="89"/>
    </row>
    <row r="107" spans="1:12" s="93" customFormat="1">
      <c r="A107" s="127">
        <v>9</v>
      </c>
      <c r="B107" s="67" t="s">
        <v>496</v>
      </c>
      <c r="C107" s="67" t="s">
        <v>15</v>
      </c>
      <c r="D107" s="110"/>
      <c r="E107" s="115">
        <v>4</v>
      </c>
      <c r="F107" s="115"/>
      <c r="G107" s="110"/>
      <c r="H107" s="89"/>
      <c r="I107" s="89"/>
      <c r="J107" s="89"/>
      <c r="K107" s="89"/>
      <c r="L107" s="89"/>
    </row>
    <row r="108" spans="1:12">
      <c r="A108" s="111"/>
      <c r="B108" s="68" t="s">
        <v>1</v>
      </c>
      <c r="C108" s="68" t="s">
        <v>180</v>
      </c>
      <c r="D108" s="86">
        <v>2.75</v>
      </c>
      <c r="E108" s="88">
        <f>E107*D108</f>
        <v>11</v>
      </c>
      <c r="F108" s="86"/>
      <c r="G108" s="86"/>
      <c r="H108" s="87"/>
      <c r="I108" s="89"/>
      <c r="J108" s="89"/>
      <c r="K108" s="89"/>
      <c r="L108" s="89"/>
    </row>
    <row r="109" spans="1:12">
      <c r="A109" s="111"/>
      <c r="B109" s="68" t="s">
        <v>496</v>
      </c>
      <c r="C109" s="68" t="s">
        <v>15</v>
      </c>
      <c r="D109" s="88">
        <v>1</v>
      </c>
      <c r="E109" s="88">
        <f>E107*D109</f>
        <v>4</v>
      </c>
      <c r="F109" s="86"/>
      <c r="G109" s="86"/>
      <c r="H109" s="89"/>
      <c r="I109" s="89"/>
      <c r="J109" s="87"/>
      <c r="K109" s="89"/>
      <c r="L109" s="89"/>
    </row>
    <row r="110" spans="1:12">
      <c r="A110" s="111"/>
      <c r="B110" s="68" t="s">
        <v>158</v>
      </c>
      <c r="C110" s="68" t="s">
        <v>17</v>
      </c>
      <c r="D110" s="86">
        <v>2.1800000000000002</v>
      </c>
      <c r="E110" s="88">
        <f>E107*D110</f>
        <v>8.7200000000000006</v>
      </c>
      <c r="F110" s="86"/>
      <c r="G110" s="86"/>
      <c r="H110" s="87"/>
      <c r="I110" s="89"/>
      <c r="J110" s="89"/>
      <c r="K110" s="89"/>
      <c r="L110" s="89"/>
    </row>
    <row r="111" spans="1:12" s="93" customFormat="1">
      <c r="A111" s="67" t="s">
        <v>28</v>
      </c>
      <c r="B111" s="67" t="s">
        <v>497</v>
      </c>
      <c r="C111" s="67" t="s">
        <v>3</v>
      </c>
      <c r="D111" s="109"/>
      <c r="E111" s="128">
        <v>295</v>
      </c>
      <c r="F111" s="109"/>
      <c r="G111" s="110"/>
      <c r="H111" s="89"/>
      <c r="I111" s="89"/>
      <c r="J111" s="89"/>
      <c r="K111" s="89"/>
      <c r="L111" s="89"/>
    </row>
    <row r="112" spans="1:12">
      <c r="A112" s="175"/>
      <c r="B112" s="68" t="s">
        <v>1</v>
      </c>
      <c r="C112" s="70" t="s">
        <v>3</v>
      </c>
      <c r="D112" s="102">
        <v>1</v>
      </c>
      <c r="E112" s="111">
        <f>D112*E111</f>
        <v>295</v>
      </c>
      <c r="F112" s="70"/>
      <c r="G112" s="86"/>
      <c r="H112" s="87"/>
      <c r="I112" s="89"/>
      <c r="J112" s="89"/>
      <c r="K112" s="89"/>
      <c r="L112" s="89"/>
    </row>
    <row r="113" spans="1:13">
      <c r="A113" s="175"/>
      <c r="B113" s="68" t="s">
        <v>497</v>
      </c>
      <c r="C113" s="70" t="s">
        <v>3</v>
      </c>
      <c r="D113" s="102">
        <v>1</v>
      </c>
      <c r="E113" s="111">
        <f>D113*E111</f>
        <v>295</v>
      </c>
      <c r="F113" s="70"/>
      <c r="G113" s="86"/>
      <c r="H113" s="89"/>
      <c r="I113" s="89"/>
      <c r="J113" s="87"/>
      <c r="K113" s="89"/>
      <c r="L113" s="89"/>
    </row>
    <row r="114" spans="1:13" s="93" customFormat="1" ht="25.5">
      <c r="A114" s="67" t="s">
        <v>66</v>
      </c>
      <c r="B114" s="67" t="s">
        <v>488</v>
      </c>
      <c r="C114" s="67" t="s">
        <v>780</v>
      </c>
      <c r="D114" s="109"/>
      <c r="E114" s="128">
        <v>48.5</v>
      </c>
      <c r="F114" s="115"/>
      <c r="G114" s="110"/>
      <c r="H114" s="89"/>
      <c r="I114" s="89"/>
      <c r="J114" s="89"/>
      <c r="K114" s="89"/>
      <c r="L114" s="89"/>
    </row>
    <row r="115" spans="1:13">
      <c r="A115" s="175"/>
      <c r="B115" s="68" t="s">
        <v>1</v>
      </c>
      <c r="C115" s="70" t="s">
        <v>180</v>
      </c>
      <c r="D115" s="117">
        <v>0.21099999999999999</v>
      </c>
      <c r="E115" s="111">
        <f>D115*E114</f>
        <v>10.233499999999999</v>
      </c>
      <c r="F115" s="86"/>
      <c r="G115" s="86"/>
      <c r="H115" s="87"/>
      <c r="I115" s="89"/>
      <c r="J115" s="89"/>
      <c r="K115" s="89"/>
      <c r="L115" s="89"/>
    </row>
    <row r="116" spans="1:13">
      <c r="A116" s="175"/>
      <c r="B116" s="68" t="s">
        <v>489</v>
      </c>
      <c r="C116" s="70" t="s">
        <v>490</v>
      </c>
      <c r="D116" s="203">
        <v>1</v>
      </c>
      <c r="E116" s="111">
        <v>8</v>
      </c>
      <c r="F116" s="86"/>
      <c r="G116" s="86"/>
      <c r="H116" s="89"/>
      <c r="I116" s="89"/>
      <c r="J116" s="87"/>
      <c r="K116" s="89"/>
      <c r="L116" s="89"/>
    </row>
    <row r="117" spans="1:13">
      <c r="A117" s="175"/>
      <c r="B117" s="68" t="s">
        <v>491</v>
      </c>
      <c r="C117" s="68" t="s">
        <v>3</v>
      </c>
      <c r="D117" s="70"/>
      <c r="E117" s="111">
        <v>16</v>
      </c>
      <c r="F117" s="86"/>
      <c r="G117" s="86"/>
      <c r="H117" s="89"/>
      <c r="I117" s="89"/>
      <c r="J117" s="89"/>
      <c r="K117" s="89"/>
      <c r="L117" s="89"/>
    </row>
    <row r="118" spans="1:13" s="93" customFormat="1">
      <c r="A118" s="67" t="s">
        <v>44</v>
      </c>
      <c r="B118" s="67" t="s">
        <v>458</v>
      </c>
      <c r="C118" s="67" t="s">
        <v>15</v>
      </c>
      <c r="D118" s="109"/>
      <c r="E118" s="128">
        <v>4</v>
      </c>
      <c r="F118" s="109"/>
      <c r="G118" s="110"/>
      <c r="H118" s="89"/>
      <c r="I118" s="89"/>
      <c r="J118" s="89"/>
      <c r="K118" s="89"/>
      <c r="L118" s="89"/>
      <c r="M118" s="90"/>
    </row>
    <row r="119" spans="1:13">
      <c r="A119" s="175"/>
      <c r="B119" s="68" t="s">
        <v>1</v>
      </c>
      <c r="C119" s="70" t="s">
        <v>180</v>
      </c>
      <c r="D119" s="70">
        <v>1.51</v>
      </c>
      <c r="E119" s="111">
        <f>D119*E118</f>
        <v>6.04</v>
      </c>
      <c r="F119" s="70"/>
      <c r="G119" s="86"/>
      <c r="H119" s="87"/>
      <c r="I119" s="89"/>
      <c r="J119" s="89"/>
      <c r="K119" s="89"/>
      <c r="L119" s="89"/>
      <c r="M119" s="90"/>
    </row>
    <row r="120" spans="1:13">
      <c r="A120" s="175"/>
      <c r="B120" s="68" t="s">
        <v>2</v>
      </c>
      <c r="C120" s="70" t="s">
        <v>182</v>
      </c>
      <c r="D120" s="102">
        <v>0.13</v>
      </c>
      <c r="E120" s="111">
        <f>D120*E118</f>
        <v>0.52</v>
      </c>
      <c r="F120" s="70"/>
      <c r="G120" s="86"/>
      <c r="H120" s="89"/>
      <c r="I120" s="89"/>
      <c r="J120" s="87"/>
      <c r="K120" s="89"/>
      <c r="L120" s="89"/>
      <c r="M120" s="90"/>
    </row>
    <row r="121" spans="1:13">
      <c r="A121" s="175"/>
      <c r="B121" s="68" t="s">
        <v>457</v>
      </c>
      <c r="C121" s="68" t="s">
        <v>21</v>
      </c>
      <c r="D121" s="111">
        <v>1</v>
      </c>
      <c r="E121" s="111">
        <f>D121*E118</f>
        <v>4</v>
      </c>
      <c r="F121" s="102"/>
      <c r="G121" s="86"/>
      <c r="H121" s="89"/>
      <c r="I121" s="89"/>
      <c r="J121" s="89"/>
      <c r="K121" s="89"/>
      <c r="L121" s="89"/>
      <c r="M121" s="90"/>
    </row>
    <row r="122" spans="1:13">
      <c r="A122" s="175"/>
      <c r="B122" s="68" t="s">
        <v>158</v>
      </c>
      <c r="C122" s="68" t="s">
        <v>18</v>
      </c>
      <c r="D122" s="102">
        <v>7.0000000000000007E-2</v>
      </c>
      <c r="E122" s="111">
        <f>D122*E118</f>
        <v>0.28000000000000003</v>
      </c>
      <c r="F122" s="102"/>
      <c r="G122" s="86"/>
      <c r="H122" s="89"/>
      <c r="I122" s="89"/>
      <c r="J122" s="89"/>
      <c r="K122" s="89"/>
      <c r="L122" s="89"/>
      <c r="M122" s="90"/>
    </row>
    <row r="123" spans="1:13" s="93" customFormat="1" ht="25.5">
      <c r="A123" s="67" t="s">
        <v>45</v>
      </c>
      <c r="B123" s="67" t="s">
        <v>486</v>
      </c>
      <c r="C123" s="67" t="s">
        <v>15</v>
      </c>
      <c r="D123" s="109"/>
      <c r="E123" s="128">
        <v>2</v>
      </c>
      <c r="F123" s="74"/>
      <c r="G123" s="110"/>
      <c r="H123" s="89"/>
      <c r="I123" s="89"/>
      <c r="J123" s="89"/>
      <c r="K123" s="89"/>
      <c r="L123" s="89"/>
    </row>
    <row r="124" spans="1:13">
      <c r="A124" s="175"/>
      <c r="B124" s="68" t="s">
        <v>1</v>
      </c>
      <c r="C124" s="70" t="s">
        <v>180</v>
      </c>
      <c r="D124" s="107">
        <v>1.51</v>
      </c>
      <c r="E124" s="111">
        <f>D124*E123</f>
        <v>3.02</v>
      </c>
      <c r="F124" s="70"/>
      <c r="G124" s="86"/>
      <c r="H124" s="87"/>
      <c r="I124" s="89"/>
      <c r="J124" s="89"/>
      <c r="K124" s="89"/>
      <c r="L124" s="89"/>
    </row>
    <row r="125" spans="1:13">
      <c r="A125" s="175"/>
      <c r="B125" s="68" t="s">
        <v>2</v>
      </c>
      <c r="C125" s="70" t="s">
        <v>182</v>
      </c>
      <c r="D125" s="102">
        <v>0.13</v>
      </c>
      <c r="E125" s="111">
        <f>D125*E123</f>
        <v>0.26</v>
      </c>
      <c r="F125" s="70"/>
      <c r="G125" s="86"/>
      <c r="H125" s="89"/>
      <c r="I125" s="89"/>
      <c r="J125" s="87"/>
      <c r="K125" s="89"/>
      <c r="L125" s="89"/>
    </row>
    <row r="126" spans="1:13">
      <c r="A126" s="175"/>
      <c r="B126" s="68" t="s">
        <v>487</v>
      </c>
      <c r="C126" s="68" t="s">
        <v>21</v>
      </c>
      <c r="D126" s="111">
        <v>1</v>
      </c>
      <c r="E126" s="111">
        <f>D126*E123</f>
        <v>2</v>
      </c>
      <c r="F126" s="102"/>
      <c r="G126" s="86"/>
      <c r="H126" s="89"/>
      <c r="I126" s="89"/>
      <c r="J126" s="89"/>
      <c r="K126" s="89"/>
      <c r="L126" s="89"/>
    </row>
    <row r="127" spans="1:13">
      <c r="A127" s="175"/>
      <c r="B127" s="68" t="s">
        <v>158</v>
      </c>
      <c r="C127" s="68" t="s">
        <v>18</v>
      </c>
      <c r="D127" s="102">
        <v>7.0000000000000007E-2</v>
      </c>
      <c r="E127" s="111">
        <f>D127*E123</f>
        <v>0.14000000000000001</v>
      </c>
      <c r="F127" s="102"/>
      <c r="G127" s="86"/>
      <c r="H127" s="89"/>
      <c r="I127" s="89"/>
      <c r="J127" s="89"/>
      <c r="K127" s="89"/>
      <c r="L127" s="89"/>
    </row>
    <row r="128" spans="1:13" s="93" customFormat="1">
      <c r="A128" s="67" t="s">
        <v>46</v>
      </c>
      <c r="B128" s="75" t="s">
        <v>562</v>
      </c>
      <c r="C128" s="67" t="s">
        <v>10</v>
      </c>
      <c r="D128" s="75"/>
      <c r="E128" s="127">
        <v>1</v>
      </c>
      <c r="F128" s="75"/>
      <c r="G128" s="110"/>
      <c r="H128" s="89"/>
      <c r="I128" s="89"/>
      <c r="J128" s="89"/>
      <c r="K128" s="89"/>
      <c r="L128" s="89"/>
      <c r="M128" s="90"/>
    </row>
    <row r="129" spans="1:14">
      <c r="A129" s="175"/>
      <c r="B129" s="68" t="s">
        <v>1</v>
      </c>
      <c r="C129" s="70" t="s">
        <v>180</v>
      </c>
      <c r="D129" s="170">
        <v>13.3</v>
      </c>
      <c r="E129" s="137">
        <f>E128*D129</f>
        <v>13.3</v>
      </c>
      <c r="F129" s="137"/>
      <c r="G129" s="86"/>
      <c r="H129" s="87"/>
      <c r="I129" s="89"/>
      <c r="J129" s="89"/>
      <c r="K129" s="89"/>
      <c r="L129" s="89"/>
      <c r="M129" s="90"/>
    </row>
    <row r="130" spans="1:14">
      <c r="A130" s="175"/>
      <c r="B130" s="68" t="s">
        <v>2</v>
      </c>
      <c r="C130" s="70" t="s">
        <v>182</v>
      </c>
      <c r="D130" s="70">
        <v>0.39</v>
      </c>
      <c r="E130" s="137">
        <f>E128*D130</f>
        <v>0.39</v>
      </c>
      <c r="F130" s="176"/>
      <c r="G130" s="86"/>
      <c r="H130" s="89"/>
      <c r="I130" s="89"/>
      <c r="J130" s="87"/>
      <c r="K130" s="89"/>
      <c r="L130" s="89"/>
      <c r="M130" s="90"/>
    </row>
    <row r="131" spans="1:14">
      <c r="A131" s="175"/>
      <c r="B131" s="170" t="s">
        <v>495</v>
      </c>
      <c r="C131" s="68" t="s">
        <v>10</v>
      </c>
      <c r="D131" s="70">
        <v>1</v>
      </c>
      <c r="E131" s="137">
        <f>D131*E128</f>
        <v>1</v>
      </c>
      <c r="F131" s="176"/>
      <c r="G131" s="86"/>
      <c r="H131" s="89"/>
      <c r="I131" s="89"/>
      <c r="J131" s="89"/>
      <c r="K131" s="89"/>
      <c r="L131" s="89"/>
      <c r="M131" s="90"/>
    </row>
    <row r="132" spans="1:14">
      <c r="A132" s="175"/>
      <c r="B132" s="68" t="s">
        <v>158</v>
      </c>
      <c r="C132" s="68" t="s">
        <v>18</v>
      </c>
      <c r="D132" s="176">
        <v>1.58</v>
      </c>
      <c r="E132" s="137">
        <f>E128*D132</f>
        <v>1.58</v>
      </c>
      <c r="F132" s="176"/>
      <c r="G132" s="86"/>
      <c r="H132" s="89"/>
      <c r="I132" s="89"/>
      <c r="J132" s="89"/>
      <c r="K132" s="89"/>
      <c r="L132" s="89"/>
      <c r="M132" s="90"/>
    </row>
    <row r="133" spans="1:14" s="93" customFormat="1" ht="25.5">
      <c r="A133" s="67" t="s">
        <v>67</v>
      </c>
      <c r="B133" s="67" t="s">
        <v>427</v>
      </c>
      <c r="C133" s="67" t="s">
        <v>3</v>
      </c>
      <c r="D133" s="128"/>
      <c r="E133" s="128">
        <v>24</v>
      </c>
      <c r="F133" s="109"/>
      <c r="G133" s="110"/>
      <c r="H133" s="89"/>
      <c r="I133" s="89"/>
      <c r="J133" s="89"/>
      <c r="K133" s="89"/>
      <c r="L133" s="89"/>
    </row>
    <row r="134" spans="1:14">
      <c r="A134" s="175"/>
      <c r="B134" s="68" t="s">
        <v>1</v>
      </c>
      <c r="C134" s="70" t="s">
        <v>180</v>
      </c>
      <c r="D134" s="117">
        <v>0.19700000000000001</v>
      </c>
      <c r="E134" s="111">
        <f>D134*E133</f>
        <v>4.7279999999999998</v>
      </c>
      <c r="F134" s="70"/>
      <c r="G134" s="86"/>
      <c r="H134" s="87"/>
      <c r="I134" s="89"/>
      <c r="J134" s="89"/>
      <c r="K134" s="89"/>
      <c r="L134" s="89"/>
    </row>
    <row r="135" spans="1:14">
      <c r="A135" s="175"/>
      <c r="B135" s="68" t="s">
        <v>2</v>
      </c>
      <c r="C135" s="70" t="s">
        <v>182</v>
      </c>
      <c r="D135" s="107">
        <v>1.6299999999999999E-2</v>
      </c>
      <c r="E135" s="111">
        <f>D135*E133</f>
        <v>0.39119999999999999</v>
      </c>
      <c r="F135" s="70"/>
      <c r="G135" s="86"/>
      <c r="H135" s="89"/>
      <c r="I135" s="89"/>
      <c r="J135" s="87"/>
      <c r="K135" s="89"/>
      <c r="L135" s="89"/>
    </row>
    <row r="136" spans="1:14">
      <c r="A136" s="67"/>
      <c r="B136" s="149" t="s">
        <v>199</v>
      </c>
      <c r="C136" s="67"/>
      <c r="D136" s="112"/>
      <c r="E136" s="115"/>
      <c r="F136" s="115"/>
      <c r="G136" s="115"/>
      <c r="H136" s="92"/>
      <c r="I136" s="151"/>
      <c r="J136" s="152"/>
      <c r="K136" s="151"/>
      <c r="L136" s="151"/>
      <c r="N136" s="219">
        <f>I136+I55</f>
        <v>0</v>
      </c>
    </row>
    <row r="137" spans="1:14" ht="25.5">
      <c r="A137" s="67"/>
      <c r="B137" s="149" t="s">
        <v>323</v>
      </c>
      <c r="C137" s="154">
        <v>0</v>
      </c>
      <c r="D137" s="112"/>
      <c r="E137" s="155"/>
      <c r="F137" s="115"/>
      <c r="G137" s="110"/>
      <c r="H137" s="129"/>
      <c r="I137" s="220"/>
      <c r="J137" s="155"/>
      <c r="K137" s="155"/>
      <c r="L137" s="89">
        <f>G136*C137</f>
        <v>0</v>
      </c>
      <c r="M137" s="71" t="s">
        <v>849</v>
      </c>
    </row>
    <row r="138" spans="1:14">
      <c r="A138" s="67"/>
      <c r="B138" s="149" t="s">
        <v>160</v>
      </c>
      <c r="C138" s="115"/>
      <c r="D138" s="112"/>
      <c r="E138" s="155"/>
      <c r="F138" s="115"/>
      <c r="G138" s="110"/>
      <c r="H138" s="156"/>
      <c r="I138" s="92"/>
      <c r="J138" s="155"/>
      <c r="K138" s="155"/>
      <c r="L138" s="89">
        <f>SUM(L136:L137)</f>
        <v>0</v>
      </c>
    </row>
    <row r="139" spans="1:14" ht="25.5">
      <c r="A139" s="67"/>
      <c r="B139" s="149" t="s">
        <v>498</v>
      </c>
      <c r="C139" s="154">
        <v>0</v>
      </c>
      <c r="D139" s="112"/>
      <c r="E139" s="155"/>
      <c r="F139" s="115"/>
      <c r="G139" s="88"/>
      <c r="H139" s="92"/>
      <c r="I139" s="92"/>
      <c r="J139" s="155"/>
      <c r="K139" s="155"/>
      <c r="L139" s="89">
        <f>I136*C139</f>
        <v>0</v>
      </c>
      <c r="M139" s="71" t="s">
        <v>853</v>
      </c>
    </row>
    <row r="140" spans="1:14">
      <c r="A140" s="67"/>
      <c r="B140" s="149" t="s">
        <v>172</v>
      </c>
      <c r="C140" s="158"/>
      <c r="D140" s="112"/>
      <c r="E140" s="155"/>
      <c r="F140" s="115"/>
      <c r="G140" s="110"/>
      <c r="H140" s="159"/>
      <c r="I140" s="92"/>
      <c r="J140" s="155"/>
      <c r="K140" s="155"/>
      <c r="L140" s="89">
        <f>L138+L139</f>
        <v>0</v>
      </c>
    </row>
    <row r="141" spans="1:14">
      <c r="A141" s="67"/>
      <c r="B141" s="149" t="s">
        <v>162</v>
      </c>
      <c r="C141" s="154">
        <v>0</v>
      </c>
      <c r="D141" s="112"/>
      <c r="E141" s="155"/>
      <c r="F141" s="115"/>
      <c r="G141" s="88"/>
      <c r="H141" s="92"/>
      <c r="I141" s="159"/>
      <c r="J141" s="155"/>
      <c r="K141" s="155"/>
      <c r="L141" s="89">
        <f>L140*C141</f>
        <v>0</v>
      </c>
      <c r="M141" s="71" t="s">
        <v>851</v>
      </c>
    </row>
    <row r="142" spans="1:14">
      <c r="A142" s="171"/>
      <c r="B142" s="221" t="s">
        <v>499</v>
      </c>
      <c r="C142" s="222"/>
      <c r="D142" s="223"/>
      <c r="E142" s="224"/>
      <c r="F142" s="223"/>
      <c r="G142" s="223"/>
      <c r="H142" s="224"/>
      <c r="I142" s="224"/>
      <c r="J142" s="224"/>
      <c r="K142" s="224"/>
      <c r="L142" s="224">
        <f>L140+L141</f>
        <v>0</v>
      </c>
    </row>
    <row r="143" spans="1:14">
      <c r="A143" s="67"/>
      <c r="B143" s="149" t="s">
        <v>500</v>
      </c>
      <c r="C143" s="154"/>
      <c r="D143" s="188"/>
      <c r="E143" s="189"/>
      <c r="F143" s="188"/>
      <c r="G143" s="192"/>
      <c r="H143" s="190"/>
      <c r="I143" s="190"/>
      <c r="J143" s="189"/>
      <c r="K143" s="189"/>
      <c r="L143" s="190">
        <f>L142+L61</f>
        <v>0</v>
      </c>
    </row>
    <row r="144" spans="1:14" ht="15.75">
      <c r="A144" s="161"/>
      <c r="B144" s="162"/>
      <c r="C144" s="162"/>
      <c r="D144" s="162"/>
      <c r="E144" s="162"/>
      <c r="F144" s="162"/>
      <c r="G144" s="162"/>
      <c r="H144" s="162"/>
      <c r="I144" s="162"/>
    </row>
    <row r="145" spans="1:7" ht="15.75">
      <c r="A145" s="161"/>
      <c r="B145" s="94"/>
      <c r="C145" s="94"/>
      <c r="D145" s="163"/>
      <c r="E145" s="164"/>
      <c r="F145" s="94"/>
      <c r="G145" s="164"/>
    </row>
  </sheetData>
  <mergeCells count="12">
    <mergeCell ref="N55:N61"/>
    <mergeCell ref="L6:L7"/>
    <mergeCell ref="A2:L2"/>
    <mergeCell ref="A3:L3"/>
    <mergeCell ref="A4:L4"/>
    <mergeCell ref="F6:G6"/>
    <mergeCell ref="H6:I6"/>
    <mergeCell ref="J6:K6"/>
    <mergeCell ref="A6:A7"/>
    <mergeCell ref="B6:B7"/>
    <mergeCell ref="C6:C7"/>
    <mergeCell ref="D6:E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showZeros="0" zoomScaleNormal="100" workbookViewId="0">
      <selection sqref="A1:XFD1048576"/>
    </sheetView>
  </sheetViews>
  <sheetFormatPr defaultRowHeight="12.75"/>
  <cols>
    <col min="1" max="1" width="3.7109375" style="71" customWidth="1"/>
    <col min="2" max="2" width="51.570312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8" width="9.7109375" style="71" customWidth="1"/>
    <col min="9" max="12" width="9.140625" style="71"/>
    <col min="13" max="13" width="14.42578125" style="71" customWidth="1"/>
    <col min="14" max="16384" width="9.140625" style="71"/>
  </cols>
  <sheetData>
    <row r="1" spans="1:12">
      <c r="K1" s="71" t="s">
        <v>835</v>
      </c>
    </row>
    <row r="2" spans="1:12" ht="18.75">
      <c r="A2" s="297" t="s">
        <v>796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5.75">
      <c r="A3" s="298" t="s">
        <v>437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29.25" customHeight="1">
      <c r="A4" s="314" t="s">
        <v>507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ht="41.25" customHeight="1">
      <c r="A5" s="301" t="s">
        <v>23</v>
      </c>
      <c r="B5" s="307" t="s">
        <v>153</v>
      </c>
      <c r="C5" s="308" t="s">
        <v>154</v>
      </c>
      <c r="D5" s="316" t="s">
        <v>155</v>
      </c>
      <c r="E5" s="316"/>
      <c r="F5" s="316" t="s">
        <v>195</v>
      </c>
      <c r="G5" s="316"/>
      <c r="H5" s="312" t="s">
        <v>196</v>
      </c>
      <c r="I5" s="312"/>
      <c r="J5" s="309" t="s">
        <v>197</v>
      </c>
      <c r="K5" s="310"/>
      <c r="L5" s="311" t="s">
        <v>179</v>
      </c>
    </row>
    <row r="6" spans="1:12" ht="63.75">
      <c r="A6" s="303"/>
      <c r="B6" s="307"/>
      <c r="C6" s="308"/>
      <c r="D6" s="97" t="s">
        <v>156</v>
      </c>
      <c r="E6" s="97" t="s">
        <v>157</v>
      </c>
      <c r="F6" s="97" t="s">
        <v>198</v>
      </c>
      <c r="G6" s="97" t="s">
        <v>179</v>
      </c>
      <c r="H6" s="97" t="s">
        <v>198</v>
      </c>
      <c r="I6" s="97" t="s">
        <v>179</v>
      </c>
      <c r="J6" s="97" t="s">
        <v>198</v>
      </c>
      <c r="K6" s="97" t="s">
        <v>179</v>
      </c>
      <c r="L6" s="311"/>
    </row>
    <row r="7" spans="1:12">
      <c r="A7" s="67" t="s">
        <v>32</v>
      </c>
      <c r="B7" s="67" t="s">
        <v>34</v>
      </c>
      <c r="C7" s="67" t="s">
        <v>35</v>
      </c>
      <c r="D7" s="67" t="s">
        <v>36</v>
      </c>
      <c r="E7" s="67" t="s">
        <v>37</v>
      </c>
      <c r="F7" s="67" t="s">
        <v>25</v>
      </c>
      <c r="G7" s="75">
        <v>8</v>
      </c>
      <c r="H7" s="67" t="s">
        <v>27</v>
      </c>
      <c r="I7" s="75">
        <v>10</v>
      </c>
      <c r="J7" s="67" t="s">
        <v>66</v>
      </c>
      <c r="K7" s="75">
        <v>12</v>
      </c>
      <c r="L7" s="67" t="s">
        <v>45</v>
      </c>
    </row>
    <row r="8" spans="1:12" s="93" customFormat="1" ht="25.5">
      <c r="A8" s="67" t="s">
        <v>32</v>
      </c>
      <c r="B8" s="67" t="s">
        <v>619</v>
      </c>
      <c r="C8" s="67" t="s">
        <v>5</v>
      </c>
      <c r="D8" s="109"/>
      <c r="E8" s="128">
        <v>28.8</v>
      </c>
      <c r="F8" s="115"/>
      <c r="G8" s="110"/>
      <c r="H8" s="89"/>
      <c r="I8" s="89"/>
      <c r="J8" s="89"/>
      <c r="K8" s="89"/>
      <c r="L8" s="89"/>
    </row>
    <row r="9" spans="1:12">
      <c r="A9" s="175"/>
      <c r="B9" s="68" t="s">
        <v>1</v>
      </c>
      <c r="C9" s="70" t="s">
        <v>180</v>
      </c>
      <c r="D9" s="102">
        <v>0.58299999999999996</v>
      </c>
      <c r="E9" s="111">
        <f>D9*E8</f>
        <v>16.790399999999998</v>
      </c>
      <c r="F9" s="86"/>
      <c r="G9" s="86"/>
      <c r="H9" s="87"/>
      <c r="I9" s="89"/>
      <c r="J9" s="89"/>
      <c r="K9" s="89"/>
      <c r="L9" s="89"/>
    </row>
    <row r="10" spans="1:12">
      <c r="A10" s="175"/>
      <c r="B10" s="68" t="s">
        <v>2</v>
      </c>
      <c r="C10" s="70" t="s">
        <v>18</v>
      </c>
      <c r="D10" s="102">
        <v>4.5999999999999999E-3</v>
      </c>
      <c r="E10" s="117">
        <f>D10*E8</f>
        <v>0.13248000000000001</v>
      </c>
      <c r="F10" s="86"/>
      <c r="G10" s="86"/>
      <c r="H10" s="89"/>
      <c r="I10" s="89"/>
      <c r="J10" s="87"/>
      <c r="K10" s="89"/>
      <c r="L10" s="89"/>
    </row>
    <row r="11" spans="1:12">
      <c r="A11" s="175"/>
      <c r="B11" s="68" t="s">
        <v>620</v>
      </c>
      <c r="C11" s="68" t="s">
        <v>5</v>
      </c>
      <c r="D11" s="111">
        <v>1</v>
      </c>
      <c r="E11" s="111">
        <f>D11*E8</f>
        <v>28.8</v>
      </c>
      <c r="F11" s="86"/>
      <c r="G11" s="86"/>
      <c r="H11" s="89"/>
      <c r="I11" s="89"/>
      <c r="J11" s="89"/>
      <c r="K11" s="89"/>
      <c r="L11" s="89"/>
    </row>
    <row r="12" spans="1:12">
      <c r="A12" s="175"/>
      <c r="B12" s="68" t="s">
        <v>508</v>
      </c>
      <c r="C12" s="68" t="s">
        <v>3</v>
      </c>
      <c r="D12" s="111"/>
      <c r="E12" s="111">
        <v>18</v>
      </c>
      <c r="F12" s="86"/>
      <c r="G12" s="86"/>
      <c r="H12" s="89"/>
      <c r="I12" s="89"/>
      <c r="J12" s="89"/>
      <c r="K12" s="89"/>
      <c r="L12" s="89"/>
    </row>
    <row r="13" spans="1:12">
      <c r="A13" s="175"/>
      <c r="B13" s="68" t="s">
        <v>158</v>
      </c>
      <c r="C13" s="68" t="s">
        <v>18</v>
      </c>
      <c r="D13" s="102">
        <v>0.20799999999999999</v>
      </c>
      <c r="E13" s="111">
        <f>D13*E8</f>
        <v>5.9904000000000002</v>
      </c>
      <c r="F13" s="86"/>
      <c r="G13" s="86"/>
      <c r="H13" s="89"/>
      <c r="I13" s="89"/>
      <c r="J13" s="89"/>
      <c r="K13" s="89"/>
      <c r="L13" s="89"/>
    </row>
    <row r="14" spans="1:12" s="93" customFormat="1">
      <c r="A14" s="67" t="s">
        <v>33</v>
      </c>
      <c r="B14" s="67" t="s">
        <v>621</v>
      </c>
      <c r="C14" s="67" t="s">
        <v>3</v>
      </c>
      <c r="D14" s="109"/>
      <c r="E14" s="128">
        <v>12</v>
      </c>
      <c r="F14" s="115"/>
      <c r="G14" s="110"/>
      <c r="H14" s="89"/>
      <c r="I14" s="89"/>
      <c r="J14" s="89"/>
      <c r="K14" s="89"/>
      <c r="L14" s="89"/>
    </row>
    <row r="15" spans="1:12">
      <c r="A15" s="175"/>
      <c r="B15" s="68" t="s">
        <v>1</v>
      </c>
      <c r="C15" s="70" t="s">
        <v>3</v>
      </c>
      <c r="D15" s="102">
        <v>1</v>
      </c>
      <c r="E15" s="111">
        <f>D15*E14</f>
        <v>12</v>
      </c>
      <c r="F15" s="86"/>
      <c r="G15" s="86"/>
      <c r="H15" s="87"/>
      <c r="I15" s="89"/>
      <c r="J15" s="89"/>
      <c r="K15" s="89"/>
      <c r="L15" s="89"/>
    </row>
    <row r="16" spans="1:12">
      <c r="A16" s="175"/>
      <c r="B16" s="68" t="s">
        <v>622</v>
      </c>
      <c r="C16" s="70" t="s">
        <v>3</v>
      </c>
      <c r="D16" s="102">
        <v>1</v>
      </c>
      <c r="E16" s="111">
        <f>D16*E14</f>
        <v>12</v>
      </c>
      <c r="F16" s="86"/>
      <c r="G16" s="86"/>
      <c r="H16" s="89"/>
      <c r="I16" s="89"/>
      <c r="J16" s="87"/>
      <c r="K16" s="89"/>
      <c r="L16" s="89"/>
    </row>
    <row r="17" spans="1:13" s="93" customFormat="1" ht="25.5">
      <c r="A17" s="67" t="s">
        <v>34</v>
      </c>
      <c r="B17" s="67" t="s">
        <v>510</v>
      </c>
      <c r="C17" s="67" t="s">
        <v>21</v>
      </c>
      <c r="D17" s="128"/>
      <c r="E17" s="128">
        <v>12</v>
      </c>
      <c r="F17" s="115"/>
      <c r="G17" s="110"/>
      <c r="H17" s="89"/>
      <c r="I17" s="89"/>
      <c r="J17" s="89"/>
      <c r="K17" s="89"/>
      <c r="L17" s="89"/>
    </row>
    <row r="18" spans="1:13">
      <c r="A18" s="175"/>
      <c r="B18" s="68" t="s">
        <v>1</v>
      </c>
      <c r="C18" s="70" t="s">
        <v>180</v>
      </c>
      <c r="D18" s="70">
        <v>1.52</v>
      </c>
      <c r="E18" s="111">
        <f>D18*E17</f>
        <v>18.240000000000002</v>
      </c>
      <c r="F18" s="86"/>
      <c r="G18" s="86"/>
      <c r="H18" s="87"/>
      <c r="I18" s="89"/>
      <c r="J18" s="89"/>
      <c r="K18" s="89"/>
      <c r="L18" s="89"/>
    </row>
    <row r="19" spans="1:13">
      <c r="A19" s="175"/>
      <c r="B19" s="68" t="s">
        <v>511</v>
      </c>
      <c r="C19" s="68" t="s">
        <v>15</v>
      </c>
      <c r="D19" s="111">
        <v>1</v>
      </c>
      <c r="E19" s="111">
        <f>D19*E17</f>
        <v>12</v>
      </c>
      <c r="F19" s="86"/>
      <c r="G19" s="86"/>
      <c r="H19" s="89"/>
      <c r="I19" s="89"/>
      <c r="J19" s="87"/>
      <c r="K19" s="89"/>
      <c r="L19" s="89"/>
    </row>
    <row r="20" spans="1:13">
      <c r="A20" s="175"/>
      <c r="B20" s="68" t="s">
        <v>158</v>
      </c>
      <c r="C20" s="68" t="s">
        <v>18</v>
      </c>
      <c r="D20" s="70">
        <v>0.81499999999999995</v>
      </c>
      <c r="E20" s="111">
        <f>D20*E17</f>
        <v>9.7799999999999994</v>
      </c>
      <c r="F20" s="86"/>
      <c r="G20" s="86"/>
      <c r="H20" s="89"/>
      <c r="I20" s="89"/>
      <c r="J20" s="89"/>
      <c r="K20" s="89"/>
      <c r="L20" s="89"/>
    </row>
    <row r="21" spans="1:13" s="93" customFormat="1" ht="25.5">
      <c r="A21" s="67" t="s">
        <v>35</v>
      </c>
      <c r="B21" s="67" t="s">
        <v>427</v>
      </c>
      <c r="C21" s="67" t="s">
        <v>3</v>
      </c>
      <c r="D21" s="128"/>
      <c r="E21" s="128">
        <v>12</v>
      </c>
      <c r="F21" s="115"/>
      <c r="G21" s="110"/>
      <c r="H21" s="89"/>
      <c r="I21" s="89"/>
      <c r="J21" s="89"/>
      <c r="K21" s="89"/>
      <c r="L21" s="89"/>
    </row>
    <row r="22" spans="1:13">
      <c r="A22" s="175"/>
      <c r="B22" s="68" t="s">
        <v>1</v>
      </c>
      <c r="C22" s="70" t="s">
        <v>180</v>
      </c>
      <c r="D22" s="117">
        <v>0.19700000000000001</v>
      </c>
      <c r="E22" s="111">
        <f>D22*E21</f>
        <v>2.3639999999999999</v>
      </c>
      <c r="F22" s="86"/>
      <c r="G22" s="86"/>
      <c r="H22" s="87"/>
      <c r="I22" s="89"/>
      <c r="J22" s="89"/>
      <c r="K22" s="89"/>
      <c r="L22" s="89"/>
    </row>
    <row r="23" spans="1:13">
      <c r="A23" s="175"/>
      <c r="B23" s="68" t="s">
        <v>2</v>
      </c>
      <c r="C23" s="70" t="s">
        <v>182</v>
      </c>
      <c r="D23" s="107">
        <v>1.6299999999999999E-2</v>
      </c>
      <c r="E23" s="111">
        <f>D23*E21</f>
        <v>0.1956</v>
      </c>
      <c r="F23" s="86"/>
      <c r="G23" s="86"/>
      <c r="H23" s="89"/>
      <c r="I23" s="89"/>
      <c r="J23" s="87"/>
      <c r="K23" s="89"/>
      <c r="L23" s="89"/>
    </row>
    <row r="24" spans="1:13">
      <c r="A24" s="67"/>
      <c r="B24" s="149" t="s">
        <v>199</v>
      </c>
      <c r="C24" s="67"/>
      <c r="D24" s="112"/>
      <c r="E24" s="115"/>
      <c r="F24" s="115"/>
      <c r="G24" s="115"/>
      <c r="H24" s="92"/>
      <c r="I24" s="130"/>
      <c r="J24" s="155"/>
      <c r="K24" s="130"/>
      <c r="L24" s="130"/>
    </row>
    <row r="25" spans="1:13">
      <c r="A25" s="67"/>
      <c r="B25" s="149" t="s">
        <v>323</v>
      </c>
      <c r="C25" s="154">
        <v>0</v>
      </c>
      <c r="D25" s="112"/>
      <c r="E25" s="155"/>
      <c r="F25" s="115"/>
      <c r="G25" s="110"/>
      <c r="H25" s="129"/>
      <c r="I25" s="92"/>
      <c r="J25" s="155"/>
      <c r="K25" s="92"/>
      <c r="L25" s="130">
        <f>G24*C25</f>
        <v>0</v>
      </c>
      <c r="M25" s="71" t="s">
        <v>849</v>
      </c>
    </row>
    <row r="26" spans="1:13">
      <c r="A26" s="67"/>
      <c r="B26" s="149" t="s">
        <v>172</v>
      </c>
      <c r="C26" s="158"/>
      <c r="D26" s="112"/>
      <c r="E26" s="155"/>
      <c r="F26" s="115"/>
      <c r="G26" s="110"/>
      <c r="H26" s="159"/>
      <c r="I26" s="92"/>
      <c r="J26" s="155"/>
      <c r="K26" s="155"/>
      <c r="L26" s="89">
        <f>L24+L25</f>
        <v>0</v>
      </c>
    </row>
    <row r="27" spans="1:13">
      <c r="A27" s="67"/>
      <c r="B27" s="149" t="s">
        <v>161</v>
      </c>
      <c r="C27" s="154">
        <v>0</v>
      </c>
      <c r="D27" s="112"/>
      <c r="E27" s="155"/>
      <c r="F27" s="115"/>
      <c r="G27" s="88"/>
      <c r="H27" s="92"/>
      <c r="I27" s="92"/>
      <c r="J27" s="155"/>
      <c r="K27" s="155"/>
      <c r="L27" s="89">
        <f>L26*C27</f>
        <v>0</v>
      </c>
      <c r="M27" s="71" t="s">
        <v>850</v>
      </c>
    </row>
    <row r="28" spans="1:13">
      <c r="A28" s="67"/>
      <c r="B28" s="149" t="s">
        <v>172</v>
      </c>
      <c r="C28" s="158"/>
      <c r="D28" s="112"/>
      <c r="E28" s="155"/>
      <c r="F28" s="115"/>
      <c r="G28" s="110"/>
      <c r="H28" s="159"/>
      <c r="I28" s="92"/>
      <c r="J28" s="155"/>
      <c r="K28" s="155"/>
      <c r="L28" s="89">
        <f>L26+L27</f>
        <v>0</v>
      </c>
    </row>
    <row r="29" spans="1:13">
      <c r="A29" s="67"/>
      <c r="B29" s="149" t="s">
        <v>162</v>
      </c>
      <c r="C29" s="154">
        <v>0</v>
      </c>
      <c r="D29" s="112"/>
      <c r="E29" s="155"/>
      <c r="F29" s="115"/>
      <c r="G29" s="88"/>
      <c r="H29" s="92"/>
      <c r="I29" s="159"/>
      <c r="J29" s="155"/>
      <c r="K29" s="155"/>
      <c r="L29" s="89">
        <f>L28*C29</f>
        <v>0</v>
      </c>
      <c r="M29" s="71" t="s">
        <v>851</v>
      </c>
    </row>
    <row r="30" spans="1:13">
      <c r="A30" s="68"/>
      <c r="B30" s="149" t="s">
        <v>172</v>
      </c>
      <c r="C30" s="86"/>
      <c r="D30" s="114"/>
      <c r="E30" s="155"/>
      <c r="F30" s="86"/>
      <c r="G30" s="110"/>
      <c r="H30" s="160"/>
      <c r="I30" s="155"/>
      <c r="J30" s="155"/>
      <c r="K30" s="155"/>
      <c r="L30" s="89">
        <f>L28+L29</f>
        <v>0</v>
      </c>
    </row>
    <row r="31" spans="1:13" ht="15.75">
      <c r="A31" s="225"/>
      <c r="B31" s="226"/>
      <c r="C31" s="226"/>
      <c r="D31" s="226"/>
      <c r="E31" s="226"/>
      <c r="F31" s="226"/>
    </row>
  </sheetData>
  <mergeCells count="11">
    <mergeCell ref="A2:L2"/>
    <mergeCell ref="A3:L3"/>
    <mergeCell ref="A4:L4"/>
    <mergeCell ref="A5:A6"/>
    <mergeCell ref="B5:B6"/>
    <mergeCell ref="C5:C6"/>
    <mergeCell ref="D5:E5"/>
    <mergeCell ref="F5:G5"/>
    <mergeCell ref="H5:I5"/>
    <mergeCell ref="J5:K5"/>
    <mergeCell ref="L5:L6"/>
  </mergeCells>
  <pageMargins left="0.19685039370078741" right="0.19685039370078741" top="0.39370078740157483" bottom="0.19685039370078741" header="0.51181102362204722" footer="0.51181102362204722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"/>
  <sheetViews>
    <sheetView showZeros="0" zoomScaleNormal="100" workbookViewId="0">
      <selection sqref="A1:XFD1048576"/>
    </sheetView>
  </sheetViews>
  <sheetFormatPr defaultRowHeight="12.75"/>
  <cols>
    <col min="1" max="1" width="3.7109375" style="71" customWidth="1"/>
    <col min="2" max="2" width="36.140625" style="71" customWidth="1"/>
    <col min="3" max="3" width="8.140625" style="71" customWidth="1"/>
    <col min="4" max="4" width="9.42578125" style="71" customWidth="1"/>
    <col min="5" max="5" width="9" style="71" customWidth="1"/>
    <col min="6" max="6" width="9.140625" style="71"/>
    <col min="7" max="8" width="9.7109375" style="71" customWidth="1"/>
    <col min="9" max="12" width="9.140625" style="71"/>
    <col min="13" max="13" width="17.28515625" style="71" customWidth="1"/>
    <col min="14" max="16384" width="9.140625" style="71"/>
  </cols>
  <sheetData>
    <row r="1" spans="1:13">
      <c r="K1" s="71" t="s">
        <v>834</v>
      </c>
    </row>
    <row r="2" spans="1:13" ht="18.75">
      <c r="A2" s="297" t="s">
        <v>797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5.75">
      <c r="A3" s="298" t="s">
        <v>437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314" t="s">
        <v>667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3">
      <c r="A5" s="205"/>
      <c r="B5" s="205"/>
      <c r="C5" s="205"/>
      <c r="D5" s="205"/>
      <c r="E5" s="205"/>
      <c r="F5" s="205"/>
      <c r="G5" s="205"/>
    </row>
    <row r="6" spans="1:13" ht="36.75" customHeight="1">
      <c r="A6" s="301" t="s">
        <v>23</v>
      </c>
      <c r="B6" s="307" t="s">
        <v>153</v>
      </c>
      <c r="C6" s="308" t="s">
        <v>154</v>
      </c>
      <c r="D6" s="316" t="s">
        <v>155</v>
      </c>
      <c r="E6" s="316"/>
      <c r="F6" s="316" t="s">
        <v>195</v>
      </c>
      <c r="G6" s="316"/>
      <c r="H6" s="312" t="s">
        <v>196</v>
      </c>
      <c r="I6" s="312"/>
      <c r="J6" s="309" t="s">
        <v>197</v>
      </c>
      <c r="K6" s="310"/>
      <c r="L6" s="311" t="s">
        <v>179</v>
      </c>
    </row>
    <row r="7" spans="1:13" ht="63.75">
      <c r="A7" s="303"/>
      <c r="B7" s="307"/>
      <c r="C7" s="308"/>
      <c r="D7" s="97" t="s">
        <v>156</v>
      </c>
      <c r="E7" s="97" t="s">
        <v>157</v>
      </c>
      <c r="F7" s="97" t="s">
        <v>198</v>
      </c>
      <c r="G7" s="97" t="s">
        <v>179</v>
      </c>
      <c r="H7" s="97" t="s">
        <v>198</v>
      </c>
      <c r="I7" s="97" t="s">
        <v>179</v>
      </c>
      <c r="J7" s="97" t="s">
        <v>198</v>
      </c>
      <c r="K7" s="97" t="s">
        <v>179</v>
      </c>
      <c r="L7" s="311"/>
    </row>
    <row r="8" spans="1:13">
      <c r="A8" s="67" t="s">
        <v>32</v>
      </c>
      <c r="B8" s="67" t="s">
        <v>34</v>
      </c>
      <c r="C8" s="67" t="s">
        <v>35</v>
      </c>
      <c r="D8" s="67" t="s">
        <v>36</v>
      </c>
      <c r="E8" s="67" t="s">
        <v>37</v>
      </c>
      <c r="F8" s="67" t="s">
        <v>25</v>
      </c>
      <c r="G8" s="75">
        <v>8</v>
      </c>
      <c r="H8" s="67" t="s">
        <v>27</v>
      </c>
      <c r="I8" s="75">
        <v>10</v>
      </c>
      <c r="J8" s="67" t="s">
        <v>66</v>
      </c>
      <c r="K8" s="75">
        <v>12</v>
      </c>
      <c r="L8" s="67" t="s">
        <v>45</v>
      </c>
    </row>
    <row r="9" spans="1:13" s="76" customFormat="1">
      <c r="A9" s="68"/>
      <c r="B9" s="72" t="s">
        <v>659</v>
      </c>
      <c r="C9" s="170"/>
      <c r="D9" s="170"/>
      <c r="E9" s="170"/>
      <c r="F9" s="170"/>
      <c r="G9" s="73"/>
      <c r="H9" s="74"/>
      <c r="I9" s="74"/>
      <c r="J9" s="75"/>
      <c r="K9" s="75"/>
      <c r="L9" s="75"/>
    </row>
    <row r="10" spans="1:13" s="93" customFormat="1" ht="38.25">
      <c r="A10" s="67" t="s">
        <v>32</v>
      </c>
      <c r="B10" s="75" t="s">
        <v>668</v>
      </c>
      <c r="C10" s="67" t="s">
        <v>21</v>
      </c>
      <c r="D10" s="128"/>
      <c r="E10" s="128">
        <v>1</v>
      </c>
      <c r="F10" s="74"/>
      <c r="G10" s="110"/>
      <c r="H10" s="89"/>
      <c r="I10" s="89"/>
      <c r="J10" s="89"/>
      <c r="K10" s="89"/>
      <c r="L10" s="130"/>
    </row>
    <row r="11" spans="1:13">
      <c r="A11" s="175"/>
      <c r="B11" s="68" t="s">
        <v>1</v>
      </c>
      <c r="C11" s="70" t="s">
        <v>180</v>
      </c>
      <c r="D11" s="170">
        <v>1</v>
      </c>
      <c r="E11" s="111">
        <f>D11*E10</f>
        <v>1</v>
      </c>
      <c r="F11" s="70"/>
      <c r="G11" s="86"/>
      <c r="H11" s="87"/>
      <c r="I11" s="133"/>
      <c r="J11" s="133"/>
      <c r="K11" s="133"/>
      <c r="L11" s="133"/>
    </row>
    <row r="12" spans="1:13">
      <c r="A12" s="175"/>
      <c r="B12" s="68" t="s">
        <v>2</v>
      </c>
      <c r="C12" s="68" t="s">
        <v>15</v>
      </c>
      <c r="D12" s="170">
        <v>140</v>
      </c>
      <c r="E12" s="111">
        <f>D12*E10</f>
        <v>140</v>
      </c>
      <c r="F12" s="111"/>
      <c r="G12" s="86"/>
      <c r="H12" s="89"/>
      <c r="I12" s="89"/>
      <c r="J12" s="89"/>
      <c r="K12" s="89"/>
      <c r="L12" s="89"/>
    </row>
    <row r="13" spans="1:13">
      <c r="A13" s="175"/>
      <c r="B13" s="170" t="s">
        <v>660</v>
      </c>
      <c r="C13" s="68" t="s">
        <v>18</v>
      </c>
      <c r="D13" s="70">
        <v>75</v>
      </c>
      <c r="E13" s="70">
        <f>D13*E10</f>
        <v>75</v>
      </c>
      <c r="F13" s="111"/>
      <c r="G13" s="86"/>
      <c r="H13" s="89"/>
      <c r="I13" s="89"/>
      <c r="J13" s="89"/>
      <c r="K13" s="89"/>
      <c r="L13" s="89"/>
    </row>
    <row r="14" spans="1:13">
      <c r="A14" s="67"/>
      <c r="B14" s="72" t="s">
        <v>661</v>
      </c>
      <c r="C14" s="67"/>
      <c r="D14" s="112"/>
      <c r="E14" s="115"/>
      <c r="F14" s="115"/>
      <c r="G14" s="115"/>
      <c r="H14" s="92"/>
      <c r="I14" s="130"/>
      <c r="J14" s="155"/>
      <c r="K14" s="130"/>
      <c r="L14" s="130"/>
    </row>
    <row r="15" spans="1:13" ht="25.5">
      <c r="A15" s="67"/>
      <c r="B15" s="149" t="s">
        <v>323</v>
      </c>
      <c r="C15" s="154">
        <v>0</v>
      </c>
      <c r="D15" s="112"/>
      <c r="E15" s="155"/>
      <c r="F15" s="115"/>
      <c r="G15" s="110"/>
      <c r="H15" s="129"/>
      <c r="I15" s="92"/>
      <c r="J15" s="155"/>
      <c r="K15" s="155"/>
      <c r="L15" s="89">
        <f>G14*C15</f>
        <v>0</v>
      </c>
      <c r="M15" s="71" t="s">
        <v>849</v>
      </c>
    </row>
    <row r="16" spans="1:13">
      <c r="A16" s="67"/>
      <c r="B16" s="149" t="s">
        <v>172</v>
      </c>
      <c r="C16" s="158"/>
      <c r="D16" s="112"/>
      <c r="E16" s="155"/>
      <c r="F16" s="115"/>
      <c r="G16" s="110"/>
      <c r="H16" s="159"/>
      <c r="I16" s="92"/>
      <c r="J16" s="155"/>
      <c r="K16" s="155"/>
      <c r="L16" s="89">
        <f>L14+L15</f>
        <v>0</v>
      </c>
    </row>
    <row r="17" spans="1:13" ht="25.5">
      <c r="A17" s="67"/>
      <c r="B17" s="75" t="s">
        <v>855</v>
      </c>
      <c r="C17" s="154">
        <v>0</v>
      </c>
      <c r="D17" s="112"/>
      <c r="E17" s="155"/>
      <c r="F17" s="115"/>
      <c r="G17" s="88"/>
      <c r="H17" s="92"/>
      <c r="I17" s="92"/>
      <c r="J17" s="155"/>
      <c r="K17" s="155"/>
      <c r="L17" s="89">
        <f>I14*C17</f>
        <v>0</v>
      </c>
      <c r="M17" s="71" t="s">
        <v>853</v>
      </c>
    </row>
    <row r="18" spans="1:13">
      <c r="A18" s="67"/>
      <c r="B18" s="149" t="s">
        <v>172</v>
      </c>
      <c r="C18" s="158"/>
      <c r="D18" s="112"/>
      <c r="E18" s="155"/>
      <c r="F18" s="115"/>
      <c r="G18" s="110"/>
      <c r="H18" s="159"/>
      <c r="I18" s="92"/>
      <c r="J18" s="155"/>
      <c r="K18" s="155"/>
      <c r="L18" s="89">
        <f>L16+L17</f>
        <v>0</v>
      </c>
    </row>
    <row r="19" spans="1:13">
      <c r="A19" s="67"/>
      <c r="B19" s="149" t="s">
        <v>162</v>
      </c>
      <c r="C19" s="154">
        <v>0</v>
      </c>
      <c r="D19" s="112"/>
      <c r="E19" s="155"/>
      <c r="F19" s="115"/>
      <c r="G19" s="88"/>
      <c r="H19" s="92"/>
      <c r="I19" s="159"/>
      <c r="J19" s="155"/>
      <c r="K19" s="155"/>
      <c r="L19" s="89">
        <f>L18*C19</f>
        <v>0</v>
      </c>
      <c r="M19" s="71" t="s">
        <v>851</v>
      </c>
    </row>
    <row r="20" spans="1:13">
      <c r="A20" s="68"/>
      <c r="B20" s="227" t="s">
        <v>662</v>
      </c>
      <c r="C20" s="86"/>
      <c r="D20" s="114"/>
      <c r="E20" s="155"/>
      <c r="F20" s="86"/>
      <c r="G20" s="110"/>
      <c r="H20" s="160"/>
      <c r="I20" s="155"/>
      <c r="J20" s="155"/>
      <c r="K20" s="155"/>
      <c r="L20" s="130">
        <f>SUM(L18:L19)</f>
        <v>0</v>
      </c>
    </row>
    <row r="21" spans="1:13">
      <c r="A21" s="68"/>
      <c r="B21" s="170" t="s">
        <v>663</v>
      </c>
      <c r="C21" s="86"/>
      <c r="D21" s="114"/>
      <c r="E21" s="155"/>
      <c r="F21" s="86"/>
      <c r="G21" s="110"/>
      <c r="H21" s="160"/>
      <c r="I21" s="155"/>
      <c r="J21" s="155"/>
      <c r="K21" s="155"/>
      <c r="L21" s="89"/>
    </row>
    <row r="22" spans="1:13" ht="25.5">
      <c r="A22" s="68" t="s">
        <v>32</v>
      </c>
      <c r="B22" s="170" t="s">
        <v>668</v>
      </c>
      <c r="C22" s="86" t="s">
        <v>664</v>
      </c>
      <c r="D22" s="114"/>
      <c r="E22" s="176">
        <v>1</v>
      </c>
      <c r="F22" s="86">
        <v>0</v>
      </c>
      <c r="G22" s="88">
        <f>E22*F22</f>
        <v>0</v>
      </c>
      <c r="H22" s="160"/>
      <c r="I22" s="155"/>
      <c r="J22" s="155"/>
      <c r="K22" s="155"/>
      <c r="L22" s="133">
        <f>G22</f>
        <v>0</v>
      </c>
    </row>
    <row r="23" spans="1:13">
      <c r="A23" s="68"/>
      <c r="B23" s="75" t="s">
        <v>665</v>
      </c>
      <c r="C23" s="86" t="s">
        <v>18</v>
      </c>
      <c r="D23" s="114"/>
      <c r="E23" s="155"/>
      <c r="F23" s="86"/>
      <c r="G23" s="110"/>
      <c r="H23" s="160"/>
      <c r="I23" s="155"/>
      <c r="J23" s="155"/>
      <c r="K23" s="155"/>
      <c r="L23" s="89">
        <f>L22</f>
        <v>0</v>
      </c>
    </row>
    <row r="24" spans="1:13">
      <c r="A24" s="68"/>
      <c r="B24" s="75" t="s">
        <v>666</v>
      </c>
      <c r="C24" s="86"/>
      <c r="D24" s="114"/>
      <c r="E24" s="155"/>
      <c r="F24" s="86"/>
      <c r="G24" s="110"/>
      <c r="H24" s="160"/>
      <c r="I24" s="155"/>
      <c r="J24" s="155"/>
      <c r="K24" s="155"/>
      <c r="L24" s="89">
        <f>L23+L20</f>
        <v>0</v>
      </c>
    </row>
    <row r="25" spans="1:13" ht="15.75">
      <c r="A25" s="161"/>
      <c r="B25" s="162"/>
      <c r="C25" s="162"/>
      <c r="D25" s="162"/>
      <c r="E25" s="162"/>
      <c r="F25" s="162"/>
      <c r="G25" s="162"/>
      <c r="H25" s="162"/>
      <c r="I25" s="162"/>
    </row>
  </sheetData>
  <mergeCells count="11">
    <mergeCell ref="F6:G6"/>
    <mergeCell ref="H6:I6"/>
    <mergeCell ref="J6:K6"/>
    <mergeCell ref="L6:L7"/>
    <mergeCell ref="A2:L2"/>
    <mergeCell ref="A3:L3"/>
    <mergeCell ref="A4:L4"/>
    <mergeCell ref="A6:A7"/>
    <mergeCell ref="B6:B7"/>
    <mergeCell ref="C6:C7"/>
    <mergeCell ref="D6:E6"/>
  </mergeCell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gare kan.</vt:lpstr>
      <vt:lpstr>nakreb bari</vt:lpstr>
      <vt:lpstr>obieqt1</vt:lpstr>
      <vt:lpstr>1-1</vt:lpstr>
      <vt:lpstr>1-2</vt:lpstr>
      <vt:lpstr>1-3</vt:lpstr>
      <vt:lpstr>1-4</vt:lpstr>
      <vt:lpstr>1-5</vt:lpstr>
      <vt:lpstr>1-6</vt:lpstr>
      <vt:lpstr>obieqt2</vt:lpstr>
      <vt:lpstr>2-1</vt:lpstr>
      <vt:lpstr>2-2</vt:lpstr>
      <vt:lpstr>3</vt:lpstr>
      <vt:lpstr>4</vt:lpstr>
      <vt:lpstr>5</vt:lpstr>
      <vt:lpstr>6</vt:lpstr>
      <vt:lpstr>7</vt:lpstr>
      <vt:lpstr>'1-1'!Print_Area</vt:lpstr>
      <vt:lpstr>'1-2'!Print_Area</vt:lpstr>
      <vt:lpstr>'1-4'!Print_Area</vt:lpstr>
      <vt:lpstr>'2-1'!Print_Area</vt:lpstr>
      <vt:lpstr>'2-2'!Print_Area</vt:lpstr>
      <vt:lpstr>'6'!Print_Area</vt:lpstr>
      <vt:lpstr>'7'!Print_Area</vt:lpstr>
      <vt:lpstr>'nakreb bari'!Print_Area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Gia Shelia</cp:lastModifiedBy>
  <cp:lastPrinted>2023-01-24T12:14:04Z</cp:lastPrinted>
  <dcterms:created xsi:type="dcterms:W3CDTF">2005-10-04T05:52:32Z</dcterms:created>
  <dcterms:modified xsi:type="dcterms:W3CDTF">2023-01-25T06:59:45Z</dcterms:modified>
</cp:coreProperties>
</file>