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Boke\Desktop\რეკვიზიტები\სკოლის ტენდერი\გვიშტიბი აუქციონი-ტენდერი\ტენდერი ექიმის ოთახი\"/>
    </mc:Choice>
  </mc:AlternateContent>
  <bookViews>
    <workbookView xWindow="0" yWindow="0" windowWidth="28800" windowHeight="12300" activeTab="3"/>
  </bookViews>
  <sheets>
    <sheet name="დანართი 1" sheetId="1" r:id="rId1"/>
    <sheet name="დანართი 1-1" sheetId="2" r:id="rId2"/>
    <sheet name="დანართი 1-2" sheetId="3" r:id="rId3"/>
    <sheet name="დანართი 1-3" sheetId="5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8" i="2" l="1"/>
  <c r="F83" i="2"/>
  <c r="F38" i="2"/>
  <c r="F9" i="2"/>
  <c r="F50" i="2" l="1"/>
  <c r="F34" i="2"/>
  <c r="F90" i="2"/>
  <c r="F93" i="2" s="1"/>
  <c r="M93" i="2" s="1"/>
  <c r="M96" i="2"/>
  <c r="M95" i="2"/>
  <c r="M94" i="2"/>
  <c r="F92" i="2"/>
  <c r="M92" i="2" s="1"/>
  <c r="F91" i="2" l="1"/>
  <c r="M91" i="2" s="1"/>
  <c r="F97" i="2"/>
  <c r="M97" i="2" s="1"/>
  <c r="M48" i="2" l="1"/>
  <c r="F21" i="2"/>
  <c r="F20" i="2" l="1"/>
  <c r="M20" i="2" s="1"/>
  <c r="F19" i="2"/>
  <c r="M19" i="2" s="1"/>
  <c r="F103" i="2" l="1"/>
  <c r="M103" i="2" s="1"/>
  <c r="F102" i="2"/>
  <c r="M102" i="2" s="1"/>
  <c r="F101" i="2"/>
  <c r="M101" i="2" s="1"/>
  <c r="F100" i="2"/>
  <c r="M100" i="2" s="1"/>
  <c r="F99" i="2"/>
  <c r="M99" i="2" s="1"/>
  <c r="F63" i="2" l="1"/>
  <c r="M63" i="2" s="1"/>
  <c r="F62" i="2"/>
  <c r="F61" i="2"/>
  <c r="M61" i="2" s="1"/>
  <c r="F60" i="2"/>
  <c r="M60" i="2" s="1"/>
  <c r="F59" i="2"/>
  <c r="M59" i="2" s="1"/>
  <c r="F14" i="2"/>
  <c r="M14" i="2" s="1"/>
  <c r="F13" i="2"/>
  <c r="M13" i="2" s="1"/>
  <c r="F10" i="2"/>
  <c r="M10" i="2" l="1"/>
  <c r="M62" i="2"/>
  <c r="F11" i="2"/>
  <c r="M11" i="2" l="1"/>
  <c r="F110" i="2"/>
  <c r="F79" i="2" l="1"/>
  <c r="M79" i="2" s="1"/>
  <c r="F43" i="3" l="1"/>
  <c r="M43" i="3" s="1"/>
  <c r="F45" i="3"/>
  <c r="M45" i="3" s="1"/>
  <c r="F44" i="3"/>
  <c r="M44" i="3" s="1"/>
  <c r="F42" i="3"/>
  <c r="M42" i="3" s="1"/>
  <c r="F17" i="3" l="1"/>
  <c r="F106" i="2"/>
  <c r="M106" i="2" s="1"/>
  <c r="F107" i="2" l="1"/>
  <c r="M107" i="2" s="1"/>
  <c r="F108" i="2"/>
  <c r="M108" i="2" s="1"/>
  <c r="F109" i="2"/>
  <c r="M109" i="2" s="1"/>
  <c r="F115" i="2" l="1"/>
  <c r="M115" i="2" s="1"/>
  <c r="F114" i="2"/>
  <c r="M114" i="2" s="1"/>
  <c r="F113" i="2"/>
  <c r="M113" i="2" s="1"/>
  <c r="F112" i="2"/>
  <c r="M112" i="2" s="1"/>
  <c r="F111" i="2"/>
  <c r="M111" i="2" s="1"/>
  <c r="F88" i="2" l="1"/>
  <c r="M88" i="2" s="1"/>
  <c r="F87" i="2"/>
  <c r="M87" i="2" s="1"/>
  <c r="F86" i="2"/>
  <c r="M86" i="2" s="1"/>
  <c r="F85" i="2"/>
  <c r="M85" i="2" s="1"/>
  <c r="F84" i="2"/>
  <c r="M84" i="2" s="1"/>
  <c r="F56" i="2"/>
  <c r="M56" i="2" s="1"/>
  <c r="M55" i="2"/>
  <c r="F54" i="2"/>
  <c r="M54" i="2" s="1"/>
  <c r="F53" i="2"/>
  <c r="M53" i="2" s="1"/>
  <c r="F52" i="2"/>
  <c r="M52" i="2" s="1"/>
  <c r="F51" i="2"/>
  <c r="M51" i="2" s="1"/>
  <c r="F35" i="2" l="1"/>
  <c r="M35" i="2" s="1"/>
  <c r="F37" i="2" l="1"/>
  <c r="M37" i="2" s="1"/>
  <c r="F36" i="2"/>
  <c r="M36" i="2" s="1"/>
  <c r="F39" i="5" l="1"/>
  <c r="M39" i="5" s="1"/>
  <c r="F38" i="5"/>
  <c r="M38" i="5" s="1"/>
  <c r="F37" i="5"/>
  <c r="M37" i="5" s="1"/>
  <c r="F36" i="5"/>
  <c r="M36" i="5" s="1"/>
  <c r="F15" i="5"/>
  <c r="F42" i="5"/>
  <c r="F27" i="5"/>
  <c r="F18" i="5" l="1"/>
  <c r="F44" i="5" l="1"/>
  <c r="M44" i="5" s="1"/>
  <c r="F43" i="5"/>
  <c r="M43" i="5" s="1"/>
  <c r="M42" i="5"/>
  <c r="F41" i="5"/>
  <c r="M41" i="5" s="1"/>
  <c r="F34" i="5"/>
  <c r="M34" i="5" s="1"/>
  <c r="F33" i="5"/>
  <c r="M33" i="5" s="1"/>
  <c r="F32" i="5"/>
  <c r="M32" i="5" s="1"/>
  <c r="F31" i="5"/>
  <c r="M31" i="5" s="1"/>
  <c r="F29" i="5"/>
  <c r="M29" i="5" s="1"/>
  <c r="F28" i="5"/>
  <c r="M28" i="5" s="1"/>
  <c r="M27" i="5"/>
  <c r="F26" i="5"/>
  <c r="M26" i="5" s="1"/>
  <c r="M22" i="5"/>
  <c r="M21" i="5"/>
  <c r="M20" i="5"/>
  <c r="F23" i="5"/>
  <c r="M23" i="5" s="1"/>
  <c r="F17" i="5"/>
  <c r="M17" i="5" s="1"/>
  <c r="F16" i="5"/>
  <c r="M16" i="5" s="1"/>
  <c r="M15" i="5"/>
  <c r="F14" i="5"/>
  <c r="M14" i="5" s="1"/>
  <c r="F12" i="5"/>
  <c r="M12" i="5" s="1"/>
  <c r="F11" i="5"/>
  <c r="M11" i="5" s="1"/>
  <c r="F10" i="5"/>
  <c r="M10" i="5" l="1"/>
  <c r="F24" i="5"/>
  <c r="M24" i="5" s="1"/>
  <c r="H45" i="5"/>
  <c r="F19" i="5"/>
  <c r="M19" i="5" s="1"/>
  <c r="L45" i="5" l="1"/>
  <c r="L47" i="5" s="1"/>
  <c r="L49" i="5" s="1"/>
  <c r="M45" i="5"/>
  <c r="M46" i="5"/>
  <c r="H46" i="5"/>
  <c r="H47" i="5" s="1"/>
  <c r="H51" i="5" s="1"/>
  <c r="J45" i="5"/>
  <c r="J47" i="5" s="1"/>
  <c r="J48" i="5" l="1"/>
  <c r="M48" i="5" s="1"/>
  <c r="M47" i="5"/>
  <c r="L50" i="5"/>
  <c r="L51" i="5" s="1"/>
  <c r="M49" i="5" l="1"/>
  <c r="J49" i="5"/>
  <c r="J50" i="5" l="1"/>
  <c r="M50" i="5" s="1"/>
  <c r="M51" i="5" s="1"/>
  <c r="E11" i="1" s="1"/>
  <c r="J51" i="5" l="1"/>
  <c r="F11" i="1" s="1"/>
  <c r="F33" i="2" l="1"/>
  <c r="F32" i="2"/>
  <c r="M32" i="2" s="1"/>
  <c r="F31" i="2"/>
  <c r="F30" i="2"/>
  <c r="M30" i="2" s="1"/>
  <c r="F29" i="2"/>
  <c r="M29" i="2" s="1"/>
  <c r="F47" i="2"/>
  <c r="F74" i="2"/>
  <c r="F40" i="3"/>
  <c r="M40" i="3" s="1"/>
  <c r="F39" i="3"/>
  <c r="M39" i="3" s="1"/>
  <c r="F38" i="3"/>
  <c r="F37" i="3"/>
  <c r="F36" i="3"/>
  <c r="M36" i="3" s="1"/>
  <c r="F32" i="3"/>
  <c r="M32" i="3" s="1"/>
  <c r="F29" i="3"/>
  <c r="M29" i="3" s="1"/>
  <c r="F28" i="3"/>
  <c r="M28" i="3" s="1"/>
  <c r="F27" i="3"/>
  <c r="M27" i="3" s="1"/>
  <c r="F26" i="3"/>
  <c r="M26" i="3" s="1"/>
  <c r="F18" i="3"/>
  <c r="M18" i="3" s="1"/>
  <c r="M17" i="3"/>
  <c r="F16" i="3"/>
  <c r="M16" i="3" s="1"/>
  <c r="F15" i="3"/>
  <c r="M15" i="3" s="1"/>
  <c r="F13" i="3"/>
  <c r="M13" i="3" s="1"/>
  <c r="F12" i="3"/>
  <c r="F11" i="3"/>
  <c r="F10" i="3"/>
  <c r="F24" i="3"/>
  <c r="M24" i="3" s="1"/>
  <c r="F23" i="3"/>
  <c r="M23" i="3" s="1"/>
  <c r="F22" i="3"/>
  <c r="F21" i="3"/>
  <c r="F20" i="3"/>
  <c r="M20" i="3" s="1"/>
  <c r="M37" i="3" l="1"/>
  <c r="L46" i="3"/>
  <c r="L48" i="3" s="1"/>
  <c r="M38" i="3"/>
  <c r="M10" i="3"/>
  <c r="M12" i="3"/>
  <c r="M11" i="3"/>
  <c r="M31" i="2"/>
  <c r="M33" i="2"/>
  <c r="F33" i="3"/>
  <c r="M33" i="3" s="1"/>
  <c r="F34" i="3"/>
  <c r="M34" i="3" s="1"/>
  <c r="F31" i="3"/>
  <c r="M31" i="3" s="1"/>
  <c r="M22" i="3"/>
  <c r="M21" i="3"/>
  <c r="H46" i="3" l="1"/>
  <c r="H47" i="3" s="1"/>
  <c r="H48" i="3" s="1"/>
  <c r="M46" i="3"/>
  <c r="J46" i="3"/>
  <c r="J48" i="3" s="1"/>
  <c r="J49" i="3" s="1"/>
  <c r="J50" i="3" s="1"/>
  <c r="L49" i="3"/>
  <c r="L50" i="3" s="1"/>
  <c r="M47" i="3" l="1"/>
  <c r="M48" i="3" s="1"/>
  <c r="M49" i="3" s="1"/>
  <c r="M50" i="3" s="1"/>
  <c r="J51" i="3"/>
  <c r="J52" i="3" s="1"/>
  <c r="F10" i="1" s="1"/>
  <c r="L51" i="3"/>
  <c r="L52" i="3" s="1"/>
  <c r="H49" i="3"/>
  <c r="H50" i="3" s="1"/>
  <c r="H51" i="3" l="1"/>
  <c r="H52" i="3" s="1"/>
  <c r="M51" i="3"/>
  <c r="M52" i="3" s="1"/>
  <c r="E10" i="1" l="1"/>
  <c r="F82" i="2"/>
  <c r="M82" i="2" s="1"/>
  <c r="F81" i="2"/>
  <c r="M81" i="2" s="1"/>
  <c r="F80" i="2"/>
  <c r="M80" i="2" s="1"/>
  <c r="F78" i="2"/>
  <c r="M78" i="2" s="1"/>
  <c r="F77" i="2"/>
  <c r="M77" i="2" s="1"/>
  <c r="F49" i="2"/>
  <c r="M49" i="2" s="1"/>
  <c r="M47" i="2"/>
  <c r="F46" i="2"/>
  <c r="M46" i="2" s="1"/>
  <c r="F45" i="2"/>
  <c r="M45" i="2" s="1"/>
  <c r="F44" i="2"/>
  <c r="M44" i="2" s="1"/>
  <c r="F75" i="2"/>
  <c r="M75" i="2" s="1"/>
  <c r="M74" i="2"/>
  <c r="F73" i="2"/>
  <c r="M73" i="2" s="1"/>
  <c r="F72" i="2"/>
  <c r="M72" i="2" s="1"/>
  <c r="F71" i="2"/>
  <c r="M71" i="2" s="1"/>
  <c r="F66" i="2"/>
  <c r="M66" i="2" s="1"/>
  <c r="F69" i="2"/>
  <c r="M69" i="2" s="1"/>
  <c r="F68" i="2"/>
  <c r="M68" i="2" s="1"/>
  <c r="F67" i="2"/>
  <c r="M67" i="2" s="1"/>
  <c r="F65" i="2"/>
  <c r="M65" i="2" s="1"/>
  <c r="F42" i="2" l="1"/>
  <c r="M42" i="2" s="1"/>
  <c r="F41" i="2" l="1"/>
  <c r="H116" i="2" s="1"/>
  <c r="F40" i="2"/>
  <c r="M40" i="2" s="1"/>
  <c r="F39" i="2"/>
  <c r="M39" i="2" s="1"/>
  <c r="F17" i="2"/>
  <c r="F16" i="2"/>
  <c r="M16" i="2" l="1"/>
  <c r="M17" i="2"/>
  <c r="M41" i="2"/>
  <c r="F22" i="2"/>
  <c r="F25" i="2"/>
  <c r="L116" i="2" s="1"/>
  <c r="F23" i="2"/>
  <c r="F24" i="2" s="1"/>
  <c r="M24" i="2" s="1"/>
  <c r="J116" i="2" l="1"/>
  <c r="J118" i="2" s="1"/>
  <c r="J119" i="2" s="1"/>
  <c r="J120" i="2" s="1"/>
  <c r="J121" i="2" s="1"/>
  <c r="J122" i="2" s="1"/>
  <c r="F9" i="1" s="1"/>
  <c r="F12" i="1" s="1"/>
  <c r="F13" i="1" s="1"/>
  <c r="F14" i="1" s="1"/>
  <c r="L118" i="2"/>
  <c r="L119" i="2" s="1"/>
  <c r="L120" i="2" s="1"/>
  <c r="L121" i="2" s="1"/>
  <c r="L122" i="2" s="1"/>
  <c r="M25" i="2"/>
  <c r="M22" i="2"/>
  <c r="H117" i="2"/>
  <c r="M117" i="2" s="1"/>
  <c r="M116" i="2" l="1"/>
  <c r="M118" i="2" s="1"/>
  <c r="M119" i="2" s="1"/>
  <c r="M120" i="2" s="1"/>
  <c r="M121" i="2" s="1"/>
  <c r="M122" i="2" s="1"/>
  <c r="E9" i="1" s="1"/>
  <c r="E12" i="1" s="1"/>
  <c r="E13" i="1" s="1"/>
  <c r="E14" i="1" s="1"/>
  <c r="H118" i="2"/>
  <c r="H119" i="2" s="1"/>
  <c r="H120" i="2" s="1"/>
  <c r="H121" i="2" s="1"/>
  <c r="H122" i="2" s="1"/>
  <c r="F15" i="1"/>
  <c r="E15" i="1" s="1"/>
  <c r="E16" i="1" l="1"/>
  <c r="E17" i="1" s="1"/>
  <c r="E18" i="1" s="1"/>
  <c r="F16" i="1"/>
  <c r="F17" i="1" l="1"/>
  <c r="F18" i="1" s="1"/>
</calcChain>
</file>

<file path=xl/sharedStrings.xml><?xml version="1.0" encoding="utf-8"?>
<sst xmlns="http://schemas.openxmlformats.org/spreadsheetml/2006/main" count="505" uniqueCount="200">
  <si>
    <t>#</t>
  </si>
  <si>
    <t>samuSaoebis dasaxeleba</t>
  </si>
  <si>
    <t>ganz. erTeuli</t>
  </si>
  <si>
    <t>Rirebuleba lari</t>
  </si>
  <si>
    <t>maT Soris xelfasi</t>
  </si>
  <si>
    <t>დანართი 1.1</t>
  </si>
  <si>
    <t>lari</t>
  </si>
  <si>
    <t>jami</t>
  </si>
  <si>
    <t>gauTvaliswinebeli xarjebi</t>
  </si>
  <si>
    <t>dagrovebiTi sapensio gadasaxadi (xelfasidan)</t>
  </si>
  <si>
    <t>d.R.g.</t>
  </si>
  <si>
    <t>sul jami</t>
  </si>
  <si>
    <t>№</t>
  </si>
  <si>
    <t>safuZveli</t>
  </si>
  <si>
    <t>samuSaoebis, resursebis dasaxeleba</t>
  </si>
  <si>
    <t>ganz.</t>
  </si>
  <si>
    <t>normatiuli resursi</t>
  </si>
  <si>
    <t>masala</t>
  </si>
  <si>
    <t xml:space="preserve">xelfasi </t>
  </si>
  <si>
    <t>manqana meqanizmeebi</t>
  </si>
  <si>
    <t>erTeuli</t>
  </si>
  <si>
    <t>erT. Ffasi</t>
  </si>
  <si>
    <t>დანართი 1.2</t>
  </si>
  <si>
    <t xml:space="preserve">I.  დემონტაჟის სამუშაოები </t>
  </si>
  <si>
    <r>
      <t>მ</t>
    </r>
    <r>
      <rPr>
        <b/>
        <vertAlign val="superscript"/>
        <sz val="11"/>
        <color theme="1"/>
        <rFont val="Calibri"/>
        <family val="2"/>
        <charset val="204"/>
        <scheme val="minor"/>
      </rPr>
      <t>2</t>
    </r>
  </si>
  <si>
    <t>შრომითი რესურსი</t>
  </si>
  <si>
    <t>კაც/სათ</t>
  </si>
  <si>
    <t>ს.ნ და წ.                                46-15-2</t>
  </si>
  <si>
    <r>
      <t>მ</t>
    </r>
    <r>
      <rPr>
        <b/>
        <vertAlign val="superscript"/>
        <sz val="11"/>
        <rFont val="Calibri"/>
        <family val="2"/>
        <charset val="204"/>
        <scheme val="minor"/>
      </rPr>
      <t>2</t>
    </r>
  </si>
  <si>
    <t>კაც/სთ</t>
  </si>
  <si>
    <t>მანქანები</t>
  </si>
  <si>
    <t>ლარი</t>
  </si>
  <si>
    <r>
      <t>მ</t>
    </r>
    <r>
      <rPr>
        <vertAlign val="superscript"/>
        <sz val="11"/>
        <color theme="1"/>
        <rFont val="Calibri"/>
        <family val="2"/>
        <charset val="204"/>
        <scheme val="minor"/>
      </rPr>
      <t>2</t>
    </r>
  </si>
  <si>
    <r>
      <t>მ</t>
    </r>
    <r>
      <rPr>
        <vertAlign val="superscript"/>
        <sz val="11"/>
        <color theme="1"/>
        <rFont val="Calibri"/>
        <family val="2"/>
        <charset val="204"/>
        <scheme val="minor"/>
      </rPr>
      <t>3</t>
    </r>
  </si>
  <si>
    <t>რ21-87</t>
  </si>
  <si>
    <t>ტერიტორიის გასუფთავება სამშენებლო ნაგვისგან</t>
  </si>
  <si>
    <t>ტონა</t>
  </si>
  <si>
    <t>რ1-3 გამ.</t>
  </si>
  <si>
    <t>სამშენებლო ნაგვის დატვირთვა ავტოთვითმცლელზე ხელით</t>
  </si>
  <si>
    <r>
      <t>მ</t>
    </r>
    <r>
      <rPr>
        <b/>
        <vertAlign val="superscript"/>
        <sz val="11"/>
        <color theme="1"/>
        <rFont val="Calibri"/>
        <family val="2"/>
        <charset val="204"/>
        <scheme val="minor"/>
      </rPr>
      <t>3</t>
    </r>
  </si>
  <si>
    <t>ს.ნ. და წ.                                          11-8-1-2</t>
  </si>
  <si>
    <t>ხსნარი წყობის, სასაქონ. მძიმე, ცემენტის მ-100</t>
  </si>
  <si>
    <t>სხვა ხარჯები</t>
  </si>
  <si>
    <t>ქვიშა-ცემენტის ხსნარი 1:3</t>
  </si>
  <si>
    <t>ს.ნ. და წ.                                    15-55-1</t>
  </si>
  <si>
    <t>კედლების მაღალხარისხოვანი შელესვა</t>
  </si>
  <si>
    <t>მანქ/სთ</t>
  </si>
  <si>
    <t>სხვა მანქანები</t>
  </si>
  <si>
    <t>მ</t>
  </si>
  <si>
    <t>ს.ნ. და წ.                           15-14-1</t>
  </si>
  <si>
    <t>წებო-ცემენტი</t>
  </si>
  <si>
    <t>კგ.</t>
  </si>
  <si>
    <t>ს.ნ. და წ.                                 11-20-3</t>
  </si>
  <si>
    <t xml:space="preserve">იატაკზე კერამო-გრანიტის ფილების მოწყობა </t>
  </si>
  <si>
    <t>საფითხნი</t>
  </si>
  <si>
    <t>ც</t>
  </si>
  <si>
    <t>ს.ნ. და წ.                      15-168-7</t>
  </si>
  <si>
    <t>წყალემულსიური საღებავი (მაღალი ხარისხის ეკოლოგიურად სუფთა)</t>
  </si>
  <si>
    <t>ს.ნ. და წ.                           34-58</t>
  </si>
  <si>
    <t>ჯამი</t>
  </si>
  <si>
    <t>მასალის ტრანსპორტირება (მასალიების ღირებულებიდან)</t>
  </si>
  <si>
    <t xml:space="preserve">ზედნადები ხარჯები </t>
  </si>
  <si>
    <t>გეგმიური დაგროვება</t>
  </si>
  <si>
    <t>II. სამშენებლო-სარემონტო სამუშაოები</t>
  </si>
  <si>
    <t>ობიექტის ლოკალური ხარჯთაღრიცხვა</t>
  </si>
  <si>
    <t>საფუძველი</t>
  </si>
  <si>
    <t>სამუშაოების, რესურსების  დასახელება</t>
  </si>
  <si>
    <t>განზ.</t>
  </si>
  <si>
    <t>ნორმატიული რესურსი</t>
  </si>
  <si>
    <t>მასალა</t>
  </si>
  <si>
    <t>ხელფასი</t>
  </si>
  <si>
    <t>მანქანა მექანიზმები</t>
  </si>
  <si>
    <t>ერთეული</t>
  </si>
  <si>
    <t>სულ</t>
  </si>
  <si>
    <t>ერთ. ფასი</t>
  </si>
  <si>
    <t>I. სანკვანძის მოწყობა</t>
  </si>
  <si>
    <t>მეტრი</t>
  </si>
  <si>
    <t>სამაგრი</t>
  </si>
  <si>
    <t>პლასტმასის წყლის მილი დ-25მმ.</t>
  </si>
  <si>
    <t>ვენტილი წყლის, ბურთულიანი ჩამკეტით დ-25მმ.</t>
  </si>
  <si>
    <t>ცალი</t>
  </si>
  <si>
    <t>ვენტილი  დ-25მმ.</t>
  </si>
  <si>
    <t>ჭანჭიკი ქანჩით</t>
  </si>
  <si>
    <t>კომპლ</t>
  </si>
  <si>
    <t>შრომითი დანახარჯები</t>
  </si>
  <si>
    <t>სხვა მასალები</t>
  </si>
  <si>
    <t xml:space="preserve">ხელსაბანის მოწყობა ფეხით </t>
  </si>
  <si>
    <t>ლ</t>
  </si>
  <si>
    <t>ხელსაბანი ფეხით</t>
  </si>
  <si>
    <t>ლარიı</t>
  </si>
  <si>
    <t>წყალშემრევის მოწყობა</t>
  </si>
  <si>
    <t>წყალშემრევი ხელსაბანის</t>
  </si>
  <si>
    <t>პლასტმასის ფასონური ნაწილები წყალსადენისა და კანალიზაციისათვის</t>
  </si>
  <si>
    <t xml:space="preserve">პლასტმასის ფასონური ნაწილები </t>
  </si>
  <si>
    <t>მასალის ტრანსპორტირება (მაალიდან)</t>
  </si>
  <si>
    <t>ს.ნ და წ                    17-6-4</t>
  </si>
  <si>
    <t>ს.ნ და წ                 17-3-3</t>
  </si>
  <si>
    <t>ს.ნ და წ                           16-6-1</t>
  </si>
  <si>
    <t>ს.ნ და წ                              16-12-1</t>
  </si>
  <si>
    <t xml:space="preserve">ს.ნ და წ                                    16-5-1     </t>
  </si>
  <si>
    <t>ს.ნ და წ                          16-3-1</t>
  </si>
  <si>
    <t>კერამიკული ფილები</t>
  </si>
  <si>
    <t>კერამო-გრანიტის ფილა (ხაოიანი)</t>
  </si>
  <si>
    <t>1. იატაკი</t>
  </si>
  <si>
    <t>ს.ნ. და წ.                                 11-3-1</t>
  </si>
  <si>
    <t>იატაკზე ჰიდროიზოლაციის მოწყობა ერთიფენა ლინოკრომით (ან მისი ანალოგი)</t>
  </si>
  <si>
    <t>ჰიდროიზოლაცია ლინოკრომი ან მისი ანალოგი</t>
  </si>
  <si>
    <t>ბიტუმის ემულსია</t>
  </si>
  <si>
    <t xml:space="preserve">გაზი </t>
  </si>
  <si>
    <t>2. კედლები</t>
  </si>
  <si>
    <t>3. კარ-ფანჯრები</t>
  </si>
  <si>
    <t>4. ჭერი</t>
  </si>
  <si>
    <t>კერამიკული ფილების მოწყობა კედელზე h=1,8 მ.</t>
  </si>
  <si>
    <t>ელ. სამონტაჟო სამუშაოები</t>
  </si>
  <si>
    <t>21-7</t>
  </si>
  <si>
    <t>მთავარი გამანაწილებელი ელ. კარადის მონტაჟი</t>
  </si>
  <si>
    <t>ავტომატური ამომრთველის მონტაჟი</t>
  </si>
  <si>
    <t>მატერიალური რესურსი</t>
  </si>
  <si>
    <t>8-402-2</t>
  </si>
  <si>
    <r>
      <t>ელ. სადენი 3*2.5 მმ</t>
    </r>
    <r>
      <rPr>
        <vertAlign val="superscript"/>
        <sz val="11"/>
        <color theme="1"/>
        <rFont val="Calibri"/>
        <family val="2"/>
        <charset val="204"/>
        <scheme val="minor"/>
      </rPr>
      <t>2</t>
    </r>
  </si>
  <si>
    <r>
      <t>ელ. სადენი 3*1.5 მმ</t>
    </r>
    <r>
      <rPr>
        <vertAlign val="superscript"/>
        <sz val="11"/>
        <color theme="1"/>
        <rFont val="Calibri"/>
        <family val="2"/>
        <charset val="204"/>
        <scheme val="minor"/>
      </rPr>
      <t>2</t>
    </r>
  </si>
  <si>
    <r>
      <t>ელ. სადენი 3*0,75 მმ</t>
    </r>
    <r>
      <rPr>
        <vertAlign val="superscript"/>
        <sz val="11"/>
        <color theme="1"/>
        <rFont val="Calibri"/>
        <family val="2"/>
        <charset val="204"/>
        <scheme val="minor"/>
      </rPr>
      <t>3</t>
    </r>
  </si>
  <si>
    <t>როზეტის მონტაჟი დამიწების კონტურით</t>
  </si>
  <si>
    <t>როზეტი</t>
  </si>
  <si>
    <t>შეკიდული ჭერის ლედ სანათების მონტაჟი</t>
  </si>
  <si>
    <t>ზედნადები ხარჯები მონტაჟზე ხელფასიდან</t>
  </si>
  <si>
    <t>დანართი №1-1</t>
  </si>
  <si>
    <t>დანართი №1-2</t>
  </si>
  <si>
    <t>ჩამრთველი 1 კლავიშიანი</t>
  </si>
  <si>
    <t xml:space="preserve">კედლების გასუფთავება ძველი ნალესისგან </t>
  </si>
  <si>
    <t>გამანაწილებელი კოლოფის მონტაჟი</t>
  </si>
  <si>
    <t>8-414-1</t>
  </si>
  <si>
    <t>გამანაწილებელი კოლოფი</t>
  </si>
  <si>
    <t>8-599-1</t>
  </si>
  <si>
    <t>ჩამრთველის მონტაჟი</t>
  </si>
  <si>
    <t>8-525-1</t>
  </si>
  <si>
    <t>8-591-3</t>
  </si>
  <si>
    <t>8-591-8</t>
  </si>
  <si>
    <t>შიდა სანკვანძის მოწყობის სამუშაოები</t>
  </si>
  <si>
    <t>ნაკრები ხარჯთაღრიცხვა</t>
  </si>
  <si>
    <t>დანართი №1</t>
  </si>
  <si>
    <t>ს.ნ. და წ.                                 11-7-1</t>
  </si>
  <si>
    <t>იატაკზე თბოიზოლაციის მოწყობა პემზით</t>
  </si>
  <si>
    <r>
      <t>მ</t>
    </r>
    <r>
      <rPr>
        <vertAlign val="superscript"/>
        <sz val="11"/>
        <rFont val="Calibri"/>
        <family val="2"/>
        <charset val="204"/>
        <scheme val="minor"/>
      </rPr>
      <t>3</t>
    </r>
  </si>
  <si>
    <t xml:space="preserve">კედლების და ფერდილების დამუშავება ფითხით და შეღებვა წყალემულსიური საღებავით </t>
  </si>
  <si>
    <t>Sedgenilia: m.S.k. II kvartlis mixedviT</t>
  </si>
  <si>
    <t>Rirebuleba: 2022 wlis mimdinare fasebi</t>
  </si>
  <si>
    <t>არსებული ოთახის ფართში ექიმის ოთახის მოწყობის სამუშაოები</t>
  </si>
  <si>
    <t>ს.ნ. და წ.                          11-27-6</t>
  </si>
  <si>
    <t xml:space="preserve">ლამინირებული პარკეტის იატაკის მოწყობა </t>
  </si>
  <si>
    <t>ლამინირებული პარკეტი AC 4/32</t>
  </si>
  <si>
    <t>იატაკის ქვესაგები 3მმ.</t>
  </si>
  <si>
    <t>პლინტუსი (PVX) (კუთხეებისა და გადასაბმელების გათვალისწინებით)</t>
  </si>
  <si>
    <t>გამოანგა.</t>
  </si>
  <si>
    <t>ჭერის მოწყობა თაბაშირ-მუყაოს ფილებით (ლითონის კარკასზე)</t>
  </si>
  <si>
    <t>თაბაშირ-მუყაოს ფილა (ლითონის კარკასზე კომპლ.)</t>
  </si>
  <si>
    <t>ს.ნ. და წ.                                   15-168-10</t>
  </si>
  <si>
    <t>ჭერის დამუშავება ფითხით და შეღებვა წყალემულსიური საღებავით ორჯერ</t>
  </si>
  <si>
    <t>წყალემულსიური საღებავი</t>
  </si>
  <si>
    <t>გამანაწილებელი ელ. კარადა პლასტმასის 2 ადგილიანი</t>
  </si>
  <si>
    <t>ავტომატური ამომრთველი 25 ამპ. 2 პოლუსიანი</t>
  </si>
  <si>
    <t>ელ. სადენების მონტაჟი ორმაგი იზოლაციით</t>
  </si>
  <si>
    <t>დანართი 1.3</t>
  </si>
  <si>
    <t>ელ. წყლის გამაცხელებელი ავზი 30 ლ.</t>
  </si>
  <si>
    <t>ელ. გამაცხელებლის მონტაჟი</t>
  </si>
  <si>
    <t>კომპლ.</t>
  </si>
  <si>
    <t>ს.ნ და წ                          18-1-1</t>
  </si>
  <si>
    <t>პლასტმასის საკანალიზაციო მილის მოწყობა დ-50მმ.</t>
  </si>
  <si>
    <t>პლასტმასის მილი დ-50*3,2 მმ.</t>
  </si>
  <si>
    <t>პლასტმასის ალუმინის სარტყელით წყლის მილის მოწყობა დ-25მმ.</t>
  </si>
  <si>
    <t>ლედ ზოლოვანი სანათი L=1მ. 10 ვატ.</t>
  </si>
  <si>
    <t>იატაკზე ბეტონის ხსნარის მოჭიმვა გასაშვალებული სისქით 3 სმ.</t>
  </si>
  <si>
    <t xml:space="preserve">კედლების და ფერდილების დამუშავება ფითხით და შეღებვა ემალის ანტიკოროზიული საღებავით </t>
  </si>
  <si>
    <t>ემალის ანტიკოროზიული საღებავი (მაღალი ხარისხის ეკოლოგიურად სუფთა)</t>
  </si>
  <si>
    <t>ს.ნ. და წ.                      15-160-6</t>
  </si>
  <si>
    <t>გრუნტი ემალის</t>
  </si>
  <si>
    <t>პემზა სისქით 5 სმ.</t>
  </si>
  <si>
    <r>
      <t>ტუმბო სამშენებლო ხსნარისათვის 3მ</t>
    </r>
    <r>
      <rPr>
        <vertAlign val="superscript"/>
        <sz val="11"/>
        <color theme="1"/>
        <rFont val="Calibri"/>
        <family val="2"/>
        <charset val="204"/>
        <scheme val="minor"/>
      </rPr>
      <t>3</t>
    </r>
  </si>
  <si>
    <t>სამშენებლო ნაგვის ტრანსპორტირება 5 კმ-ზე</t>
  </si>
  <si>
    <t xml:space="preserve">ს.ნ. და წ.                              46-16-1                               </t>
  </si>
  <si>
    <t>ს.ნ. და წ.                                            46-30-2</t>
  </si>
  <si>
    <t>ხის იატაკის დემონტაჟი</t>
  </si>
  <si>
    <t>ს.ნ. და წ                              8-15-1</t>
  </si>
  <si>
    <t>ბლოკი 39*19*19</t>
  </si>
  <si>
    <t xml:space="preserve">ს.ნ. და წ.                                        10-20-3                                                   </t>
  </si>
  <si>
    <t xml:space="preserve">ხე-მასალა </t>
  </si>
  <si>
    <t>კედლებში ხვრელების მოწყობა წყალ-კანალის მოსაწყობად</t>
  </si>
  <si>
    <t xml:space="preserve">ს.ნ. და წ.                              46-18-7                               </t>
  </si>
  <si>
    <t>ტიხრის ამოშენება  საკედლე ბლოკით</t>
  </si>
  <si>
    <t>ალუმინის გადაბმის პროფილი</t>
  </si>
  <si>
    <t>MDF-ის კარი შემინული ფრამუგით</t>
  </si>
  <si>
    <t>დანართი №1-3</t>
  </si>
  <si>
    <t>ღიობის გაჭრა კარის ბლოკის მოსაწყობად</t>
  </si>
  <si>
    <t>MDF-ის კარი შემინული (მოწყობილობების კომპლექტით)</t>
  </si>
  <si>
    <t>ს.ნ. და წ                              46-2-2</t>
  </si>
  <si>
    <t>ღიობის მოჩარჩოება ლითონის კონსტრუქციებით</t>
  </si>
  <si>
    <t>ზოლოვანა 50*5</t>
  </si>
  <si>
    <t>არმატურა დ=10 მმ.</t>
  </si>
  <si>
    <t>კუთხოვანა 100*100 მმ. სისქით 6მმ.</t>
  </si>
  <si>
    <t xml:space="preserve"> წყალტუბოს მუნიციპალიტეტის სოფ. გვიშტიბის საჯარო სკოლის ექიმის ოთახის მოწყობის სამუშაოები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</si>
</sst>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-;\-* #,##0.00_-;_-* &quot;-&quot;??_-;_-@_-"/>
    <numFmt numFmtId="165" formatCode="0.0000"/>
    <numFmt numFmtId="166" formatCode="_-* #,##0.00_р_._-;\-* #,##0.00_р_._-;_-* &quot;-&quot;??_р_._-;_-@_-"/>
  </numFmts>
  <fonts count="42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cadNusx"/>
    </font>
    <font>
      <sz val="10"/>
      <name val="Arial"/>
      <family val="2"/>
    </font>
    <font>
      <b/>
      <sz val="11"/>
      <name val="AcadMtavr"/>
    </font>
    <font>
      <b/>
      <sz val="11"/>
      <color theme="1"/>
      <name val="AcadMtavr"/>
    </font>
    <font>
      <sz val="11"/>
      <color theme="1"/>
      <name val="AcadMtavr"/>
    </font>
    <font>
      <sz val="10"/>
      <color theme="1"/>
      <name val="AcadNusx"/>
    </font>
    <font>
      <b/>
      <sz val="10"/>
      <color theme="1"/>
      <name val="AcadNusx"/>
    </font>
    <font>
      <b/>
      <sz val="8"/>
      <color theme="1"/>
      <name val="AcadMtavr"/>
    </font>
    <font>
      <sz val="10"/>
      <name val="Arial Cyr"/>
      <charset val="204"/>
    </font>
    <font>
      <sz val="8"/>
      <name val="Calibri"/>
      <family val="2"/>
      <scheme val="minor"/>
    </font>
    <font>
      <b/>
      <sz val="8"/>
      <color theme="1"/>
      <name val="Calibri"/>
      <family val="2"/>
      <charset val="204"/>
      <scheme val="minor"/>
    </font>
    <font>
      <b/>
      <vertAlign val="superscript"/>
      <sz val="11"/>
      <color theme="1"/>
      <name val="Calibri"/>
      <family val="2"/>
      <charset val="204"/>
      <scheme val="minor"/>
    </font>
    <font>
      <b/>
      <sz val="8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vertAlign val="superscript"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vertAlign val="superscript"/>
      <sz val="11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b/>
      <sz val="12"/>
      <color theme="1"/>
      <name val="AcadNusx"/>
    </font>
    <font>
      <sz val="11"/>
      <color theme="1"/>
      <name val="AcadNusx"/>
    </font>
    <font>
      <b/>
      <sz val="11"/>
      <color theme="1"/>
      <name val="AcadNusx"/>
    </font>
    <font>
      <sz val="8"/>
      <color theme="1"/>
      <name val="Calibri"/>
      <family val="2"/>
      <charset val="204"/>
      <scheme val="minor"/>
    </font>
    <font>
      <b/>
      <sz val="11"/>
      <color theme="1"/>
      <name val="AcadN"/>
      <charset val="1"/>
    </font>
    <font>
      <b/>
      <sz val="10"/>
      <color theme="1"/>
      <name val="Calibri"/>
      <family val="2"/>
      <charset val="204"/>
      <scheme val="minor"/>
    </font>
    <font>
      <i/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vertAlign val="superscript"/>
      <sz val="11"/>
      <name val="Calibri"/>
      <family val="2"/>
      <charset val="204"/>
      <scheme val="minor"/>
    </font>
    <font>
      <b/>
      <sz val="12"/>
      <name val="AcadMtavr"/>
    </font>
    <font>
      <b/>
      <sz val="10"/>
      <color theme="1"/>
      <name val="AcadMtavr"/>
    </font>
    <font>
      <b/>
      <sz val="8"/>
      <color theme="1"/>
      <name val="Calibri"/>
      <family val="1"/>
      <charset val="204"/>
      <scheme val="minor"/>
    </font>
    <font>
      <sz val="11"/>
      <color theme="1"/>
      <name val="Calibri Light"/>
      <family val="1"/>
      <charset val="204"/>
      <scheme val="major"/>
    </font>
  </fonts>
  <fills count="9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rgb="FFD8D8D8"/>
      </patternFill>
    </fill>
    <fill>
      <patternFill patternType="solid">
        <fgColor theme="9" tint="0.79998168889431442"/>
        <bgColor rgb="FFD8D8D8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9">
    <xf numFmtId="0" fontId="0" fillId="0" borderId="0"/>
    <xf numFmtId="164" fontId="7" fillId="0" borderId="0" applyFont="0" applyFill="0" applyBorder="0" applyAlignment="0" applyProtection="0"/>
    <xf numFmtId="0" fontId="9" fillId="0" borderId="0"/>
    <xf numFmtId="0" fontId="11" fillId="0" borderId="0"/>
    <xf numFmtId="0" fontId="11" fillId="0" borderId="0"/>
    <xf numFmtId="166" fontId="18" fillId="0" borderId="0" applyFont="0" applyFill="0" applyBorder="0" applyAlignment="0" applyProtection="0"/>
    <xf numFmtId="0" fontId="11" fillId="0" borderId="0"/>
    <xf numFmtId="166" fontId="18" fillId="0" borderId="0" applyFont="0" applyFill="0" applyBorder="0" applyAlignment="0" applyProtection="0"/>
    <xf numFmtId="0" fontId="11" fillId="0" borderId="0"/>
  </cellStyleXfs>
  <cellXfs count="278">
    <xf numFmtId="0" fontId="0" fillId="0" borderId="0" xfId="0"/>
    <xf numFmtId="0" fontId="10" fillId="0" borderId="0" xfId="2" applyFont="1" applyAlignment="1">
      <alignment wrapText="1"/>
    </xf>
    <xf numFmtId="0" fontId="11" fillId="0" borderId="0" xfId="3"/>
    <xf numFmtId="0" fontId="12" fillId="0" borderId="0" xfId="2" applyFont="1" applyAlignment="1">
      <alignment horizontal="center" vertical="center" wrapText="1"/>
    </xf>
    <xf numFmtId="0" fontId="13" fillId="0" borderId="0" xfId="0" applyFont="1" applyAlignment="1">
      <alignment vertical="center"/>
    </xf>
    <xf numFmtId="0" fontId="14" fillId="0" borderId="0" xfId="0" applyFont="1" applyAlignment="1">
      <alignment horizontal="left" vertical="center"/>
    </xf>
    <xf numFmtId="0" fontId="13" fillId="0" borderId="0" xfId="0" applyFont="1" applyAlignment="1">
      <alignment vertical="center" wrapText="1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4" fillId="0" borderId="0" xfId="0" applyFont="1"/>
    <xf numFmtId="0" fontId="13" fillId="2" borderId="1" xfId="0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2" fontId="14" fillId="0" borderId="1" xfId="0" applyNumberFormat="1" applyFont="1" applyBorder="1" applyAlignment="1">
      <alignment horizontal="center" vertical="center"/>
    </xf>
    <xf numFmtId="2" fontId="13" fillId="0" borderId="1" xfId="0" applyNumberFormat="1" applyFont="1" applyBorder="1" applyAlignment="1">
      <alignment horizontal="center" vertical="center"/>
    </xf>
    <xf numFmtId="0" fontId="14" fillId="0" borderId="1" xfId="0" applyFont="1" applyBorder="1"/>
    <xf numFmtId="9" fontId="13" fillId="0" borderId="1" xfId="0" applyNumberFormat="1" applyFont="1" applyBorder="1" applyAlignment="1">
      <alignment horizontal="center" vertical="center"/>
    </xf>
    <xf numFmtId="0" fontId="15" fillId="0" borderId="0" xfId="3" applyFont="1"/>
    <xf numFmtId="0" fontId="16" fillId="0" borderId="0" xfId="3" applyFont="1" applyAlignment="1">
      <alignment horizontal="center" vertical="center"/>
    </xf>
    <xf numFmtId="2" fontId="11" fillId="0" borderId="0" xfId="3" applyNumberFormat="1"/>
    <xf numFmtId="0" fontId="15" fillId="0" borderId="0" xfId="3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/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0" fontId="16" fillId="0" borderId="0" xfId="0" applyFont="1" applyAlignment="1">
      <alignment vertical="center" wrapText="1"/>
    </xf>
    <xf numFmtId="0" fontId="13" fillId="0" borderId="0" xfId="0" applyFont="1" applyAlignment="1">
      <alignment horizontal="center" vertical="center" wrapText="1"/>
    </xf>
    <xf numFmtId="0" fontId="13" fillId="3" borderId="2" xfId="0" applyFont="1" applyFill="1" applyBorder="1" applyAlignment="1">
      <alignment vertical="center"/>
    </xf>
    <xf numFmtId="0" fontId="13" fillId="0" borderId="0" xfId="0" applyFont="1" applyAlignment="1">
      <alignment horizontal="center" vertical="center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2" fontId="14" fillId="0" borderId="0" xfId="0" applyNumberFormat="1" applyFont="1"/>
    <xf numFmtId="0" fontId="14" fillId="0" borderId="0" xfId="0" applyFont="1" applyAlignment="1">
      <alignment horizontal="center" vertical="center"/>
    </xf>
    <xf numFmtId="0" fontId="14" fillId="0" borderId="0" xfId="0" applyFont="1" applyAlignment="1"/>
    <xf numFmtId="0" fontId="8" fillId="2" borderId="1" xfId="0" applyFont="1" applyFill="1" applyBorder="1" applyAlignment="1">
      <alignment horizontal="center" vertical="center"/>
    </xf>
    <xf numFmtId="2" fontId="0" fillId="2" borderId="1" xfId="0" applyNumberFormat="1" applyFill="1" applyBorder="1"/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right" vertical="center"/>
    </xf>
    <xf numFmtId="2" fontId="0" fillId="0" borderId="1" xfId="0" applyNumberFormat="1" applyBorder="1" applyAlignment="1">
      <alignment horizontal="right" vertical="center"/>
    </xf>
    <xf numFmtId="0" fontId="0" fillId="3" borderId="0" xfId="0" applyFill="1"/>
    <xf numFmtId="0" fontId="25" fillId="3" borderId="1" xfId="0" applyFont="1" applyFill="1" applyBorder="1" applyAlignment="1">
      <alignment horizontal="left" vertical="center"/>
    </xf>
    <xf numFmtId="0" fontId="25" fillId="3" borderId="1" xfId="0" applyFont="1" applyFill="1" applyBorder="1" applyAlignment="1">
      <alignment horizontal="center" vertical="center"/>
    </xf>
    <xf numFmtId="2" fontId="25" fillId="3" borderId="1" xfId="1" applyNumberFormat="1" applyFont="1" applyFill="1" applyBorder="1" applyAlignment="1" applyProtection="1">
      <alignment horizontal="right" vertical="center" wrapText="1"/>
      <protection locked="0"/>
    </xf>
    <xf numFmtId="2" fontId="25" fillId="3" borderId="1" xfId="1" applyNumberFormat="1" applyFont="1" applyFill="1" applyBorder="1" applyAlignment="1">
      <alignment horizontal="right" vertical="center" wrapText="1"/>
    </xf>
    <xf numFmtId="0" fontId="8" fillId="0" borderId="0" xfId="0" applyFont="1"/>
    <xf numFmtId="0" fontId="6" fillId="0" borderId="1" xfId="0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right" vertical="center"/>
    </xf>
    <xf numFmtId="0" fontId="0" fillId="0" borderId="1" xfId="0" applyBorder="1" applyAlignment="1">
      <alignment vertical="center"/>
    </xf>
    <xf numFmtId="2" fontId="0" fillId="0" borderId="1" xfId="0" applyNumberFormat="1" applyBorder="1"/>
    <xf numFmtId="0" fontId="30" fillId="2" borderId="1" xfId="0" applyFont="1" applyFill="1" applyBorder="1"/>
    <xf numFmtId="2" fontId="6" fillId="3" borderId="1" xfId="0" applyNumberFormat="1" applyFont="1" applyFill="1" applyBorder="1" applyAlignment="1">
      <alignment horizontal="right" vertical="center"/>
    </xf>
    <xf numFmtId="2" fontId="0" fillId="3" borderId="0" xfId="0" applyNumberFormat="1" applyFill="1"/>
    <xf numFmtId="165" fontId="8" fillId="5" borderId="1" xfId="0" applyNumberFormat="1" applyFont="1" applyFill="1" applyBorder="1" applyAlignment="1">
      <alignment horizontal="right" vertical="center"/>
    </xf>
    <xf numFmtId="2" fontId="6" fillId="5" borderId="1" xfId="0" applyNumberFormat="1" applyFont="1" applyFill="1" applyBorder="1" applyAlignment="1">
      <alignment horizontal="right" vertical="center"/>
    </xf>
    <xf numFmtId="0" fontId="8" fillId="5" borderId="1" xfId="0" applyFont="1" applyFill="1" applyBorder="1" applyAlignment="1">
      <alignment vertical="center" wrapText="1"/>
    </xf>
    <xf numFmtId="0" fontId="8" fillId="5" borderId="1" xfId="0" applyFont="1" applyFill="1" applyBorder="1" applyAlignment="1">
      <alignment horizontal="center" vertical="center"/>
    </xf>
    <xf numFmtId="2" fontId="0" fillId="5" borderId="1" xfId="0" applyNumberFormat="1" applyFill="1" applyBorder="1"/>
    <xf numFmtId="0" fontId="20" fillId="5" borderId="1" xfId="0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left" vertical="center" wrapText="1"/>
    </xf>
    <xf numFmtId="0" fontId="0" fillId="5" borderId="1" xfId="0" applyFill="1" applyBorder="1" applyAlignment="1">
      <alignment horizontal="right" vertical="center"/>
    </xf>
    <xf numFmtId="2" fontId="0" fillId="5" borderId="1" xfId="0" applyNumberFormat="1" applyFill="1" applyBorder="1" applyAlignment="1">
      <alignment horizontal="right" vertical="center"/>
    </xf>
    <xf numFmtId="0" fontId="23" fillId="5" borderId="1" xfId="0" applyFont="1" applyFill="1" applyBorder="1" applyAlignment="1">
      <alignment horizontal="left" vertical="center" wrapText="1"/>
    </xf>
    <xf numFmtId="0" fontId="23" fillId="5" borderId="1" xfId="0" applyFont="1" applyFill="1" applyBorder="1" applyAlignment="1">
      <alignment horizontal="center" vertical="center"/>
    </xf>
    <xf numFmtId="2" fontId="23" fillId="5" borderId="1" xfId="1" applyNumberFormat="1" applyFont="1" applyFill="1" applyBorder="1" applyAlignment="1" applyProtection="1">
      <alignment horizontal="right" vertical="center" wrapText="1"/>
      <protection locked="0"/>
    </xf>
    <xf numFmtId="2" fontId="23" fillId="5" borderId="1" xfId="1" applyNumberFormat="1" applyFont="1" applyFill="1" applyBorder="1" applyAlignment="1">
      <alignment horizontal="right" vertical="center" wrapText="1"/>
    </xf>
    <xf numFmtId="2" fontId="8" fillId="5" borderId="1" xfId="0" applyNumberFormat="1" applyFont="1" applyFill="1" applyBorder="1" applyAlignment="1">
      <alignment horizontal="right" vertical="center"/>
    </xf>
    <xf numFmtId="0" fontId="27" fillId="5" borderId="1" xfId="0" applyFont="1" applyFill="1" applyBorder="1" applyAlignment="1">
      <alignment horizontal="center" vertical="center" wrapText="1"/>
    </xf>
    <xf numFmtId="0" fontId="27" fillId="5" borderId="1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vertical="center"/>
    </xf>
    <xf numFmtId="0" fontId="6" fillId="3" borderId="1" xfId="0" applyFont="1" applyFill="1" applyBorder="1" applyAlignment="1">
      <alignment horizontal="center" vertical="center"/>
    </xf>
    <xf numFmtId="165" fontId="0" fillId="3" borderId="0" xfId="0" applyNumberFormat="1" applyFill="1"/>
    <xf numFmtId="0" fontId="6" fillId="3" borderId="1" xfId="0" applyFont="1" applyFill="1" applyBorder="1" applyAlignment="1">
      <alignment vertical="center"/>
    </xf>
    <xf numFmtId="0" fontId="6" fillId="3" borderId="1" xfId="0" applyFont="1" applyFill="1" applyBorder="1" applyAlignment="1">
      <alignment horizontal="left" vertical="center"/>
    </xf>
    <xf numFmtId="2" fontId="6" fillId="3" borderId="1" xfId="0" applyNumberFormat="1" applyFont="1" applyFill="1" applyBorder="1"/>
    <xf numFmtId="0" fontId="6" fillId="3" borderId="1" xfId="0" applyFont="1" applyFill="1" applyBorder="1" applyAlignment="1">
      <alignment horizontal="left" vertical="center" wrapText="1"/>
    </xf>
    <xf numFmtId="49" fontId="28" fillId="5" borderId="1" xfId="0" applyNumberFormat="1" applyFont="1" applyFill="1" applyBorder="1" applyAlignment="1">
      <alignment horizontal="center" vertical="center" wrapText="1"/>
    </xf>
    <xf numFmtId="0" fontId="6" fillId="3" borderId="0" xfId="0" applyFont="1" applyFill="1"/>
    <xf numFmtId="2" fontId="6" fillId="3" borderId="0" xfId="0" applyNumberFormat="1" applyFont="1" applyFill="1"/>
    <xf numFmtId="0" fontId="6" fillId="3" borderId="1" xfId="0" applyFont="1" applyFill="1" applyBorder="1" applyAlignment="1">
      <alignment vertical="center" wrapText="1"/>
    </xf>
    <xf numFmtId="0" fontId="8" fillId="6" borderId="1" xfId="0" applyFont="1" applyFill="1" applyBorder="1" applyAlignment="1">
      <alignment horizontal="center" vertical="center"/>
    </xf>
    <xf numFmtId="0" fontId="27" fillId="6" borderId="1" xfId="0" applyFont="1" applyFill="1" applyBorder="1" applyAlignment="1">
      <alignment horizontal="center" vertical="center" wrapText="1"/>
    </xf>
    <xf numFmtId="0" fontId="33" fillId="6" borderId="1" xfId="0" applyFont="1" applyFill="1" applyBorder="1" applyAlignment="1">
      <alignment horizontal="center" vertical="center"/>
    </xf>
    <xf numFmtId="165" fontId="8" fillId="6" borderId="1" xfId="0" applyNumberFormat="1" applyFont="1" applyFill="1" applyBorder="1" applyAlignment="1">
      <alignment horizontal="center" vertical="center"/>
    </xf>
    <xf numFmtId="2" fontId="8" fillId="6" borderId="1" xfId="0" applyNumberFormat="1" applyFont="1" applyFill="1" applyBorder="1" applyAlignment="1">
      <alignment horizontal="center" vertical="center"/>
    </xf>
    <xf numFmtId="2" fontId="8" fillId="6" borderId="1" xfId="0" applyNumberFormat="1" applyFont="1" applyFill="1" applyBorder="1" applyAlignment="1">
      <alignment horizontal="right" vertical="center"/>
    </xf>
    <xf numFmtId="0" fontId="8" fillId="6" borderId="6" xfId="0" applyFont="1" applyFill="1" applyBorder="1" applyAlignment="1">
      <alignment horizontal="center" vertical="center"/>
    </xf>
    <xf numFmtId="0" fontId="27" fillId="6" borderId="6" xfId="0" applyFont="1" applyFill="1" applyBorder="1" applyAlignment="1">
      <alignment horizontal="center" vertical="center" wrapText="1"/>
    </xf>
    <xf numFmtId="0" fontId="33" fillId="6" borderId="1" xfId="0" applyFont="1" applyFill="1" applyBorder="1" applyAlignment="1">
      <alignment horizontal="center" vertical="center" wrapText="1"/>
    </xf>
    <xf numFmtId="9" fontId="8" fillId="6" borderId="1" xfId="0" applyNumberFormat="1" applyFont="1" applyFill="1" applyBorder="1" applyAlignment="1">
      <alignment horizontal="center" vertical="center"/>
    </xf>
    <xf numFmtId="0" fontId="0" fillId="6" borderId="1" xfId="0" applyFill="1" applyBorder="1"/>
    <xf numFmtId="0" fontId="8" fillId="6" borderId="1" xfId="0" applyFont="1" applyFill="1" applyBorder="1" applyAlignment="1">
      <alignment vertical="center"/>
    </xf>
    <xf numFmtId="2" fontId="0" fillId="6" borderId="1" xfId="0" applyNumberFormat="1" applyFill="1" applyBorder="1"/>
    <xf numFmtId="2" fontId="8" fillId="6" borderId="1" xfId="0" applyNumberFormat="1" applyFont="1" applyFill="1" applyBorder="1" applyAlignment="1">
      <alignment horizontal="right"/>
    </xf>
    <xf numFmtId="0" fontId="8" fillId="0" borderId="0" xfId="0" applyFont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34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166" fontId="25" fillId="0" borderId="1" xfId="1" applyNumberFormat="1" applyFont="1" applyBorder="1" applyAlignment="1">
      <alignment horizontal="right" vertical="center" wrapText="1"/>
    </xf>
    <xf numFmtId="166" fontId="35" fillId="0" borderId="1" xfId="1" applyNumberFormat="1" applyFont="1" applyBorder="1" applyAlignment="1">
      <alignment horizontal="right" vertical="center" wrapText="1"/>
    </xf>
    <xf numFmtId="0" fontId="25" fillId="0" borderId="11" xfId="0" applyFont="1" applyBorder="1" applyAlignment="1">
      <alignment horizontal="left" vertical="center" wrapText="1"/>
    </xf>
    <xf numFmtId="0" fontId="25" fillId="0" borderId="12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left" vertical="center" wrapText="1"/>
    </xf>
    <xf numFmtId="0" fontId="25" fillId="0" borderId="15" xfId="0" applyFont="1" applyBorder="1" applyAlignment="1">
      <alignment horizontal="center" vertical="center" wrapText="1"/>
    </xf>
    <xf numFmtId="0" fontId="25" fillId="0" borderId="17" xfId="0" applyFont="1" applyBorder="1" applyAlignment="1">
      <alignment horizontal="left" vertical="center" wrapText="1"/>
    </xf>
    <xf numFmtId="0" fontId="25" fillId="0" borderId="18" xfId="0" applyFont="1" applyBorder="1" applyAlignment="1">
      <alignment horizontal="center" vertical="center" wrapText="1"/>
    </xf>
    <xf numFmtId="166" fontId="25" fillId="0" borderId="3" xfId="1" applyNumberFormat="1" applyFont="1" applyBorder="1" applyAlignment="1">
      <alignment horizontal="right" vertical="center" wrapText="1"/>
    </xf>
    <xf numFmtId="0" fontId="36" fillId="0" borderId="1" xfId="0" applyFont="1" applyBorder="1" applyAlignment="1">
      <alignment horizontal="right" vertical="center"/>
    </xf>
    <xf numFmtId="0" fontId="30" fillId="2" borderId="3" xfId="0" applyFont="1" applyFill="1" applyBorder="1"/>
    <xf numFmtId="0" fontId="8" fillId="5" borderId="3" xfId="0" applyFont="1" applyFill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49" fontId="20" fillId="0" borderId="1" xfId="0" applyNumberFormat="1" applyFont="1" applyBorder="1" applyAlignment="1">
      <alignment horizontal="center" vertical="center" wrapText="1"/>
    </xf>
    <xf numFmtId="49" fontId="20" fillId="5" borderId="1" xfId="0" applyNumberFormat="1" applyFont="1" applyFill="1" applyBorder="1" applyAlignment="1">
      <alignment horizontal="center" vertical="center" wrapText="1"/>
    </xf>
    <xf numFmtId="0" fontId="23" fillId="8" borderId="1" xfId="0" applyFont="1" applyFill="1" applyBorder="1" applyAlignment="1">
      <alignment horizontal="center" vertical="center" wrapText="1"/>
    </xf>
    <xf numFmtId="0" fontId="36" fillId="5" borderId="1" xfId="0" applyFont="1" applyFill="1" applyBorder="1" applyAlignment="1">
      <alignment horizontal="right" vertical="center"/>
    </xf>
    <xf numFmtId="0" fontId="23" fillId="8" borderId="5" xfId="0" applyFont="1" applyFill="1" applyBorder="1" applyAlignment="1">
      <alignment horizontal="left" vertical="center" wrapText="1"/>
    </xf>
    <xf numFmtId="0" fontId="13" fillId="0" borderId="0" xfId="0" applyFont="1"/>
    <xf numFmtId="0" fontId="0" fillId="2" borderId="1" xfId="0" applyFill="1" applyBorder="1"/>
    <xf numFmtId="2" fontId="0" fillId="6" borderId="1" xfId="0" applyNumberFormat="1" applyFill="1" applyBorder="1" applyAlignment="1">
      <alignment horizontal="right" vertical="center"/>
    </xf>
    <xf numFmtId="2" fontId="8" fillId="3" borderId="0" xfId="0" applyNumberFormat="1" applyFont="1" applyFill="1" applyAlignment="1">
      <alignment horizontal="center" vertical="center" wrapText="1"/>
    </xf>
    <xf numFmtId="1" fontId="8" fillId="3" borderId="0" xfId="0" applyNumberFormat="1" applyFont="1" applyFill="1" applyAlignment="1">
      <alignment horizontal="center" vertical="center" wrapText="1"/>
    </xf>
    <xf numFmtId="0" fontId="14" fillId="0" borderId="1" xfId="0" applyFont="1" applyBorder="1" applyAlignment="1">
      <alignment horizontal="left" vertical="center" wrapText="1"/>
    </xf>
    <xf numFmtId="0" fontId="8" fillId="5" borderId="1" xfId="0" applyFont="1" applyFill="1" applyBorder="1" applyAlignment="1">
      <alignment vertical="center"/>
    </xf>
    <xf numFmtId="49" fontId="8" fillId="0" borderId="7" xfId="0" applyNumberFormat="1" applyFont="1" applyBorder="1" applyAlignment="1">
      <alignment horizontal="center" vertical="center"/>
    </xf>
    <xf numFmtId="49" fontId="8" fillId="0" borderId="6" xfId="0" applyNumberFormat="1" applyFont="1" applyBorder="1" applyAlignment="1">
      <alignment horizontal="center" vertical="center"/>
    </xf>
    <xf numFmtId="49" fontId="8" fillId="5" borderId="3" xfId="0" applyNumberFormat="1" applyFont="1" applyFill="1" applyBorder="1" applyAlignment="1">
      <alignment horizontal="center" vertical="center"/>
    </xf>
    <xf numFmtId="0" fontId="8" fillId="5" borderId="3" xfId="0" applyFont="1" applyFill="1" applyBorder="1" applyAlignment="1">
      <alignment horizontal="center" vertical="center"/>
    </xf>
    <xf numFmtId="0" fontId="20" fillId="0" borderId="1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27" fillId="0" borderId="1" xfId="0" applyFont="1" applyBorder="1" applyAlignment="1">
      <alignment horizontal="center" vertical="center" wrapText="1"/>
    </xf>
    <xf numFmtId="49" fontId="28" fillId="3" borderId="1" xfId="0" applyNumberFormat="1" applyFont="1" applyFill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/>
    </xf>
    <xf numFmtId="0" fontId="20" fillId="3" borderId="1" xfId="0" applyFont="1" applyFill="1" applyBorder="1" applyAlignment="1">
      <alignment horizontal="center" vertical="center" wrapText="1"/>
    </xf>
    <xf numFmtId="49" fontId="20" fillId="3" borderId="1" xfId="0" applyNumberFormat="1" applyFont="1" applyFill="1" applyBorder="1" applyAlignment="1">
      <alignment horizontal="center" vertical="center" wrapText="1"/>
    </xf>
    <xf numFmtId="0" fontId="20" fillId="3" borderId="1" xfId="0" applyFont="1" applyFill="1" applyBorder="1" applyAlignment="1">
      <alignment vertical="center" wrapText="1"/>
    </xf>
    <xf numFmtId="49" fontId="8" fillId="3" borderId="1" xfId="0" applyNumberFormat="1" applyFont="1" applyFill="1" applyBorder="1" applyAlignment="1">
      <alignment vertical="center"/>
    </xf>
    <xf numFmtId="0" fontId="32" fillId="3" borderId="1" xfId="0" applyFont="1" applyFill="1" applyBorder="1" applyAlignment="1">
      <alignment horizontal="center" vertical="center" wrapText="1"/>
    </xf>
    <xf numFmtId="0" fontId="8" fillId="5" borderId="5" xfId="0" applyFont="1" applyFill="1" applyBorder="1" applyAlignment="1">
      <alignment vertical="center" wrapText="1"/>
    </xf>
    <xf numFmtId="0" fontId="6" fillId="0" borderId="5" xfId="0" applyFont="1" applyBorder="1" applyAlignment="1">
      <alignment vertical="center"/>
    </xf>
    <xf numFmtId="0" fontId="22" fillId="8" borderId="1" xfId="0" applyFont="1" applyFill="1" applyBorder="1" applyAlignment="1">
      <alignment horizontal="center" vertical="center" wrapText="1"/>
    </xf>
    <xf numFmtId="0" fontId="22" fillId="7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9" fillId="0" borderId="0" xfId="3" applyFont="1" applyAlignment="1">
      <alignment horizontal="center" vertical="center"/>
    </xf>
    <xf numFmtId="2" fontId="5" fillId="5" borderId="1" xfId="0" applyNumberFormat="1" applyFont="1" applyFill="1" applyBorder="1" applyAlignment="1">
      <alignment horizontal="right" vertical="center"/>
    </xf>
    <xf numFmtId="0" fontId="5" fillId="3" borderId="1" xfId="0" applyFont="1" applyFill="1" applyBorder="1" applyAlignment="1">
      <alignment vertical="center"/>
    </xf>
    <xf numFmtId="0" fontId="5" fillId="3" borderId="1" xfId="0" applyFont="1" applyFill="1" applyBorder="1" applyAlignment="1">
      <alignment horizontal="center" vertical="center"/>
    </xf>
    <xf numFmtId="2" fontId="5" fillId="3" borderId="1" xfId="0" applyNumberFormat="1" applyFont="1" applyFill="1" applyBorder="1" applyAlignment="1">
      <alignment horizontal="right" vertical="center"/>
    </xf>
    <xf numFmtId="165" fontId="8" fillId="5" borderId="1" xfId="0" applyNumberFormat="1" applyFont="1" applyFill="1" applyBorder="1" applyAlignment="1">
      <alignment horizontal="center" vertical="center"/>
    </xf>
    <xf numFmtId="0" fontId="40" fillId="5" borderId="3" xfId="0" applyFont="1" applyFill="1" applyBorder="1" applyAlignment="1">
      <alignment horizontal="center" vertical="center" wrapText="1"/>
    </xf>
    <xf numFmtId="165" fontId="4" fillId="5" borderId="1" xfId="0" applyNumberFormat="1" applyFont="1" applyFill="1" applyBorder="1" applyAlignment="1">
      <alignment horizontal="center" vertical="center"/>
    </xf>
    <xf numFmtId="2" fontId="4" fillId="5" borderId="1" xfId="0" applyNumberFormat="1" applyFont="1" applyFill="1" applyBorder="1" applyAlignment="1">
      <alignment horizontal="right" vertical="center"/>
    </xf>
    <xf numFmtId="0" fontId="20" fillId="3" borderId="7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vertical="center"/>
    </xf>
    <xf numFmtId="0" fontId="4" fillId="3" borderId="1" xfId="0" applyFont="1" applyFill="1" applyBorder="1" applyAlignment="1">
      <alignment horizontal="center" vertical="center"/>
    </xf>
    <xf numFmtId="165" fontId="4" fillId="3" borderId="1" xfId="0" applyNumberFormat="1" applyFont="1" applyFill="1" applyBorder="1" applyAlignment="1">
      <alignment horizontal="center" vertical="center"/>
    </xf>
    <xf numFmtId="2" fontId="4" fillId="3" borderId="1" xfId="0" applyNumberFormat="1" applyFont="1" applyFill="1" applyBorder="1" applyAlignment="1">
      <alignment horizontal="right" vertical="center"/>
    </xf>
    <xf numFmtId="16" fontId="20" fillId="3" borderId="7" xfId="0" applyNumberFormat="1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vertical="center" wrapText="1"/>
    </xf>
    <xf numFmtId="0" fontId="0" fillId="3" borderId="1" xfId="0" applyFont="1" applyFill="1" applyBorder="1" applyAlignment="1">
      <alignment vertical="center"/>
    </xf>
    <xf numFmtId="165" fontId="32" fillId="3" borderId="1" xfId="0" applyNumberFormat="1" applyFont="1" applyFill="1" applyBorder="1" applyAlignment="1">
      <alignment horizontal="center" vertical="center"/>
    </xf>
    <xf numFmtId="0" fontId="20" fillId="3" borderId="6" xfId="0" applyFont="1" applyFill="1" applyBorder="1" applyAlignment="1">
      <alignment horizontal="center" vertical="center" wrapText="1"/>
    </xf>
    <xf numFmtId="165" fontId="8" fillId="5" borderId="0" xfId="0" applyNumberFormat="1" applyFont="1" applyFill="1" applyAlignment="1">
      <alignment horizontal="center" vertical="center"/>
    </xf>
    <xf numFmtId="0" fontId="4" fillId="3" borderId="0" xfId="0" applyFont="1" applyFill="1"/>
    <xf numFmtId="0" fontId="4" fillId="3" borderId="1" xfId="0" applyFont="1" applyFill="1" applyBorder="1" applyAlignment="1">
      <alignment horizontal="left" vertical="center" wrapText="1"/>
    </xf>
    <xf numFmtId="2" fontId="4" fillId="3" borderId="0" xfId="0" applyNumberFormat="1" applyFont="1" applyFill="1"/>
    <xf numFmtId="0" fontId="20" fillId="5" borderId="3" xfId="0" applyFont="1" applyFill="1" applyBorder="1" applyAlignment="1">
      <alignment horizontal="center" vertical="center" wrapText="1"/>
    </xf>
    <xf numFmtId="0" fontId="8" fillId="5" borderId="1" xfId="0" applyNumberFormat="1" applyFont="1" applyFill="1" applyBorder="1" applyAlignment="1">
      <alignment horizontal="center" vertical="center"/>
    </xf>
    <xf numFmtId="0" fontId="0" fillId="3" borderId="1" xfId="0" applyFill="1" applyBorder="1" applyAlignment="1">
      <alignment vertical="center"/>
    </xf>
    <xf numFmtId="0" fontId="0" fillId="3" borderId="1" xfId="0" applyFill="1" applyBorder="1" applyAlignment="1">
      <alignment horizontal="center" vertical="center"/>
    </xf>
    <xf numFmtId="0" fontId="0" fillId="3" borderId="1" xfId="0" applyNumberFormat="1" applyFill="1" applyBorder="1" applyAlignment="1">
      <alignment horizontal="center" vertical="center"/>
    </xf>
    <xf numFmtId="49" fontId="20" fillId="3" borderId="7" xfId="0" applyNumberFormat="1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vertical="center"/>
    </xf>
    <xf numFmtId="165" fontId="6" fillId="0" borderId="1" xfId="0" applyNumberFormat="1" applyFont="1" applyBorder="1" applyAlignment="1">
      <alignment horizontal="center" vertical="center"/>
    </xf>
    <xf numFmtId="165" fontId="23" fillId="5" borderId="1" xfId="1" applyNumberFormat="1" applyFont="1" applyFill="1" applyBorder="1" applyAlignment="1">
      <alignment horizontal="center" vertical="center" wrapText="1"/>
    </xf>
    <xf numFmtId="165" fontId="25" fillId="8" borderId="1" xfId="0" applyNumberFormat="1" applyFont="1" applyFill="1" applyBorder="1" applyAlignment="1">
      <alignment horizontal="center" vertical="center" wrapText="1"/>
    </xf>
    <xf numFmtId="165" fontId="23" fillId="8" borderId="1" xfId="0" applyNumberFormat="1" applyFont="1" applyFill="1" applyBorder="1" applyAlignment="1">
      <alignment horizontal="center" vertical="center" wrapText="1"/>
    </xf>
    <xf numFmtId="165" fontId="25" fillId="0" borderId="12" xfId="0" applyNumberFormat="1" applyFont="1" applyBorder="1" applyAlignment="1">
      <alignment horizontal="center" vertical="center" wrapText="1"/>
    </xf>
    <xf numFmtId="165" fontId="25" fillId="0" borderId="13" xfId="0" applyNumberFormat="1" applyFont="1" applyBorder="1" applyAlignment="1">
      <alignment horizontal="center" vertical="center" wrapText="1"/>
    </xf>
    <xf numFmtId="165" fontId="25" fillId="0" borderId="15" xfId="0" applyNumberFormat="1" applyFont="1" applyBorder="1" applyAlignment="1">
      <alignment horizontal="center" vertical="center" wrapText="1"/>
    </xf>
    <xf numFmtId="165" fontId="25" fillId="0" borderId="16" xfId="0" applyNumberFormat="1" applyFont="1" applyBorder="1" applyAlignment="1">
      <alignment horizontal="center" vertical="center" wrapText="1"/>
    </xf>
    <xf numFmtId="165" fontId="25" fillId="0" borderId="18" xfId="0" applyNumberFormat="1" applyFont="1" applyBorder="1" applyAlignment="1">
      <alignment horizontal="center" vertical="center" wrapText="1"/>
    </xf>
    <xf numFmtId="165" fontId="25" fillId="0" borderId="19" xfId="0" applyNumberFormat="1" applyFon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/>
    </xf>
    <xf numFmtId="165" fontId="0" fillId="5" borderId="1" xfId="0" applyNumberFormat="1" applyFill="1" applyBorder="1" applyAlignment="1">
      <alignment horizontal="center" vertical="center"/>
    </xf>
    <xf numFmtId="0" fontId="4" fillId="3" borderId="1" xfId="0" applyFont="1" applyFill="1" applyBorder="1" applyAlignment="1">
      <alignment vertical="center" wrapText="1"/>
    </xf>
    <xf numFmtId="165" fontId="6" fillId="3" borderId="1" xfId="0" applyNumberFormat="1" applyFont="1" applyFill="1" applyBorder="1" applyAlignment="1">
      <alignment horizontal="center" vertical="center"/>
    </xf>
    <xf numFmtId="165" fontId="6" fillId="3" borderId="1" xfId="0" applyNumberFormat="1" applyFont="1" applyFill="1" applyBorder="1" applyAlignment="1">
      <alignment horizontal="center"/>
    </xf>
    <xf numFmtId="0" fontId="6" fillId="5" borderId="1" xfId="0" applyFont="1" applyFill="1" applyBorder="1" applyAlignment="1">
      <alignment horizontal="center" vertical="center"/>
    </xf>
    <xf numFmtId="165" fontId="6" fillId="5" borderId="1" xfId="0" applyNumberFormat="1" applyFont="1" applyFill="1" applyBorder="1" applyAlignment="1">
      <alignment horizontal="center" vertical="center"/>
    </xf>
    <xf numFmtId="165" fontId="5" fillId="5" borderId="1" xfId="0" applyNumberFormat="1" applyFont="1" applyFill="1" applyBorder="1" applyAlignment="1">
      <alignment horizontal="center" vertical="center"/>
    </xf>
    <xf numFmtId="165" fontId="5" fillId="3" borderId="1" xfId="0" applyNumberFormat="1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/>
    </xf>
    <xf numFmtId="165" fontId="0" fillId="3" borderId="1" xfId="0" applyNumberFormat="1" applyFill="1" applyBorder="1" applyAlignment="1">
      <alignment horizontal="center" vertical="center"/>
    </xf>
    <xf numFmtId="165" fontId="0" fillId="0" borderId="1" xfId="0" applyNumberFormat="1" applyBorder="1" applyAlignment="1">
      <alignment horizontal="center"/>
    </xf>
    <xf numFmtId="2" fontId="41" fillId="0" borderId="1" xfId="0" applyNumberFormat="1" applyFont="1" applyFill="1" applyBorder="1" applyAlignment="1">
      <alignment horizontal="right" vertical="center"/>
    </xf>
    <xf numFmtId="165" fontId="25" fillId="3" borderId="1" xfId="1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165" fontId="3" fillId="0" borderId="1" xfId="0" applyNumberFormat="1" applyFont="1" applyBorder="1" applyAlignment="1">
      <alignment horizontal="right" vertical="center"/>
    </xf>
    <xf numFmtId="0" fontId="3" fillId="0" borderId="0" xfId="0" applyFont="1"/>
    <xf numFmtId="2" fontId="3" fillId="0" borderId="1" xfId="0" applyNumberFormat="1" applyFont="1" applyBorder="1" applyAlignment="1">
      <alignment horizontal="right" vertical="center"/>
    </xf>
    <xf numFmtId="165" fontId="3" fillId="0" borderId="1" xfId="0" applyNumberFormat="1" applyFont="1" applyBorder="1" applyAlignment="1">
      <alignment horizontal="center" vertical="center"/>
    </xf>
    <xf numFmtId="0" fontId="8" fillId="5" borderId="5" xfId="0" applyFont="1" applyFill="1" applyBorder="1" applyAlignment="1">
      <alignment vertical="center"/>
    </xf>
    <xf numFmtId="2" fontId="3" fillId="5" borderId="1" xfId="0" applyNumberFormat="1" applyFont="1" applyFill="1" applyBorder="1" applyAlignment="1">
      <alignment horizontal="right" vertical="center"/>
    </xf>
    <xf numFmtId="0" fontId="3" fillId="3" borderId="20" xfId="0" applyFont="1" applyFill="1" applyBorder="1" applyAlignment="1">
      <alignment vertical="center"/>
    </xf>
    <xf numFmtId="0" fontId="3" fillId="3" borderId="6" xfId="0" applyFont="1" applyFill="1" applyBorder="1" applyAlignment="1">
      <alignment horizontal="center" vertical="center"/>
    </xf>
    <xf numFmtId="2" fontId="3" fillId="3" borderId="6" xfId="0" applyNumberFormat="1" applyFont="1" applyFill="1" applyBorder="1" applyAlignment="1">
      <alignment horizontal="right" vertical="center"/>
    </xf>
    <xf numFmtId="0" fontId="3" fillId="3" borderId="1" xfId="0" applyFont="1" applyFill="1" applyBorder="1" applyAlignment="1">
      <alignment horizontal="center" vertical="center"/>
    </xf>
    <xf numFmtId="2" fontId="3" fillId="3" borderId="1" xfId="0" applyNumberFormat="1" applyFont="1" applyFill="1" applyBorder="1" applyAlignment="1">
      <alignment horizontal="right" vertical="center"/>
    </xf>
    <xf numFmtId="0" fontId="3" fillId="3" borderId="5" xfId="0" applyFont="1" applyFill="1" applyBorder="1" applyAlignment="1">
      <alignment vertical="center"/>
    </xf>
    <xf numFmtId="0" fontId="3" fillId="3" borderId="1" xfId="0" applyFont="1" applyFill="1" applyBorder="1" applyAlignment="1">
      <alignment vertical="center"/>
    </xf>
    <xf numFmtId="49" fontId="32" fillId="3" borderId="1" xfId="0" applyNumberFormat="1" applyFont="1" applyFill="1" applyBorder="1" applyAlignment="1">
      <alignment horizontal="center" vertical="center" wrapText="1"/>
    </xf>
    <xf numFmtId="165" fontId="3" fillId="3" borderId="1" xfId="0" applyNumberFormat="1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left" vertical="center" wrapText="1"/>
    </xf>
    <xf numFmtId="165" fontId="3" fillId="5" borderId="1" xfId="0" applyNumberFormat="1" applyFont="1" applyFill="1" applyBorder="1" applyAlignment="1">
      <alignment horizontal="center" vertical="center"/>
    </xf>
    <xf numFmtId="165" fontId="3" fillId="3" borderId="6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/>
    </xf>
    <xf numFmtId="0" fontId="2" fillId="3" borderId="1" xfId="0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/>
    </xf>
    <xf numFmtId="165" fontId="1" fillId="5" borderId="1" xfId="0" applyNumberFormat="1" applyFont="1" applyFill="1" applyBorder="1" applyAlignment="1">
      <alignment horizontal="right" vertical="center"/>
    </xf>
    <xf numFmtId="2" fontId="1" fillId="5" borderId="1" xfId="0" applyNumberFormat="1" applyFont="1" applyFill="1" applyBorder="1" applyAlignment="1">
      <alignment horizontal="right" vertical="center"/>
    </xf>
    <xf numFmtId="0" fontId="1" fillId="3" borderId="20" xfId="0" applyFont="1" applyFill="1" applyBorder="1" applyAlignment="1">
      <alignment vertical="center"/>
    </xf>
    <xf numFmtId="0" fontId="1" fillId="3" borderId="6" xfId="0" applyFont="1" applyFill="1" applyBorder="1" applyAlignment="1">
      <alignment horizontal="center" vertical="center"/>
    </xf>
    <xf numFmtId="165" fontId="1" fillId="3" borderId="6" xfId="0" applyNumberFormat="1" applyFont="1" applyFill="1" applyBorder="1" applyAlignment="1">
      <alignment horizontal="right" vertical="center"/>
    </xf>
    <xf numFmtId="2" fontId="1" fillId="3" borderId="6" xfId="0" applyNumberFormat="1" applyFont="1" applyFill="1" applyBorder="1" applyAlignment="1">
      <alignment horizontal="right" vertical="center"/>
    </xf>
    <xf numFmtId="0" fontId="1" fillId="3" borderId="1" xfId="0" applyFont="1" applyFill="1" applyBorder="1" applyAlignment="1">
      <alignment horizontal="center" vertical="center"/>
    </xf>
    <xf numFmtId="165" fontId="1" fillId="3" borderId="1" xfId="0" applyNumberFormat="1" applyFont="1" applyFill="1" applyBorder="1" applyAlignment="1">
      <alignment horizontal="right" vertical="center"/>
    </xf>
    <xf numFmtId="2" fontId="1" fillId="3" borderId="1" xfId="0" applyNumberFormat="1" applyFont="1" applyFill="1" applyBorder="1" applyAlignment="1">
      <alignment horizontal="right" vertical="center"/>
    </xf>
    <xf numFmtId="0" fontId="1" fillId="3" borderId="5" xfId="0" applyFont="1" applyFill="1" applyBorder="1" applyAlignment="1">
      <alignment vertical="center"/>
    </xf>
    <xf numFmtId="165" fontId="1" fillId="3" borderId="1" xfId="0" applyNumberFormat="1" applyFont="1" applyFill="1" applyBorder="1" applyAlignment="1">
      <alignment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38" fillId="0" borderId="0" xfId="3" applyFont="1" applyAlignment="1">
      <alignment horizontal="center" vertical="center" wrapText="1"/>
    </xf>
    <xf numFmtId="0" fontId="8" fillId="5" borderId="3" xfId="0" applyFont="1" applyFill="1" applyBorder="1" applyAlignment="1">
      <alignment horizontal="center" vertical="center"/>
    </xf>
    <xf numFmtId="0" fontId="8" fillId="5" borderId="7" xfId="0" applyFont="1" applyFill="1" applyBorder="1" applyAlignment="1">
      <alignment horizontal="center" vertical="center"/>
    </xf>
    <xf numFmtId="0" fontId="8" fillId="5" borderId="6" xfId="0" applyFont="1" applyFill="1" applyBorder="1" applyAlignment="1">
      <alignment horizontal="center" vertical="center"/>
    </xf>
    <xf numFmtId="0" fontId="8" fillId="5" borderId="21" xfId="0" applyFont="1" applyFill="1" applyBorder="1" applyAlignment="1">
      <alignment horizontal="center" vertical="center"/>
    </xf>
    <xf numFmtId="0" fontId="8" fillId="5" borderId="22" xfId="0" applyFont="1" applyFill="1" applyBorder="1" applyAlignment="1">
      <alignment horizontal="center" vertical="center"/>
    </xf>
    <xf numFmtId="0" fontId="8" fillId="5" borderId="23" xfId="0" applyFont="1" applyFill="1" applyBorder="1" applyAlignment="1">
      <alignment horizontal="center" vertical="center"/>
    </xf>
    <xf numFmtId="0" fontId="31" fillId="2" borderId="4" xfId="0" applyFont="1" applyFill="1" applyBorder="1" applyAlignment="1">
      <alignment horizontal="center" vertical="center"/>
    </xf>
    <xf numFmtId="0" fontId="31" fillId="2" borderId="8" xfId="0" applyFont="1" applyFill="1" applyBorder="1" applyAlignment="1">
      <alignment horizontal="center" vertical="center"/>
    </xf>
    <xf numFmtId="0" fontId="31" fillId="2" borderId="5" xfId="0" applyFont="1" applyFill="1" applyBorder="1" applyAlignment="1">
      <alignment horizontal="center" vertical="center"/>
    </xf>
    <xf numFmtId="0" fontId="13" fillId="4" borderId="4" xfId="0" applyFont="1" applyFill="1" applyBorder="1" applyAlignment="1">
      <alignment horizontal="center" vertical="center"/>
    </xf>
    <xf numFmtId="0" fontId="13" fillId="4" borderId="5" xfId="0" applyFont="1" applyFill="1" applyBorder="1" applyAlignment="1">
      <alignment horizontal="center" vertical="center"/>
    </xf>
    <xf numFmtId="0" fontId="13" fillId="4" borderId="4" xfId="0" applyFont="1" applyFill="1" applyBorder="1" applyAlignment="1">
      <alignment horizontal="center" vertical="center" wrapText="1"/>
    </xf>
    <xf numFmtId="0" fontId="13" fillId="4" borderId="5" xfId="0" applyFont="1" applyFill="1" applyBorder="1" applyAlignment="1">
      <alignment horizontal="center" vertical="center" wrapText="1"/>
    </xf>
    <xf numFmtId="0" fontId="13" fillId="4" borderId="3" xfId="0" applyFont="1" applyFill="1" applyBorder="1" applyAlignment="1">
      <alignment horizontal="center" vertical="center"/>
    </xf>
    <xf numFmtId="0" fontId="13" fillId="4" borderId="6" xfId="0" applyFont="1" applyFill="1" applyBorder="1" applyAlignment="1">
      <alignment horizontal="center" vertical="center"/>
    </xf>
    <xf numFmtId="0" fontId="17" fillId="4" borderId="3" xfId="0" applyFont="1" applyFill="1" applyBorder="1" applyAlignment="1">
      <alignment horizontal="center" vertical="center" wrapText="1"/>
    </xf>
    <xf numFmtId="0" fontId="17" fillId="4" borderId="6" xfId="0" applyFont="1" applyFill="1" applyBorder="1" applyAlignment="1">
      <alignment horizontal="center" vertical="center" wrapText="1"/>
    </xf>
    <xf numFmtId="0" fontId="13" fillId="4" borderId="3" xfId="0" applyFont="1" applyFill="1" applyBorder="1" applyAlignment="1">
      <alignment horizontal="center" vertical="center" wrapText="1"/>
    </xf>
    <xf numFmtId="0" fontId="13" fillId="4" borderId="6" xfId="0" applyFont="1" applyFill="1" applyBorder="1" applyAlignment="1">
      <alignment horizontal="center" vertical="center" wrapText="1"/>
    </xf>
    <xf numFmtId="0" fontId="29" fillId="2" borderId="4" xfId="0" applyFont="1" applyFill="1" applyBorder="1" applyAlignment="1">
      <alignment horizontal="center" vertical="center"/>
    </xf>
    <xf numFmtId="0" fontId="29" fillId="2" borderId="8" xfId="0" applyFont="1" applyFill="1" applyBorder="1" applyAlignment="1">
      <alignment horizontal="center" vertical="center"/>
    </xf>
    <xf numFmtId="0" fontId="29" fillId="2" borderId="5" xfId="0" applyFont="1" applyFill="1" applyBorder="1" applyAlignment="1">
      <alignment horizontal="center" vertical="center"/>
    </xf>
    <xf numFmtId="0" fontId="13" fillId="0" borderId="2" xfId="0" applyFont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6" borderId="4" xfId="0" applyFont="1" applyFill="1" applyBorder="1" applyAlignment="1">
      <alignment horizontal="center" vertical="center"/>
    </xf>
    <xf numFmtId="0" fontId="8" fillId="6" borderId="9" xfId="0" applyFont="1" applyFill="1" applyBorder="1" applyAlignment="1">
      <alignment horizontal="center" vertical="center"/>
    </xf>
    <xf numFmtId="0" fontId="8" fillId="6" borderId="10" xfId="0" applyFont="1" applyFill="1" applyBorder="1" applyAlignment="1">
      <alignment horizontal="center" vertical="center"/>
    </xf>
    <xf numFmtId="0" fontId="20" fillId="0" borderId="3" xfId="0" applyFont="1" applyBorder="1" applyAlignment="1">
      <alignment horizontal="center" vertical="center"/>
    </xf>
    <xf numFmtId="0" fontId="20" fillId="0" borderId="6" xfId="0" applyFont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</cellXfs>
  <cellStyles count="9">
    <cellStyle name="Comma" xfId="1" builtinId="3"/>
    <cellStyle name="Comma 7" xfId="7"/>
    <cellStyle name="Normal" xfId="0" builtinId="0"/>
    <cellStyle name="Normal 10" xfId="6"/>
    <cellStyle name="Normal 2" xfId="3"/>
    <cellStyle name="Normal 3" xfId="4"/>
    <cellStyle name="Normal 3 2" xfId="8"/>
    <cellStyle name="Обычный 4_პუშკინის 13" xfId="2"/>
    <cellStyle name="მძიმე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"/>
  <sheetViews>
    <sheetView workbookViewId="0">
      <selection activeCell="C20" sqref="C20:E21"/>
    </sheetView>
  </sheetViews>
  <sheetFormatPr defaultColWidth="9.140625" defaultRowHeight="12.75"/>
  <cols>
    <col min="1" max="1" width="4" style="2" customWidth="1"/>
    <col min="2" max="2" width="14.140625" style="2" customWidth="1"/>
    <col min="3" max="3" width="64.140625" style="2" customWidth="1"/>
    <col min="4" max="4" width="25.28515625" style="2" customWidth="1"/>
    <col min="5" max="5" width="17.140625" style="2" customWidth="1"/>
    <col min="6" max="6" width="16.140625" style="2" customWidth="1"/>
    <col min="7" max="7" width="11.85546875" style="2" customWidth="1"/>
    <col min="8" max="16384" width="9.140625" style="2"/>
  </cols>
  <sheetData>
    <row r="1" spans="1:6" ht="14.25">
      <c r="A1" s="1"/>
      <c r="B1" s="1"/>
      <c r="C1" s="1"/>
      <c r="D1" s="1"/>
      <c r="F1" s="3"/>
    </row>
    <row r="2" spans="1:6" ht="35.25" customHeight="1">
      <c r="A2" s="239" t="s">
        <v>199</v>
      </c>
      <c r="B2" s="239"/>
      <c r="C2" s="239"/>
      <c r="D2" s="239"/>
      <c r="E2" s="239"/>
      <c r="F2" s="239"/>
    </row>
    <row r="3" spans="1:6" ht="27.75" customHeight="1">
      <c r="A3" s="237" t="s">
        <v>139</v>
      </c>
      <c r="B3" s="237"/>
      <c r="C3" s="237"/>
      <c r="D3" s="237"/>
      <c r="E3" s="237"/>
      <c r="F3" s="237"/>
    </row>
    <row r="4" spans="1:6" ht="14.25">
      <c r="A4" s="237" t="s">
        <v>145</v>
      </c>
      <c r="B4" s="237"/>
      <c r="C4" s="237"/>
      <c r="D4" s="4"/>
      <c r="E4" s="4"/>
      <c r="F4" s="4"/>
    </row>
    <row r="5" spans="1:6" ht="14.25">
      <c r="A5" s="238" t="s">
        <v>146</v>
      </c>
      <c r="B5" s="238"/>
      <c r="C5" s="238"/>
      <c r="D5" s="6"/>
      <c r="E5" s="6"/>
      <c r="F5" s="6" t="s">
        <v>140</v>
      </c>
    </row>
    <row r="6" spans="1:6" ht="13.5">
      <c r="A6" s="1"/>
      <c r="B6" s="1"/>
      <c r="C6" s="1"/>
      <c r="D6" s="1"/>
      <c r="E6" s="1"/>
    </row>
    <row r="7" spans="1:6" s="9" customFormat="1" ht="28.5">
      <c r="A7" s="7" t="s">
        <v>0</v>
      </c>
      <c r="B7" s="7"/>
      <c r="C7" s="7" t="s">
        <v>1</v>
      </c>
      <c r="D7" s="8" t="s">
        <v>2</v>
      </c>
      <c r="E7" s="8" t="s">
        <v>3</v>
      </c>
      <c r="F7" s="8" t="s">
        <v>4</v>
      </c>
    </row>
    <row r="8" spans="1:6" s="9" customFormat="1" ht="14.25">
      <c r="A8" s="10">
        <v>1</v>
      </c>
      <c r="B8" s="10"/>
      <c r="C8" s="10">
        <v>2</v>
      </c>
      <c r="D8" s="10">
        <v>3</v>
      </c>
      <c r="E8" s="10">
        <v>4</v>
      </c>
      <c r="F8" s="10">
        <v>5</v>
      </c>
    </row>
    <row r="9" spans="1:6" s="9" customFormat="1" ht="20.100000000000001" customHeight="1">
      <c r="A9" s="11">
        <v>1</v>
      </c>
      <c r="B9" s="11" t="s">
        <v>5</v>
      </c>
      <c r="C9" s="127" t="s">
        <v>147</v>
      </c>
      <c r="D9" s="11" t="s">
        <v>6</v>
      </c>
      <c r="E9" s="12">
        <f>'დანართი 1-1'!M122</f>
        <v>0</v>
      </c>
      <c r="F9" s="12">
        <f>'დანართი 1-1'!J122</f>
        <v>0</v>
      </c>
    </row>
    <row r="10" spans="1:6" s="9" customFormat="1" ht="20.100000000000001" customHeight="1">
      <c r="A10" s="11">
        <v>2</v>
      </c>
      <c r="B10" s="11" t="s">
        <v>22</v>
      </c>
      <c r="C10" s="127" t="s">
        <v>138</v>
      </c>
      <c r="D10" s="11" t="s">
        <v>6</v>
      </c>
      <c r="E10" s="12">
        <f>'დანართი 1-2'!M52</f>
        <v>0</v>
      </c>
      <c r="F10" s="12">
        <f>'დანართი 1-2'!J52</f>
        <v>0</v>
      </c>
    </row>
    <row r="11" spans="1:6" s="9" customFormat="1" ht="20.100000000000001" customHeight="1">
      <c r="A11" s="11">
        <v>3</v>
      </c>
      <c r="B11" s="11" t="s">
        <v>162</v>
      </c>
      <c r="C11" s="127" t="s">
        <v>113</v>
      </c>
      <c r="D11" s="11" t="s">
        <v>6</v>
      </c>
      <c r="E11" s="12">
        <f>'დანართი 1-3'!M51</f>
        <v>0</v>
      </c>
      <c r="F11" s="12">
        <f>'დანართი 1-3'!J51</f>
        <v>0</v>
      </c>
    </row>
    <row r="12" spans="1:6" s="9" customFormat="1" ht="14.25">
      <c r="A12" s="11"/>
      <c r="B12" s="11"/>
      <c r="C12" s="7" t="s">
        <v>7</v>
      </c>
      <c r="D12" s="7"/>
      <c r="E12" s="13">
        <f>SUM(E9:E11)</f>
        <v>0</v>
      </c>
      <c r="F12" s="13">
        <f>SUM(F9:F11)</f>
        <v>0</v>
      </c>
    </row>
    <row r="13" spans="1:6" s="9" customFormat="1" ht="14.25">
      <c r="A13" s="14"/>
      <c r="B13" s="14"/>
      <c r="C13" s="7" t="s">
        <v>8</v>
      </c>
      <c r="D13" s="15">
        <v>0.05</v>
      </c>
      <c r="E13" s="13">
        <f>E12*D13</f>
        <v>0</v>
      </c>
      <c r="F13" s="13">
        <f>F12*D13</f>
        <v>0</v>
      </c>
    </row>
    <row r="14" spans="1:6" s="9" customFormat="1" ht="14.25">
      <c r="A14" s="14"/>
      <c r="B14" s="14"/>
      <c r="C14" s="7" t="s">
        <v>7</v>
      </c>
      <c r="D14" s="7"/>
      <c r="E14" s="13">
        <f>SUM(E12:E13)</f>
        <v>0</v>
      </c>
      <c r="F14" s="13">
        <f>SUM(F12:F13)</f>
        <v>0</v>
      </c>
    </row>
    <row r="15" spans="1:6" s="9" customFormat="1" ht="14.25">
      <c r="A15" s="14"/>
      <c r="B15" s="14"/>
      <c r="C15" s="7" t="s">
        <v>9</v>
      </c>
      <c r="D15" s="15">
        <v>0.02</v>
      </c>
      <c r="E15" s="13">
        <f>F15</f>
        <v>0</v>
      </c>
      <c r="F15" s="13">
        <f>F14*D15</f>
        <v>0</v>
      </c>
    </row>
    <row r="16" spans="1:6" s="9" customFormat="1" ht="14.25">
      <c r="A16" s="14"/>
      <c r="B16" s="14"/>
      <c r="C16" s="7" t="s">
        <v>7</v>
      </c>
      <c r="D16" s="7"/>
      <c r="E16" s="13">
        <f>SUM(E14:E15)</f>
        <v>0</v>
      </c>
      <c r="F16" s="13">
        <f>SUM(F14:F15)</f>
        <v>0</v>
      </c>
    </row>
    <row r="17" spans="1:10" s="9" customFormat="1" ht="14.25">
      <c r="A17" s="14"/>
      <c r="B17" s="14"/>
      <c r="C17" s="7" t="s">
        <v>10</v>
      </c>
      <c r="D17" s="15">
        <v>0.18</v>
      </c>
      <c r="E17" s="13">
        <f>E16*D17</f>
        <v>0</v>
      </c>
      <c r="F17" s="13">
        <f>F16*D17</f>
        <v>0</v>
      </c>
    </row>
    <row r="18" spans="1:10" s="9" customFormat="1" ht="14.25">
      <c r="A18" s="14"/>
      <c r="B18" s="14"/>
      <c r="C18" s="7" t="s">
        <v>11</v>
      </c>
      <c r="D18" s="7"/>
      <c r="E18" s="13">
        <f>SUM(E16:E17)</f>
        <v>0</v>
      </c>
      <c r="F18" s="13">
        <f>SUM(F16:F17)</f>
        <v>0</v>
      </c>
    </row>
    <row r="19" spans="1:10" ht="13.5">
      <c r="A19" s="1"/>
      <c r="B19" s="1"/>
      <c r="C19" s="1"/>
      <c r="D19" s="1"/>
      <c r="E19" s="1"/>
    </row>
    <row r="20" spans="1:10" ht="15">
      <c r="A20" s="16"/>
      <c r="B20" s="16"/>
      <c r="C20" s="149"/>
      <c r="D20" s="149"/>
      <c r="E20" s="149"/>
      <c r="F20" s="122"/>
    </row>
    <row r="21" spans="1:10" ht="15">
      <c r="A21" s="16"/>
      <c r="B21" s="16"/>
      <c r="C21" s="149"/>
      <c r="D21" s="149"/>
      <c r="E21" s="149"/>
      <c r="F21" s="122"/>
    </row>
    <row r="22" spans="1:10" ht="13.5">
      <c r="A22" s="16"/>
      <c r="B22" s="16"/>
      <c r="C22" s="17"/>
      <c r="D22" s="16"/>
      <c r="E22" s="16"/>
      <c r="F22" s="16"/>
    </row>
    <row r="23" spans="1:10">
      <c r="E23" s="18"/>
    </row>
    <row r="25" spans="1:10" ht="13.5">
      <c r="A25" s="19"/>
      <c r="B25" s="19"/>
      <c r="C25" s="19"/>
      <c r="D25" s="19"/>
      <c r="E25" s="19"/>
      <c r="F25" s="16"/>
    </row>
    <row r="26" spans="1:10" ht="15">
      <c r="A26" s="19"/>
      <c r="B26" s="20"/>
      <c r="C26" s="21"/>
      <c r="D26" s="22"/>
      <c r="E26" s="22"/>
      <c r="F26" s="22"/>
    </row>
    <row r="27" spans="1:10" ht="15">
      <c r="A27" s="19"/>
      <c r="B27" s="23"/>
      <c r="C27" s="21"/>
      <c r="D27" s="22"/>
      <c r="E27" s="22"/>
      <c r="F27" s="22"/>
    </row>
    <row r="28" spans="1:10" ht="15">
      <c r="A28" s="19"/>
      <c r="B28" s="23"/>
      <c r="F28" s="24"/>
      <c r="G28" s="22"/>
      <c r="H28" s="22"/>
      <c r="I28" s="22"/>
      <c r="J28" s="22"/>
    </row>
    <row r="29" spans="1:10" ht="13.5">
      <c r="A29" s="25"/>
      <c r="B29" s="25"/>
      <c r="C29" s="25"/>
      <c r="D29" s="25"/>
      <c r="E29" s="25"/>
      <c r="F29" s="16"/>
    </row>
    <row r="30" spans="1:10" ht="15">
      <c r="A30" s="16"/>
      <c r="B30" s="24"/>
      <c r="C30" s="24"/>
      <c r="D30" s="24"/>
      <c r="E30" s="16"/>
      <c r="F30" s="16"/>
    </row>
    <row r="31" spans="1:10" ht="13.5">
      <c r="A31" s="16"/>
      <c r="B31" s="16"/>
      <c r="C31" s="16"/>
      <c r="D31" s="16"/>
      <c r="E31" s="16"/>
      <c r="F31" s="16"/>
    </row>
    <row r="32" spans="1:10" ht="13.5">
      <c r="A32" s="16"/>
      <c r="B32" s="16"/>
      <c r="C32" s="16"/>
      <c r="D32" s="16"/>
      <c r="E32" s="16"/>
      <c r="F32" s="16"/>
    </row>
    <row r="33" spans="1:6" ht="13.5">
      <c r="A33" s="16"/>
      <c r="B33" s="16"/>
      <c r="C33" s="16"/>
      <c r="D33" s="16"/>
      <c r="E33" s="16"/>
      <c r="F33" s="16"/>
    </row>
    <row r="34" spans="1:6" ht="13.5">
      <c r="A34" s="16"/>
      <c r="B34" s="16"/>
      <c r="C34" s="16"/>
      <c r="D34" s="16"/>
      <c r="E34" s="16"/>
      <c r="F34" s="16"/>
    </row>
  </sheetData>
  <mergeCells count="4">
    <mergeCell ref="A4:C4"/>
    <mergeCell ref="A5:C5"/>
    <mergeCell ref="A3:F3"/>
    <mergeCell ref="A2:F2"/>
  </mergeCells>
  <phoneticPr fontId="19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29"/>
  <sheetViews>
    <sheetView topLeftCell="A118" workbookViewId="0">
      <selection activeCell="G10" sqref="G10:L115"/>
    </sheetView>
  </sheetViews>
  <sheetFormatPr defaultColWidth="9.140625" defaultRowHeight="14.25"/>
  <cols>
    <col min="1" max="1" width="3.85546875" style="28" customWidth="1"/>
    <col min="2" max="2" width="11.85546875" style="28" customWidth="1"/>
    <col min="3" max="3" width="64.7109375" style="5" customWidth="1"/>
    <col min="4" max="4" width="8.7109375" style="33" customWidth="1"/>
    <col min="5" max="5" width="10.42578125" style="9" customWidth="1"/>
    <col min="6" max="6" width="9.28515625" style="9" customWidth="1"/>
    <col min="7" max="7" width="11.7109375" style="9" bestFit="1" customWidth="1"/>
    <col min="8" max="8" width="10" style="9" customWidth="1"/>
    <col min="9" max="9" width="7.42578125" style="9" customWidth="1"/>
    <col min="10" max="10" width="8.7109375" style="9" customWidth="1"/>
    <col min="11" max="11" width="8.42578125" style="9" customWidth="1"/>
    <col min="12" max="12" width="9.140625" style="9"/>
    <col min="13" max="13" width="10.7109375" style="9" customWidth="1"/>
    <col min="14" max="16" width="9.140625" style="9"/>
    <col min="17" max="17" width="11.140625" style="9" customWidth="1"/>
    <col min="18" max="27" width="9.140625" style="9"/>
    <col min="28" max="28" width="10.7109375" style="9" customWidth="1"/>
    <col min="29" max="16384" width="9.140625" style="9"/>
  </cols>
  <sheetData>
    <row r="1" spans="1:13" ht="27" customHeight="1">
      <c r="A1" s="238" t="s">
        <v>147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</row>
    <row r="2" spans="1:13">
      <c r="A2" s="237" t="s">
        <v>64</v>
      </c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</row>
    <row r="3" spans="1:13" ht="18" customHeight="1">
      <c r="A3" s="237" t="s">
        <v>145</v>
      </c>
      <c r="B3" s="237"/>
      <c r="C3" s="237"/>
      <c r="D3" s="237"/>
      <c r="E3" s="237"/>
      <c r="F3" s="237"/>
      <c r="G3" s="26"/>
      <c r="H3" s="26"/>
      <c r="I3" s="26"/>
      <c r="J3" s="26"/>
      <c r="K3" s="26"/>
      <c r="L3" s="238" t="s">
        <v>126</v>
      </c>
      <c r="M3" s="238"/>
    </row>
    <row r="4" spans="1:13" ht="18.75" customHeight="1">
      <c r="A4" s="238" t="s">
        <v>146</v>
      </c>
      <c r="B4" s="238"/>
      <c r="C4" s="238"/>
      <c r="D4" s="238"/>
      <c r="E4" s="238"/>
      <c r="F4" s="238"/>
      <c r="G4" s="27"/>
      <c r="H4" s="27"/>
      <c r="I4" s="27"/>
      <c r="J4" s="27"/>
      <c r="K4" s="27"/>
    </row>
    <row r="5" spans="1:13" s="28" customFormat="1" ht="34.5" customHeight="1">
      <c r="A5" s="253" t="s">
        <v>12</v>
      </c>
      <c r="B5" s="255" t="s">
        <v>13</v>
      </c>
      <c r="C5" s="253" t="s">
        <v>14</v>
      </c>
      <c r="D5" s="257" t="s">
        <v>15</v>
      </c>
      <c r="E5" s="251" t="s">
        <v>16</v>
      </c>
      <c r="F5" s="252"/>
      <c r="G5" s="249" t="s">
        <v>17</v>
      </c>
      <c r="H5" s="250"/>
      <c r="I5" s="249" t="s">
        <v>18</v>
      </c>
      <c r="J5" s="250"/>
      <c r="K5" s="251" t="s">
        <v>19</v>
      </c>
      <c r="L5" s="252"/>
      <c r="M5" s="253" t="s">
        <v>7</v>
      </c>
    </row>
    <row r="6" spans="1:13" ht="30.75" customHeight="1">
      <c r="A6" s="254"/>
      <c r="B6" s="256"/>
      <c r="C6" s="254"/>
      <c r="D6" s="258"/>
      <c r="E6" s="29" t="s">
        <v>20</v>
      </c>
      <c r="F6" s="30" t="s">
        <v>7</v>
      </c>
      <c r="G6" s="29" t="s">
        <v>21</v>
      </c>
      <c r="H6" s="30" t="s">
        <v>7</v>
      </c>
      <c r="I6" s="29" t="s">
        <v>21</v>
      </c>
      <c r="J6" s="30" t="s">
        <v>7</v>
      </c>
      <c r="K6" s="29" t="s">
        <v>21</v>
      </c>
      <c r="L6" s="30" t="s">
        <v>7</v>
      </c>
      <c r="M6" s="254"/>
    </row>
    <row r="7" spans="1:13" ht="15.75" customHeight="1">
      <c r="A7" s="31">
        <v>1</v>
      </c>
      <c r="B7" s="31">
        <v>2</v>
      </c>
      <c r="C7" s="31">
        <v>3</v>
      </c>
      <c r="D7" s="31">
        <v>4</v>
      </c>
      <c r="E7" s="31">
        <v>5</v>
      </c>
      <c r="F7" s="31">
        <v>6</v>
      </c>
      <c r="G7" s="31">
        <v>7</v>
      </c>
      <c r="H7" s="31">
        <v>8</v>
      </c>
      <c r="I7" s="31">
        <v>9</v>
      </c>
      <c r="J7" s="31">
        <v>10</v>
      </c>
      <c r="K7" s="31">
        <v>11</v>
      </c>
      <c r="L7" s="31">
        <v>12</v>
      </c>
      <c r="M7" s="31">
        <v>13</v>
      </c>
    </row>
    <row r="8" spans="1:13" customFormat="1" ht="16.5">
      <c r="A8" s="35"/>
      <c r="B8" s="259" t="s">
        <v>23</v>
      </c>
      <c r="C8" s="260"/>
      <c r="D8" s="260"/>
      <c r="E8" s="260"/>
      <c r="F8" s="261"/>
      <c r="G8" s="36"/>
      <c r="H8" s="36"/>
      <c r="I8" s="36"/>
      <c r="J8" s="36"/>
      <c r="K8" s="36"/>
      <c r="L8" s="36"/>
      <c r="M8" s="36"/>
    </row>
    <row r="9" spans="1:13" s="46" customFormat="1" ht="24">
      <c r="A9" s="240">
        <v>1</v>
      </c>
      <c r="B9" s="68" t="s">
        <v>179</v>
      </c>
      <c r="C9" s="60" t="s">
        <v>192</v>
      </c>
      <c r="D9" s="57" t="s">
        <v>33</v>
      </c>
      <c r="E9" s="154"/>
      <c r="F9" s="154">
        <f>1.2*2.2*0.6</f>
        <v>1.5840000000000001</v>
      </c>
      <c r="G9" s="54"/>
      <c r="H9" s="54"/>
      <c r="I9" s="67"/>
      <c r="J9" s="67"/>
      <c r="K9" s="67"/>
      <c r="L9" s="67"/>
      <c r="M9" s="67"/>
    </row>
    <row r="10" spans="1:13" s="206" customFormat="1" ht="15">
      <c r="A10" s="241"/>
      <c r="B10" s="136"/>
      <c r="C10" s="203" t="s">
        <v>25</v>
      </c>
      <c r="D10" s="204" t="s">
        <v>29</v>
      </c>
      <c r="E10" s="208">
        <v>8.26</v>
      </c>
      <c r="F10" s="208">
        <f>E10*F9</f>
        <v>13.08384</v>
      </c>
      <c r="G10" s="205"/>
      <c r="H10" s="205"/>
      <c r="I10" s="40"/>
      <c r="J10" s="40"/>
      <c r="K10" s="40"/>
      <c r="L10" s="40"/>
      <c r="M10" s="40">
        <f>J10</f>
        <v>0</v>
      </c>
    </row>
    <row r="11" spans="1:13" s="206" customFormat="1" ht="15">
      <c r="A11" s="242"/>
      <c r="B11" s="136"/>
      <c r="C11" s="42" t="s">
        <v>47</v>
      </c>
      <c r="D11" s="204" t="s">
        <v>31</v>
      </c>
      <c r="E11" s="208">
        <v>2.61</v>
      </c>
      <c r="F11" s="208">
        <f>E11*F9</f>
        <v>4.1342400000000001</v>
      </c>
      <c r="G11" s="205"/>
      <c r="H11" s="205"/>
      <c r="I11" s="207"/>
      <c r="J11" s="207"/>
      <c r="K11" s="44"/>
      <c r="L11" s="45"/>
      <c r="M11" s="45">
        <f>L11</f>
        <v>0</v>
      </c>
    </row>
    <row r="12" spans="1:13" customFormat="1" ht="24">
      <c r="A12" s="240">
        <v>2</v>
      </c>
      <c r="B12" s="68" t="s">
        <v>180</v>
      </c>
      <c r="C12" s="60" t="s">
        <v>181</v>
      </c>
      <c r="D12" s="57" t="s">
        <v>24</v>
      </c>
      <c r="E12" s="154"/>
      <c r="F12" s="154">
        <v>15.83</v>
      </c>
      <c r="G12" s="61"/>
      <c r="H12" s="61"/>
      <c r="I12" s="62"/>
      <c r="J12" s="62"/>
      <c r="K12" s="62"/>
      <c r="L12" s="62"/>
      <c r="M12" s="62"/>
    </row>
    <row r="13" spans="1:13" customFormat="1" ht="15">
      <c r="A13" s="241"/>
      <c r="B13" s="136"/>
      <c r="C13" s="37" t="s">
        <v>25</v>
      </c>
      <c r="D13" s="38" t="s">
        <v>26</v>
      </c>
      <c r="E13" s="189">
        <v>0.28899999999999998</v>
      </c>
      <c r="F13" s="189">
        <f>E13*F12</f>
        <v>4.5748699999999998</v>
      </c>
      <c r="G13" s="39"/>
      <c r="H13" s="39"/>
      <c r="I13" s="40"/>
      <c r="J13" s="40"/>
      <c r="K13" s="40"/>
      <c r="L13" s="40"/>
      <c r="M13" s="40">
        <f>J13</f>
        <v>0</v>
      </c>
    </row>
    <row r="14" spans="1:13" customFormat="1" ht="15">
      <c r="A14" s="242"/>
      <c r="B14" s="136"/>
      <c r="C14" s="42" t="s">
        <v>47</v>
      </c>
      <c r="D14" s="43" t="s">
        <v>31</v>
      </c>
      <c r="E14" s="189">
        <v>6.2799999999999995E-2</v>
      </c>
      <c r="F14" s="189">
        <f>E14*F12</f>
        <v>0.9941239999999999</v>
      </c>
      <c r="G14" s="39"/>
      <c r="H14" s="39"/>
      <c r="I14" s="40"/>
      <c r="J14" s="40"/>
      <c r="K14" s="40"/>
      <c r="L14" s="40"/>
      <c r="M14" s="40">
        <f>L14</f>
        <v>0</v>
      </c>
    </row>
    <row r="15" spans="1:13" s="41" customFormat="1" ht="24">
      <c r="A15" s="240">
        <v>3</v>
      </c>
      <c r="B15" s="77" t="s">
        <v>27</v>
      </c>
      <c r="C15" s="63" t="s">
        <v>129</v>
      </c>
      <c r="D15" s="64" t="s">
        <v>28</v>
      </c>
      <c r="E15" s="180"/>
      <c r="F15" s="180">
        <v>33.299999999999997</v>
      </c>
      <c r="G15" s="65"/>
      <c r="H15" s="66"/>
      <c r="I15" s="65"/>
      <c r="J15" s="66"/>
      <c r="K15" s="65"/>
      <c r="L15" s="66"/>
      <c r="M15" s="66"/>
    </row>
    <row r="16" spans="1:13" s="41" customFormat="1" ht="15">
      <c r="A16" s="241"/>
      <c r="B16" s="137"/>
      <c r="C16" s="42" t="s">
        <v>25</v>
      </c>
      <c r="D16" s="43" t="s">
        <v>29</v>
      </c>
      <c r="E16" s="202">
        <v>0.186</v>
      </c>
      <c r="F16" s="202">
        <f>E16*F15</f>
        <v>6.1937999999999995</v>
      </c>
      <c r="G16" s="44"/>
      <c r="H16" s="45"/>
      <c r="I16" s="40"/>
      <c r="J16" s="40"/>
      <c r="K16" s="40"/>
      <c r="L16" s="40"/>
      <c r="M16" s="40">
        <f>J16</f>
        <v>0</v>
      </c>
    </row>
    <row r="17" spans="1:16" s="41" customFormat="1" ht="15">
      <c r="A17" s="242"/>
      <c r="B17" s="137"/>
      <c r="C17" s="42" t="s">
        <v>47</v>
      </c>
      <c r="D17" s="43" t="s">
        <v>31</v>
      </c>
      <c r="E17" s="202">
        <v>1.6000000000000001E-3</v>
      </c>
      <c r="F17" s="202">
        <f>E17*F15</f>
        <v>5.3280000000000001E-2</v>
      </c>
      <c r="G17" s="44"/>
      <c r="H17" s="45"/>
      <c r="I17" s="44"/>
      <c r="J17" s="45"/>
      <c r="K17" s="44"/>
      <c r="L17" s="45"/>
      <c r="M17" s="45">
        <f>L17</f>
        <v>0</v>
      </c>
    </row>
    <row r="18" spans="1:16" s="46" customFormat="1" ht="30">
      <c r="A18" s="240">
        <v>4</v>
      </c>
      <c r="B18" s="68" t="s">
        <v>187</v>
      </c>
      <c r="C18" s="60" t="s">
        <v>186</v>
      </c>
      <c r="D18" s="57" t="s">
        <v>55</v>
      </c>
      <c r="E18" s="154"/>
      <c r="F18" s="154">
        <v>4</v>
      </c>
      <c r="G18" s="54"/>
      <c r="H18" s="54"/>
      <c r="I18" s="67"/>
      <c r="J18" s="67"/>
      <c r="K18" s="67"/>
      <c r="L18" s="67"/>
      <c r="M18" s="67"/>
    </row>
    <row r="19" spans="1:16" s="206" customFormat="1" ht="15">
      <c r="A19" s="241"/>
      <c r="B19" s="136"/>
      <c r="C19" s="203" t="s">
        <v>25</v>
      </c>
      <c r="D19" s="204" t="s">
        <v>29</v>
      </c>
      <c r="E19" s="208">
        <v>0.317</v>
      </c>
      <c r="F19" s="208">
        <f>E19*F18</f>
        <v>1.268</v>
      </c>
      <c r="G19" s="205"/>
      <c r="H19" s="205"/>
      <c r="I19" s="40"/>
      <c r="J19" s="40"/>
      <c r="K19" s="40"/>
      <c r="L19" s="40"/>
      <c r="M19" s="40">
        <f>J19</f>
        <v>0</v>
      </c>
    </row>
    <row r="20" spans="1:16" s="206" customFormat="1" ht="15">
      <c r="A20" s="242"/>
      <c r="B20" s="136"/>
      <c r="C20" s="42" t="s">
        <v>47</v>
      </c>
      <c r="D20" s="204" t="s">
        <v>31</v>
      </c>
      <c r="E20" s="208">
        <v>1.9300000000000001E-2</v>
      </c>
      <c r="F20" s="208">
        <f>E20*F18</f>
        <v>7.7200000000000005E-2</v>
      </c>
      <c r="G20" s="205"/>
      <c r="H20" s="205"/>
      <c r="I20" s="207"/>
      <c r="J20" s="207"/>
      <c r="K20" s="44"/>
      <c r="L20" s="45"/>
      <c r="M20" s="45">
        <f>L20</f>
        <v>0</v>
      </c>
    </row>
    <row r="21" spans="1:16" customFormat="1" ht="15">
      <c r="A21" s="240">
        <v>5</v>
      </c>
      <c r="B21" s="69" t="s">
        <v>34</v>
      </c>
      <c r="C21" s="60" t="s">
        <v>35</v>
      </c>
      <c r="D21" s="57" t="s">
        <v>36</v>
      </c>
      <c r="E21" s="154"/>
      <c r="F21" s="154">
        <f>F15*0.1+F9*0.1+F12*0.05</f>
        <v>4.2798999999999996</v>
      </c>
      <c r="G21" s="61"/>
      <c r="H21" s="61"/>
      <c r="I21" s="62"/>
      <c r="J21" s="62"/>
      <c r="K21" s="62"/>
      <c r="L21" s="62"/>
      <c r="M21" s="62"/>
    </row>
    <row r="22" spans="1:16" customFormat="1" ht="15">
      <c r="A22" s="242"/>
      <c r="B22" s="138"/>
      <c r="C22" s="37" t="s">
        <v>25</v>
      </c>
      <c r="D22" s="38" t="s">
        <v>29</v>
      </c>
      <c r="E22" s="189">
        <v>1.85</v>
      </c>
      <c r="F22" s="189">
        <f>E22*F21</f>
        <v>7.917815</v>
      </c>
      <c r="G22" s="39"/>
      <c r="H22" s="39"/>
      <c r="I22" s="40"/>
      <c r="J22" s="40"/>
      <c r="K22" s="40"/>
      <c r="L22" s="40"/>
      <c r="M22" s="40">
        <f>J22</f>
        <v>0</v>
      </c>
    </row>
    <row r="23" spans="1:16" customFormat="1" ht="30">
      <c r="A23" s="240">
        <v>6</v>
      </c>
      <c r="B23" s="69" t="s">
        <v>37</v>
      </c>
      <c r="C23" s="60" t="s">
        <v>38</v>
      </c>
      <c r="D23" s="57" t="s">
        <v>39</v>
      </c>
      <c r="E23" s="154"/>
      <c r="F23" s="154">
        <f>F21*1.4</f>
        <v>5.9918599999999991</v>
      </c>
      <c r="G23" s="61"/>
      <c r="H23" s="61"/>
      <c r="I23" s="62"/>
      <c r="J23" s="62"/>
      <c r="K23" s="62"/>
      <c r="L23" s="62"/>
      <c r="M23" s="62"/>
    </row>
    <row r="24" spans="1:16" customFormat="1" ht="15">
      <c r="A24" s="241"/>
      <c r="B24" s="138"/>
      <c r="C24" s="37" t="s">
        <v>25</v>
      </c>
      <c r="D24" s="38" t="s">
        <v>29</v>
      </c>
      <c r="E24" s="189">
        <v>0.87</v>
      </c>
      <c r="F24" s="189">
        <f>E24*F23</f>
        <v>5.2129181999999989</v>
      </c>
      <c r="G24" s="39"/>
      <c r="H24" s="39"/>
      <c r="I24" s="40"/>
      <c r="J24" s="40"/>
      <c r="K24" s="40"/>
      <c r="L24" s="40"/>
      <c r="M24" s="40">
        <f>J24</f>
        <v>0</v>
      </c>
    </row>
    <row r="25" spans="1:16" customFormat="1" ht="15">
      <c r="A25" s="242"/>
      <c r="B25" s="138"/>
      <c r="C25" s="37" t="s">
        <v>178</v>
      </c>
      <c r="D25" s="38" t="s">
        <v>36</v>
      </c>
      <c r="E25" s="189"/>
      <c r="F25" s="189">
        <f>F21</f>
        <v>4.2798999999999996</v>
      </c>
      <c r="G25" s="39"/>
      <c r="H25" s="39"/>
      <c r="I25" s="40"/>
      <c r="J25" s="40"/>
      <c r="K25" s="40"/>
      <c r="L25" s="40"/>
      <c r="M25" s="40">
        <f>L25</f>
        <v>0</v>
      </c>
    </row>
    <row r="26" spans="1:16" customFormat="1" ht="15.75">
      <c r="A26" s="51"/>
      <c r="B26" s="246" t="s">
        <v>63</v>
      </c>
      <c r="C26" s="247"/>
      <c r="D26" s="247"/>
      <c r="E26" s="247"/>
      <c r="F26" s="248"/>
      <c r="G26" s="51"/>
      <c r="H26" s="51"/>
      <c r="I26" s="51"/>
      <c r="J26" s="51"/>
      <c r="K26" s="51"/>
      <c r="L26" s="51"/>
      <c r="M26" s="51"/>
    </row>
    <row r="27" spans="1:16" customFormat="1" ht="15.75">
      <c r="A27" s="110"/>
      <c r="B27" s="246" t="s">
        <v>103</v>
      </c>
      <c r="C27" s="247"/>
      <c r="D27" s="247"/>
      <c r="E27" s="247"/>
      <c r="F27" s="248"/>
      <c r="G27" s="51"/>
      <c r="H27" s="51"/>
      <c r="I27" s="51"/>
      <c r="J27" s="51"/>
      <c r="K27" s="51"/>
      <c r="L27" s="51"/>
      <c r="M27" s="51"/>
    </row>
    <row r="28" spans="1:16" s="41" customFormat="1" ht="30">
      <c r="A28" s="240">
        <v>7</v>
      </c>
      <c r="B28" s="59" t="s">
        <v>104</v>
      </c>
      <c r="C28" s="56" t="s">
        <v>105</v>
      </c>
      <c r="D28" s="57" t="s">
        <v>24</v>
      </c>
      <c r="E28" s="195"/>
      <c r="F28" s="154">
        <v>15.83</v>
      </c>
      <c r="G28" s="55"/>
      <c r="H28" s="55"/>
      <c r="I28" s="55"/>
      <c r="J28" s="55"/>
      <c r="K28" s="55"/>
      <c r="L28" s="55"/>
      <c r="M28" s="55"/>
    </row>
    <row r="29" spans="1:16" s="41" customFormat="1" ht="15">
      <c r="A29" s="241"/>
      <c r="B29" s="139"/>
      <c r="C29" s="73" t="s">
        <v>25</v>
      </c>
      <c r="D29" s="71" t="s">
        <v>26</v>
      </c>
      <c r="E29" s="192">
        <v>0.312</v>
      </c>
      <c r="F29" s="192">
        <f>E29*F28</f>
        <v>4.9389599999999998</v>
      </c>
      <c r="G29" s="52"/>
      <c r="H29" s="52"/>
      <c r="I29" s="52"/>
      <c r="J29" s="52"/>
      <c r="K29" s="52"/>
      <c r="L29" s="52"/>
      <c r="M29" s="52">
        <f>J29</f>
        <v>0</v>
      </c>
    </row>
    <row r="30" spans="1:16" s="41" customFormat="1" ht="15">
      <c r="A30" s="241"/>
      <c r="B30" s="139"/>
      <c r="C30" s="42" t="s">
        <v>47</v>
      </c>
      <c r="D30" s="71" t="s">
        <v>31</v>
      </c>
      <c r="E30" s="192">
        <v>1.38E-2</v>
      </c>
      <c r="F30" s="192">
        <f>E30*F28</f>
        <v>0.21845400000000001</v>
      </c>
      <c r="G30" s="52"/>
      <c r="H30" s="52"/>
      <c r="I30" s="52"/>
      <c r="J30" s="52"/>
      <c r="K30" s="52"/>
      <c r="L30" s="52"/>
      <c r="M30" s="52">
        <f>L30</f>
        <v>0</v>
      </c>
    </row>
    <row r="31" spans="1:16" s="41" customFormat="1" ht="17.25">
      <c r="A31" s="241"/>
      <c r="B31" s="139"/>
      <c r="C31" s="80" t="s">
        <v>106</v>
      </c>
      <c r="D31" s="71" t="s">
        <v>32</v>
      </c>
      <c r="E31" s="192">
        <v>1.1200000000000001</v>
      </c>
      <c r="F31" s="192">
        <f>E31*F28</f>
        <v>17.729600000000001</v>
      </c>
      <c r="G31" s="52"/>
      <c r="H31" s="52"/>
      <c r="I31" s="52"/>
      <c r="J31" s="52"/>
      <c r="K31" s="52"/>
      <c r="L31" s="52"/>
      <c r="M31" s="52">
        <f>H31</f>
        <v>0</v>
      </c>
      <c r="P31" s="53"/>
    </row>
    <row r="32" spans="1:16" s="41" customFormat="1" ht="15">
      <c r="A32" s="241"/>
      <c r="B32" s="139"/>
      <c r="C32" s="73" t="s">
        <v>107</v>
      </c>
      <c r="D32" s="71" t="s">
        <v>51</v>
      </c>
      <c r="E32" s="192">
        <v>0.76</v>
      </c>
      <c r="F32" s="192">
        <f>E32*F28</f>
        <v>12.030800000000001</v>
      </c>
      <c r="G32" s="201"/>
      <c r="H32" s="52"/>
      <c r="I32" s="52"/>
      <c r="J32" s="52"/>
      <c r="K32" s="52"/>
      <c r="L32" s="52"/>
      <c r="M32" s="52">
        <f>H32</f>
        <v>0</v>
      </c>
    </row>
    <row r="33" spans="1:16" s="41" customFormat="1" ht="15">
      <c r="A33" s="241"/>
      <c r="B33" s="139"/>
      <c r="C33" s="73" t="s">
        <v>108</v>
      </c>
      <c r="D33" s="71" t="s">
        <v>51</v>
      </c>
      <c r="E33" s="192">
        <v>0.19</v>
      </c>
      <c r="F33" s="192">
        <f>E33*F28</f>
        <v>3.0077000000000003</v>
      </c>
      <c r="G33" s="201"/>
      <c r="H33" s="52"/>
      <c r="I33" s="52"/>
      <c r="J33" s="52"/>
      <c r="K33" s="52"/>
      <c r="L33" s="52"/>
      <c r="M33" s="52">
        <f>H33</f>
        <v>0</v>
      </c>
    </row>
    <row r="34" spans="1:16" s="41" customFormat="1" ht="22.5">
      <c r="A34" s="240">
        <v>8</v>
      </c>
      <c r="B34" s="59" t="s">
        <v>141</v>
      </c>
      <c r="C34" s="56" t="s">
        <v>142</v>
      </c>
      <c r="D34" s="57" t="s">
        <v>39</v>
      </c>
      <c r="E34" s="196"/>
      <c r="F34" s="154">
        <f>F28*0.05</f>
        <v>0.79150000000000009</v>
      </c>
      <c r="G34" s="150"/>
      <c r="H34" s="150"/>
      <c r="I34" s="150"/>
      <c r="J34" s="150"/>
      <c r="K34" s="150"/>
      <c r="L34" s="150"/>
      <c r="M34" s="150"/>
    </row>
    <row r="35" spans="1:16" s="41" customFormat="1" ht="15">
      <c r="A35" s="241"/>
      <c r="B35" s="139"/>
      <c r="C35" s="151" t="s">
        <v>25</v>
      </c>
      <c r="D35" s="152" t="s">
        <v>26</v>
      </c>
      <c r="E35" s="197">
        <v>3.58</v>
      </c>
      <c r="F35" s="197">
        <f>E35*F34</f>
        <v>2.8335700000000004</v>
      </c>
      <c r="G35" s="153"/>
      <c r="H35" s="153"/>
      <c r="I35" s="153"/>
      <c r="J35" s="153"/>
      <c r="K35" s="153"/>
      <c r="L35" s="153"/>
      <c r="M35" s="153">
        <f>J35</f>
        <v>0</v>
      </c>
    </row>
    <row r="36" spans="1:16" s="41" customFormat="1" ht="15">
      <c r="A36" s="241"/>
      <c r="B36" s="139"/>
      <c r="C36" s="42" t="s">
        <v>47</v>
      </c>
      <c r="D36" s="152" t="s">
        <v>31</v>
      </c>
      <c r="E36" s="197">
        <v>1.08</v>
      </c>
      <c r="F36" s="197">
        <f>E36*F34</f>
        <v>0.85482000000000014</v>
      </c>
      <c r="G36" s="153"/>
      <c r="H36" s="153"/>
      <c r="I36" s="153"/>
      <c r="J36" s="153"/>
      <c r="K36" s="153"/>
      <c r="L36" s="153"/>
      <c r="M36" s="153">
        <f>L36</f>
        <v>0</v>
      </c>
    </row>
    <row r="37" spans="1:16" s="41" customFormat="1" ht="17.25">
      <c r="A37" s="241"/>
      <c r="B37" s="139"/>
      <c r="C37" s="191" t="s">
        <v>176</v>
      </c>
      <c r="D37" s="43" t="s">
        <v>143</v>
      </c>
      <c r="E37" s="197">
        <v>1.1000000000000001</v>
      </c>
      <c r="F37" s="197">
        <f>E37*F34</f>
        <v>0.87065000000000015</v>
      </c>
      <c r="G37" s="153"/>
      <c r="H37" s="153"/>
      <c r="I37" s="153"/>
      <c r="J37" s="153"/>
      <c r="K37" s="153"/>
      <c r="L37" s="153"/>
      <c r="M37" s="153">
        <f>H37</f>
        <v>0</v>
      </c>
      <c r="P37" s="53"/>
    </row>
    <row r="38" spans="1:16" customFormat="1" ht="35.25" customHeight="1">
      <c r="A38" s="240">
        <v>9</v>
      </c>
      <c r="B38" s="59" t="s">
        <v>40</v>
      </c>
      <c r="C38" s="56" t="s">
        <v>171</v>
      </c>
      <c r="D38" s="57" t="s">
        <v>24</v>
      </c>
      <c r="E38" s="198"/>
      <c r="F38" s="154">
        <f>F28</f>
        <v>15.83</v>
      </c>
      <c r="G38" s="58"/>
      <c r="H38" s="58"/>
      <c r="I38" s="58"/>
      <c r="J38" s="58"/>
      <c r="K38" s="58"/>
      <c r="L38" s="58"/>
      <c r="M38" s="58"/>
    </row>
    <row r="39" spans="1:16" customFormat="1" ht="15">
      <c r="A39" s="241"/>
      <c r="B39" s="133"/>
      <c r="C39" s="49" t="s">
        <v>25</v>
      </c>
      <c r="D39" s="38" t="s">
        <v>26</v>
      </c>
      <c r="E39" s="199">
        <v>0.2084</v>
      </c>
      <c r="F39" s="200">
        <f>E39*F38</f>
        <v>3.298972</v>
      </c>
      <c r="G39" s="50"/>
      <c r="H39" s="50"/>
      <c r="I39" s="50"/>
      <c r="J39" s="50"/>
      <c r="K39" s="50"/>
      <c r="L39" s="50"/>
      <c r="M39" s="50">
        <f>J39</f>
        <v>0</v>
      </c>
    </row>
    <row r="40" spans="1:16" customFormat="1" ht="15">
      <c r="A40" s="241"/>
      <c r="B40" s="133"/>
      <c r="C40" s="42" t="s">
        <v>47</v>
      </c>
      <c r="D40" s="38" t="s">
        <v>31</v>
      </c>
      <c r="E40" s="199">
        <v>2.3300000000000001E-2</v>
      </c>
      <c r="F40" s="200">
        <f>E40*F38</f>
        <v>0.36883900000000003</v>
      </c>
      <c r="G40" s="50"/>
      <c r="H40" s="50"/>
      <c r="I40" s="50"/>
      <c r="J40" s="50"/>
      <c r="K40" s="50"/>
      <c r="L40" s="50"/>
      <c r="M40" s="50">
        <f>L40</f>
        <v>0</v>
      </c>
    </row>
    <row r="41" spans="1:16" customFormat="1" ht="17.25">
      <c r="A41" s="241"/>
      <c r="B41" s="133"/>
      <c r="C41" s="49" t="s">
        <v>41</v>
      </c>
      <c r="D41" s="38" t="s">
        <v>33</v>
      </c>
      <c r="E41" s="199">
        <v>5.0999999999999997E-2</v>
      </c>
      <c r="F41" s="200">
        <f>E41*F38</f>
        <v>0.80732999999999999</v>
      </c>
      <c r="G41" s="50"/>
      <c r="H41" s="50"/>
      <c r="I41" s="50"/>
      <c r="J41" s="50"/>
      <c r="K41" s="50"/>
      <c r="L41" s="50"/>
      <c r="M41" s="50">
        <f>H41</f>
        <v>0</v>
      </c>
    </row>
    <row r="42" spans="1:16" customFormat="1" ht="15">
      <c r="A42" s="242"/>
      <c r="B42" s="133"/>
      <c r="C42" s="49" t="s">
        <v>42</v>
      </c>
      <c r="D42" s="38" t="s">
        <v>31</v>
      </c>
      <c r="E42" s="199">
        <v>6.3600000000000004E-2</v>
      </c>
      <c r="F42" s="200">
        <f>E42*F38</f>
        <v>1.006788</v>
      </c>
      <c r="G42" s="50"/>
      <c r="H42" s="50"/>
      <c r="I42" s="50"/>
      <c r="J42" s="50"/>
      <c r="K42" s="50"/>
      <c r="L42" s="50"/>
      <c r="M42" s="50">
        <f>H42</f>
        <v>0</v>
      </c>
    </row>
    <row r="43" spans="1:16" s="41" customFormat="1" ht="22.5">
      <c r="A43" s="240">
        <v>10</v>
      </c>
      <c r="B43" s="59" t="s">
        <v>52</v>
      </c>
      <c r="C43" s="56" t="s">
        <v>53</v>
      </c>
      <c r="D43" s="57" t="s">
        <v>24</v>
      </c>
      <c r="E43" s="195"/>
      <c r="F43" s="154">
        <v>1.44</v>
      </c>
      <c r="G43" s="55"/>
      <c r="H43" s="55"/>
      <c r="I43" s="55"/>
      <c r="J43" s="55"/>
      <c r="K43" s="55"/>
      <c r="L43" s="55"/>
      <c r="M43" s="55"/>
    </row>
    <row r="44" spans="1:16" s="41" customFormat="1" ht="15">
      <c r="A44" s="241"/>
      <c r="B44" s="139"/>
      <c r="C44" s="73" t="s">
        <v>25</v>
      </c>
      <c r="D44" s="71" t="s">
        <v>26</v>
      </c>
      <c r="E44" s="192">
        <v>1.08</v>
      </c>
      <c r="F44" s="192">
        <f>E44*F43</f>
        <v>1.5552000000000001</v>
      </c>
      <c r="G44" s="52"/>
      <c r="H44" s="52"/>
      <c r="I44" s="52"/>
      <c r="J44" s="52"/>
      <c r="K44" s="52"/>
      <c r="L44" s="52"/>
      <c r="M44" s="52">
        <f>J44</f>
        <v>0</v>
      </c>
    </row>
    <row r="45" spans="1:16" s="41" customFormat="1" ht="15">
      <c r="A45" s="241"/>
      <c r="B45" s="139"/>
      <c r="C45" s="42" t="s">
        <v>47</v>
      </c>
      <c r="D45" s="71" t="s">
        <v>31</v>
      </c>
      <c r="E45" s="192">
        <v>4.5199999999999997E-2</v>
      </c>
      <c r="F45" s="192">
        <f>E45*F43</f>
        <v>6.5087999999999993E-2</v>
      </c>
      <c r="G45" s="52"/>
      <c r="H45" s="52"/>
      <c r="I45" s="52"/>
      <c r="J45" s="52"/>
      <c r="K45" s="52"/>
      <c r="L45" s="52"/>
      <c r="M45" s="52">
        <f>L45</f>
        <v>0</v>
      </c>
    </row>
    <row r="46" spans="1:16" s="41" customFormat="1" ht="17.25">
      <c r="A46" s="241"/>
      <c r="B46" s="139"/>
      <c r="C46" s="80" t="s">
        <v>102</v>
      </c>
      <c r="D46" s="71" t="s">
        <v>32</v>
      </c>
      <c r="E46" s="192">
        <v>1.02</v>
      </c>
      <c r="F46" s="192">
        <f>E46*F43</f>
        <v>1.4687999999999999</v>
      </c>
      <c r="G46" s="52"/>
      <c r="H46" s="52"/>
      <c r="I46" s="52"/>
      <c r="J46" s="52"/>
      <c r="K46" s="52"/>
      <c r="L46" s="52"/>
      <c r="M46" s="52">
        <f>H46</f>
        <v>0</v>
      </c>
      <c r="P46" s="53"/>
    </row>
    <row r="47" spans="1:16" s="41" customFormat="1" ht="15">
      <c r="A47" s="241"/>
      <c r="B47" s="139"/>
      <c r="C47" s="73" t="s">
        <v>50</v>
      </c>
      <c r="D47" s="71" t="s">
        <v>51</v>
      </c>
      <c r="E47" s="192">
        <v>6.25</v>
      </c>
      <c r="F47" s="192">
        <f>E47*F43</f>
        <v>9</v>
      </c>
      <c r="G47" s="52"/>
      <c r="H47" s="52"/>
      <c r="I47" s="52"/>
      <c r="J47" s="52"/>
      <c r="K47" s="52"/>
      <c r="L47" s="52"/>
      <c r="M47" s="52">
        <f>H47</f>
        <v>0</v>
      </c>
    </row>
    <row r="48" spans="1:16" s="41" customFormat="1" ht="15">
      <c r="A48" s="241"/>
      <c r="B48" s="139"/>
      <c r="C48" s="223" t="s">
        <v>189</v>
      </c>
      <c r="D48" s="224" t="s">
        <v>48</v>
      </c>
      <c r="E48" s="192"/>
      <c r="F48" s="192">
        <v>3.5</v>
      </c>
      <c r="G48" s="52"/>
      <c r="H48" s="52"/>
      <c r="I48" s="52"/>
      <c r="J48" s="52"/>
      <c r="K48" s="52"/>
      <c r="L48" s="52"/>
      <c r="M48" s="52">
        <f>H48</f>
        <v>0</v>
      </c>
    </row>
    <row r="49" spans="1:20" s="41" customFormat="1" ht="15">
      <c r="A49" s="242"/>
      <c r="B49" s="139"/>
      <c r="C49" s="73" t="s">
        <v>42</v>
      </c>
      <c r="D49" s="71" t="s">
        <v>31</v>
      </c>
      <c r="E49" s="192">
        <v>4.6600000000000003E-2</v>
      </c>
      <c r="F49" s="192">
        <f>E49*F43</f>
        <v>6.7103999999999997E-2</v>
      </c>
      <c r="G49" s="52"/>
      <c r="H49" s="52"/>
      <c r="I49" s="52"/>
      <c r="J49" s="52"/>
      <c r="K49" s="52"/>
      <c r="L49" s="52"/>
      <c r="M49" s="52">
        <f>H49</f>
        <v>0</v>
      </c>
    </row>
    <row r="50" spans="1:20" s="41" customFormat="1" ht="22.5" customHeight="1">
      <c r="A50" s="240">
        <v>11</v>
      </c>
      <c r="B50" s="155" t="s">
        <v>148</v>
      </c>
      <c r="C50" s="56" t="s">
        <v>149</v>
      </c>
      <c r="D50" s="57" t="s">
        <v>24</v>
      </c>
      <c r="E50" s="156"/>
      <c r="F50" s="154">
        <f>F28-F43</f>
        <v>14.39</v>
      </c>
      <c r="G50" s="157"/>
      <c r="H50" s="157"/>
      <c r="I50" s="157"/>
      <c r="J50" s="157"/>
      <c r="K50" s="157"/>
      <c r="L50" s="157"/>
      <c r="M50" s="157"/>
    </row>
    <row r="51" spans="1:20" s="41" customFormat="1" ht="15">
      <c r="A51" s="241"/>
      <c r="B51" s="158"/>
      <c r="C51" s="159" t="s">
        <v>25</v>
      </c>
      <c r="D51" s="160" t="s">
        <v>26</v>
      </c>
      <c r="E51" s="161">
        <v>0.99399999999999999</v>
      </c>
      <c r="F51" s="161">
        <f>E51*F50</f>
        <v>14.303660000000001</v>
      </c>
      <c r="G51" s="162"/>
      <c r="H51" s="162"/>
      <c r="I51" s="162"/>
      <c r="J51" s="162"/>
      <c r="K51" s="162"/>
      <c r="L51" s="162"/>
      <c r="M51" s="162">
        <f>J51</f>
        <v>0</v>
      </c>
    </row>
    <row r="52" spans="1:20" s="41" customFormat="1" ht="15">
      <c r="A52" s="241"/>
      <c r="B52" s="158"/>
      <c r="C52" s="159" t="s">
        <v>30</v>
      </c>
      <c r="D52" s="160" t="s">
        <v>31</v>
      </c>
      <c r="E52" s="161">
        <v>2.5100000000000001E-2</v>
      </c>
      <c r="F52" s="161">
        <f>E52*F50</f>
        <v>0.36118900000000004</v>
      </c>
      <c r="G52" s="162"/>
      <c r="H52" s="162"/>
      <c r="I52" s="162"/>
      <c r="J52" s="162"/>
      <c r="K52" s="162"/>
      <c r="L52" s="162"/>
      <c r="M52" s="162">
        <f>L52</f>
        <v>0</v>
      </c>
    </row>
    <row r="53" spans="1:20" s="41" customFormat="1" ht="17.25">
      <c r="A53" s="241"/>
      <c r="B53" s="163"/>
      <c r="C53" s="164" t="s">
        <v>150</v>
      </c>
      <c r="D53" s="160" t="s">
        <v>32</v>
      </c>
      <c r="E53" s="161">
        <v>1.02</v>
      </c>
      <c r="F53" s="161">
        <f>E53*F50</f>
        <v>14.677800000000001</v>
      </c>
      <c r="G53" s="162"/>
      <c r="H53" s="162"/>
      <c r="I53" s="162"/>
      <c r="J53" s="162"/>
      <c r="K53" s="162"/>
      <c r="L53" s="162"/>
      <c r="M53" s="162">
        <f>H53</f>
        <v>0</v>
      </c>
    </row>
    <row r="54" spans="1:20" s="41" customFormat="1" ht="15">
      <c r="A54" s="241"/>
      <c r="B54" s="158"/>
      <c r="C54" s="165" t="s">
        <v>151</v>
      </c>
      <c r="D54" s="160" t="s">
        <v>51</v>
      </c>
      <c r="E54" s="161">
        <v>1.02</v>
      </c>
      <c r="F54" s="161">
        <f>E54*F50</f>
        <v>14.677800000000001</v>
      </c>
      <c r="G54" s="162"/>
      <c r="H54" s="162"/>
      <c r="I54" s="162"/>
      <c r="J54" s="162"/>
      <c r="K54" s="162"/>
      <c r="L54" s="162"/>
      <c r="M54" s="162">
        <f t="shared" ref="M54:M56" si="0">H54</f>
        <v>0</v>
      </c>
    </row>
    <row r="55" spans="1:20" s="41" customFormat="1" ht="20.25" customHeight="1">
      <c r="A55" s="241"/>
      <c r="B55" s="158"/>
      <c r="C55" s="164" t="s">
        <v>152</v>
      </c>
      <c r="D55" s="160" t="s">
        <v>76</v>
      </c>
      <c r="E55" s="166" t="s">
        <v>153</v>
      </c>
      <c r="F55" s="161">
        <v>13</v>
      </c>
      <c r="G55" s="162"/>
      <c r="H55" s="162"/>
      <c r="I55" s="162"/>
      <c r="J55" s="162"/>
      <c r="K55" s="162"/>
      <c r="L55" s="162"/>
      <c r="M55" s="162">
        <f>H55</f>
        <v>0</v>
      </c>
    </row>
    <row r="56" spans="1:20" s="41" customFormat="1" ht="15">
      <c r="A56" s="242"/>
      <c r="B56" s="167"/>
      <c r="C56" s="159" t="s">
        <v>42</v>
      </c>
      <c r="D56" s="160" t="s">
        <v>31</v>
      </c>
      <c r="E56" s="161">
        <v>0.182</v>
      </c>
      <c r="F56" s="161">
        <f>E56*F50</f>
        <v>2.6189800000000001</v>
      </c>
      <c r="G56" s="162"/>
      <c r="H56" s="162"/>
      <c r="I56" s="162"/>
      <c r="J56" s="162"/>
      <c r="K56" s="162"/>
      <c r="L56" s="162"/>
      <c r="M56" s="162">
        <f t="shared" si="0"/>
        <v>0</v>
      </c>
    </row>
    <row r="57" spans="1:20" customFormat="1" ht="15.75">
      <c r="A57" s="110"/>
      <c r="B57" s="246" t="s">
        <v>109</v>
      </c>
      <c r="C57" s="247"/>
      <c r="D57" s="247"/>
      <c r="E57" s="247"/>
      <c r="F57" s="248"/>
      <c r="G57" s="51"/>
      <c r="H57" s="51"/>
      <c r="I57" s="51"/>
      <c r="J57" s="51"/>
      <c r="K57" s="51"/>
      <c r="L57" s="51"/>
      <c r="M57" s="51"/>
    </row>
    <row r="58" spans="1:20" s="41" customFormat="1" ht="22.5">
      <c r="A58" s="240">
        <v>12</v>
      </c>
      <c r="B58" s="59" t="s">
        <v>182</v>
      </c>
      <c r="C58" s="209" t="s">
        <v>188</v>
      </c>
      <c r="D58" s="57" t="s">
        <v>39</v>
      </c>
      <c r="E58" s="221"/>
      <c r="F58" s="154">
        <v>3.42</v>
      </c>
      <c r="G58" s="210"/>
      <c r="H58" s="210"/>
      <c r="I58" s="210"/>
      <c r="J58" s="210"/>
      <c r="K58" s="210"/>
      <c r="L58" s="210"/>
      <c r="M58" s="210"/>
      <c r="O58" s="53"/>
      <c r="P58" s="53"/>
      <c r="R58" s="53"/>
      <c r="S58" s="53"/>
      <c r="T58" s="53"/>
    </row>
    <row r="59" spans="1:20" s="41" customFormat="1" ht="15">
      <c r="A59" s="241"/>
      <c r="B59" s="139"/>
      <c r="C59" s="211" t="s">
        <v>25</v>
      </c>
      <c r="D59" s="212" t="s">
        <v>29</v>
      </c>
      <c r="E59" s="222">
        <v>3.08</v>
      </c>
      <c r="F59" s="222">
        <f>E59*F58</f>
        <v>10.5336</v>
      </c>
      <c r="G59" s="213"/>
      <c r="H59" s="213"/>
      <c r="I59" s="213"/>
      <c r="J59" s="213"/>
      <c r="K59" s="213"/>
      <c r="L59" s="213"/>
      <c r="M59" s="213">
        <f>J59</f>
        <v>0</v>
      </c>
      <c r="O59" s="53"/>
      <c r="P59" s="53"/>
      <c r="R59" s="53"/>
      <c r="T59" s="53"/>
    </row>
    <row r="60" spans="1:20" s="41" customFormat="1" ht="15">
      <c r="A60" s="241"/>
      <c r="B60" s="139"/>
      <c r="C60" s="42" t="s">
        <v>47</v>
      </c>
      <c r="D60" s="214" t="s">
        <v>31</v>
      </c>
      <c r="E60" s="219">
        <v>0.92</v>
      </c>
      <c r="F60" s="219">
        <f>E60*F58</f>
        <v>3.1463999999999999</v>
      </c>
      <c r="G60" s="215"/>
      <c r="H60" s="215"/>
      <c r="I60" s="215"/>
      <c r="J60" s="215"/>
      <c r="K60" s="215"/>
      <c r="L60" s="215"/>
      <c r="M60" s="215">
        <f>L60</f>
        <v>0</v>
      </c>
      <c r="O60" s="53"/>
      <c r="P60" s="53"/>
      <c r="R60" s="53"/>
      <c r="T60" s="53"/>
    </row>
    <row r="61" spans="1:20" s="41" customFormat="1" ht="17.25">
      <c r="A61" s="241"/>
      <c r="B61" s="139"/>
      <c r="C61" s="216" t="s">
        <v>43</v>
      </c>
      <c r="D61" s="214" t="s">
        <v>33</v>
      </c>
      <c r="E61" s="219">
        <v>0.11</v>
      </c>
      <c r="F61" s="219">
        <f>E61*F58</f>
        <v>0.37619999999999998</v>
      </c>
      <c r="G61" s="215"/>
      <c r="H61" s="215"/>
      <c r="I61" s="215"/>
      <c r="J61" s="215"/>
      <c r="K61" s="215"/>
      <c r="L61" s="215"/>
      <c r="M61" s="215">
        <f>H61</f>
        <v>0</v>
      </c>
      <c r="O61" s="53"/>
      <c r="P61" s="53"/>
      <c r="R61" s="53"/>
      <c r="T61" s="53"/>
    </row>
    <row r="62" spans="1:20" s="41" customFormat="1" ht="17.25" customHeight="1">
      <c r="A62" s="241"/>
      <c r="B62" s="140"/>
      <c r="C62" s="216" t="s">
        <v>183</v>
      </c>
      <c r="D62" s="214" t="s">
        <v>33</v>
      </c>
      <c r="E62" s="219">
        <v>0.92</v>
      </c>
      <c r="F62" s="219">
        <f>E62*F58</f>
        <v>3.1463999999999999</v>
      </c>
      <c r="G62" s="215"/>
      <c r="H62" s="215"/>
      <c r="I62" s="215"/>
      <c r="J62" s="215"/>
      <c r="K62" s="215"/>
      <c r="L62" s="215"/>
      <c r="M62" s="215">
        <f>H62</f>
        <v>0</v>
      </c>
      <c r="O62" s="53"/>
      <c r="P62" s="53"/>
      <c r="R62" s="53"/>
      <c r="T62" s="53"/>
    </row>
    <row r="63" spans="1:20" s="41" customFormat="1" ht="15">
      <c r="A63" s="242"/>
      <c r="B63" s="139"/>
      <c r="C63" s="216" t="s">
        <v>42</v>
      </c>
      <c r="D63" s="214" t="s">
        <v>31</v>
      </c>
      <c r="E63" s="219">
        <v>0.16</v>
      </c>
      <c r="F63" s="219">
        <f>E63*F58</f>
        <v>0.54720000000000002</v>
      </c>
      <c r="G63" s="215"/>
      <c r="H63" s="215"/>
      <c r="I63" s="215"/>
      <c r="J63" s="215"/>
      <c r="K63" s="215"/>
      <c r="L63" s="215"/>
      <c r="M63" s="215">
        <f>H63</f>
        <v>0</v>
      </c>
      <c r="O63" s="53"/>
      <c r="P63" s="53"/>
      <c r="R63" s="53"/>
      <c r="T63" s="53"/>
    </row>
    <row r="64" spans="1:20" s="41" customFormat="1" ht="22.5">
      <c r="A64" s="240">
        <v>13</v>
      </c>
      <c r="B64" s="59" t="s">
        <v>44</v>
      </c>
      <c r="C64" s="60" t="s">
        <v>45</v>
      </c>
      <c r="D64" s="57" t="s">
        <v>32</v>
      </c>
      <c r="E64" s="154"/>
      <c r="F64" s="154">
        <v>69.900000000000006</v>
      </c>
      <c r="G64" s="55"/>
      <c r="H64" s="55"/>
      <c r="I64" s="55"/>
      <c r="J64" s="55"/>
      <c r="K64" s="55"/>
      <c r="L64" s="55"/>
      <c r="M64" s="55"/>
    </row>
    <row r="65" spans="1:16" s="41" customFormat="1" ht="15">
      <c r="A65" s="241"/>
      <c r="B65" s="141"/>
      <c r="C65" s="73" t="s">
        <v>25</v>
      </c>
      <c r="D65" s="71" t="s">
        <v>29</v>
      </c>
      <c r="E65" s="192">
        <v>1.01</v>
      </c>
      <c r="F65" s="192">
        <f>E65*F64</f>
        <v>70.599000000000004</v>
      </c>
      <c r="G65" s="52"/>
      <c r="H65" s="52"/>
      <c r="I65" s="52"/>
      <c r="J65" s="52"/>
      <c r="K65" s="52"/>
      <c r="L65" s="52"/>
      <c r="M65" s="52">
        <f>J65</f>
        <v>0</v>
      </c>
    </row>
    <row r="66" spans="1:16" s="41" customFormat="1" ht="17.25">
      <c r="A66" s="241"/>
      <c r="B66" s="141"/>
      <c r="C66" s="159" t="s">
        <v>177</v>
      </c>
      <c r="D66" s="71" t="s">
        <v>46</v>
      </c>
      <c r="E66" s="192">
        <v>4.1000000000000002E-2</v>
      </c>
      <c r="F66" s="192">
        <f>E66*F64</f>
        <v>2.8659000000000003</v>
      </c>
      <c r="G66" s="52"/>
      <c r="H66" s="52"/>
      <c r="I66" s="52"/>
      <c r="J66" s="52"/>
      <c r="K66" s="52"/>
      <c r="L66" s="52"/>
      <c r="M66" s="52">
        <f>L66</f>
        <v>0</v>
      </c>
    </row>
    <row r="67" spans="1:16" s="41" customFormat="1" ht="15">
      <c r="A67" s="241"/>
      <c r="B67" s="141"/>
      <c r="C67" s="42" t="s">
        <v>47</v>
      </c>
      <c r="D67" s="71" t="s">
        <v>31</v>
      </c>
      <c r="E67" s="192">
        <v>2.7E-2</v>
      </c>
      <c r="F67" s="192">
        <f>E67*F64</f>
        <v>1.8873000000000002</v>
      </c>
      <c r="G67" s="52"/>
      <c r="H67" s="52"/>
      <c r="I67" s="52"/>
      <c r="J67" s="52"/>
      <c r="K67" s="52"/>
      <c r="L67" s="52"/>
      <c r="M67" s="52">
        <f>L67</f>
        <v>0</v>
      </c>
    </row>
    <row r="68" spans="1:16" s="41" customFormat="1" ht="17.25">
      <c r="A68" s="241"/>
      <c r="B68" s="139"/>
      <c r="C68" s="70" t="s">
        <v>43</v>
      </c>
      <c r="D68" s="71" t="s">
        <v>33</v>
      </c>
      <c r="E68" s="192">
        <v>2.3800000000000002E-2</v>
      </c>
      <c r="F68" s="192">
        <f>E68*F64</f>
        <v>1.6636200000000003</v>
      </c>
      <c r="G68" s="52"/>
      <c r="H68" s="52"/>
      <c r="I68" s="52"/>
      <c r="J68" s="52"/>
      <c r="K68" s="52"/>
      <c r="L68" s="52"/>
      <c r="M68" s="52">
        <f>H68</f>
        <v>0</v>
      </c>
    </row>
    <row r="69" spans="1:16" s="41" customFormat="1" ht="15">
      <c r="A69" s="242"/>
      <c r="B69" s="139"/>
      <c r="C69" s="73" t="s">
        <v>42</v>
      </c>
      <c r="D69" s="71" t="s">
        <v>31</v>
      </c>
      <c r="E69" s="193">
        <v>3.0000000000000001E-3</v>
      </c>
      <c r="F69" s="193">
        <f>E69*F64</f>
        <v>0.20970000000000003</v>
      </c>
      <c r="G69" s="75"/>
      <c r="H69" s="75"/>
      <c r="I69" s="75"/>
      <c r="J69" s="75"/>
      <c r="K69" s="75"/>
      <c r="L69" s="75"/>
      <c r="M69" s="75">
        <f>H69</f>
        <v>0</v>
      </c>
    </row>
    <row r="70" spans="1:16" s="78" customFormat="1" ht="22.5">
      <c r="A70" s="240">
        <v>14</v>
      </c>
      <c r="B70" s="118" t="s">
        <v>49</v>
      </c>
      <c r="C70" s="56" t="s">
        <v>112</v>
      </c>
      <c r="D70" s="57" t="s">
        <v>24</v>
      </c>
      <c r="E70" s="194"/>
      <c r="F70" s="168">
        <v>4.32</v>
      </c>
      <c r="G70" s="55"/>
      <c r="H70" s="55"/>
      <c r="I70" s="55"/>
      <c r="J70" s="55"/>
      <c r="K70" s="55"/>
      <c r="L70" s="55"/>
      <c r="M70" s="55"/>
    </row>
    <row r="71" spans="1:16" s="78" customFormat="1" ht="15">
      <c r="A71" s="241"/>
      <c r="B71" s="140"/>
      <c r="C71" s="73" t="s">
        <v>25</v>
      </c>
      <c r="D71" s="71" t="s">
        <v>29</v>
      </c>
      <c r="E71" s="192">
        <v>1.7</v>
      </c>
      <c r="F71" s="192">
        <f>E71*F70</f>
        <v>7.3440000000000003</v>
      </c>
      <c r="G71" s="52"/>
      <c r="H71" s="52"/>
      <c r="I71" s="52"/>
      <c r="J71" s="52"/>
      <c r="K71" s="52"/>
      <c r="L71" s="52"/>
      <c r="M71" s="52">
        <f>J71</f>
        <v>0</v>
      </c>
    </row>
    <row r="72" spans="1:16" s="78" customFormat="1" ht="15">
      <c r="A72" s="241"/>
      <c r="B72" s="140"/>
      <c r="C72" s="42" t="s">
        <v>47</v>
      </c>
      <c r="D72" s="71" t="s">
        <v>31</v>
      </c>
      <c r="E72" s="192">
        <v>0.02</v>
      </c>
      <c r="F72" s="192">
        <f>E72*F70</f>
        <v>8.6400000000000005E-2</v>
      </c>
      <c r="G72" s="52"/>
      <c r="H72" s="52"/>
      <c r="I72" s="52"/>
      <c r="J72" s="52"/>
      <c r="K72" s="52"/>
      <c r="L72" s="52"/>
      <c r="M72" s="52">
        <f>L72</f>
        <v>0</v>
      </c>
    </row>
    <row r="73" spans="1:16" s="78" customFormat="1" ht="17.25">
      <c r="A73" s="241"/>
      <c r="B73" s="140"/>
      <c r="C73" s="76" t="s">
        <v>101</v>
      </c>
      <c r="D73" s="71" t="s">
        <v>32</v>
      </c>
      <c r="E73" s="192">
        <v>1</v>
      </c>
      <c r="F73" s="192">
        <f>E73*F70</f>
        <v>4.32</v>
      </c>
      <c r="G73" s="52"/>
      <c r="H73" s="52"/>
      <c r="I73" s="52"/>
      <c r="J73" s="52"/>
      <c r="K73" s="52"/>
      <c r="L73" s="52"/>
      <c r="M73" s="52">
        <f>H73</f>
        <v>0</v>
      </c>
      <c r="P73" s="79"/>
    </row>
    <row r="74" spans="1:16" s="78" customFormat="1" ht="15">
      <c r="A74" s="241"/>
      <c r="B74" s="139"/>
      <c r="C74" s="74" t="s">
        <v>50</v>
      </c>
      <c r="D74" s="71" t="s">
        <v>51</v>
      </c>
      <c r="E74" s="192">
        <v>6.25</v>
      </c>
      <c r="F74" s="192">
        <f>E74*F70</f>
        <v>27</v>
      </c>
      <c r="G74" s="52"/>
      <c r="H74" s="52"/>
      <c r="I74" s="52"/>
      <c r="J74" s="52"/>
      <c r="K74" s="52"/>
      <c r="L74" s="52"/>
      <c r="M74" s="52">
        <f>H74</f>
        <v>0</v>
      </c>
    </row>
    <row r="75" spans="1:16" s="78" customFormat="1" ht="15">
      <c r="A75" s="242"/>
      <c r="B75" s="140"/>
      <c r="C75" s="73" t="s">
        <v>42</v>
      </c>
      <c r="D75" s="71" t="s">
        <v>31</v>
      </c>
      <c r="E75" s="192">
        <v>7.0000000000000001E-3</v>
      </c>
      <c r="F75" s="192">
        <f>E75*F70</f>
        <v>3.0240000000000003E-2</v>
      </c>
      <c r="G75" s="52"/>
      <c r="H75" s="52"/>
      <c r="I75" s="52"/>
      <c r="J75" s="52"/>
      <c r="K75" s="52"/>
      <c r="L75" s="52"/>
      <c r="M75" s="52">
        <f>H75</f>
        <v>0</v>
      </c>
    </row>
    <row r="76" spans="1:16" s="41" customFormat="1" ht="30">
      <c r="A76" s="240">
        <v>15</v>
      </c>
      <c r="B76" s="59" t="s">
        <v>174</v>
      </c>
      <c r="C76" s="56" t="s">
        <v>172</v>
      </c>
      <c r="D76" s="57" t="s">
        <v>24</v>
      </c>
      <c r="E76" s="195"/>
      <c r="F76" s="154">
        <v>31.68</v>
      </c>
      <c r="G76" s="55"/>
      <c r="H76" s="55"/>
      <c r="I76" s="55"/>
      <c r="J76" s="55"/>
      <c r="K76" s="55"/>
      <c r="L76" s="55"/>
      <c r="M76" s="55"/>
    </row>
    <row r="77" spans="1:16" s="41" customFormat="1" ht="15">
      <c r="A77" s="241"/>
      <c r="B77" s="139"/>
      <c r="C77" s="73" t="s">
        <v>25</v>
      </c>
      <c r="D77" s="71" t="s">
        <v>26</v>
      </c>
      <c r="E77" s="192">
        <v>0.77</v>
      </c>
      <c r="F77" s="192">
        <f>E77*F76</f>
        <v>24.393599999999999</v>
      </c>
      <c r="G77" s="52"/>
      <c r="H77" s="52"/>
      <c r="I77" s="52"/>
      <c r="J77" s="52"/>
      <c r="K77" s="52"/>
      <c r="L77" s="52"/>
      <c r="M77" s="52">
        <f>J77</f>
        <v>0</v>
      </c>
      <c r="O77" s="72"/>
    </row>
    <row r="78" spans="1:16" s="41" customFormat="1" ht="15">
      <c r="A78" s="241"/>
      <c r="B78" s="139"/>
      <c r="C78" s="42" t="s">
        <v>47</v>
      </c>
      <c r="D78" s="71" t="s">
        <v>31</v>
      </c>
      <c r="E78" s="192">
        <v>8.9999999999999998E-4</v>
      </c>
      <c r="F78" s="192">
        <f>E78*F76</f>
        <v>2.8511999999999999E-2</v>
      </c>
      <c r="G78" s="52"/>
      <c r="H78" s="52"/>
      <c r="I78" s="52"/>
      <c r="J78" s="52"/>
      <c r="K78" s="52"/>
      <c r="L78" s="52"/>
      <c r="M78" s="52">
        <f>L78</f>
        <v>0</v>
      </c>
    </row>
    <row r="79" spans="1:16" s="41" customFormat="1" ht="15">
      <c r="A79" s="241"/>
      <c r="B79" s="139"/>
      <c r="C79" s="42" t="s">
        <v>175</v>
      </c>
      <c r="D79" s="71" t="s">
        <v>51</v>
      </c>
      <c r="E79" s="192">
        <v>7.4999999999999997E-2</v>
      </c>
      <c r="F79" s="192">
        <f>E79*F76</f>
        <v>2.3759999999999999</v>
      </c>
      <c r="G79" s="52"/>
      <c r="H79" s="52"/>
      <c r="I79" s="52"/>
      <c r="J79" s="52"/>
      <c r="K79" s="52"/>
      <c r="L79" s="52"/>
      <c r="M79" s="52">
        <f>H79</f>
        <v>0</v>
      </c>
    </row>
    <row r="80" spans="1:16" s="41" customFormat="1" ht="30">
      <c r="A80" s="241"/>
      <c r="B80" s="140"/>
      <c r="C80" s="191" t="s">
        <v>173</v>
      </c>
      <c r="D80" s="71" t="s">
        <v>51</v>
      </c>
      <c r="E80" s="192">
        <v>0.30299999999999999</v>
      </c>
      <c r="F80" s="192">
        <f>E80*F76</f>
        <v>9.5990400000000005</v>
      </c>
      <c r="G80" s="52"/>
      <c r="H80" s="52"/>
      <c r="I80" s="52"/>
      <c r="J80" s="52"/>
      <c r="K80" s="52"/>
      <c r="L80" s="52"/>
      <c r="M80" s="52">
        <f>H80</f>
        <v>0</v>
      </c>
      <c r="P80" s="53"/>
    </row>
    <row r="81" spans="1:20" s="41" customFormat="1" ht="15">
      <c r="A81" s="241"/>
      <c r="B81" s="140"/>
      <c r="C81" s="73" t="s">
        <v>54</v>
      </c>
      <c r="D81" s="71" t="s">
        <v>51</v>
      </c>
      <c r="E81" s="192">
        <v>0.79</v>
      </c>
      <c r="F81" s="192">
        <f>E81*F76</f>
        <v>25.027200000000001</v>
      </c>
      <c r="G81" s="52"/>
      <c r="H81" s="52"/>
      <c r="I81" s="52"/>
      <c r="J81" s="52"/>
      <c r="K81" s="52"/>
      <c r="L81" s="52"/>
      <c r="M81" s="52">
        <f>H81</f>
        <v>0</v>
      </c>
    </row>
    <row r="82" spans="1:20" s="41" customFormat="1" ht="15">
      <c r="A82" s="242"/>
      <c r="B82" s="142"/>
      <c r="C82" s="73" t="s">
        <v>42</v>
      </c>
      <c r="D82" s="71" t="s">
        <v>31</v>
      </c>
      <c r="E82" s="192">
        <v>1.6E-2</v>
      </c>
      <c r="F82" s="192">
        <f>E82*F76</f>
        <v>0.50688</v>
      </c>
      <c r="G82" s="52"/>
      <c r="H82" s="52"/>
      <c r="I82" s="52"/>
      <c r="J82" s="52"/>
      <c r="K82" s="52"/>
      <c r="L82" s="52"/>
      <c r="M82" s="52">
        <f>H82</f>
        <v>0</v>
      </c>
    </row>
    <row r="83" spans="1:20" s="41" customFormat="1" ht="30">
      <c r="A83" s="240">
        <v>16</v>
      </c>
      <c r="B83" s="59" t="s">
        <v>56</v>
      </c>
      <c r="C83" s="56" t="s">
        <v>144</v>
      </c>
      <c r="D83" s="57" t="s">
        <v>24</v>
      </c>
      <c r="E83" s="195"/>
      <c r="F83" s="154">
        <f>20.12+17.1</f>
        <v>37.22</v>
      </c>
      <c r="G83" s="55"/>
      <c r="H83" s="55"/>
      <c r="I83" s="55"/>
      <c r="J83" s="55"/>
      <c r="K83" s="55"/>
      <c r="L83" s="55"/>
      <c r="M83" s="55"/>
    </row>
    <row r="84" spans="1:20" s="41" customFormat="1" ht="15">
      <c r="A84" s="241"/>
      <c r="B84" s="139"/>
      <c r="C84" s="73" t="s">
        <v>25</v>
      </c>
      <c r="D84" s="71" t="s">
        <v>26</v>
      </c>
      <c r="E84" s="192">
        <v>0.65800000000000003</v>
      </c>
      <c r="F84" s="192">
        <f>E84*F83</f>
        <v>24.490760000000002</v>
      </c>
      <c r="G84" s="52"/>
      <c r="H84" s="52"/>
      <c r="I84" s="52"/>
      <c r="J84" s="52"/>
      <c r="K84" s="52"/>
      <c r="L84" s="52"/>
      <c r="M84" s="52">
        <f>J84</f>
        <v>0</v>
      </c>
      <c r="O84" s="72"/>
    </row>
    <row r="85" spans="1:20" s="41" customFormat="1" ht="15">
      <c r="A85" s="241"/>
      <c r="B85" s="139"/>
      <c r="C85" s="42" t="s">
        <v>47</v>
      </c>
      <c r="D85" s="71" t="s">
        <v>31</v>
      </c>
      <c r="E85" s="192">
        <v>0.01</v>
      </c>
      <c r="F85" s="192">
        <f>E85*F83</f>
        <v>0.37219999999999998</v>
      </c>
      <c r="G85" s="52"/>
      <c r="H85" s="52"/>
      <c r="I85" s="52"/>
      <c r="J85" s="52"/>
      <c r="K85" s="52"/>
      <c r="L85" s="52"/>
      <c r="M85" s="52">
        <f>L85</f>
        <v>0</v>
      </c>
    </row>
    <row r="86" spans="1:20" s="41" customFormat="1" ht="30">
      <c r="A86" s="241"/>
      <c r="B86" s="140"/>
      <c r="C86" s="80" t="s">
        <v>57</v>
      </c>
      <c r="D86" s="71" t="s">
        <v>51</v>
      </c>
      <c r="E86" s="192">
        <v>0.63</v>
      </c>
      <c r="F86" s="192">
        <f>E86*F83</f>
        <v>23.448599999999999</v>
      </c>
      <c r="G86" s="52"/>
      <c r="H86" s="52"/>
      <c r="I86" s="52"/>
      <c r="J86" s="52"/>
      <c r="K86" s="52"/>
      <c r="L86" s="52"/>
      <c r="M86" s="52">
        <f>H86</f>
        <v>0</v>
      </c>
      <c r="P86" s="53"/>
    </row>
    <row r="87" spans="1:20" s="41" customFormat="1" ht="15">
      <c r="A87" s="241"/>
      <c r="B87" s="140"/>
      <c r="C87" s="73" t="s">
        <v>54</v>
      </c>
      <c r="D87" s="71" t="s">
        <v>51</v>
      </c>
      <c r="E87" s="192">
        <v>0.79</v>
      </c>
      <c r="F87" s="192">
        <f>E87*F83</f>
        <v>29.4038</v>
      </c>
      <c r="G87" s="52"/>
      <c r="H87" s="52"/>
      <c r="I87" s="52"/>
      <c r="J87" s="52"/>
      <c r="K87" s="52"/>
      <c r="L87" s="52"/>
      <c r="M87" s="52">
        <f>H87</f>
        <v>0</v>
      </c>
    </row>
    <row r="88" spans="1:20" s="41" customFormat="1" ht="15">
      <c r="A88" s="242"/>
      <c r="B88" s="142"/>
      <c r="C88" s="73" t="s">
        <v>42</v>
      </c>
      <c r="D88" s="71" t="s">
        <v>31</v>
      </c>
      <c r="E88" s="192">
        <v>1.6E-2</v>
      </c>
      <c r="F88" s="192">
        <f>E88*F83</f>
        <v>0.59552000000000005</v>
      </c>
      <c r="G88" s="52"/>
      <c r="H88" s="52"/>
      <c r="I88" s="52"/>
      <c r="J88" s="52"/>
      <c r="K88" s="52"/>
      <c r="L88" s="52"/>
      <c r="M88" s="52">
        <f>H88</f>
        <v>0</v>
      </c>
    </row>
    <row r="89" spans="1:20" customFormat="1" ht="15.75">
      <c r="A89" s="110"/>
      <c r="B89" s="246" t="s">
        <v>110</v>
      </c>
      <c r="C89" s="247"/>
      <c r="D89" s="247"/>
      <c r="E89" s="247"/>
      <c r="F89" s="248"/>
      <c r="G89" s="51"/>
      <c r="H89" s="51"/>
      <c r="I89" s="51"/>
      <c r="J89" s="51"/>
      <c r="K89" s="51"/>
      <c r="L89" s="51"/>
      <c r="M89" s="51"/>
    </row>
    <row r="90" spans="1:20" s="41" customFormat="1" ht="22.5">
      <c r="A90" s="243">
        <v>17</v>
      </c>
      <c r="B90" s="59" t="s">
        <v>194</v>
      </c>
      <c r="C90" s="209" t="s">
        <v>195</v>
      </c>
      <c r="D90" s="225" t="s">
        <v>36</v>
      </c>
      <c r="E90" s="226"/>
      <c r="F90" s="54">
        <f>((F94*8.89)+(F95*1.96)+(F96*0.63))/1000</f>
        <v>0.13573000000000002</v>
      </c>
      <c r="G90" s="227"/>
      <c r="H90" s="227"/>
      <c r="I90" s="227"/>
      <c r="J90" s="227"/>
      <c r="K90" s="227"/>
      <c r="L90" s="227"/>
      <c r="M90" s="227"/>
      <c r="O90" s="53"/>
      <c r="P90" s="53"/>
      <c r="R90" s="53"/>
      <c r="S90" s="53"/>
      <c r="T90" s="53"/>
    </row>
    <row r="91" spans="1:20" s="41" customFormat="1" ht="15">
      <c r="A91" s="244"/>
      <c r="B91" s="139"/>
      <c r="C91" s="228" t="s">
        <v>25</v>
      </c>
      <c r="D91" s="229" t="s">
        <v>29</v>
      </c>
      <c r="E91" s="230">
        <v>170</v>
      </c>
      <c r="F91" s="230">
        <f>E91*F90</f>
        <v>23.074100000000001</v>
      </c>
      <c r="G91" s="231"/>
      <c r="H91" s="231"/>
      <c r="I91" s="231"/>
      <c r="J91" s="231"/>
      <c r="K91" s="231"/>
      <c r="L91" s="231"/>
      <c r="M91" s="231">
        <f>J91</f>
        <v>0</v>
      </c>
      <c r="O91" s="53"/>
      <c r="P91" s="53"/>
      <c r="R91" s="53"/>
      <c r="T91" s="53"/>
    </row>
    <row r="92" spans="1:20" s="41" customFormat="1" ht="15">
      <c r="A92" s="244"/>
      <c r="B92" s="139"/>
      <c r="C92" s="42" t="s">
        <v>47</v>
      </c>
      <c r="D92" s="232" t="s">
        <v>31</v>
      </c>
      <c r="E92" s="233">
        <v>7.69</v>
      </c>
      <c r="F92" s="233">
        <f>E92*F90</f>
        <v>1.0437637000000002</v>
      </c>
      <c r="G92" s="234"/>
      <c r="H92" s="234"/>
      <c r="I92" s="234"/>
      <c r="J92" s="234"/>
      <c r="K92" s="234"/>
      <c r="L92" s="234"/>
      <c r="M92" s="234">
        <f>L92</f>
        <v>0</v>
      </c>
      <c r="O92" s="53"/>
      <c r="P92" s="53"/>
      <c r="R92" s="53"/>
      <c r="T92" s="53"/>
    </row>
    <row r="93" spans="1:20" s="41" customFormat="1" ht="17.25">
      <c r="A93" s="244"/>
      <c r="B93" s="139"/>
      <c r="C93" s="235" t="s">
        <v>43</v>
      </c>
      <c r="D93" s="232" t="s">
        <v>33</v>
      </c>
      <c r="E93" s="233">
        <v>0.03</v>
      </c>
      <c r="F93" s="236">
        <f>E93*F90</f>
        <v>4.0719000000000007E-3</v>
      </c>
      <c r="G93" s="234"/>
      <c r="H93" s="234"/>
      <c r="I93" s="234"/>
      <c r="J93" s="234"/>
      <c r="K93" s="234"/>
      <c r="L93" s="234"/>
      <c r="M93" s="234">
        <f>H93</f>
        <v>0</v>
      </c>
    </row>
    <row r="94" spans="1:20" s="41" customFormat="1" ht="15">
      <c r="A94" s="244"/>
      <c r="B94" s="139"/>
      <c r="C94" s="235" t="s">
        <v>198</v>
      </c>
      <c r="D94" s="232" t="s">
        <v>48</v>
      </c>
      <c r="E94" s="233"/>
      <c r="F94" s="233">
        <v>13</v>
      </c>
      <c r="G94" s="234"/>
      <c r="H94" s="234"/>
      <c r="I94" s="234"/>
      <c r="J94" s="234"/>
      <c r="K94" s="234"/>
      <c r="L94" s="234"/>
      <c r="M94" s="234">
        <f>H94</f>
        <v>0</v>
      </c>
      <c r="O94" s="53"/>
      <c r="P94" s="53"/>
      <c r="R94" s="53"/>
      <c r="T94" s="53"/>
    </row>
    <row r="95" spans="1:20" s="41" customFormat="1" ht="15">
      <c r="A95" s="244"/>
      <c r="B95" s="139"/>
      <c r="C95" s="235" t="s">
        <v>196</v>
      </c>
      <c r="D95" s="232" t="s">
        <v>48</v>
      </c>
      <c r="E95" s="233"/>
      <c r="F95" s="233">
        <v>9</v>
      </c>
      <c r="G95" s="234"/>
      <c r="H95" s="234"/>
      <c r="I95" s="234"/>
      <c r="J95" s="234"/>
      <c r="K95" s="234"/>
      <c r="L95" s="234"/>
      <c r="M95" s="234">
        <f>H95</f>
        <v>0</v>
      </c>
      <c r="O95" s="53"/>
      <c r="P95" s="53"/>
      <c r="R95" s="53"/>
      <c r="T95" s="53"/>
    </row>
    <row r="96" spans="1:20" s="41" customFormat="1" ht="15">
      <c r="A96" s="244"/>
      <c r="B96" s="139"/>
      <c r="C96" s="235" t="s">
        <v>197</v>
      </c>
      <c r="D96" s="232" t="s">
        <v>48</v>
      </c>
      <c r="E96" s="233"/>
      <c r="F96" s="233">
        <v>4</v>
      </c>
      <c r="G96" s="234"/>
      <c r="H96" s="234"/>
      <c r="I96" s="234"/>
      <c r="J96" s="234"/>
      <c r="K96" s="234"/>
      <c r="L96" s="234"/>
      <c r="M96" s="234">
        <f>H96</f>
        <v>0</v>
      </c>
      <c r="O96" s="53"/>
      <c r="P96" s="53"/>
      <c r="R96" s="53"/>
      <c r="T96" s="53"/>
    </row>
    <row r="97" spans="1:20" s="41" customFormat="1" ht="15">
      <c r="A97" s="245"/>
      <c r="B97" s="139"/>
      <c r="C97" s="235" t="s">
        <v>42</v>
      </c>
      <c r="D97" s="232" t="s">
        <v>31</v>
      </c>
      <c r="E97" s="233">
        <v>14.5</v>
      </c>
      <c r="F97" s="233">
        <f>E97*F90</f>
        <v>1.9680850000000003</v>
      </c>
      <c r="G97" s="234"/>
      <c r="H97" s="234"/>
      <c r="I97" s="234"/>
      <c r="J97" s="234"/>
      <c r="K97" s="234"/>
      <c r="L97" s="234"/>
      <c r="M97" s="234">
        <f>H97</f>
        <v>0</v>
      </c>
      <c r="O97" s="53"/>
      <c r="P97" s="53"/>
      <c r="R97" s="53"/>
      <c r="T97" s="53"/>
    </row>
    <row r="98" spans="1:20" s="41" customFormat="1" ht="22.5">
      <c r="A98" s="240">
        <v>18</v>
      </c>
      <c r="B98" s="59" t="s">
        <v>184</v>
      </c>
      <c r="C98" s="60" t="s">
        <v>193</v>
      </c>
      <c r="D98" s="57" t="s">
        <v>24</v>
      </c>
      <c r="E98" s="154"/>
      <c r="F98" s="154">
        <f>1.1*2.2</f>
        <v>2.4200000000000004</v>
      </c>
      <c r="G98" s="210"/>
      <c r="H98" s="210"/>
      <c r="I98" s="210"/>
      <c r="J98" s="210"/>
      <c r="K98" s="210"/>
      <c r="L98" s="210"/>
      <c r="M98" s="210"/>
      <c r="P98" s="53"/>
    </row>
    <row r="99" spans="1:20" s="41" customFormat="1" ht="15">
      <c r="A99" s="241"/>
      <c r="B99" s="139"/>
      <c r="C99" s="217" t="s">
        <v>25</v>
      </c>
      <c r="D99" s="214" t="s">
        <v>29</v>
      </c>
      <c r="E99" s="219">
        <v>1.1599999999999999</v>
      </c>
      <c r="F99" s="219">
        <f>E99*F98</f>
        <v>2.8072000000000004</v>
      </c>
      <c r="G99" s="215"/>
      <c r="H99" s="215"/>
      <c r="I99" s="215"/>
      <c r="J99" s="215"/>
      <c r="K99" s="215"/>
      <c r="L99" s="215"/>
      <c r="M99" s="215">
        <f>J99</f>
        <v>0</v>
      </c>
    </row>
    <row r="100" spans="1:20" s="41" customFormat="1" ht="15">
      <c r="A100" s="241"/>
      <c r="B100" s="139"/>
      <c r="C100" s="42" t="s">
        <v>47</v>
      </c>
      <c r="D100" s="214" t="s">
        <v>31</v>
      </c>
      <c r="E100" s="219">
        <v>0.13</v>
      </c>
      <c r="F100" s="219">
        <f>E100*F98</f>
        <v>0.31460000000000005</v>
      </c>
      <c r="G100" s="215"/>
      <c r="H100" s="215"/>
      <c r="I100" s="215"/>
      <c r="J100" s="215"/>
      <c r="K100" s="215"/>
      <c r="L100" s="215"/>
      <c r="M100" s="215">
        <f>L100</f>
        <v>0</v>
      </c>
    </row>
    <row r="101" spans="1:20" s="41" customFormat="1" ht="17.25">
      <c r="A101" s="241"/>
      <c r="B101" s="139"/>
      <c r="C101" s="220" t="s">
        <v>190</v>
      </c>
      <c r="D101" s="214" t="s">
        <v>32</v>
      </c>
      <c r="E101" s="219">
        <v>1</v>
      </c>
      <c r="F101" s="219">
        <f>E101*F98</f>
        <v>2.4200000000000004</v>
      </c>
      <c r="G101" s="215"/>
      <c r="H101" s="215"/>
      <c r="I101" s="215"/>
      <c r="J101" s="215"/>
      <c r="K101" s="215"/>
      <c r="L101" s="215"/>
      <c r="M101" s="215">
        <f t="shared" ref="M101" si="1">H101</f>
        <v>0</v>
      </c>
    </row>
    <row r="102" spans="1:20" s="41" customFormat="1" ht="17.25">
      <c r="A102" s="241"/>
      <c r="B102" s="218"/>
      <c r="C102" s="220" t="s">
        <v>185</v>
      </c>
      <c r="D102" s="214" t="s">
        <v>33</v>
      </c>
      <c r="E102" s="219">
        <v>8.0000000000000004E-4</v>
      </c>
      <c r="F102" s="219">
        <f>E102*F98</f>
        <v>1.9360000000000004E-3</v>
      </c>
      <c r="G102" s="215"/>
      <c r="H102" s="215"/>
      <c r="I102" s="215"/>
      <c r="J102" s="215"/>
      <c r="K102" s="215"/>
      <c r="L102" s="215"/>
      <c r="M102" s="215">
        <f>H102</f>
        <v>0</v>
      </c>
    </row>
    <row r="103" spans="1:20" s="41" customFormat="1" ht="15">
      <c r="A103" s="242"/>
      <c r="B103" s="143"/>
      <c r="C103" s="217" t="s">
        <v>42</v>
      </c>
      <c r="D103" s="214" t="s">
        <v>31</v>
      </c>
      <c r="E103" s="219">
        <v>2.06E-2</v>
      </c>
      <c r="F103" s="219">
        <f>E103*F98</f>
        <v>4.9852000000000007E-2</v>
      </c>
      <c r="G103" s="215"/>
      <c r="H103" s="215"/>
      <c r="I103" s="215"/>
      <c r="J103" s="215"/>
      <c r="K103" s="215"/>
      <c r="L103" s="215"/>
      <c r="M103" s="215">
        <f>H103</f>
        <v>0</v>
      </c>
    </row>
    <row r="104" spans="1:20" customFormat="1" ht="15.75">
      <c r="A104" s="110"/>
      <c r="B104" s="246" t="s">
        <v>111</v>
      </c>
      <c r="C104" s="247"/>
      <c r="D104" s="247"/>
      <c r="E104" s="247"/>
      <c r="F104" s="248"/>
      <c r="G104" s="51"/>
      <c r="H104" s="51"/>
      <c r="I104" s="51"/>
      <c r="J104" s="51"/>
      <c r="K104" s="51"/>
      <c r="L104" s="51"/>
      <c r="M104" s="51"/>
    </row>
    <row r="105" spans="1:20" s="169" customFormat="1" ht="31.5" customHeight="1">
      <c r="A105" s="240">
        <v>19</v>
      </c>
      <c r="B105" s="118" t="s">
        <v>58</v>
      </c>
      <c r="C105" s="56" t="s">
        <v>154</v>
      </c>
      <c r="D105" s="57" t="s">
        <v>24</v>
      </c>
      <c r="E105" s="156"/>
      <c r="F105" s="168">
        <v>15.83</v>
      </c>
      <c r="G105" s="157"/>
      <c r="H105" s="157"/>
      <c r="I105" s="157"/>
      <c r="J105" s="157"/>
      <c r="K105" s="157"/>
      <c r="L105" s="157"/>
      <c r="M105" s="157"/>
    </row>
    <row r="106" spans="1:20" s="169" customFormat="1" ht="15">
      <c r="A106" s="241"/>
      <c r="B106" s="140"/>
      <c r="C106" s="159" t="s">
        <v>25</v>
      </c>
      <c r="D106" s="160" t="s">
        <v>29</v>
      </c>
      <c r="E106" s="161">
        <v>1.53</v>
      </c>
      <c r="F106" s="161">
        <f>E106*F105</f>
        <v>24.219899999999999</v>
      </c>
      <c r="G106" s="162"/>
      <c r="H106" s="162"/>
      <c r="I106" s="162"/>
      <c r="J106" s="162"/>
      <c r="K106" s="162"/>
      <c r="L106" s="162"/>
      <c r="M106" s="162">
        <f>J106</f>
        <v>0</v>
      </c>
    </row>
    <row r="107" spans="1:20" s="169" customFormat="1" ht="15">
      <c r="A107" s="241"/>
      <c r="B107" s="140"/>
      <c r="C107" s="42" t="s">
        <v>47</v>
      </c>
      <c r="D107" s="160" t="s">
        <v>31</v>
      </c>
      <c r="E107" s="161">
        <v>4.2999999999999997E-2</v>
      </c>
      <c r="F107" s="161">
        <f>E107*F105</f>
        <v>0.68068999999999991</v>
      </c>
      <c r="G107" s="162"/>
      <c r="H107" s="162"/>
      <c r="I107" s="162"/>
      <c r="J107" s="162"/>
      <c r="K107" s="162"/>
      <c r="L107" s="162"/>
      <c r="M107" s="162">
        <f>L107</f>
        <v>0</v>
      </c>
    </row>
    <row r="108" spans="1:20" s="169" customFormat="1" ht="17.25">
      <c r="A108" s="241"/>
      <c r="B108" s="140"/>
      <c r="C108" s="170" t="s">
        <v>155</v>
      </c>
      <c r="D108" s="160" t="s">
        <v>32</v>
      </c>
      <c r="E108" s="161">
        <v>1.05</v>
      </c>
      <c r="F108" s="161">
        <f>E108*F105</f>
        <v>16.621500000000001</v>
      </c>
      <c r="G108" s="162"/>
      <c r="H108" s="162"/>
      <c r="I108" s="162"/>
      <c r="J108" s="162"/>
      <c r="K108" s="162"/>
      <c r="L108" s="162"/>
      <c r="M108" s="162">
        <f>H108</f>
        <v>0</v>
      </c>
      <c r="P108" s="171"/>
    </row>
    <row r="109" spans="1:20" s="169" customFormat="1" ht="15">
      <c r="A109" s="242"/>
      <c r="B109" s="140"/>
      <c r="C109" s="159" t="s">
        <v>42</v>
      </c>
      <c r="D109" s="160" t="s">
        <v>31</v>
      </c>
      <c r="E109" s="161">
        <v>6.4000000000000001E-2</v>
      </c>
      <c r="F109" s="161">
        <f>E109*F105</f>
        <v>1.01312</v>
      </c>
      <c r="G109" s="162"/>
      <c r="H109" s="162"/>
      <c r="I109" s="162"/>
      <c r="J109" s="162"/>
      <c r="K109" s="162"/>
      <c r="L109" s="162"/>
      <c r="M109" s="162">
        <f>H109</f>
        <v>0</v>
      </c>
    </row>
    <row r="110" spans="1:20" s="41" customFormat="1" ht="30">
      <c r="A110" s="240">
        <v>20</v>
      </c>
      <c r="B110" s="172" t="s">
        <v>156</v>
      </c>
      <c r="C110" s="60" t="s">
        <v>157</v>
      </c>
      <c r="D110" s="57" t="s">
        <v>24</v>
      </c>
      <c r="E110" s="173"/>
      <c r="F110" s="154">
        <f>F105</f>
        <v>15.83</v>
      </c>
      <c r="G110" s="157"/>
      <c r="H110" s="157"/>
      <c r="I110" s="157"/>
      <c r="J110" s="157"/>
      <c r="K110" s="157"/>
      <c r="L110" s="157"/>
      <c r="M110" s="157"/>
    </row>
    <row r="111" spans="1:20" s="41" customFormat="1" ht="15">
      <c r="A111" s="241"/>
      <c r="B111" s="158"/>
      <c r="C111" s="174" t="s">
        <v>25</v>
      </c>
      <c r="D111" s="175" t="s">
        <v>26</v>
      </c>
      <c r="E111" s="176">
        <v>0.53500000000000003</v>
      </c>
      <c r="F111" s="176">
        <f>E111*F110</f>
        <v>8.4690500000000011</v>
      </c>
      <c r="G111" s="162"/>
      <c r="H111" s="162"/>
      <c r="I111" s="162"/>
      <c r="J111" s="162"/>
      <c r="K111" s="162"/>
      <c r="L111" s="162"/>
      <c r="M111" s="162">
        <f>J111</f>
        <v>0</v>
      </c>
    </row>
    <row r="112" spans="1:20" s="41" customFormat="1" ht="15">
      <c r="A112" s="241"/>
      <c r="B112" s="158"/>
      <c r="C112" s="174" t="s">
        <v>30</v>
      </c>
      <c r="D112" s="175" t="s">
        <v>31</v>
      </c>
      <c r="E112" s="176">
        <v>1.2E-2</v>
      </c>
      <c r="F112" s="176">
        <f>E112*F110</f>
        <v>0.18996000000000002</v>
      </c>
      <c r="G112" s="162"/>
      <c r="H112" s="162"/>
      <c r="I112" s="162"/>
      <c r="J112" s="162"/>
      <c r="K112" s="162"/>
      <c r="L112" s="162"/>
      <c r="M112" s="162">
        <f>L112</f>
        <v>0</v>
      </c>
    </row>
    <row r="113" spans="1:19" s="41" customFormat="1" ht="15">
      <c r="A113" s="241"/>
      <c r="B113" s="177"/>
      <c r="C113" s="174" t="s">
        <v>158</v>
      </c>
      <c r="D113" s="175" t="s">
        <v>51</v>
      </c>
      <c r="E113" s="176">
        <v>0.63</v>
      </c>
      <c r="F113" s="176">
        <f>E113*F110</f>
        <v>9.972900000000001</v>
      </c>
      <c r="G113" s="162"/>
      <c r="H113" s="162"/>
      <c r="I113" s="162"/>
      <c r="J113" s="162"/>
      <c r="K113" s="162"/>
      <c r="L113" s="162"/>
      <c r="M113" s="162">
        <f t="shared" ref="M113:M115" si="2">H113</f>
        <v>0</v>
      </c>
    </row>
    <row r="114" spans="1:19" s="41" customFormat="1" ht="15">
      <c r="A114" s="241"/>
      <c r="B114" s="177"/>
      <c r="C114" s="174" t="s">
        <v>54</v>
      </c>
      <c r="D114" s="175" t="s">
        <v>51</v>
      </c>
      <c r="E114" s="176">
        <v>0.37</v>
      </c>
      <c r="F114" s="176">
        <f>E114*F110</f>
        <v>5.8571</v>
      </c>
      <c r="G114" s="162"/>
      <c r="H114" s="162"/>
      <c r="I114" s="162"/>
      <c r="J114" s="162"/>
      <c r="K114" s="162"/>
      <c r="L114" s="162"/>
      <c r="M114" s="162">
        <f t="shared" si="2"/>
        <v>0</v>
      </c>
    </row>
    <row r="115" spans="1:19" s="41" customFormat="1" ht="15">
      <c r="A115" s="242"/>
      <c r="B115" s="178"/>
      <c r="C115" s="174" t="s">
        <v>42</v>
      </c>
      <c r="D115" s="175" t="s">
        <v>31</v>
      </c>
      <c r="E115" s="176">
        <v>1.6E-2</v>
      </c>
      <c r="F115" s="176">
        <f>E115*F110</f>
        <v>0.25328000000000001</v>
      </c>
      <c r="G115" s="162"/>
      <c r="H115" s="162"/>
      <c r="I115" s="162"/>
      <c r="J115" s="162"/>
      <c r="K115" s="162"/>
      <c r="L115" s="162"/>
      <c r="M115" s="162">
        <f t="shared" si="2"/>
        <v>0</v>
      </c>
    </row>
    <row r="116" spans="1:19" customFormat="1" ht="15">
      <c r="A116" s="81"/>
      <c r="B116" s="82"/>
      <c r="C116" s="83" t="s">
        <v>59</v>
      </c>
      <c r="D116" s="81"/>
      <c r="E116" s="84"/>
      <c r="F116" s="84"/>
      <c r="G116" s="85"/>
      <c r="H116" s="86">
        <f>SUM(H9:H115)</f>
        <v>0</v>
      </c>
      <c r="I116" s="86"/>
      <c r="J116" s="86">
        <f>SUM(J9:J115)</f>
        <v>0</v>
      </c>
      <c r="K116" s="86"/>
      <c r="L116" s="86">
        <f>SUM(L9:L115)</f>
        <v>0</v>
      </c>
      <c r="M116" s="86">
        <f>SUM(M9:M115)</f>
        <v>0</v>
      </c>
    </row>
    <row r="117" spans="1:19" customFormat="1" ht="30">
      <c r="A117" s="87"/>
      <c r="B117" s="88"/>
      <c r="C117" s="89" t="s">
        <v>60</v>
      </c>
      <c r="D117" s="90">
        <v>0.05</v>
      </c>
      <c r="E117" s="84"/>
      <c r="F117" s="84"/>
      <c r="G117" s="85"/>
      <c r="H117" s="86">
        <f>H116*D117</f>
        <v>0</v>
      </c>
      <c r="I117" s="86"/>
      <c r="J117" s="86"/>
      <c r="K117" s="86"/>
      <c r="L117" s="86"/>
      <c r="M117" s="86">
        <f>H117</f>
        <v>0</v>
      </c>
    </row>
    <row r="118" spans="1:19" customFormat="1" ht="15">
      <c r="A118" s="91"/>
      <c r="B118" s="91"/>
      <c r="C118" s="83" t="s">
        <v>59</v>
      </c>
      <c r="D118" s="92"/>
      <c r="E118" s="91"/>
      <c r="F118" s="93"/>
      <c r="G118" s="93"/>
      <c r="H118" s="94">
        <f>SUM(H116:H117)</f>
        <v>0</v>
      </c>
      <c r="I118" s="94"/>
      <c r="J118" s="94">
        <f>SUM(J116:J117)</f>
        <v>0</v>
      </c>
      <c r="K118" s="94"/>
      <c r="L118" s="94">
        <f>SUM(L116:L117)</f>
        <v>0</v>
      </c>
      <c r="M118" s="94">
        <f>SUM(M116:M117)</f>
        <v>0</v>
      </c>
    </row>
    <row r="119" spans="1:19" customFormat="1" ht="15">
      <c r="A119" s="91"/>
      <c r="B119" s="91"/>
      <c r="C119" s="83" t="s">
        <v>61</v>
      </c>
      <c r="D119" s="90">
        <v>0.1</v>
      </c>
      <c r="E119" s="91"/>
      <c r="F119" s="93"/>
      <c r="G119" s="93"/>
      <c r="H119" s="94">
        <f>H118*D119</f>
        <v>0</v>
      </c>
      <c r="I119" s="94"/>
      <c r="J119" s="94">
        <f>J118*D119</f>
        <v>0</v>
      </c>
      <c r="K119" s="94"/>
      <c r="L119" s="94">
        <f>L118*D119</f>
        <v>0</v>
      </c>
      <c r="M119" s="94">
        <f>M118*D119</f>
        <v>0</v>
      </c>
    </row>
    <row r="120" spans="1:19" customFormat="1" ht="15">
      <c r="A120" s="91"/>
      <c r="B120" s="91"/>
      <c r="C120" s="83" t="s">
        <v>59</v>
      </c>
      <c r="D120" s="81"/>
      <c r="E120" s="91"/>
      <c r="F120" s="93"/>
      <c r="G120" s="93"/>
      <c r="H120" s="94">
        <f>SUM(H118:H119)</f>
        <v>0</v>
      </c>
      <c r="I120" s="94"/>
      <c r="J120" s="94">
        <f>SUM(J118:J119)</f>
        <v>0</v>
      </c>
      <c r="K120" s="94"/>
      <c r="L120" s="94">
        <f>SUM(L118:L119)</f>
        <v>0</v>
      </c>
      <c r="M120" s="94">
        <f>SUM(M118:M119)</f>
        <v>0</v>
      </c>
    </row>
    <row r="121" spans="1:19" customFormat="1" ht="15">
      <c r="A121" s="91"/>
      <c r="B121" s="91"/>
      <c r="C121" s="83" t="s">
        <v>62</v>
      </c>
      <c r="D121" s="90">
        <v>0.08</v>
      </c>
      <c r="E121" s="91"/>
      <c r="F121" s="93"/>
      <c r="G121" s="93"/>
      <c r="H121" s="94">
        <f>H120*D121</f>
        <v>0</v>
      </c>
      <c r="I121" s="94"/>
      <c r="J121" s="94">
        <f>J120*D121</f>
        <v>0</v>
      </c>
      <c r="K121" s="94"/>
      <c r="L121" s="94">
        <f>L120*D121</f>
        <v>0</v>
      </c>
      <c r="M121" s="94">
        <f>M120*D121</f>
        <v>0</v>
      </c>
    </row>
    <row r="122" spans="1:19" customFormat="1" ht="15">
      <c r="A122" s="91"/>
      <c r="B122" s="91"/>
      <c r="C122" s="83" t="s">
        <v>59</v>
      </c>
      <c r="D122" s="92"/>
      <c r="E122" s="91"/>
      <c r="F122" s="93"/>
      <c r="G122" s="93"/>
      <c r="H122" s="94">
        <f>SUM(H120:H121)</f>
        <v>0</v>
      </c>
      <c r="I122" s="94"/>
      <c r="J122" s="94">
        <f>SUM(J120:J121)</f>
        <v>0</v>
      </c>
      <c r="K122" s="94"/>
      <c r="L122" s="94">
        <f>SUM(L120:L121)</f>
        <v>0</v>
      </c>
      <c r="M122" s="94">
        <f>SUM(M120:M121)</f>
        <v>0</v>
      </c>
    </row>
    <row r="123" spans="1:19" ht="16.5" customHeight="1"/>
    <row r="124" spans="1:19">
      <c r="C124" s="149"/>
      <c r="D124" s="149"/>
      <c r="E124" s="149"/>
      <c r="F124" s="122"/>
    </row>
    <row r="125" spans="1:19">
      <c r="C125" s="149"/>
      <c r="D125" s="149"/>
      <c r="E125" s="149"/>
      <c r="F125" s="122"/>
      <c r="O125" s="32"/>
      <c r="P125" s="34"/>
      <c r="Q125" s="34"/>
      <c r="R125" s="34"/>
      <c r="S125" s="34"/>
    </row>
    <row r="126" spans="1:19">
      <c r="P126" s="34"/>
      <c r="Q126" s="34"/>
      <c r="R126" s="34"/>
      <c r="S126" s="34"/>
    </row>
    <row r="127" spans="1:19" ht="17.25" customHeight="1">
      <c r="P127" s="34"/>
      <c r="Q127" s="34"/>
      <c r="R127" s="34"/>
      <c r="S127" s="34"/>
    </row>
    <row r="128" spans="1:19">
      <c r="P128" s="34"/>
      <c r="Q128" s="34"/>
      <c r="R128" s="34"/>
      <c r="S128" s="34"/>
    </row>
    <row r="129" spans="16:19">
      <c r="P129" s="34"/>
      <c r="Q129" s="34"/>
      <c r="R129" s="34"/>
      <c r="S129" s="34"/>
    </row>
  </sheetData>
  <mergeCells count="42">
    <mergeCell ref="A12:A14"/>
    <mergeCell ref="A58:A63"/>
    <mergeCell ref="A98:A103"/>
    <mergeCell ref="A1:M1"/>
    <mergeCell ref="A2:M2"/>
    <mergeCell ref="A3:C3"/>
    <mergeCell ref="D3:F3"/>
    <mergeCell ref="A4:C4"/>
    <mergeCell ref="D4:F4"/>
    <mergeCell ref="L3:M3"/>
    <mergeCell ref="A76:A82"/>
    <mergeCell ref="B26:F26"/>
    <mergeCell ref="B27:F27"/>
    <mergeCell ref="A28:A33"/>
    <mergeCell ref="B57:F57"/>
    <mergeCell ref="B104:F104"/>
    <mergeCell ref="A21:A22"/>
    <mergeCell ref="I5:J5"/>
    <mergeCell ref="K5:L5"/>
    <mergeCell ref="M5:M6"/>
    <mergeCell ref="A5:A6"/>
    <mergeCell ref="B5:B6"/>
    <mergeCell ref="C5:C6"/>
    <mergeCell ref="D5:D6"/>
    <mergeCell ref="E5:F5"/>
    <mergeCell ref="G5:H5"/>
    <mergeCell ref="B8:F8"/>
    <mergeCell ref="A15:A17"/>
    <mergeCell ref="A18:A20"/>
    <mergeCell ref="A9:A11"/>
    <mergeCell ref="B89:F89"/>
    <mergeCell ref="A110:A115"/>
    <mergeCell ref="A23:A25"/>
    <mergeCell ref="A38:A42"/>
    <mergeCell ref="A34:A37"/>
    <mergeCell ref="A43:A49"/>
    <mergeCell ref="A64:A69"/>
    <mergeCell ref="A50:A56"/>
    <mergeCell ref="A83:A88"/>
    <mergeCell ref="A105:A109"/>
    <mergeCell ref="A70:A75"/>
    <mergeCell ref="A90:A97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5"/>
  <sheetViews>
    <sheetView topLeftCell="A40" workbookViewId="0">
      <selection activeCell="C54" sqref="C54:F55"/>
    </sheetView>
  </sheetViews>
  <sheetFormatPr defaultRowHeight="15"/>
  <cols>
    <col min="1" max="1" width="3.85546875" customWidth="1"/>
    <col min="2" max="2" width="9" customWidth="1"/>
    <col min="3" max="3" width="63.7109375" customWidth="1"/>
    <col min="5" max="6" width="9.28515625" bestFit="1" customWidth="1"/>
    <col min="7" max="7" width="8.140625" customWidth="1"/>
    <col min="8" max="8" width="9.5703125" bestFit="1" customWidth="1"/>
    <col min="9" max="9" width="7.85546875" customWidth="1"/>
    <col min="10" max="10" width="8.28515625" customWidth="1"/>
    <col min="11" max="11" width="7.42578125" customWidth="1"/>
    <col min="12" max="12" width="8.5703125" customWidth="1"/>
    <col min="13" max="13" width="11" customWidth="1"/>
  </cols>
  <sheetData>
    <row r="1" spans="1:13" s="148" customFormat="1" ht="18" customHeight="1">
      <c r="A1" s="238" t="s">
        <v>138</v>
      </c>
      <c r="B1" s="238"/>
      <c r="C1" s="238"/>
      <c r="D1" s="238"/>
      <c r="E1" s="238"/>
      <c r="F1" s="238"/>
      <c r="G1" s="238"/>
      <c r="H1" s="238"/>
      <c r="I1" s="238"/>
      <c r="J1" s="238"/>
      <c r="K1" s="238"/>
      <c r="L1" s="238"/>
      <c r="M1" s="238"/>
    </row>
    <row r="2" spans="1:13" ht="22.5" customHeight="1">
      <c r="A2" s="238" t="s">
        <v>64</v>
      </c>
      <c r="B2" s="238"/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8"/>
    </row>
    <row r="3" spans="1:13">
      <c r="A3" s="237" t="s">
        <v>145</v>
      </c>
      <c r="B3" s="237"/>
      <c r="C3" s="237"/>
      <c r="D3" s="237"/>
      <c r="E3" s="237"/>
      <c r="F3" s="95"/>
      <c r="G3" s="95"/>
      <c r="H3" s="95"/>
      <c r="I3" s="95"/>
      <c r="J3" s="95"/>
      <c r="K3" s="95"/>
      <c r="L3" s="238" t="s">
        <v>127</v>
      </c>
      <c r="M3" s="238"/>
    </row>
    <row r="4" spans="1:13">
      <c r="A4" s="262" t="s">
        <v>146</v>
      </c>
      <c r="B4" s="262"/>
      <c r="C4" s="262"/>
      <c r="D4" s="262"/>
      <c r="E4" s="262"/>
      <c r="F4" s="96"/>
      <c r="G4" s="263"/>
      <c r="H4" s="263"/>
      <c r="I4" s="263"/>
      <c r="J4" s="263"/>
      <c r="K4" s="263"/>
      <c r="L4" s="263"/>
      <c r="M4" s="125"/>
    </row>
    <row r="5" spans="1:13" ht="33.75" customHeight="1">
      <c r="A5" s="268" t="s">
        <v>12</v>
      </c>
      <c r="B5" s="273" t="s">
        <v>65</v>
      </c>
      <c r="C5" s="268" t="s">
        <v>66</v>
      </c>
      <c r="D5" s="268" t="s">
        <v>67</v>
      </c>
      <c r="E5" s="266" t="s">
        <v>68</v>
      </c>
      <c r="F5" s="267"/>
      <c r="G5" s="264" t="s">
        <v>69</v>
      </c>
      <c r="H5" s="265"/>
      <c r="I5" s="264" t="s">
        <v>70</v>
      </c>
      <c r="J5" s="265"/>
      <c r="K5" s="266" t="s">
        <v>71</v>
      </c>
      <c r="L5" s="267"/>
      <c r="M5" s="268" t="s">
        <v>59</v>
      </c>
    </row>
    <row r="6" spans="1:13" ht="30">
      <c r="A6" s="269"/>
      <c r="B6" s="274"/>
      <c r="C6" s="269"/>
      <c r="D6" s="269"/>
      <c r="E6" s="97" t="s">
        <v>72</v>
      </c>
      <c r="F6" s="98" t="s">
        <v>73</v>
      </c>
      <c r="G6" s="99" t="s">
        <v>74</v>
      </c>
      <c r="H6" s="98" t="s">
        <v>59</v>
      </c>
      <c r="I6" s="99" t="s">
        <v>74</v>
      </c>
      <c r="J6" s="98" t="s">
        <v>59</v>
      </c>
      <c r="K6" s="99" t="s">
        <v>74</v>
      </c>
      <c r="L6" s="98" t="s">
        <v>59</v>
      </c>
      <c r="M6" s="269"/>
    </row>
    <row r="7" spans="1:13">
      <c r="A7" s="35">
        <v>1</v>
      </c>
      <c r="B7" s="35">
        <v>2</v>
      </c>
      <c r="C7" s="35">
        <v>3</v>
      </c>
      <c r="D7" s="35">
        <v>4</v>
      </c>
      <c r="E7" s="35">
        <v>5</v>
      </c>
      <c r="F7" s="35">
        <v>6</v>
      </c>
      <c r="G7" s="35">
        <v>7</v>
      </c>
      <c r="H7" s="35">
        <v>8</v>
      </c>
      <c r="I7" s="35">
        <v>9</v>
      </c>
      <c r="J7" s="35">
        <v>10</v>
      </c>
      <c r="K7" s="35">
        <v>11</v>
      </c>
      <c r="L7" s="35">
        <v>12</v>
      </c>
      <c r="M7" s="35">
        <v>13</v>
      </c>
    </row>
    <row r="8" spans="1:13">
      <c r="A8" s="91"/>
      <c r="B8" s="270" t="s">
        <v>75</v>
      </c>
      <c r="C8" s="271"/>
      <c r="D8" s="271"/>
      <c r="E8" s="271"/>
      <c r="F8" s="272"/>
      <c r="G8" s="91"/>
      <c r="H8" s="91"/>
      <c r="I8" s="91"/>
      <c r="J8" s="91"/>
      <c r="K8" s="91"/>
      <c r="L8" s="91"/>
      <c r="M8" s="91"/>
    </row>
    <row r="9" spans="1:13" s="22" customFormat="1" ht="30">
      <c r="A9" s="240">
        <v>1</v>
      </c>
      <c r="B9" s="118" t="s">
        <v>99</v>
      </c>
      <c r="C9" s="144" t="s">
        <v>169</v>
      </c>
      <c r="D9" s="57" t="s">
        <v>48</v>
      </c>
      <c r="E9" s="154"/>
      <c r="F9" s="154">
        <v>74</v>
      </c>
      <c r="G9" s="55"/>
      <c r="H9" s="55"/>
      <c r="I9" s="55"/>
      <c r="J9" s="55"/>
      <c r="K9" s="55"/>
      <c r="L9" s="55"/>
      <c r="M9" s="55"/>
    </row>
    <row r="10" spans="1:13">
      <c r="A10" s="241"/>
      <c r="B10" s="117"/>
      <c r="C10" s="145" t="s">
        <v>25</v>
      </c>
      <c r="D10" s="47" t="s">
        <v>29</v>
      </c>
      <c r="E10" s="179">
        <v>0.72</v>
      </c>
      <c r="F10" s="179">
        <f>E10*F9</f>
        <v>53.28</v>
      </c>
      <c r="G10" s="48"/>
      <c r="H10" s="48"/>
      <c r="I10" s="48"/>
      <c r="J10" s="48"/>
      <c r="K10" s="48"/>
      <c r="L10" s="48"/>
      <c r="M10" s="48">
        <f>J10</f>
        <v>0</v>
      </c>
    </row>
    <row r="11" spans="1:13">
      <c r="A11" s="241"/>
      <c r="B11" s="117"/>
      <c r="C11" s="145" t="s">
        <v>30</v>
      </c>
      <c r="D11" s="47" t="s">
        <v>31</v>
      </c>
      <c r="E11" s="179">
        <v>2.3E-2</v>
      </c>
      <c r="F11" s="179">
        <f>E11*F9</f>
        <v>1.702</v>
      </c>
      <c r="G11" s="48"/>
      <c r="H11" s="48"/>
      <c r="I11" s="48"/>
      <c r="J11" s="48"/>
      <c r="K11" s="48"/>
      <c r="L11" s="48"/>
      <c r="M11" s="48">
        <f>L11</f>
        <v>0</v>
      </c>
    </row>
    <row r="12" spans="1:13">
      <c r="A12" s="241"/>
      <c r="B12" s="117"/>
      <c r="C12" s="135" t="s">
        <v>78</v>
      </c>
      <c r="D12" s="38" t="s">
        <v>76</v>
      </c>
      <c r="E12" s="179">
        <v>0.998</v>
      </c>
      <c r="F12" s="179">
        <f>E12*F9</f>
        <v>73.852000000000004</v>
      </c>
      <c r="G12" s="48"/>
      <c r="H12" s="48"/>
      <c r="I12" s="48"/>
      <c r="J12" s="48"/>
      <c r="K12" s="48"/>
      <c r="L12" s="48"/>
      <c r="M12" s="48">
        <f>H12</f>
        <v>0</v>
      </c>
    </row>
    <row r="13" spans="1:13">
      <c r="A13" s="242"/>
      <c r="B13" s="117"/>
      <c r="C13" s="145" t="s">
        <v>42</v>
      </c>
      <c r="D13" s="47" t="s">
        <v>31</v>
      </c>
      <c r="E13" s="179">
        <v>0.20799999999999999</v>
      </c>
      <c r="F13" s="179">
        <f>E13*F9</f>
        <v>15.391999999999999</v>
      </c>
      <c r="G13" s="48"/>
      <c r="H13" s="48"/>
      <c r="I13" s="48"/>
      <c r="J13" s="48"/>
      <c r="K13" s="48"/>
      <c r="L13" s="48"/>
      <c r="M13" s="48">
        <f>H13</f>
        <v>0</v>
      </c>
    </row>
    <row r="14" spans="1:13" ht="22.5">
      <c r="A14" s="240">
        <v>2</v>
      </c>
      <c r="B14" s="118" t="s">
        <v>98</v>
      </c>
      <c r="C14" s="144" t="s">
        <v>79</v>
      </c>
      <c r="D14" s="57" t="s">
        <v>80</v>
      </c>
      <c r="E14" s="154"/>
      <c r="F14" s="154">
        <v>2</v>
      </c>
      <c r="G14" s="55"/>
      <c r="H14" s="55"/>
      <c r="I14" s="55"/>
      <c r="J14" s="55"/>
      <c r="K14" s="55"/>
      <c r="L14" s="55"/>
      <c r="M14" s="55"/>
    </row>
    <row r="15" spans="1:13">
      <c r="A15" s="241"/>
      <c r="B15" s="117"/>
      <c r="C15" s="145" t="s">
        <v>25</v>
      </c>
      <c r="D15" s="47" t="s">
        <v>29</v>
      </c>
      <c r="E15" s="179">
        <v>1.51</v>
      </c>
      <c r="F15" s="179">
        <f>E15*F14</f>
        <v>3.02</v>
      </c>
      <c r="G15" s="48"/>
      <c r="H15" s="48"/>
      <c r="I15" s="48"/>
      <c r="J15" s="48"/>
      <c r="K15" s="48"/>
      <c r="L15" s="48"/>
      <c r="M15" s="48">
        <f>J15</f>
        <v>0</v>
      </c>
    </row>
    <row r="16" spans="1:13">
      <c r="A16" s="241"/>
      <c r="B16" s="117"/>
      <c r="C16" s="145" t="s">
        <v>30</v>
      </c>
      <c r="D16" s="47" t="s">
        <v>31</v>
      </c>
      <c r="E16" s="179">
        <v>0.13</v>
      </c>
      <c r="F16" s="179">
        <f>E16*F14</f>
        <v>0.26</v>
      </c>
      <c r="G16" s="48"/>
      <c r="H16" s="48"/>
      <c r="I16" s="48"/>
      <c r="J16" s="48"/>
      <c r="K16" s="48"/>
      <c r="L16" s="48"/>
      <c r="M16" s="48">
        <f>L16</f>
        <v>0</v>
      </c>
    </row>
    <row r="17" spans="1:13">
      <c r="A17" s="241"/>
      <c r="B17" s="117"/>
      <c r="C17" s="135" t="s">
        <v>81</v>
      </c>
      <c r="D17" s="38" t="s">
        <v>55</v>
      </c>
      <c r="E17" s="179">
        <v>1</v>
      </c>
      <c r="F17" s="179">
        <f>E17*F14</f>
        <v>2</v>
      </c>
      <c r="G17" s="48"/>
      <c r="H17" s="48"/>
      <c r="I17" s="48"/>
      <c r="J17" s="48"/>
      <c r="K17" s="48"/>
      <c r="L17" s="48"/>
      <c r="M17" s="48">
        <f>H17</f>
        <v>0</v>
      </c>
    </row>
    <row r="18" spans="1:13">
      <c r="A18" s="242"/>
      <c r="B18" s="117"/>
      <c r="C18" s="145" t="s">
        <v>42</v>
      </c>
      <c r="D18" s="47" t="s">
        <v>31</v>
      </c>
      <c r="E18" s="179">
        <v>7.0000000000000007E-2</v>
      </c>
      <c r="F18" s="179">
        <f>E18*F14</f>
        <v>0.14000000000000001</v>
      </c>
      <c r="G18" s="48"/>
      <c r="H18" s="48"/>
      <c r="I18" s="48"/>
      <c r="J18" s="48"/>
      <c r="K18" s="48"/>
      <c r="L18" s="48"/>
      <c r="M18" s="48">
        <f>H18</f>
        <v>0</v>
      </c>
    </row>
    <row r="19" spans="1:13" s="22" customFormat="1" ht="22.5">
      <c r="A19" s="240">
        <v>3</v>
      </c>
      <c r="B19" s="118" t="s">
        <v>97</v>
      </c>
      <c r="C19" s="144" t="s">
        <v>167</v>
      </c>
      <c r="D19" s="57" t="s">
        <v>48</v>
      </c>
      <c r="E19" s="154"/>
      <c r="F19" s="154">
        <v>65</v>
      </c>
      <c r="G19" s="55"/>
      <c r="H19" s="55"/>
      <c r="I19" s="55"/>
      <c r="J19" s="55"/>
      <c r="K19" s="55"/>
      <c r="L19" s="55"/>
      <c r="M19" s="55"/>
    </row>
    <row r="20" spans="1:13" s="22" customFormat="1">
      <c r="A20" s="241"/>
      <c r="B20" s="117"/>
      <c r="C20" s="145" t="s">
        <v>25</v>
      </c>
      <c r="D20" s="47" t="s">
        <v>29</v>
      </c>
      <c r="E20" s="179">
        <v>0.60899999999999999</v>
      </c>
      <c r="F20" s="179">
        <f>E20*F19</f>
        <v>39.585000000000001</v>
      </c>
      <c r="G20" s="48"/>
      <c r="H20" s="48"/>
      <c r="I20" s="48"/>
      <c r="J20" s="48"/>
      <c r="K20" s="48"/>
      <c r="L20" s="48"/>
      <c r="M20" s="48">
        <f>J20</f>
        <v>0</v>
      </c>
    </row>
    <row r="21" spans="1:13" s="22" customFormat="1">
      <c r="A21" s="241"/>
      <c r="B21" s="117"/>
      <c r="C21" s="145" t="s">
        <v>30</v>
      </c>
      <c r="D21" s="47" t="s">
        <v>31</v>
      </c>
      <c r="E21" s="179">
        <v>2.0999999999999999E-3</v>
      </c>
      <c r="F21" s="179">
        <f>E21*F19</f>
        <v>0.13649999999999998</v>
      </c>
      <c r="G21" s="48"/>
      <c r="H21" s="48"/>
      <c r="I21" s="48"/>
      <c r="J21" s="48"/>
      <c r="K21" s="48"/>
      <c r="L21" s="48"/>
      <c r="M21" s="48">
        <f>L21</f>
        <v>0</v>
      </c>
    </row>
    <row r="22" spans="1:13" s="22" customFormat="1">
      <c r="A22" s="241"/>
      <c r="B22" s="117"/>
      <c r="C22" s="135" t="s">
        <v>168</v>
      </c>
      <c r="D22" s="38" t="s">
        <v>76</v>
      </c>
      <c r="E22" s="179">
        <v>0.998</v>
      </c>
      <c r="F22" s="179">
        <f>E22*F19</f>
        <v>64.87</v>
      </c>
      <c r="G22" s="48"/>
      <c r="H22" s="48"/>
      <c r="I22" s="48"/>
      <c r="J22" s="48"/>
      <c r="K22" s="48"/>
      <c r="L22" s="48"/>
      <c r="M22" s="48">
        <f>H22</f>
        <v>0</v>
      </c>
    </row>
    <row r="23" spans="1:13" s="22" customFormat="1">
      <c r="A23" s="241"/>
      <c r="B23" s="117"/>
      <c r="C23" s="135" t="s">
        <v>77</v>
      </c>
      <c r="D23" s="38" t="s">
        <v>51</v>
      </c>
      <c r="E23" s="179">
        <v>0.14000000000000001</v>
      </c>
      <c r="F23" s="179">
        <f>E23*F19</f>
        <v>9.1000000000000014</v>
      </c>
      <c r="G23" s="48"/>
      <c r="H23" s="48"/>
      <c r="I23" s="48"/>
      <c r="J23" s="48"/>
      <c r="K23" s="48"/>
      <c r="L23" s="48"/>
      <c r="M23" s="48">
        <f>H23</f>
        <v>0</v>
      </c>
    </row>
    <row r="24" spans="1:13" s="22" customFormat="1">
      <c r="A24" s="242"/>
      <c r="B24" s="117"/>
      <c r="C24" s="145" t="s">
        <v>42</v>
      </c>
      <c r="D24" s="47" t="s">
        <v>31</v>
      </c>
      <c r="E24" s="179">
        <v>0.156</v>
      </c>
      <c r="F24" s="179">
        <f>E24*F19</f>
        <v>10.14</v>
      </c>
      <c r="G24" s="48"/>
      <c r="H24" s="48"/>
      <c r="I24" s="48"/>
      <c r="J24" s="48"/>
      <c r="K24" s="48"/>
      <c r="L24" s="48"/>
      <c r="M24" s="48">
        <f>H24</f>
        <v>0</v>
      </c>
    </row>
    <row r="25" spans="1:13" ht="22.5">
      <c r="A25" s="240">
        <v>4</v>
      </c>
      <c r="B25" s="59" t="s">
        <v>95</v>
      </c>
      <c r="C25" s="121" t="s">
        <v>86</v>
      </c>
      <c r="D25" s="119" t="s">
        <v>83</v>
      </c>
      <c r="E25" s="181"/>
      <c r="F25" s="182">
        <v>1</v>
      </c>
      <c r="G25" s="120"/>
      <c r="H25" s="120"/>
      <c r="I25" s="120"/>
      <c r="J25" s="120"/>
      <c r="K25" s="120"/>
      <c r="L25" s="120"/>
      <c r="M25" s="120"/>
    </row>
    <row r="26" spans="1:13" ht="15.75" customHeight="1">
      <c r="A26" s="241"/>
      <c r="B26" s="133"/>
      <c r="C26" s="102" t="s">
        <v>84</v>
      </c>
      <c r="D26" s="103" t="s">
        <v>29</v>
      </c>
      <c r="E26" s="183">
        <v>1.02</v>
      </c>
      <c r="F26" s="184">
        <f>F25*E26</f>
        <v>1.02</v>
      </c>
      <c r="G26" s="100"/>
      <c r="H26" s="101"/>
      <c r="I26" s="100"/>
      <c r="J26" s="100"/>
      <c r="K26" s="100"/>
      <c r="L26" s="100"/>
      <c r="M26" s="100">
        <f>J26</f>
        <v>0</v>
      </c>
    </row>
    <row r="27" spans="1:13">
      <c r="A27" s="241"/>
      <c r="B27" s="133"/>
      <c r="C27" s="104" t="s">
        <v>30</v>
      </c>
      <c r="D27" s="105" t="s">
        <v>87</v>
      </c>
      <c r="E27" s="185">
        <v>0.04</v>
      </c>
      <c r="F27" s="186">
        <f>F25*E27</f>
        <v>0.04</v>
      </c>
      <c r="G27" s="100"/>
      <c r="H27" s="100"/>
      <c r="I27" s="100"/>
      <c r="J27" s="100"/>
      <c r="K27" s="100"/>
      <c r="L27" s="100"/>
      <c r="M27" s="100">
        <f>L27</f>
        <v>0</v>
      </c>
    </row>
    <row r="28" spans="1:13">
      <c r="A28" s="241"/>
      <c r="B28" s="133"/>
      <c r="C28" s="104" t="s">
        <v>88</v>
      </c>
      <c r="D28" s="105" t="s">
        <v>83</v>
      </c>
      <c r="E28" s="185">
        <v>1</v>
      </c>
      <c r="F28" s="186">
        <f>F25*E28</f>
        <v>1</v>
      </c>
      <c r="G28" s="100"/>
      <c r="H28" s="100"/>
      <c r="I28" s="100"/>
      <c r="J28" s="100"/>
      <c r="K28" s="100"/>
      <c r="L28" s="100"/>
      <c r="M28" s="100">
        <f>H28</f>
        <v>0</v>
      </c>
    </row>
    <row r="29" spans="1:13">
      <c r="A29" s="242"/>
      <c r="B29" s="133"/>
      <c r="C29" s="106" t="s">
        <v>85</v>
      </c>
      <c r="D29" s="107" t="s">
        <v>89</v>
      </c>
      <c r="E29" s="187">
        <v>0.42</v>
      </c>
      <c r="F29" s="188">
        <f>F25*E29</f>
        <v>0.42</v>
      </c>
      <c r="G29" s="108"/>
      <c r="H29" s="100"/>
      <c r="I29" s="100"/>
      <c r="J29" s="100"/>
      <c r="K29" s="100"/>
      <c r="L29" s="100"/>
      <c r="M29" s="100">
        <f>H29</f>
        <v>0</v>
      </c>
    </row>
    <row r="30" spans="1:13" ht="22.5">
      <c r="A30" s="240">
        <v>5</v>
      </c>
      <c r="B30" s="146" t="s">
        <v>96</v>
      </c>
      <c r="C30" s="121" t="s">
        <v>90</v>
      </c>
      <c r="D30" s="119" t="s">
        <v>83</v>
      </c>
      <c r="E30" s="181"/>
      <c r="F30" s="182">
        <v>1</v>
      </c>
      <c r="G30" s="120"/>
      <c r="H30" s="120"/>
      <c r="I30" s="120"/>
      <c r="J30" s="120"/>
      <c r="K30" s="120"/>
      <c r="L30" s="120"/>
      <c r="M30" s="120"/>
    </row>
    <row r="31" spans="1:13">
      <c r="A31" s="241"/>
      <c r="B31" s="147"/>
      <c r="C31" s="102" t="s">
        <v>84</v>
      </c>
      <c r="D31" s="103" t="s">
        <v>29</v>
      </c>
      <c r="E31" s="183">
        <v>6.82</v>
      </c>
      <c r="F31" s="184">
        <f>F30*E31</f>
        <v>6.82</v>
      </c>
      <c r="G31" s="100"/>
      <c r="H31" s="101"/>
      <c r="I31" s="100"/>
      <c r="J31" s="100"/>
      <c r="K31" s="100"/>
      <c r="L31" s="100"/>
      <c r="M31" s="100">
        <f>J31</f>
        <v>0</v>
      </c>
    </row>
    <row r="32" spans="1:13">
      <c r="A32" s="241"/>
      <c r="B32" s="147"/>
      <c r="C32" s="104" t="s">
        <v>30</v>
      </c>
      <c r="D32" s="105" t="s">
        <v>87</v>
      </c>
      <c r="E32" s="185">
        <v>0.01</v>
      </c>
      <c r="F32" s="186">
        <f>F30*E32</f>
        <v>0.01</v>
      </c>
      <c r="G32" s="100"/>
      <c r="H32" s="100"/>
      <c r="I32" s="100"/>
      <c r="J32" s="100"/>
      <c r="K32" s="100"/>
      <c r="L32" s="100"/>
      <c r="M32" s="100">
        <f>L32</f>
        <v>0</v>
      </c>
    </row>
    <row r="33" spans="1:13">
      <c r="A33" s="241"/>
      <c r="B33" s="147"/>
      <c r="C33" s="104" t="s">
        <v>91</v>
      </c>
      <c r="D33" s="105" t="s">
        <v>83</v>
      </c>
      <c r="E33" s="185"/>
      <c r="F33" s="186">
        <f>F30</f>
        <v>1</v>
      </c>
      <c r="G33" s="109"/>
      <c r="H33" s="109"/>
      <c r="I33" s="109"/>
      <c r="J33" s="109"/>
      <c r="K33" s="109"/>
      <c r="L33" s="109"/>
      <c r="M33" s="109">
        <f>H33</f>
        <v>0</v>
      </c>
    </row>
    <row r="34" spans="1:13">
      <c r="A34" s="242"/>
      <c r="B34" s="147"/>
      <c r="C34" s="106" t="s">
        <v>85</v>
      </c>
      <c r="D34" s="107" t="s">
        <v>31</v>
      </c>
      <c r="E34" s="187">
        <v>7.0000000000000007E-2</v>
      </c>
      <c r="F34" s="188">
        <f>F30*E34</f>
        <v>7.0000000000000007E-2</v>
      </c>
      <c r="G34" s="100"/>
      <c r="H34" s="109"/>
      <c r="I34" s="100"/>
      <c r="J34" s="100"/>
      <c r="K34" s="100"/>
      <c r="L34" s="100"/>
      <c r="M34" s="109">
        <f>H34</f>
        <v>0</v>
      </c>
    </row>
    <row r="35" spans="1:13" ht="30">
      <c r="A35" s="240">
        <v>6</v>
      </c>
      <c r="B35" s="118" t="s">
        <v>100</v>
      </c>
      <c r="C35" s="144" t="s">
        <v>92</v>
      </c>
      <c r="D35" s="57" t="s">
        <v>80</v>
      </c>
      <c r="E35" s="154"/>
      <c r="F35" s="154">
        <v>22</v>
      </c>
      <c r="G35" s="55"/>
      <c r="H35" s="55"/>
      <c r="I35" s="55"/>
      <c r="J35" s="55"/>
      <c r="K35" s="55"/>
      <c r="L35" s="55"/>
      <c r="M35" s="55"/>
    </row>
    <row r="36" spans="1:13">
      <c r="A36" s="241"/>
      <c r="B36" s="117"/>
      <c r="C36" s="145" t="s">
        <v>25</v>
      </c>
      <c r="D36" s="47" t="s">
        <v>29</v>
      </c>
      <c r="E36" s="179">
        <v>1.51</v>
      </c>
      <c r="F36" s="179">
        <f>E36*F35</f>
        <v>33.22</v>
      </c>
      <c r="G36" s="48"/>
      <c r="H36" s="48"/>
      <c r="I36" s="48"/>
      <c r="J36" s="48"/>
      <c r="K36" s="48"/>
      <c r="L36" s="48"/>
      <c r="M36" s="48">
        <f>J36</f>
        <v>0</v>
      </c>
    </row>
    <row r="37" spans="1:13">
      <c r="A37" s="241"/>
      <c r="B37" s="117"/>
      <c r="C37" s="145" t="s">
        <v>30</v>
      </c>
      <c r="D37" s="47" t="s">
        <v>31</v>
      </c>
      <c r="E37" s="179">
        <v>0.13</v>
      </c>
      <c r="F37" s="179">
        <f>E37*F35</f>
        <v>2.8600000000000003</v>
      </c>
      <c r="G37" s="48"/>
      <c r="H37" s="48"/>
      <c r="I37" s="48"/>
      <c r="J37" s="48"/>
      <c r="K37" s="48"/>
      <c r="L37" s="48"/>
      <c r="M37" s="48">
        <f>L37</f>
        <v>0</v>
      </c>
    </row>
    <row r="38" spans="1:13">
      <c r="A38" s="241"/>
      <c r="B38" s="117"/>
      <c r="C38" s="145" t="s">
        <v>93</v>
      </c>
      <c r="D38" s="47" t="s">
        <v>55</v>
      </c>
      <c r="E38" s="179">
        <v>1</v>
      </c>
      <c r="F38" s="179">
        <f>E38*F35</f>
        <v>22</v>
      </c>
      <c r="G38" s="48"/>
      <c r="H38" s="48"/>
      <c r="I38" s="48"/>
      <c r="J38" s="48"/>
      <c r="K38" s="48"/>
      <c r="L38" s="48"/>
      <c r="M38" s="48">
        <f>H38</f>
        <v>0</v>
      </c>
    </row>
    <row r="39" spans="1:13">
      <c r="A39" s="241"/>
      <c r="B39" s="117"/>
      <c r="C39" s="145" t="s">
        <v>82</v>
      </c>
      <c r="D39" s="47" t="s">
        <v>51</v>
      </c>
      <c r="E39" s="179">
        <v>1.1000000000000001</v>
      </c>
      <c r="F39" s="179">
        <f>E39*F35</f>
        <v>24.200000000000003</v>
      </c>
      <c r="G39" s="48"/>
      <c r="H39" s="48"/>
      <c r="I39" s="48"/>
      <c r="J39" s="48"/>
      <c r="K39" s="48"/>
      <c r="L39" s="48"/>
      <c r="M39" s="48">
        <f>H39</f>
        <v>0</v>
      </c>
    </row>
    <row r="40" spans="1:13">
      <c r="A40" s="242"/>
      <c r="B40" s="117"/>
      <c r="C40" s="106" t="s">
        <v>85</v>
      </c>
      <c r="D40" s="47" t="s">
        <v>31</v>
      </c>
      <c r="E40" s="179">
        <v>7.0000000000000007E-2</v>
      </c>
      <c r="F40" s="179">
        <f>E40*F35</f>
        <v>1.54</v>
      </c>
      <c r="G40" s="48"/>
      <c r="H40" s="48"/>
      <c r="I40" s="48"/>
      <c r="J40" s="48"/>
      <c r="K40" s="48"/>
      <c r="L40" s="48"/>
      <c r="M40" s="48">
        <f>H40</f>
        <v>0</v>
      </c>
    </row>
    <row r="41" spans="1:13" ht="22.5">
      <c r="A41" s="240">
        <v>7</v>
      </c>
      <c r="B41" s="118" t="s">
        <v>166</v>
      </c>
      <c r="C41" s="128" t="s">
        <v>164</v>
      </c>
      <c r="D41" s="57" t="s">
        <v>165</v>
      </c>
      <c r="E41" s="154"/>
      <c r="F41" s="154">
        <v>1</v>
      </c>
      <c r="G41" s="62"/>
      <c r="H41" s="62"/>
      <c r="I41" s="62"/>
      <c r="J41" s="62"/>
      <c r="K41" s="62"/>
      <c r="L41" s="62"/>
      <c r="M41" s="62"/>
    </row>
    <row r="42" spans="1:13">
      <c r="A42" s="241"/>
      <c r="B42" s="98"/>
      <c r="C42" s="49" t="s">
        <v>25</v>
      </c>
      <c r="D42" s="38" t="s">
        <v>26</v>
      </c>
      <c r="E42" s="189">
        <v>23.5</v>
      </c>
      <c r="F42" s="189">
        <f>E42*F41</f>
        <v>23.5</v>
      </c>
      <c r="G42" s="40"/>
      <c r="H42" s="40"/>
      <c r="I42" s="40"/>
      <c r="J42" s="40"/>
      <c r="K42" s="40"/>
      <c r="L42" s="40"/>
      <c r="M42" s="40">
        <f>J42</f>
        <v>0</v>
      </c>
    </row>
    <row r="43" spans="1:13">
      <c r="A43" s="241"/>
      <c r="B43" s="98"/>
      <c r="C43" s="49" t="s">
        <v>47</v>
      </c>
      <c r="D43" s="38" t="s">
        <v>31</v>
      </c>
      <c r="E43" s="189">
        <v>1.1000000000000001</v>
      </c>
      <c r="F43" s="189">
        <f>E43*F41</f>
        <v>1.1000000000000001</v>
      </c>
      <c r="G43" s="40"/>
      <c r="H43" s="40"/>
      <c r="I43" s="40"/>
      <c r="J43" s="40"/>
      <c r="K43" s="40"/>
      <c r="L43" s="40"/>
      <c r="M43" s="40">
        <f>L43</f>
        <v>0</v>
      </c>
    </row>
    <row r="44" spans="1:13">
      <c r="A44" s="241"/>
      <c r="B44" s="98"/>
      <c r="C44" s="49" t="s">
        <v>163</v>
      </c>
      <c r="D44" s="38" t="s">
        <v>165</v>
      </c>
      <c r="E44" s="189">
        <v>1</v>
      </c>
      <c r="F44" s="189">
        <f>E44*F41</f>
        <v>1</v>
      </c>
      <c r="G44" s="40"/>
      <c r="H44" s="40"/>
      <c r="I44" s="40"/>
      <c r="J44" s="40"/>
      <c r="K44" s="40"/>
      <c r="L44" s="40"/>
      <c r="M44" s="40">
        <f>H44</f>
        <v>0</v>
      </c>
    </row>
    <row r="45" spans="1:13">
      <c r="A45" s="242"/>
      <c r="B45" s="98"/>
      <c r="C45" s="106" t="s">
        <v>85</v>
      </c>
      <c r="D45" s="38" t="s">
        <v>31</v>
      </c>
      <c r="E45" s="189">
        <v>1.1200000000000001</v>
      </c>
      <c r="F45" s="189">
        <f>E45*F41</f>
        <v>1.1200000000000001</v>
      </c>
      <c r="G45" s="40"/>
      <c r="H45" s="40"/>
      <c r="I45" s="40"/>
      <c r="J45" s="40"/>
      <c r="K45" s="40"/>
      <c r="L45" s="40"/>
      <c r="M45" s="40">
        <f>H45</f>
        <v>0</v>
      </c>
    </row>
    <row r="46" spans="1:13">
      <c r="A46" s="87"/>
      <c r="B46" s="88"/>
      <c r="C46" s="81" t="s">
        <v>59</v>
      </c>
      <c r="D46" s="81"/>
      <c r="E46" s="84"/>
      <c r="F46" s="84"/>
      <c r="G46" s="86"/>
      <c r="H46" s="86">
        <f>SUM(H9:H45)</f>
        <v>0</v>
      </c>
      <c r="I46" s="86"/>
      <c r="J46" s="86">
        <f>SUM(J9:J45)</f>
        <v>0</v>
      </c>
      <c r="K46" s="86"/>
      <c r="L46" s="86">
        <f>SUM(L9:L45)</f>
        <v>0</v>
      </c>
      <c r="M46" s="86">
        <f>SUM(M9:M45)</f>
        <v>0</v>
      </c>
    </row>
    <row r="47" spans="1:13">
      <c r="A47" s="87"/>
      <c r="B47" s="88"/>
      <c r="C47" s="81" t="s">
        <v>94</v>
      </c>
      <c r="D47" s="90">
        <v>0.05</v>
      </c>
      <c r="E47" s="84"/>
      <c r="F47" s="84"/>
      <c r="G47" s="86"/>
      <c r="H47" s="86">
        <f>H46*D47</f>
        <v>0</v>
      </c>
      <c r="I47" s="86"/>
      <c r="J47" s="86"/>
      <c r="K47" s="86"/>
      <c r="L47" s="86"/>
      <c r="M47" s="86">
        <f>H46*D47</f>
        <v>0</v>
      </c>
    </row>
    <row r="48" spans="1:13">
      <c r="A48" s="91"/>
      <c r="B48" s="91"/>
      <c r="C48" s="81" t="s">
        <v>59</v>
      </c>
      <c r="D48" s="92"/>
      <c r="E48" s="91"/>
      <c r="F48" s="93"/>
      <c r="G48" s="124"/>
      <c r="H48" s="86">
        <f>SUM(H46:H47)</f>
        <v>0</v>
      </c>
      <c r="I48" s="86"/>
      <c r="J48" s="86">
        <f>SUM(J46:J47)</f>
        <v>0</v>
      </c>
      <c r="K48" s="86"/>
      <c r="L48" s="86">
        <f>SUM(L46:L47)</f>
        <v>0</v>
      </c>
      <c r="M48" s="86">
        <f>SUM(M46:M47)</f>
        <v>0</v>
      </c>
    </row>
    <row r="49" spans="1:13">
      <c r="A49" s="91"/>
      <c r="B49" s="91"/>
      <c r="C49" s="81" t="s">
        <v>61</v>
      </c>
      <c r="D49" s="90">
        <v>0.12</v>
      </c>
      <c r="E49" s="91"/>
      <c r="F49" s="93"/>
      <c r="G49" s="124"/>
      <c r="H49" s="86">
        <f>H48*D49</f>
        <v>0</v>
      </c>
      <c r="I49" s="86"/>
      <c r="J49" s="86">
        <f>J48*D49</f>
        <v>0</v>
      </c>
      <c r="K49" s="86"/>
      <c r="L49" s="86">
        <f>L48*D49</f>
        <v>0</v>
      </c>
      <c r="M49" s="86">
        <f>M48*D49</f>
        <v>0</v>
      </c>
    </row>
    <row r="50" spans="1:13">
      <c r="A50" s="91"/>
      <c r="B50" s="91"/>
      <c r="C50" s="81" t="s">
        <v>59</v>
      </c>
      <c r="D50" s="81"/>
      <c r="E50" s="91"/>
      <c r="F50" s="93"/>
      <c r="G50" s="124"/>
      <c r="H50" s="86">
        <f>SUM(H48:H49)</f>
        <v>0</v>
      </c>
      <c r="I50" s="86"/>
      <c r="J50" s="86">
        <f>SUM(J48:J49)</f>
        <v>0</v>
      </c>
      <c r="K50" s="86"/>
      <c r="L50" s="86">
        <f>SUM(L48:L49)</f>
        <v>0</v>
      </c>
      <c r="M50" s="86">
        <f>SUM(M48:M49)</f>
        <v>0</v>
      </c>
    </row>
    <row r="51" spans="1:13">
      <c r="A51" s="91"/>
      <c r="B51" s="91"/>
      <c r="C51" s="81" t="s">
        <v>62</v>
      </c>
      <c r="D51" s="90">
        <v>0.08</v>
      </c>
      <c r="E51" s="91"/>
      <c r="F51" s="93"/>
      <c r="G51" s="124"/>
      <c r="H51" s="86">
        <f>H50*D51</f>
        <v>0</v>
      </c>
      <c r="I51" s="86"/>
      <c r="J51" s="86">
        <f>J50*D51</f>
        <v>0</v>
      </c>
      <c r="K51" s="86"/>
      <c r="L51" s="86">
        <f>L50*D51</f>
        <v>0</v>
      </c>
      <c r="M51" s="86">
        <f>M50*D51</f>
        <v>0</v>
      </c>
    </row>
    <row r="52" spans="1:13">
      <c r="A52" s="91"/>
      <c r="B52" s="91"/>
      <c r="C52" s="81" t="s">
        <v>59</v>
      </c>
      <c r="D52" s="92"/>
      <c r="E52" s="91"/>
      <c r="F52" s="93"/>
      <c r="G52" s="124"/>
      <c r="H52" s="86">
        <f>SUM(H50:H51)</f>
        <v>0</v>
      </c>
      <c r="I52" s="86"/>
      <c r="J52" s="86">
        <f>SUM(J50:J51)</f>
        <v>0</v>
      </c>
      <c r="K52" s="86"/>
      <c r="L52" s="86">
        <f>SUM(L50:L51)</f>
        <v>0</v>
      </c>
      <c r="M52" s="86">
        <f>SUM(M50:M51)</f>
        <v>0</v>
      </c>
    </row>
    <row r="53" spans="1:13">
      <c r="H53" s="46"/>
      <c r="I53" s="46"/>
      <c r="J53" s="46"/>
      <c r="K53" s="46"/>
      <c r="L53" s="46"/>
      <c r="M53" s="46"/>
    </row>
    <row r="54" spans="1:13">
      <c r="C54" s="149"/>
      <c r="D54" s="149"/>
      <c r="E54" s="149"/>
      <c r="F54" s="122"/>
    </row>
    <row r="55" spans="1:13">
      <c r="C55" s="149"/>
      <c r="D55" s="149"/>
      <c r="E55" s="149"/>
      <c r="F55" s="122"/>
    </row>
  </sheetData>
  <mergeCells count="23">
    <mergeCell ref="A14:A18"/>
    <mergeCell ref="A5:A6"/>
    <mergeCell ref="A9:A13"/>
    <mergeCell ref="E5:F5"/>
    <mergeCell ref="D5:D6"/>
    <mergeCell ref="B5:B6"/>
    <mergeCell ref="C5:C6"/>
    <mergeCell ref="A35:A40"/>
    <mergeCell ref="A30:A34"/>
    <mergeCell ref="A41:A45"/>
    <mergeCell ref="A25:A29"/>
    <mergeCell ref="A1:M1"/>
    <mergeCell ref="A2:M2"/>
    <mergeCell ref="L3:M3"/>
    <mergeCell ref="A4:E4"/>
    <mergeCell ref="G4:L4"/>
    <mergeCell ref="A3:E3"/>
    <mergeCell ref="I5:J5"/>
    <mergeCell ref="K5:L5"/>
    <mergeCell ref="M5:M6"/>
    <mergeCell ref="B8:F8"/>
    <mergeCell ref="A19:A24"/>
    <mergeCell ref="G5:H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4"/>
  <sheetViews>
    <sheetView tabSelected="1" topLeftCell="A31" workbookViewId="0">
      <selection activeCell="K54" sqref="K54"/>
    </sheetView>
  </sheetViews>
  <sheetFormatPr defaultRowHeight="15"/>
  <cols>
    <col min="1" max="1" width="3.85546875" style="115" customWidth="1"/>
    <col min="2" max="2" width="11.42578125" customWidth="1"/>
    <col min="3" max="3" width="56.7109375" customWidth="1"/>
    <col min="6" max="6" width="10" customWidth="1"/>
  </cols>
  <sheetData>
    <row r="1" spans="1:13" ht="20.25" customHeight="1">
      <c r="A1" s="238" t="s">
        <v>113</v>
      </c>
      <c r="B1" s="238"/>
      <c r="C1" s="238"/>
      <c r="D1" s="238"/>
      <c r="E1" s="238"/>
      <c r="F1" s="238"/>
      <c r="G1" s="238"/>
      <c r="H1" s="238"/>
      <c r="I1" s="238"/>
      <c r="J1" s="238"/>
      <c r="K1" s="238"/>
      <c r="L1" s="238"/>
      <c r="M1" s="238"/>
    </row>
    <row r="2" spans="1:13" ht="21" customHeight="1">
      <c r="A2" s="238" t="s">
        <v>64</v>
      </c>
      <c r="B2" s="238"/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8"/>
    </row>
    <row r="3" spans="1:13">
      <c r="A3" s="237" t="s">
        <v>145</v>
      </c>
      <c r="B3" s="237"/>
      <c r="C3" s="237"/>
      <c r="D3" s="237"/>
      <c r="E3" s="237"/>
      <c r="F3" s="114"/>
      <c r="G3" s="114"/>
      <c r="H3" s="114"/>
      <c r="I3" s="114"/>
      <c r="J3" s="114"/>
      <c r="K3" s="114"/>
      <c r="L3" s="238" t="s">
        <v>191</v>
      </c>
      <c r="M3" s="238"/>
    </row>
    <row r="4" spans="1:13">
      <c r="A4" s="262" t="s">
        <v>146</v>
      </c>
      <c r="B4" s="262"/>
      <c r="C4" s="262"/>
      <c r="D4" s="262"/>
      <c r="E4" s="262"/>
      <c r="F4" s="116"/>
      <c r="G4" s="263"/>
      <c r="H4" s="263"/>
      <c r="I4" s="263"/>
      <c r="J4" s="263"/>
      <c r="K4" s="263"/>
      <c r="L4" s="263"/>
      <c r="M4" s="126"/>
    </row>
    <row r="5" spans="1:13" ht="33.75" customHeight="1">
      <c r="A5" s="268" t="s">
        <v>12</v>
      </c>
      <c r="B5" s="273" t="s">
        <v>65</v>
      </c>
      <c r="C5" s="268" t="s">
        <v>66</v>
      </c>
      <c r="D5" s="268" t="s">
        <v>67</v>
      </c>
      <c r="E5" s="266" t="s">
        <v>68</v>
      </c>
      <c r="F5" s="267"/>
      <c r="G5" s="264" t="s">
        <v>69</v>
      </c>
      <c r="H5" s="265"/>
      <c r="I5" s="264" t="s">
        <v>70</v>
      </c>
      <c r="J5" s="265"/>
      <c r="K5" s="266" t="s">
        <v>71</v>
      </c>
      <c r="L5" s="267"/>
      <c r="M5" s="268" t="s">
        <v>59</v>
      </c>
    </row>
    <row r="6" spans="1:13" ht="30">
      <c r="A6" s="269"/>
      <c r="B6" s="274"/>
      <c r="C6" s="269"/>
      <c r="D6" s="269"/>
      <c r="E6" s="97" t="s">
        <v>72</v>
      </c>
      <c r="F6" s="98" t="s">
        <v>73</v>
      </c>
      <c r="G6" s="99" t="s">
        <v>74</v>
      </c>
      <c r="H6" s="98" t="s">
        <v>59</v>
      </c>
      <c r="I6" s="99" t="s">
        <v>74</v>
      </c>
      <c r="J6" s="98" t="s">
        <v>59</v>
      </c>
      <c r="K6" s="99" t="s">
        <v>74</v>
      </c>
      <c r="L6" s="98" t="s">
        <v>59</v>
      </c>
      <c r="M6" s="269"/>
    </row>
    <row r="7" spans="1:13">
      <c r="A7" s="35">
        <v>1</v>
      </c>
      <c r="B7" s="35">
        <v>2</v>
      </c>
      <c r="C7" s="35">
        <v>3</v>
      </c>
      <c r="D7" s="35">
        <v>4</v>
      </c>
      <c r="E7" s="35">
        <v>5</v>
      </c>
      <c r="F7" s="35">
        <v>6</v>
      </c>
      <c r="G7" s="35">
        <v>7</v>
      </c>
      <c r="H7" s="35">
        <v>8</v>
      </c>
      <c r="I7" s="35">
        <v>9</v>
      </c>
      <c r="J7" s="35">
        <v>10</v>
      </c>
      <c r="K7" s="35">
        <v>11</v>
      </c>
      <c r="L7" s="35">
        <v>12</v>
      </c>
      <c r="M7" s="35">
        <v>13</v>
      </c>
    </row>
    <row r="8" spans="1:13">
      <c r="A8" s="35"/>
      <c r="B8" s="275" t="s">
        <v>113</v>
      </c>
      <c r="C8" s="276"/>
      <c r="D8" s="276"/>
      <c r="E8" s="276"/>
      <c r="F8" s="277"/>
      <c r="G8" s="123"/>
      <c r="H8" s="123"/>
      <c r="I8" s="123"/>
      <c r="J8" s="123"/>
      <c r="K8" s="123"/>
      <c r="L8" s="123"/>
      <c r="M8" s="123"/>
    </row>
    <row r="9" spans="1:13">
      <c r="A9" s="240">
        <v>1</v>
      </c>
      <c r="B9" s="131" t="s">
        <v>114</v>
      </c>
      <c r="C9" s="128" t="s">
        <v>115</v>
      </c>
      <c r="D9" s="57" t="s">
        <v>80</v>
      </c>
      <c r="E9" s="154"/>
      <c r="F9" s="154">
        <v>1</v>
      </c>
      <c r="G9" s="62"/>
      <c r="H9" s="62"/>
      <c r="I9" s="62"/>
      <c r="J9" s="62"/>
      <c r="K9" s="62"/>
      <c r="L9" s="62"/>
      <c r="M9" s="62"/>
    </row>
    <row r="10" spans="1:13">
      <c r="A10" s="241"/>
      <c r="B10" s="129"/>
      <c r="C10" s="49" t="s">
        <v>25</v>
      </c>
      <c r="D10" s="38" t="s">
        <v>26</v>
      </c>
      <c r="E10" s="189">
        <v>7.24</v>
      </c>
      <c r="F10" s="189">
        <f>E10*F9</f>
        <v>7.24</v>
      </c>
      <c r="G10" s="40"/>
      <c r="H10" s="40"/>
      <c r="I10" s="40"/>
      <c r="J10" s="40"/>
      <c r="K10" s="40"/>
      <c r="L10" s="40"/>
      <c r="M10" s="40">
        <f>J10</f>
        <v>0</v>
      </c>
    </row>
    <row r="11" spans="1:13">
      <c r="A11" s="241"/>
      <c r="B11" s="129"/>
      <c r="C11" s="49" t="s">
        <v>159</v>
      </c>
      <c r="D11" s="38" t="s">
        <v>31</v>
      </c>
      <c r="E11" s="189">
        <v>1</v>
      </c>
      <c r="F11" s="189">
        <f>E11*F9</f>
        <v>1</v>
      </c>
      <c r="G11" s="40"/>
      <c r="H11" s="40"/>
      <c r="I11" s="40"/>
      <c r="J11" s="40"/>
      <c r="K11" s="40"/>
      <c r="L11" s="40"/>
      <c r="M11" s="40">
        <f>H11</f>
        <v>0</v>
      </c>
    </row>
    <row r="12" spans="1:13">
      <c r="A12" s="242"/>
      <c r="B12" s="130"/>
      <c r="C12" s="49" t="s">
        <v>42</v>
      </c>
      <c r="D12" s="38" t="s">
        <v>31</v>
      </c>
      <c r="E12" s="189">
        <v>0.38400000000000001</v>
      </c>
      <c r="F12" s="189">
        <f>E12*F9</f>
        <v>0.38400000000000001</v>
      </c>
      <c r="G12" s="40"/>
      <c r="H12" s="40"/>
      <c r="I12" s="40"/>
      <c r="J12" s="40"/>
      <c r="K12" s="40"/>
      <c r="L12" s="40"/>
      <c r="M12" s="40">
        <f>H12</f>
        <v>0</v>
      </c>
    </row>
    <row r="13" spans="1:13">
      <c r="A13" s="240">
        <v>2</v>
      </c>
      <c r="B13" s="111" t="s">
        <v>135</v>
      </c>
      <c r="C13" s="128" t="s">
        <v>116</v>
      </c>
      <c r="D13" s="57" t="s">
        <v>80</v>
      </c>
      <c r="E13" s="154"/>
      <c r="F13" s="154">
        <v>1</v>
      </c>
      <c r="G13" s="62"/>
      <c r="H13" s="62"/>
      <c r="I13" s="62"/>
      <c r="J13" s="62"/>
      <c r="K13" s="62"/>
      <c r="L13" s="62"/>
      <c r="M13" s="62"/>
    </row>
    <row r="14" spans="1:13">
      <c r="A14" s="241"/>
      <c r="B14" s="112"/>
      <c r="C14" s="49" t="s">
        <v>25</v>
      </c>
      <c r="D14" s="38" t="s">
        <v>26</v>
      </c>
      <c r="E14" s="189">
        <v>1</v>
      </c>
      <c r="F14" s="189">
        <f>E14*F13</f>
        <v>1</v>
      </c>
      <c r="G14" s="40"/>
      <c r="H14" s="40"/>
      <c r="I14" s="40"/>
      <c r="J14" s="40"/>
      <c r="K14" s="40"/>
      <c r="L14" s="40"/>
      <c r="M14" s="40">
        <f>J14</f>
        <v>0</v>
      </c>
    </row>
    <row r="15" spans="1:13">
      <c r="A15" s="241"/>
      <c r="B15" s="112"/>
      <c r="C15" s="49" t="s">
        <v>160</v>
      </c>
      <c r="D15" s="38" t="s">
        <v>80</v>
      </c>
      <c r="E15" s="189">
        <v>1</v>
      </c>
      <c r="F15" s="189">
        <f>E15*F13</f>
        <v>1</v>
      </c>
      <c r="G15" s="40"/>
      <c r="H15" s="40"/>
      <c r="I15" s="40"/>
      <c r="J15" s="40"/>
      <c r="K15" s="40"/>
      <c r="L15" s="40"/>
      <c r="M15" s="40">
        <f>H15</f>
        <v>0</v>
      </c>
    </row>
    <row r="16" spans="1:13">
      <c r="A16" s="241"/>
      <c r="B16" s="112"/>
      <c r="C16" s="49" t="s">
        <v>117</v>
      </c>
      <c r="D16" s="38" t="s">
        <v>31</v>
      </c>
      <c r="E16" s="189">
        <v>1.07</v>
      </c>
      <c r="F16" s="189">
        <f>E16*F13</f>
        <v>1.07</v>
      </c>
      <c r="G16" s="40"/>
      <c r="H16" s="40"/>
      <c r="I16" s="40"/>
      <c r="J16" s="40"/>
      <c r="K16" s="40"/>
      <c r="L16" s="40"/>
      <c r="M16" s="40">
        <f>H16</f>
        <v>0</v>
      </c>
    </row>
    <row r="17" spans="1:13">
      <c r="A17" s="242"/>
      <c r="B17" s="113"/>
      <c r="C17" s="49" t="s">
        <v>47</v>
      </c>
      <c r="D17" s="38" t="s">
        <v>31</v>
      </c>
      <c r="E17" s="189">
        <v>0.05</v>
      </c>
      <c r="F17" s="189">
        <f>E17*F13</f>
        <v>0.05</v>
      </c>
      <c r="G17" s="40"/>
      <c r="H17" s="40"/>
      <c r="I17" s="40"/>
      <c r="J17" s="40"/>
      <c r="K17" s="40"/>
      <c r="L17" s="40"/>
      <c r="M17" s="40">
        <f>L17</f>
        <v>0</v>
      </c>
    </row>
    <row r="18" spans="1:13">
      <c r="A18" s="240">
        <v>3</v>
      </c>
      <c r="B18" s="111" t="s">
        <v>118</v>
      </c>
      <c r="C18" s="128" t="s">
        <v>161</v>
      </c>
      <c r="D18" s="57" t="s">
        <v>76</v>
      </c>
      <c r="E18" s="154"/>
      <c r="F18" s="154">
        <f>(F20+F21+F22)</f>
        <v>57.3</v>
      </c>
      <c r="G18" s="62"/>
      <c r="H18" s="62"/>
      <c r="I18" s="62"/>
      <c r="J18" s="62"/>
      <c r="K18" s="62"/>
      <c r="L18" s="62"/>
      <c r="M18" s="62"/>
    </row>
    <row r="19" spans="1:13">
      <c r="A19" s="241"/>
      <c r="B19" s="112"/>
      <c r="C19" s="49" t="s">
        <v>25</v>
      </c>
      <c r="D19" s="38" t="s">
        <v>26</v>
      </c>
      <c r="E19" s="189">
        <v>0.13</v>
      </c>
      <c r="F19" s="189">
        <f>E19*F18</f>
        <v>7.4489999999999998</v>
      </c>
      <c r="G19" s="40"/>
      <c r="H19" s="40"/>
      <c r="I19" s="40"/>
      <c r="J19" s="40"/>
      <c r="K19" s="40"/>
      <c r="L19" s="40"/>
      <c r="M19" s="40">
        <f>J19</f>
        <v>0</v>
      </c>
    </row>
    <row r="20" spans="1:13" ht="17.25">
      <c r="A20" s="241"/>
      <c r="B20" s="112"/>
      <c r="C20" s="49" t="s">
        <v>119</v>
      </c>
      <c r="D20" s="38" t="s">
        <v>76</v>
      </c>
      <c r="E20" s="189"/>
      <c r="F20" s="189">
        <v>48.3</v>
      </c>
      <c r="G20" s="40"/>
      <c r="H20" s="40"/>
      <c r="I20" s="40"/>
      <c r="J20" s="40"/>
      <c r="K20" s="40"/>
      <c r="L20" s="40"/>
      <c r="M20" s="40">
        <f>H20</f>
        <v>0</v>
      </c>
    </row>
    <row r="21" spans="1:13" ht="17.25">
      <c r="A21" s="241"/>
      <c r="B21" s="112"/>
      <c r="C21" s="49" t="s">
        <v>120</v>
      </c>
      <c r="D21" s="38" t="s">
        <v>76</v>
      </c>
      <c r="E21" s="189"/>
      <c r="F21" s="189">
        <v>3</v>
      </c>
      <c r="G21" s="40"/>
      <c r="H21" s="40"/>
      <c r="I21" s="40"/>
      <c r="J21" s="40"/>
      <c r="K21" s="40"/>
      <c r="L21" s="40"/>
      <c r="M21" s="40">
        <f>H21</f>
        <v>0</v>
      </c>
    </row>
    <row r="22" spans="1:13" ht="17.25">
      <c r="A22" s="241"/>
      <c r="B22" s="112"/>
      <c r="C22" s="49" t="s">
        <v>121</v>
      </c>
      <c r="D22" s="38" t="s">
        <v>76</v>
      </c>
      <c r="E22" s="189"/>
      <c r="F22" s="189">
        <v>6</v>
      </c>
      <c r="G22" s="40"/>
      <c r="H22" s="40"/>
      <c r="I22" s="40"/>
      <c r="J22" s="40"/>
      <c r="K22" s="40"/>
      <c r="L22" s="40"/>
      <c r="M22" s="40">
        <f>H22</f>
        <v>0</v>
      </c>
    </row>
    <row r="23" spans="1:13">
      <c r="A23" s="241"/>
      <c r="B23" s="113"/>
      <c r="C23" s="49" t="s">
        <v>117</v>
      </c>
      <c r="D23" s="38" t="s">
        <v>31</v>
      </c>
      <c r="E23" s="189">
        <v>1.44E-2</v>
      </c>
      <c r="F23" s="189">
        <f>E23*F18</f>
        <v>0.82511999999999996</v>
      </c>
      <c r="G23" s="40"/>
      <c r="H23" s="40"/>
      <c r="I23" s="40"/>
      <c r="J23" s="40"/>
      <c r="K23" s="40"/>
      <c r="L23" s="40"/>
      <c r="M23" s="40">
        <f>H23</f>
        <v>0</v>
      </c>
    </row>
    <row r="24" spans="1:13">
      <c r="A24" s="242"/>
      <c r="B24" s="112"/>
      <c r="C24" s="49" t="s">
        <v>47</v>
      </c>
      <c r="D24" s="38" t="s">
        <v>31</v>
      </c>
      <c r="E24" s="189">
        <v>3.7100000000000001E-2</v>
      </c>
      <c r="F24" s="189">
        <f>E24*F18</f>
        <v>2.1258300000000001</v>
      </c>
      <c r="G24" s="40"/>
      <c r="H24" s="40"/>
      <c r="I24" s="40"/>
      <c r="J24" s="40"/>
      <c r="K24" s="40"/>
      <c r="L24" s="40"/>
      <c r="M24" s="40">
        <f>L24</f>
        <v>0</v>
      </c>
    </row>
    <row r="25" spans="1:13">
      <c r="A25" s="240">
        <v>4</v>
      </c>
      <c r="B25" s="111" t="s">
        <v>136</v>
      </c>
      <c r="C25" s="128" t="s">
        <v>134</v>
      </c>
      <c r="D25" s="57" t="s">
        <v>80</v>
      </c>
      <c r="E25" s="190"/>
      <c r="F25" s="154">
        <v>1</v>
      </c>
      <c r="G25" s="62"/>
      <c r="H25" s="62"/>
      <c r="I25" s="62"/>
      <c r="J25" s="62"/>
      <c r="K25" s="62"/>
      <c r="L25" s="62"/>
      <c r="M25" s="62"/>
    </row>
    <row r="26" spans="1:13">
      <c r="A26" s="241"/>
      <c r="B26" s="112"/>
      <c r="C26" s="49" t="s">
        <v>25</v>
      </c>
      <c r="D26" s="38" t="s">
        <v>26</v>
      </c>
      <c r="E26" s="189">
        <v>0.68</v>
      </c>
      <c r="F26" s="189">
        <f>E26*F25</f>
        <v>0.68</v>
      </c>
      <c r="G26" s="40"/>
      <c r="H26" s="40"/>
      <c r="I26" s="40"/>
      <c r="J26" s="40"/>
      <c r="K26" s="40"/>
      <c r="L26" s="40"/>
      <c r="M26" s="40">
        <f>J26</f>
        <v>0</v>
      </c>
    </row>
    <row r="27" spans="1:13">
      <c r="A27" s="241"/>
      <c r="B27" s="112"/>
      <c r="C27" s="49" t="s">
        <v>128</v>
      </c>
      <c r="D27" s="38" t="s">
        <v>80</v>
      </c>
      <c r="E27" s="189">
        <v>1</v>
      </c>
      <c r="F27" s="189">
        <f>E27*F25</f>
        <v>1</v>
      </c>
      <c r="G27" s="40"/>
      <c r="H27" s="40"/>
      <c r="I27" s="40"/>
      <c r="J27" s="40"/>
      <c r="K27" s="40"/>
      <c r="L27" s="40"/>
      <c r="M27" s="40">
        <f>H27</f>
        <v>0</v>
      </c>
    </row>
    <row r="28" spans="1:13">
      <c r="A28" s="241"/>
      <c r="B28" s="112"/>
      <c r="C28" s="49" t="s">
        <v>117</v>
      </c>
      <c r="D28" s="38" t="s">
        <v>31</v>
      </c>
      <c r="E28" s="189">
        <v>0.10299999999999999</v>
      </c>
      <c r="F28" s="189">
        <f>E28*F25</f>
        <v>0.10299999999999999</v>
      </c>
      <c r="G28" s="40"/>
      <c r="H28" s="40"/>
      <c r="I28" s="40"/>
      <c r="J28" s="40"/>
      <c r="K28" s="40"/>
      <c r="L28" s="40"/>
      <c r="M28" s="40">
        <f>H28</f>
        <v>0</v>
      </c>
    </row>
    <row r="29" spans="1:13">
      <c r="A29" s="242"/>
      <c r="B29" s="113"/>
      <c r="C29" s="49" t="s">
        <v>47</v>
      </c>
      <c r="D29" s="38" t="s">
        <v>31</v>
      </c>
      <c r="E29" s="189">
        <v>1.0999999999999999E-2</v>
      </c>
      <c r="F29" s="189">
        <f>E29*F25</f>
        <v>1.0999999999999999E-2</v>
      </c>
      <c r="G29" s="40"/>
      <c r="H29" s="40"/>
      <c r="I29" s="40"/>
      <c r="J29" s="40"/>
      <c r="K29" s="40"/>
      <c r="L29" s="40"/>
      <c r="M29" s="40">
        <f>L29</f>
        <v>0</v>
      </c>
    </row>
    <row r="30" spans="1:13">
      <c r="A30" s="240">
        <v>5</v>
      </c>
      <c r="B30" s="111" t="s">
        <v>137</v>
      </c>
      <c r="C30" s="128" t="s">
        <v>122</v>
      </c>
      <c r="D30" s="57" t="s">
        <v>80</v>
      </c>
      <c r="E30" s="154"/>
      <c r="F30" s="154">
        <v>4</v>
      </c>
      <c r="G30" s="62"/>
      <c r="H30" s="62"/>
      <c r="I30" s="62"/>
      <c r="J30" s="62"/>
      <c r="K30" s="62"/>
      <c r="L30" s="62"/>
      <c r="M30" s="62"/>
    </row>
    <row r="31" spans="1:13">
      <c r="A31" s="241"/>
      <c r="B31" s="112"/>
      <c r="C31" s="49" t="s">
        <v>25</v>
      </c>
      <c r="D31" s="38" t="s">
        <v>26</v>
      </c>
      <c r="E31" s="189">
        <v>0.34</v>
      </c>
      <c r="F31" s="189">
        <f>E31*F30</f>
        <v>1.36</v>
      </c>
      <c r="G31" s="40"/>
      <c r="H31" s="40"/>
      <c r="I31" s="40"/>
      <c r="J31" s="40"/>
      <c r="K31" s="40"/>
      <c r="L31" s="40"/>
      <c r="M31" s="40">
        <f>J31</f>
        <v>0</v>
      </c>
    </row>
    <row r="32" spans="1:13">
      <c r="A32" s="241"/>
      <c r="B32" s="112"/>
      <c r="C32" s="49" t="s">
        <v>123</v>
      </c>
      <c r="D32" s="38" t="s">
        <v>80</v>
      </c>
      <c r="E32" s="189">
        <v>1</v>
      </c>
      <c r="F32" s="189">
        <f>E32*F30</f>
        <v>4</v>
      </c>
      <c r="G32" s="40"/>
      <c r="H32" s="40"/>
      <c r="I32" s="40"/>
      <c r="J32" s="40"/>
      <c r="K32" s="40"/>
      <c r="L32" s="40"/>
      <c r="M32" s="40">
        <f>H32</f>
        <v>0</v>
      </c>
    </row>
    <row r="33" spans="1:13">
      <c r="A33" s="241"/>
      <c r="B33" s="112"/>
      <c r="C33" s="49" t="s">
        <v>117</v>
      </c>
      <c r="D33" s="38" t="s">
        <v>31</v>
      </c>
      <c r="E33" s="189">
        <v>9.3700000000000006E-2</v>
      </c>
      <c r="F33" s="189">
        <f>E33*F30</f>
        <v>0.37480000000000002</v>
      </c>
      <c r="G33" s="40"/>
      <c r="H33" s="40"/>
      <c r="I33" s="40"/>
      <c r="J33" s="40"/>
      <c r="K33" s="40"/>
      <c r="L33" s="40"/>
      <c r="M33" s="40">
        <f>H33</f>
        <v>0</v>
      </c>
    </row>
    <row r="34" spans="1:13">
      <c r="A34" s="242"/>
      <c r="B34" s="113"/>
      <c r="C34" s="49" t="s">
        <v>47</v>
      </c>
      <c r="D34" s="38" t="s">
        <v>31</v>
      </c>
      <c r="E34" s="189">
        <v>1.1299999999999999E-2</v>
      </c>
      <c r="F34" s="189">
        <f>E34*F30</f>
        <v>4.5199999999999997E-2</v>
      </c>
      <c r="G34" s="40"/>
      <c r="H34" s="40"/>
      <c r="I34" s="40"/>
      <c r="J34" s="40"/>
      <c r="K34" s="40"/>
      <c r="L34" s="40"/>
      <c r="M34" s="40">
        <f>L34</f>
        <v>0</v>
      </c>
    </row>
    <row r="35" spans="1:13">
      <c r="A35" s="240">
        <v>6</v>
      </c>
      <c r="B35" s="132" t="s">
        <v>131</v>
      </c>
      <c r="C35" s="128" t="s">
        <v>130</v>
      </c>
      <c r="D35" s="57" t="s">
        <v>80</v>
      </c>
      <c r="E35" s="154"/>
      <c r="F35" s="154">
        <v>2</v>
      </c>
      <c r="G35" s="62"/>
      <c r="H35" s="62"/>
      <c r="I35" s="62"/>
      <c r="J35" s="62"/>
      <c r="K35" s="62"/>
      <c r="L35" s="62"/>
      <c r="M35" s="62"/>
    </row>
    <row r="36" spans="1:13">
      <c r="A36" s="241"/>
      <c r="B36" s="112"/>
      <c r="C36" s="49" t="s">
        <v>25</v>
      </c>
      <c r="D36" s="38" t="s">
        <v>26</v>
      </c>
      <c r="E36" s="189">
        <v>1.35</v>
      </c>
      <c r="F36" s="189">
        <f>E36*F35</f>
        <v>2.7</v>
      </c>
      <c r="G36" s="40"/>
      <c r="H36" s="40"/>
      <c r="I36" s="40"/>
      <c r="J36" s="40"/>
      <c r="K36" s="40"/>
      <c r="L36" s="40"/>
      <c r="M36" s="40">
        <f>J36</f>
        <v>0</v>
      </c>
    </row>
    <row r="37" spans="1:13">
      <c r="A37" s="241"/>
      <c r="B37" s="112"/>
      <c r="C37" s="49" t="s">
        <v>132</v>
      </c>
      <c r="D37" s="38" t="s">
        <v>80</v>
      </c>
      <c r="E37" s="189">
        <v>1</v>
      </c>
      <c r="F37" s="189">
        <f>E37*F35</f>
        <v>2</v>
      </c>
      <c r="G37" s="40"/>
      <c r="H37" s="40"/>
      <c r="I37" s="40"/>
      <c r="J37" s="40"/>
      <c r="K37" s="40"/>
      <c r="L37" s="40"/>
      <c r="M37" s="40">
        <f>H37</f>
        <v>0</v>
      </c>
    </row>
    <row r="38" spans="1:13">
      <c r="A38" s="241"/>
      <c r="B38" s="112"/>
      <c r="C38" s="49" t="s">
        <v>117</v>
      </c>
      <c r="D38" s="38" t="s">
        <v>31</v>
      </c>
      <c r="E38" s="189">
        <v>0.29099999999999998</v>
      </c>
      <c r="F38" s="189">
        <f>E38*F35</f>
        <v>0.58199999999999996</v>
      </c>
      <c r="G38" s="40"/>
      <c r="H38" s="40"/>
      <c r="I38" s="40"/>
      <c r="J38" s="40"/>
      <c r="K38" s="40"/>
      <c r="L38" s="40"/>
      <c r="M38" s="40">
        <f>H38</f>
        <v>0</v>
      </c>
    </row>
    <row r="39" spans="1:13">
      <c r="A39" s="242"/>
      <c r="B39" s="134"/>
      <c r="C39" s="49" t="s">
        <v>47</v>
      </c>
      <c r="D39" s="38" t="s">
        <v>31</v>
      </c>
      <c r="E39" s="189">
        <v>3.1E-2</v>
      </c>
      <c r="F39" s="189">
        <f>E39*F35</f>
        <v>6.2E-2</v>
      </c>
      <c r="G39" s="40"/>
      <c r="H39" s="40"/>
      <c r="I39" s="40"/>
      <c r="J39" s="40"/>
      <c r="K39" s="40"/>
      <c r="L39" s="40"/>
      <c r="M39" s="40">
        <f>L39</f>
        <v>0</v>
      </c>
    </row>
    <row r="40" spans="1:13">
      <c r="A40" s="240">
        <v>7</v>
      </c>
      <c r="B40" s="111" t="s">
        <v>133</v>
      </c>
      <c r="C40" s="128" t="s">
        <v>124</v>
      </c>
      <c r="D40" s="57" t="s">
        <v>80</v>
      </c>
      <c r="E40" s="154"/>
      <c r="F40" s="154">
        <v>3</v>
      </c>
      <c r="G40" s="62"/>
      <c r="H40" s="62"/>
      <c r="I40" s="62"/>
      <c r="J40" s="62"/>
      <c r="K40" s="62"/>
      <c r="L40" s="62"/>
      <c r="M40" s="62"/>
    </row>
    <row r="41" spans="1:13">
      <c r="A41" s="241"/>
      <c r="B41" s="112"/>
      <c r="C41" s="49" t="s">
        <v>25</v>
      </c>
      <c r="D41" s="38" t="s">
        <v>26</v>
      </c>
      <c r="E41" s="189">
        <v>0.97</v>
      </c>
      <c r="F41" s="189">
        <f>E41*F40</f>
        <v>2.91</v>
      </c>
      <c r="G41" s="40"/>
      <c r="H41" s="40"/>
      <c r="I41" s="40"/>
      <c r="J41" s="40"/>
      <c r="K41" s="40"/>
      <c r="L41" s="40"/>
      <c r="M41" s="40">
        <f>J41</f>
        <v>0</v>
      </c>
    </row>
    <row r="42" spans="1:13">
      <c r="A42" s="241"/>
      <c r="B42" s="112"/>
      <c r="C42" s="49" t="s">
        <v>170</v>
      </c>
      <c r="D42" s="38" t="s">
        <v>80</v>
      </c>
      <c r="E42" s="189">
        <v>1</v>
      </c>
      <c r="F42" s="189">
        <f>E42*F40</f>
        <v>3</v>
      </c>
      <c r="G42" s="40"/>
      <c r="H42" s="40"/>
      <c r="I42" s="40"/>
      <c r="J42" s="40"/>
      <c r="K42" s="40"/>
      <c r="L42" s="40"/>
      <c r="M42" s="40">
        <f>H42</f>
        <v>0</v>
      </c>
    </row>
    <row r="43" spans="1:13">
      <c r="A43" s="241"/>
      <c r="B43" s="112"/>
      <c r="C43" s="49" t="s">
        <v>117</v>
      </c>
      <c r="D43" s="38" t="s">
        <v>31</v>
      </c>
      <c r="E43" s="189">
        <v>0.38200000000000001</v>
      </c>
      <c r="F43" s="189">
        <f>E43*F40</f>
        <v>1.1459999999999999</v>
      </c>
      <c r="G43" s="40"/>
      <c r="H43" s="40"/>
      <c r="I43" s="40"/>
      <c r="J43" s="40"/>
      <c r="K43" s="40"/>
      <c r="L43" s="40"/>
      <c r="M43" s="40">
        <f>H43</f>
        <v>0</v>
      </c>
    </row>
    <row r="44" spans="1:13">
      <c r="A44" s="242"/>
      <c r="B44" s="113"/>
      <c r="C44" s="49" t="s">
        <v>47</v>
      </c>
      <c r="D44" s="38" t="s">
        <v>31</v>
      </c>
      <c r="E44" s="189">
        <v>0.34899999999999998</v>
      </c>
      <c r="F44" s="189">
        <f>E44*F40</f>
        <v>1.0469999999999999</v>
      </c>
      <c r="G44" s="40"/>
      <c r="H44" s="40"/>
      <c r="I44" s="40"/>
      <c r="J44" s="40"/>
      <c r="K44" s="40"/>
      <c r="L44" s="40"/>
      <c r="M44" s="40">
        <f>L44</f>
        <v>0</v>
      </c>
    </row>
    <row r="45" spans="1:13">
      <c r="A45" s="87"/>
      <c r="B45" s="88"/>
      <c r="C45" s="81" t="s">
        <v>59</v>
      </c>
      <c r="D45" s="81"/>
      <c r="E45" s="84"/>
      <c r="F45" s="84"/>
      <c r="G45" s="85"/>
      <c r="H45" s="86">
        <f>SUM(H9:H44)</f>
        <v>0</v>
      </c>
      <c r="I45" s="86"/>
      <c r="J45" s="86">
        <f>SUM(J9:J44)</f>
        <v>0</v>
      </c>
      <c r="K45" s="86"/>
      <c r="L45" s="86">
        <f>SUM(L9:L44)</f>
        <v>0</v>
      </c>
      <c r="M45" s="86">
        <f>SUM(M9:M44)</f>
        <v>0</v>
      </c>
    </row>
    <row r="46" spans="1:13">
      <c r="A46" s="87"/>
      <c r="B46" s="88"/>
      <c r="C46" s="81" t="s">
        <v>94</v>
      </c>
      <c r="D46" s="90">
        <v>0.05</v>
      </c>
      <c r="E46" s="84"/>
      <c r="F46" s="84"/>
      <c r="G46" s="85"/>
      <c r="H46" s="86">
        <f>H45*D46</f>
        <v>0</v>
      </c>
      <c r="I46" s="86"/>
      <c r="J46" s="86"/>
      <c r="K46" s="86"/>
      <c r="L46" s="86"/>
      <c r="M46" s="86">
        <f>H45*D46</f>
        <v>0</v>
      </c>
    </row>
    <row r="47" spans="1:13">
      <c r="A47" s="81"/>
      <c r="B47" s="91"/>
      <c r="C47" s="81" t="s">
        <v>59</v>
      </c>
      <c r="D47" s="92"/>
      <c r="E47" s="91"/>
      <c r="F47" s="91"/>
      <c r="G47" s="124"/>
      <c r="H47" s="86">
        <f>SUM(H45:H46)</f>
        <v>0</v>
      </c>
      <c r="I47" s="86"/>
      <c r="J47" s="86">
        <f>SUM(J45:J46)</f>
        <v>0</v>
      </c>
      <c r="K47" s="86"/>
      <c r="L47" s="86">
        <f>SUM(L45:L46)</f>
        <v>0</v>
      </c>
      <c r="M47" s="86">
        <f>SUM(M45:M46)</f>
        <v>0</v>
      </c>
    </row>
    <row r="48" spans="1:13">
      <c r="A48" s="81"/>
      <c r="B48" s="91"/>
      <c r="C48" s="81" t="s">
        <v>125</v>
      </c>
      <c r="D48" s="90">
        <v>0.75</v>
      </c>
      <c r="E48" s="91"/>
      <c r="F48" s="91"/>
      <c r="G48" s="124"/>
      <c r="H48" s="86"/>
      <c r="I48" s="86"/>
      <c r="J48" s="86">
        <f>J47*D48</f>
        <v>0</v>
      </c>
      <c r="K48" s="86"/>
      <c r="L48" s="86"/>
      <c r="M48" s="86">
        <f>J48</f>
        <v>0</v>
      </c>
    </row>
    <row r="49" spans="1:13">
      <c r="A49" s="81"/>
      <c r="B49" s="91"/>
      <c r="C49" s="81" t="s">
        <v>59</v>
      </c>
      <c r="D49" s="81"/>
      <c r="E49" s="91"/>
      <c r="F49" s="91"/>
      <c r="G49" s="124"/>
      <c r="H49" s="86"/>
      <c r="I49" s="86"/>
      <c r="J49" s="86">
        <f>SUM(J47:J48)</f>
        <v>0</v>
      </c>
      <c r="K49" s="86"/>
      <c r="L49" s="86">
        <f>SUM(L47:L48)</f>
        <v>0</v>
      </c>
      <c r="M49" s="86">
        <f>SUM(M47:M48)</f>
        <v>0</v>
      </c>
    </row>
    <row r="50" spans="1:13">
      <c r="A50" s="81"/>
      <c r="B50" s="91"/>
      <c r="C50" s="81" t="s">
        <v>62</v>
      </c>
      <c r="D50" s="90">
        <v>0.08</v>
      </c>
      <c r="E50" s="91"/>
      <c r="F50" s="91"/>
      <c r="G50" s="124"/>
      <c r="H50" s="86"/>
      <c r="I50" s="86"/>
      <c r="J50" s="86">
        <f>J49*D50</f>
        <v>0</v>
      </c>
      <c r="K50" s="86"/>
      <c r="L50" s="86">
        <f>L49*D50</f>
        <v>0</v>
      </c>
      <c r="M50" s="86">
        <f>J50+L50</f>
        <v>0</v>
      </c>
    </row>
    <row r="51" spans="1:13">
      <c r="A51" s="81"/>
      <c r="B51" s="91"/>
      <c r="C51" s="81"/>
      <c r="D51" s="90"/>
      <c r="E51" s="91"/>
      <c r="F51" s="91"/>
      <c r="G51" s="124"/>
      <c r="H51" s="86">
        <f>SUM(H47:H50)</f>
        <v>0</v>
      </c>
      <c r="I51" s="86"/>
      <c r="J51" s="86">
        <f>SUM(J49:J50)</f>
        <v>0</v>
      </c>
      <c r="K51" s="86"/>
      <c r="L51" s="86">
        <f>SUM(L49:L50)</f>
        <v>0</v>
      </c>
      <c r="M51" s="86">
        <f>SUM(M49:M50)</f>
        <v>0</v>
      </c>
    </row>
    <row r="53" spans="1:13">
      <c r="C53" s="149"/>
      <c r="D53" s="149"/>
      <c r="E53" s="149"/>
      <c r="F53" s="122"/>
    </row>
    <row r="54" spans="1:13">
      <c r="C54" s="149"/>
      <c r="D54" s="149"/>
      <c r="E54" s="149"/>
      <c r="F54" s="122"/>
    </row>
  </sheetData>
  <mergeCells count="23">
    <mergeCell ref="I5:J5"/>
    <mergeCell ref="K5:L5"/>
    <mergeCell ref="M5:M6"/>
    <mergeCell ref="B8:F8"/>
    <mergeCell ref="A9:A12"/>
    <mergeCell ref="A5:A6"/>
    <mergeCell ref="B5:B6"/>
    <mergeCell ref="C5:C6"/>
    <mergeCell ref="D5:D6"/>
    <mergeCell ref="E5:F5"/>
    <mergeCell ref="G5:H5"/>
    <mergeCell ref="A1:M1"/>
    <mergeCell ref="A2:M2"/>
    <mergeCell ref="L3:M3"/>
    <mergeCell ref="A4:E4"/>
    <mergeCell ref="G4:L4"/>
    <mergeCell ref="A3:E3"/>
    <mergeCell ref="A30:A34"/>
    <mergeCell ref="A40:A44"/>
    <mergeCell ref="A13:A17"/>
    <mergeCell ref="A25:A29"/>
    <mergeCell ref="A35:A39"/>
    <mergeCell ref="A18:A2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დანართი 1</vt:lpstr>
      <vt:lpstr>დანართი 1-1</vt:lpstr>
      <vt:lpstr>დანართი 1-2</vt:lpstr>
      <vt:lpstr>დანართი 1-3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KOBA</dc:creator>
  <cp:lastModifiedBy>Boke</cp:lastModifiedBy>
  <dcterms:created xsi:type="dcterms:W3CDTF">2015-06-05T18:19:34Z</dcterms:created>
  <dcterms:modified xsi:type="dcterms:W3CDTF">2023-02-20T14:17:37Z</dcterms:modified>
</cp:coreProperties>
</file>