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i.sarukhanovi\Desktop\2023 tenderi\"/>
    </mc:Choice>
  </mc:AlternateContent>
  <bookViews>
    <workbookView xWindow="0" yWindow="0" windowWidth="20850" windowHeight="10995" tabRatio="795"/>
  </bookViews>
  <sheets>
    <sheet name="1-1" sheetId="69" r:id="rId1"/>
  </sheets>
  <definedNames>
    <definedName name="_xlnm.Print_Area" localSheetId="0">'1-1'!$A$2:$E$16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6" i="69" l="1"/>
  <c r="E67" i="69"/>
  <c r="E58" i="69"/>
  <c r="E57" i="69"/>
  <c r="E56" i="69"/>
  <c r="E55" i="69"/>
  <c r="E54" i="69"/>
  <c r="E53" i="69"/>
  <c r="E50" i="69"/>
  <c r="E51" i="69" s="1"/>
  <c r="E46" i="69"/>
  <c r="E45" i="69"/>
  <c r="E43" i="69"/>
  <c r="E42" i="69"/>
  <c r="E34" i="69"/>
  <c r="E23" i="69"/>
  <c r="E22" i="69"/>
  <c r="E20" i="69"/>
  <c r="E19" i="69"/>
  <c r="E11" i="69" l="1"/>
  <c r="E7" i="69" l="1"/>
  <c r="E10" i="69"/>
</calcChain>
</file>

<file path=xl/sharedStrings.xml><?xml version="1.0" encoding="utf-8"?>
<sst xmlns="http://schemas.openxmlformats.org/spreadsheetml/2006/main" count="201" uniqueCount="98">
  <si>
    <t>%</t>
  </si>
  <si>
    <t>1-25-2</t>
  </si>
  <si>
    <t xml:space="preserve">27-7-2     </t>
  </si>
  <si>
    <t>მოსამზადებელი სამუშაოები</t>
  </si>
  <si>
    <t>№</t>
  </si>
  <si>
    <t>საფუძველი</t>
  </si>
  <si>
    <t>სამუშაოების, რესურსების დასახელება</t>
  </si>
  <si>
    <t>განზ.</t>
  </si>
  <si>
    <t>სულ</t>
  </si>
  <si>
    <t>ჯამი</t>
  </si>
  <si>
    <t>100 მ3</t>
  </si>
  <si>
    <t>ლარი</t>
  </si>
  <si>
    <t>მ3</t>
  </si>
  <si>
    <t>ტ</t>
  </si>
  <si>
    <t>ზედნადები ხარჯები</t>
  </si>
  <si>
    <t>სახარჯთაღრიცხვო მოგება</t>
  </si>
  <si>
    <t>1-22-15</t>
  </si>
  <si>
    <t>1000 მ3</t>
  </si>
  <si>
    <t>სამუშაოები ნაყარში</t>
  </si>
  <si>
    <t>ენდაგ 89 კრ.2 გამ.1          2-1-54 ცხრ.2 პ.1ვ</t>
  </si>
  <si>
    <t>1000 მ2</t>
  </si>
  <si>
    <t xml:space="preserve">III კატეგორიის გრუნტის (33გ) დამუშავება ექსკავატორით, თვითმცლელებზე დატვირთვით </t>
  </si>
  <si>
    <t>III კატეგორიის გრუნტის (33გ) დამუშავება ხელით, თვითმცლელებზე დატვირთვით</t>
  </si>
  <si>
    <t>27-11-1</t>
  </si>
  <si>
    <t>საფუძვლის ფენა – ფრ.ღორღი      (0–40 მმ), სისქით 15 სმ</t>
  </si>
  <si>
    <t>6-26-4</t>
  </si>
  <si>
    <t>27-63-1</t>
  </si>
  <si>
    <t>თხევადი ბიტუმის მოსხმა</t>
  </si>
  <si>
    <t>27–39–1,2 27–40–1,2</t>
  </si>
  <si>
    <t>საფარის მოწყობა წვრილმარცვლოვანი, მკვრივი, ღორღოვანი ა/ბ ცხელი ნარევით ტიპი B, მარკა II, სისქით 5 სმ</t>
  </si>
  <si>
    <t xml:space="preserve">2022-IV       გვ.136    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</si>
  <si>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</si>
  <si>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</si>
  <si>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 xml:space="preserve">2022-IV           გვ.136   </t>
  </si>
  <si>
    <t>27–28–1 პირ.</t>
  </si>
  <si>
    <t>100 მ</t>
  </si>
  <si>
    <t>ნაწიბურების დამუშავება მთელ პერიმეტრზე ხერხით</t>
  </si>
  <si>
    <t xml:space="preserve">2022-IV           გვ.136 </t>
  </si>
  <si>
    <t>ნანგრევების გადაზიდვა ნაყარში თვითმცლელებით                                 5 კმ–ზე</t>
  </si>
  <si>
    <t>27–9–7</t>
  </si>
  <si>
    <t>დაზიანებული ბეტონის ბორდიურების დაშლა</t>
  </si>
  <si>
    <t>შემასწორებელი ფენა ქვიშა–ხრეშოვანი ნარევით, სისქით 5 სმ</t>
  </si>
  <si>
    <t>ღორღის, ა/ბ–ისა და ქვიშა–ხრეშის ტრანსპორტირება  30 კმ–ზეა. კრებულით გათვალისწინებულია  20 კმ. გადაზიდვა ხდება                       30–20=10 კმ–ზე</t>
  </si>
  <si>
    <t>27-19-2</t>
  </si>
  <si>
    <t>ბეტონის ბორდიურების მოწყობა ბეტონის საფუძველზე (15*30 სმ)</t>
  </si>
  <si>
    <t>ანაკრები ბორდიურების ტრანსპორტირება  30 კმ–ზეა. კრებულით გათვალისწინებულია  20 კმ. გადაზიდვა ხდება                       30–20=10 კმ–ზე</t>
  </si>
  <si>
    <t xml:space="preserve">2022-IV           გვ.135  </t>
  </si>
  <si>
    <t>არსებული საკომუნიკაციო ჭების გზის ნიშნულზე მოსაყვანი მონოლითური ბეტონი, B25, F200, W6, (ბეტონის შრობის დამაჩქარებელი ქიმიური დანამატის გამოყენებით –                  5 ცალი)</t>
  </si>
  <si>
    <t>27-43–1,2</t>
  </si>
  <si>
    <t>ტროტუარების საფუძველი –              ფრ. ღორღი (0–40 მმ), სისქით 10 სმ</t>
  </si>
  <si>
    <t>100 მ2</t>
  </si>
  <si>
    <t>27-42–5</t>
  </si>
  <si>
    <t>ქვიშოვანი ა/ბ საფარის მოწყობა, სისქით 3 სმ</t>
  </si>
  <si>
    <t xml:space="preserve">2022-IV          გვ.136   </t>
  </si>
  <si>
    <t>ღორღისა და ა/ბ–ის ტრანსპორტირება  30 კმ–ზეა. კრებულით გათვალისწინებულია  20 კმ. გადაზიდვა ხდება                       30–20=10 კმ–ზე</t>
  </si>
  <si>
    <t>ენდაგ 89 კრ.2 გამ.1 2-1-54 ცხრ.2 პ.1ვ</t>
  </si>
  <si>
    <t>30-3-1</t>
  </si>
  <si>
    <t>ღორღის საგები, სისქით 10 სმ</t>
  </si>
  <si>
    <t>37–65–3</t>
  </si>
  <si>
    <t xml:space="preserve">ანაკრები რ/ბ ღარი  </t>
  </si>
  <si>
    <t>ანაკრები რ/ბ ღარის ღირებულება ერთმაგი არმირებით</t>
  </si>
  <si>
    <t>8-7-5</t>
  </si>
  <si>
    <t>ლითონის ცხაურის ადგილზე დამზადება და მონტაჟი</t>
  </si>
  <si>
    <t>კუთხოვანას ღირებულება</t>
  </si>
  <si>
    <t>1–22–2</t>
  </si>
  <si>
    <t>კარიერში ხრეშოვანი გრუნტის (6ბ) დამუშავება ექსკავატორით, თვითმცლელებზე დატვირთვით, უკუჩასაყრელად</t>
  </si>
  <si>
    <t>გრუნტის მოზიდვა თვითმცლელებით 30 კმ–ზე</t>
  </si>
  <si>
    <t xml:space="preserve">1–25–2 </t>
  </si>
  <si>
    <t>1–118–11</t>
  </si>
  <si>
    <t>დატკეპვნა პნევმოსატკეპნებით</t>
  </si>
  <si>
    <t xml:space="preserve">2022-IV           გვ.135   </t>
  </si>
  <si>
    <t>ანაკრები კონსტრუქციების ტრანსპორტირება  30 კმ–ზეა. კრებულით გათვალისწინებულია  20 კმ. გადაზიდვა ხდება                       30–20=10 კმ–ზე</t>
  </si>
  <si>
    <t>ლითონის ელემენტების ტრანსპორტირება  180 კმ–ზეა. კრებულით გათვალისწინებულია  20 კმ. გადაზიდვა ხდება                       180–20=160 კმ–ზე</t>
  </si>
  <si>
    <t>ღორღის ტრანსპორტირება                    30 კმ–ზეა. კრებულით გათვალისწინებულია  20 კმ. გადაზიდვა ხდება                      30–20=10 კმ–ზე</t>
  </si>
  <si>
    <t xml:space="preserve"> 2022-IV  გვ.31 პ.163 პირ.</t>
  </si>
  <si>
    <t xml:space="preserve"> 2022-IV               გვ.3 პ.32</t>
  </si>
  <si>
    <t>ბეტონის ტრანსპორტირება                    30 კმ–ზეა. კრებულით გათვალისწინებულია  20 კმ. გადაზიდვა ხდება                       30–20=10 კმ–ზე</t>
  </si>
  <si>
    <t>1. ჯამი</t>
  </si>
  <si>
    <t>2. მიწის ვაკისი</t>
  </si>
  <si>
    <t>2. ჯამი</t>
  </si>
  <si>
    <t>3. საგზაო სამოსი</t>
  </si>
  <si>
    <t>3. ჯამი</t>
  </si>
  <si>
    <t>4. ანაკრები რ/ბ ღარის მოწყობა (სიგრძით 28 მ, კვეთით 0,4*0,4 მ), ერთმაგი არმირებით</t>
  </si>
  <si>
    <t>4.ჯამი</t>
  </si>
  <si>
    <t>6.ჯამი</t>
  </si>
  <si>
    <t>6. ვიბრო დაწნეხილი ბეტონის ბორდიურები</t>
  </si>
  <si>
    <t>6.2 ტროტუარები</t>
  </si>
  <si>
    <t>6.2 ჯამი</t>
  </si>
  <si>
    <t>1+2+3+4+6.1+6.2 ჯამი</t>
  </si>
  <si>
    <t>გაუთვალისწინებელი ხარჯები</t>
  </si>
  <si>
    <t>დ.ღ.გ</t>
  </si>
  <si>
    <t>სულ ჯამი</t>
  </si>
  <si>
    <t>2022-IV           გვ.29  პ.108</t>
  </si>
  <si>
    <t>ბორდიურები</t>
  </si>
  <si>
    <t>მ</t>
  </si>
  <si>
    <t>ქ.ახმეტაში, რუსთაველის ქუჩაზე  ე.წ. ალვნის დასახვევში მდებარე მრავალბინიანი კორპუსების ეზოების რეაბილიტაცია</t>
  </si>
  <si>
    <t>5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</si>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</sst>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6" formatCode="0.0000"/>
    <numFmt numFmtId="167" formatCode="0.00000"/>
    <numFmt numFmtId="168" formatCode="0.000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b/>
      <sz val="12"/>
      <name val="Sylfaen"/>
      <family val="1"/>
      <charset val="204"/>
    </font>
    <font>
      <b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69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0" applyFont="1" applyFill="1" applyBorder="1"/>
    <xf numFmtId="167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3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7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86"/>
  <sheetViews>
    <sheetView tabSelected="1" topLeftCell="A2" zoomScaleNormal="100" workbookViewId="0">
      <selection activeCell="J9" sqref="J9"/>
    </sheetView>
  </sheetViews>
  <sheetFormatPr defaultRowHeight="15" x14ac:dyDescent="0.3"/>
  <cols>
    <col min="1" max="1" width="3" style="1" customWidth="1"/>
    <col min="2" max="2" width="13.42578125" style="1" customWidth="1"/>
    <col min="3" max="3" width="29" style="14" customWidth="1"/>
    <col min="4" max="4" width="10.28515625" style="1" customWidth="1"/>
    <col min="5" max="5" width="10.140625" style="1" customWidth="1"/>
    <col min="6" max="16384" width="9.140625" style="1"/>
  </cols>
  <sheetData>
    <row r="1" spans="1:248" hidden="1" x14ac:dyDescent="0.3"/>
    <row r="2" spans="1:248" ht="54.75" customHeight="1" x14ac:dyDescent="0.3">
      <c r="A2" s="62" t="s">
        <v>95</v>
      </c>
      <c r="B2" s="62"/>
      <c r="C2" s="62"/>
      <c r="D2" s="62"/>
      <c r="E2" s="62"/>
    </row>
    <row r="3" spans="1:248" ht="32.25" customHeight="1" x14ac:dyDescent="0.3">
      <c r="A3" s="63" t="s">
        <v>4</v>
      </c>
      <c r="B3" s="64" t="s">
        <v>5</v>
      </c>
      <c r="C3" s="66" t="s">
        <v>6</v>
      </c>
      <c r="D3" s="63" t="s">
        <v>7</v>
      </c>
      <c r="E3" s="66" t="s">
        <v>97</v>
      </c>
    </row>
    <row r="4" spans="1:248" x14ac:dyDescent="0.3">
      <c r="A4" s="63"/>
      <c r="B4" s="65"/>
      <c r="C4" s="67"/>
      <c r="D4" s="63"/>
      <c r="E4" s="67"/>
    </row>
    <row r="5" spans="1:248" x14ac:dyDescent="0.3">
      <c r="A5" s="4">
        <v>1</v>
      </c>
      <c r="B5" s="5">
        <v>2</v>
      </c>
      <c r="C5" s="4">
        <v>3</v>
      </c>
      <c r="D5" s="5">
        <v>4</v>
      </c>
      <c r="E5" s="5" t="s">
        <v>96</v>
      </c>
    </row>
    <row r="6" spans="1:248" ht="30" x14ac:dyDescent="0.3">
      <c r="A6" s="4"/>
      <c r="B6" s="5"/>
      <c r="C6" s="18" t="s">
        <v>3</v>
      </c>
      <c r="D6" s="5"/>
      <c r="E6" s="5"/>
    </row>
    <row r="7" spans="1:248" s="8" customFormat="1" ht="120" x14ac:dyDescent="0.3">
      <c r="A7" s="31">
        <v>1</v>
      </c>
      <c r="B7" s="29" t="s">
        <v>25</v>
      </c>
      <c r="C7" s="27" t="s">
        <v>47</v>
      </c>
      <c r="D7" s="6" t="s">
        <v>10</v>
      </c>
      <c r="E7" s="28">
        <f>0.23*5*0.01</f>
        <v>1.1500000000000002E-2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ht="30" x14ac:dyDescent="0.3">
      <c r="A8" s="9">
        <v>2</v>
      </c>
      <c r="B8" s="13" t="s">
        <v>34</v>
      </c>
      <c r="C8" s="37" t="s">
        <v>36</v>
      </c>
      <c r="D8" s="6" t="s">
        <v>35</v>
      </c>
      <c r="E8" s="30">
        <v>0.05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8" customFormat="1" ht="30" x14ac:dyDescent="0.25">
      <c r="A9" s="9">
        <v>3</v>
      </c>
      <c r="B9" s="15" t="s">
        <v>39</v>
      </c>
      <c r="C9" s="38" t="s">
        <v>40</v>
      </c>
      <c r="D9" s="17" t="s">
        <v>35</v>
      </c>
      <c r="E9" s="35">
        <v>0.8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s="3" customFormat="1" ht="45" x14ac:dyDescent="0.25">
      <c r="A10" s="9">
        <v>4</v>
      </c>
      <c r="B10" s="36" t="s">
        <v>37</v>
      </c>
      <c r="C10" s="21" t="s">
        <v>38</v>
      </c>
      <c r="D10" s="6" t="s">
        <v>13</v>
      </c>
      <c r="E10" s="12">
        <f>4*2.4</f>
        <v>9.6</v>
      </c>
    </row>
    <row r="11" spans="1:248" s="3" customFormat="1" ht="75" x14ac:dyDescent="0.25">
      <c r="A11" s="9">
        <v>5</v>
      </c>
      <c r="B11" s="13" t="s">
        <v>33</v>
      </c>
      <c r="C11" s="21" t="s">
        <v>76</v>
      </c>
      <c r="D11" s="6" t="s">
        <v>13</v>
      </c>
      <c r="E11" s="22">
        <f>1.17*2.4</f>
        <v>2.8079999999999998</v>
      </c>
    </row>
    <row r="12" spans="1:248" x14ac:dyDescent="0.3">
      <c r="A12" s="68" t="s">
        <v>8</v>
      </c>
      <c r="B12" s="68"/>
      <c r="C12" s="68"/>
      <c r="D12" s="44" t="s">
        <v>11</v>
      </c>
      <c r="E12" s="6"/>
    </row>
    <row r="13" spans="1:248" x14ac:dyDescent="0.3">
      <c r="A13" s="68" t="s">
        <v>14</v>
      </c>
      <c r="B13" s="68"/>
      <c r="C13" s="68"/>
      <c r="D13" s="44" t="s">
        <v>0</v>
      </c>
      <c r="E13" s="6"/>
    </row>
    <row r="14" spans="1:248" x14ac:dyDescent="0.3">
      <c r="A14" s="68" t="s">
        <v>8</v>
      </c>
      <c r="B14" s="68"/>
      <c r="C14" s="68"/>
      <c r="D14" s="44" t="s">
        <v>11</v>
      </c>
      <c r="E14" s="6"/>
    </row>
    <row r="15" spans="1:248" x14ac:dyDescent="0.3">
      <c r="A15" s="68" t="s">
        <v>15</v>
      </c>
      <c r="B15" s="68"/>
      <c r="C15" s="68"/>
      <c r="D15" s="44" t="s">
        <v>0</v>
      </c>
      <c r="E15" s="6"/>
    </row>
    <row r="16" spans="1:248" x14ac:dyDescent="0.3">
      <c r="A16" s="68" t="s">
        <v>77</v>
      </c>
      <c r="B16" s="68"/>
      <c r="C16" s="68"/>
      <c r="D16" s="44" t="s">
        <v>11</v>
      </c>
      <c r="E16" s="6"/>
    </row>
    <row r="17" spans="1:5" ht="18" x14ac:dyDescent="0.3">
      <c r="A17" s="11"/>
      <c r="B17" s="11"/>
      <c r="C17" s="46" t="s">
        <v>78</v>
      </c>
      <c r="D17" s="11"/>
      <c r="E17" s="11"/>
    </row>
    <row r="18" spans="1:5" ht="60" x14ac:dyDescent="0.3">
      <c r="A18" s="9">
        <v>1</v>
      </c>
      <c r="B18" s="15" t="s">
        <v>16</v>
      </c>
      <c r="C18" s="19" t="s">
        <v>21</v>
      </c>
      <c r="D18" s="17" t="s">
        <v>17</v>
      </c>
      <c r="E18" s="20">
        <v>0.25900000000000001</v>
      </c>
    </row>
    <row r="19" spans="1:5" ht="30" x14ac:dyDescent="0.3">
      <c r="A19" s="9">
        <v>2</v>
      </c>
      <c r="B19" s="13" t="s">
        <v>30</v>
      </c>
      <c r="C19" s="21" t="s">
        <v>31</v>
      </c>
      <c r="D19" s="6" t="s">
        <v>13</v>
      </c>
      <c r="E19" s="12">
        <f>E18*1.95*1000</f>
        <v>505.05</v>
      </c>
    </row>
    <row r="20" spans="1:5" x14ac:dyDescent="0.3">
      <c r="A20" s="9">
        <v>3</v>
      </c>
      <c r="B20" s="15" t="s">
        <v>1</v>
      </c>
      <c r="C20" s="16" t="s">
        <v>18</v>
      </c>
      <c r="D20" s="17" t="s">
        <v>17</v>
      </c>
      <c r="E20" s="20">
        <f>E18</f>
        <v>0.25900000000000001</v>
      </c>
    </row>
    <row r="21" spans="1:5" ht="60" x14ac:dyDescent="0.3">
      <c r="A21" s="9">
        <v>4</v>
      </c>
      <c r="B21" s="15" t="s">
        <v>19</v>
      </c>
      <c r="C21" s="16" t="s">
        <v>22</v>
      </c>
      <c r="D21" s="17" t="s">
        <v>12</v>
      </c>
      <c r="E21" s="22">
        <v>14</v>
      </c>
    </row>
    <row r="22" spans="1:5" ht="30" x14ac:dyDescent="0.3">
      <c r="A22" s="9">
        <v>5</v>
      </c>
      <c r="B22" s="13" t="s">
        <v>30</v>
      </c>
      <c r="C22" s="21" t="s">
        <v>32</v>
      </c>
      <c r="D22" s="6" t="s">
        <v>13</v>
      </c>
      <c r="E22" s="12">
        <f>E21*1.95</f>
        <v>27.3</v>
      </c>
    </row>
    <row r="23" spans="1:5" x14ac:dyDescent="0.3">
      <c r="A23" s="9">
        <v>6</v>
      </c>
      <c r="B23" s="15" t="s">
        <v>1</v>
      </c>
      <c r="C23" s="16" t="s">
        <v>18</v>
      </c>
      <c r="D23" s="17" t="s">
        <v>17</v>
      </c>
      <c r="E23" s="20">
        <f>E21*0.001</f>
        <v>1.4E-2</v>
      </c>
    </row>
    <row r="24" spans="1:5" x14ac:dyDescent="0.3">
      <c r="A24" s="11"/>
      <c r="B24" s="11"/>
      <c r="C24" s="25" t="s">
        <v>8</v>
      </c>
      <c r="D24" s="44" t="s">
        <v>11</v>
      </c>
      <c r="E24" s="11"/>
    </row>
    <row r="25" spans="1:5" x14ac:dyDescent="0.3">
      <c r="A25" s="11"/>
      <c r="B25" s="11"/>
      <c r="C25" s="26" t="s">
        <v>14</v>
      </c>
      <c r="D25" s="44" t="s">
        <v>0</v>
      </c>
      <c r="E25" s="11"/>
    </row>
    <row r="26" spans="1:5" x14ac:dyDescent="0.3">
      <c r="A26" s="11"/>
      <c r="B26" s="11"/>
      <c r="C26" s="26" t="s">
        <v>8</v>
      </c>
      <c r="D26" s="44" t="s">
        <v>11</v>
      </c>
      <c r="E26" s="11"/>
    </row>
    <row r="27" spans="1:5" x14ac:dyDescent="0.3">
      <c r="A27" s="11"/>
      <c r="B27" s="11"/>
      <c r="C27" s="26" t="s">
        <v>15</v>
      </c>
      <c r="D27" s="44" t="s">
        <v>0</v>
      </c>
      <c r="E27" s="11"/>
    </row>
    <row r="28" spans="1:5" x14ac:dyDescent="0.3">
      <c r="A28" s="11"/>
      <c r="B28" s="11"/>
      <c r="C28" s="26" t="s">
        <v>79</v>
      </c>
      <c r="D28" s="44" t="s">
        <v>11</v>
      </c>
      <c r="E28" s="11"/>
    </row>
    <row r="29" spans="1:5" ht="18" x14ac:dyDescent="0.3">
      <c r="A29" s="11"/>
      <c r="B29" s="11"/>
      <c r="C29" s="47" t="s">
        <v>80</v>
      </c>
      <c r="D29" s="11"/>
      <c r="E29" s="11"/>
    </row>
    <row r="30" spans="1:5" ht="45" x14ac:dyDescent="0.3">
      <c r="A30" s="9">
        <v>1</v>
      </c>
      <c r="B30" s="13" t="s">
        <v>2</v>
      </c>
      <c r="C30" s="10" t="s">
        <v>41</v>
      </c>
      <c r="D30" s="6" t="s">
        <v>10</v>
      </c>
      <c r="E30" s="22">
        <v>0.68</v>
      </c>
    </row>
    <row r="31" spans="1:5" ht="30" x14ac:dyDescent="0.3">
      <c r="A31" s="9">
        <v>2</v>
      </c>
      <c r="B31" s="15" t="s">
        <v>23</v>
      </c>
      <c r="C31" s="23" t="s">
        <v>24</v>
      </c>
      <c r="D31" s="6" t="s">
        <v>20</v>
      </c>
      <c r="E31" s="20">
        <v>1.365</v>
      </c>
    </row>
    <row r="32" spans="1:5" x14ac:dyDescent="0.3">
      <c r="A32" s="32">
        <v>3</v>
      </c>
      <c r="B32" s="33" t="s">
        <v>26</v>
      </c>
      <c r="C32" s="23" t="s">
        <v>27</v>
      </c>
      <c r="D32" s="24" t="s">
        <v>13</v>
      </c>
      <c r="E32" s="34">
        <v>0.96</v>
      </c>
    </row>
    <row r="33" spans="1:5" ht="75" x14ac:dyDescent="0.3">
      <c r="A33" s="9">
        <v>4</v>
      </c>
      <c r="B33" s="13" t="s">
        <v>28</v>
      </c>
      <c r="C33" s="16" t="s">
        <v>29</v>
      </c>
      <c r="D33" s="17" t="s">
        <v>20</v>
      </c>
      <c r="E33" s="22">
        <v>1.365</v>
      </c>
    </row>
    <row r="34" spans="1:5" ht="105" x14ac:dyDescent="0.3">
      <c r="A34" s="9">
        <v>5</v>
      </c>
      <c r="B34" s="13" t="s">
        <v>33</v>
      </c>
      <c r="C34" s="21" t="s">
        <v>42</v>
      </c>
      <c r="D34" s="6" t="s">
        <v>13</v>
      </c>
      <c r="E34" s="22">
        <f>82.96*1.55+278.46*1.6+165.98</f>
        <v>740.10400000000004</v>
      </c>
    </row>
    <row r="35" spans="1:5" x14ac:dyDescent="0.3">
      <c r="A35" s="11"/>
      <c r="B35" s="11"/>
      <c r="C35" s="25" t="s">
        <v>8</v>
      </c>
      <c r="D35" s="44" t="s">
        <v>11</v>
      </c>
      <c r="E35" s="11"/>
    </row>
    <row r="36" spans="1:5" x14ac:dyDescent="0.3">
      <c r="A36" s="11"/>
      <c r="B36" s="11"/>
      <c r="C36" s="26" t="s">
        <v>14</v>
      </c>
      <c r="D36" s="44" t="s">
        <v>0</v>
      </c>
      <c r="E36" s="11"/>
    </row>
    <row r="37" spans="1:5" x14ac:dyDescent="0.3">
      <c r="A37" s="11"/>
      <c r="B37" s="11"/>
      <c r="C37" s="26" t="s">
        <v>8</v>
      </c>
      <c r="D37" s="44" t="s">
        <v>11</v>
      </c>
      <c r="E37" s="11"/>
    </row>
    <row r="38" spans="1:5" x14ac:dyDescent="0.3">
      <c r="A38" s="11"/>
      <c r="B38" s="11"/>
      <c r="C38" s="26" t="s">
        <v>15</v>
      </c>
      <c r="D38" s="44" t="s">
        <v>0</v>
      </c>
      <c r="E38" s="11"/>
    </row>
    <row r="39" spans="1:5" x14ac:dyDescent="0.3">
      <c r="A39" s="11"/>
      <c r="B39" s="11"/>
      <c r="C39" s="26" t="s">
        <v>81</v>
      </c>
      <c r="D39" s="44" t="s">
        <v>11</v>
      </c>
      <c r="E39" s="11"/>
    </row>
    <row r="40" spans="1:5" ht="72" x14ac:dyDescent="0.3">
      <c r="A40" s="11"/>
      <c r="B40" s="11"/>
      <c r="C40" s="48" t="s">
        <v>82</v>
      </c>
      <c r="D40" s="11"/>
      <c r="E40" s="11"/>
    </row>
    <row r="41" spans="1:5" ht="60" x14ac:dyDescent="0.3">
      <c r="A41" s="9">
        <v>1</v>
      </c>
      <c r="B41" s="15" t="s">
        <v>16</v>
      </c>
      <c r="C41" s="19" t="s">
        <v>21</v>
      </c>
      <c r="D41" s="17" t="s">
        <v>17</v>
      </c>
      <c r="E41" s="20">
        <v>2.1299999999999999E-2</v>
      </c>
    </row>
    <row r="42" spans="1:5" ht="30" x14ac:dyDescent="0.3">
      <c r="A42" s="9">
        <v>2</v>
      </c>
      <c r="B42" s="13" t="s">
        <v>30</v>
      </c>
      <c r="C42" s="21" t="s">
        <v>31</v>
      </c>
      <c r="D42" s="6" t="s">
        <v>13</v>
      </c>
      <c r="E42" s="12">
        <f>E41*1.95*1000</f>
        <v>41.534999999999997</v>
      </c>
    </row>
    <row r="43" spans="1:5" x14ac:dyDescent="0.3">
      <c r="A43" s="9">
        <v>3</v>
      </c>
      <c r="B43" s="15" t="s">
        <v>1</v>
      </c>
      <c r="C43" s="16" t="s">
        <v>18</v>
      </c>
      <c r="D43" s="17" t="s">
        <v>17</v>
      </c>
      <c r="E43" s="20">
        <f>E41</f>
        <v>2.1299999999999999E-2</v>
      </c>
    </row>
    <row r="44" spans="1:5" ht="60" x14ac:dyDescent="0.3">
      <c r="A44" s="9">
        <v>4</v>
      </c>
      <c r="B44" s="15" t="s">
        <v>55</v>
      </c>
      <c r="C44" s="16" t="s">
        <v>22</v>
      </c>
      <c r="D44" s="17" t="s">
        <v>12</v>
      </c>
      <c r="E44" s="22">
        <v>1.1000000000000001</v>
      </c>
    </row>
    <row r="45" spans="1:5" ht="30" x14ac:dyDescent="0.3">
      <c r="A45" s="9">
        <v>5</v>
      </c>
      <c r="B45" s="13" t="s">
        <v>30</v>
      </c>
      <c r="C45" s="21" t="s">
        <v>32</v>
      </c>
      <c r="D45" s="6" t="s">
        <v>13</v>
      </c>
      <c r="E45" s="12">
        <f>E44*1.95</f>
        <v>2.145</v>
      </c>
    </row>
    <row r="46" spans="1:5" x14ac:dyDescent="0.3">
      <c r="A46" s="9">
        <v>6</v>
      </c>
      <c r="B46" s="15" t="s">
        <v>1</v>
      </c>
      <c r="C46" s="16" t="s">
        <v>18</v>
      </c>
      <c r="D46" s="17" t="s">
        <v>17</v>
      </c>
      <c r="E46" s="20">
        <f>E44*0.001</f>
        <v>1.1000000000000001E-3</v>
      </c>
    </row>
    <row r="47" spans="1:5" x14ac:dyDescent="0.3">
      <c r="A47" s="9">
        <v>7</v>
      </c>
      <c r="B47" s="13" t="s">
        <v>56</v>
      </c>
      <c r="C47" s="10" t="s">
        <v>57</v>
      </c>
      <c r="D47" s="6" t="s">
        <v>10</v>
      </c>
      <c r="E47" s="40">
        <v>2.5000000000000001E-2</v>
      </c>
    </row>
    <row r="48" spans="1:5" x14ac:dyDescent="0.3">
      <c r="A48" s="9">
        <v>8</v>
      </c>
      <c r="B48" s="13" t="s">
        <v>58</v>
      </c>
      <c r="C48" s="10" t="s">
        <v>59</v>
      </c>
      <c r="D48" s="6" t="s">
        <v>10</v>
      </c>
      <c r="E48" s="22">
        <v>3.9E-2</v>
      </c>
    </row>
    <row r="49" spans="1:5" ht="45" x14ac:dyDescent="0.3">
      <c r="A49" s="9">
        <v>9</v>
      </c>
      <c r="B49" s="15" t="s">
        <v>74</v>
      </c>
      <c r="C49" s="10" t="s">
        <v>60</v>
      </c>
      <c r="D49" s="6" t="s">
        <v>12</v>
      </c>
      <c r="E49" s="28">
        <v>3.9</v>
      </c>
    </row>
    <row r="50" spans="1:5" ht="30" x14ac:dyDescent="0.3">
      <c r="A50" s="43">
        <v>10</v>
      </c>
      <c r="B50" s="15" t="s">
        <v>61</v>
      </c>
      <c r="C50" s="41" t="s">
        <v>62</v>
      </c>
      <c r="D50" s="6" t="s">
        <v>13</v>
      </c>
      <c r="E50" s="28">
        <f>0.8946+0.0134</f>
        <v>0.90799999999999992</v>
      </c>
    </row>
    <row r="51" spans="1:5" ht="30" x14ac:dyDescent="0.3">
      <c r="A51" s="9">
        <v>11</v>
      </c>
      <c r="B51" s="15" t="s">
        <v>75</v>
      </c>
      <c r="C51" s="10" t="s">
        <v>63</v>
      </c>
      <c r="D51" s="6" t="s">
        <v>13</v>
      </c>
      <c r="E51" s="28">
        <f>E50</f>
        <v>0.90799999999999992</v>
      </c>
    </row>
    <row r="52" spans="1:5" ht="90" x14ac:dyDescent="0.3">
      <c r="A52" s="9">
        <v>12</v>
      </c>
      <c r="B52" s="15" t="s">
        <v>64</v>
      </c>
      <c r="C52" s="19" t="s">
        <v>65</v>
      </c>
      <c r="D52" s="17" t="s">
        <v>17</v>
      </c>
      <c r="E52" s="20">
        <v>1.26E-2</v>
      </c>
    </row>
    <row r="53" spans="1:5" ht="30" x14ac:dyDescent="0.3">
      <c r="A53" s="9">
        <v>13</v>
      </c>
      <c r="B53" s="13" t="s">
        <v>30</v>
      </c>
      <c r="C53" s="21" t="s">
        <v>66</v>
      </c>
      <c r="D53" s="6" t="s">
        <v>13</v>
      </c>
      <c r="E53" s="12">
        <f>E52*1.95*1000</f>
        <v>24.569999999999997</v>
      </c>
    </row>
    <row r="54" spans="1:5" x14ac:dyDescent="0.3">
      <c r="A54" s="9">
        <v>14</v>
      </c>
      <c r="B54" s="15" t="s">
        <v>67</v>
      </c>
      <c r="C54" s="16" t="s">
        <v>18</v>
      </c>
      <c r="D54" s="17" t="s">
        <v>17</v>
      </c>
      <c r="E54" s="20">
        <f>E52</f>
        <v>1.26E-2</v>
      </c>
    </row>
    <row r="55" spans="1:5" x14ac:dyDescent="0.3">
      <c r="A55" s="9">
        <v>15</v>
      </c>
      <c r="B55" s="15" t="s">
        <v>68</v>
      </c>
      <c r="C55" s="16" t="s">
        <v>69</v>
      </c>
      <c r="D55" s="17" t="s">
        <v>10</v>
      </c>
      <c r="E55" s="42">
        <f>E52*10</f>
        <v>0.126</v>
      </c>
    </row>
    <row r="56" spans="1:5" ht="90" x14ac:dyDescent="0.3">
      <c r="A56" s="9">
        <v>16</v>
      </c>
      <c r="B56" s="13" t="s">
        <v>70</v>
      </c>
      <c r="C56" s="21" t="s">
        <v>71</v>
      </c>
      <c r="D56" s="6" t="s">
        <v>13</v>
      </c>
      <c r="E56" s="22">
        <f>3.9*2.5</f>
        <v>9.75</v>
      </c>
    </row>
    <row r="57" spans="1:5" ht="90" x14ac:dyDescent="0.3">
      <c r="A57" s="9">
        <v>17</v>
      </c>
      <c r="B57" s="13" t="s">
        <v>70</v>
      </c>
      <c r="C57" s="21" t="s">
        <v>72</v>
      </c>
      <c r="D57" s="6" t="s">
        <v>13</v>
      </c>
      <c r="E57" s="22">
        <f>0.8946+0.0134</f>
        <v>0.90799999999999992</v>
      </c>
    </row>
    <row r="58" spans="1:5" ht="75" x14ac:dyDescent="0.3">
      <c r="A58" s="9">
        <v>18</v>
      </c>
      <c r="B58" s="13" t="s">
        <v>33</v>
      </c>
      <c r="C58" s="21" t="s">
        <v>73</v>
      </c>
      <c r="D58" s="6" t="s">
        <v>13</v>
      </c>
      <c r="E58" s="22">
        <f>3.48*1.6</f>
        <v>5.5680000000000005</v>
      </c>
    </row>
    <row r="59" spans="1:5" x14ac:dyDescent="0.3">
      <c r="A59" s="11"/>
      <c r="B59" s="11"/>
      <c r="C59" s="25" t="s">
        <v>8</v>
      </c>
      <c r="D59" s="44" t="s">
        <v>11</v>
      </c>
      <c r="E59" s="11"/>
    </row>
    <row r="60" spans="1:5" x14ac:dyDescent="0.3">
      <c r="A60" s="11"/>
      <c r="B60" s="11"/>
      <c r="C60" s="26" t="s">
        <v>14</v>
      </c>
      <c r="D60" s="44" t="s">
        <v>0</v>
      </c>
      <c r="E60" s="11"/>
    </row>
    <row r="61" spans="1:5" x14ac:dyDescent="0.3">
      <c r="A61" s="11"/>
      <c r="B61" s="11"/>
      <c r="C61" s="26" t="s">
        <v>8</v>
      </c>
      <c r="D61" s="44" t="s">
        <v>11</v>
      </c>
      <c r="E61" s="11"/>
    </row>
    <row r="62" spans="1:5" x14ac:dyDescent="0.3">
      <c r="A62" s="11"/>
      <c r="B62" s="11"/>
      <c r="C62" s="26" t="s">
        <v>15</v>
      </c>
      <c r="D62" s="44" t="s">
        <v>0</v>
      </c>
      <c r="E62" s="11"/>
    </row>
    <row r="63" spans="1:5" x14ac:dyDescent="0.3">
      <c r="A63" s="11"/>
      <c r="B63" s="11"/>
      <c r="C63" s="26" t="s">
        <v>83</v>
      </c>
      <c r="D63" s="44" t="s">
        <v>11</v>
      </c>
      <c r="E63" s="11"/>
    </row>
    <row r="64" spans="1:5" ht="30" x14ac:dyDescent="0.3">
      <c r="A64" s="11"/>
      <c r="B64" s="11"/>
      <c r="C64" s="49" t="s">
        <v>85</v>
      </c>
      <c r="D64" s="11"/>
      <c r="E64" s="11"/>
    </row>
    <row r="65" spans="1:11" ht="45" x14ac:dyDescent="0.3">
      <c r="A65" s="43">
        <v>1</v>
      </c>
      <c r="B65" s="15" t="s">
        <v>43</v>
      </c>
      <c r="C65" s="27" t="s">
        <v>44</v>
      </c>
      <c r="D65" s="6" t="s">
        <v>35</v>
      </c>
      <c r="E65" s="28">
        <v>2.0499999999999998</v>
      </c>
    </row>
    <row r="66" spans="1:11" ht="39" customHeight="1" x14ac:dyDescent="0.3">
      <c r="A66" s="43"/>
      <c r="B66" s="43" t="s">
        <v>92</v>
      </c>
      <c r="C66" s="27" t="s">
        <v>93</v>
      </c>
      <c r="D66" s="7" t="s">
        <v>94</v>
      </c>
      <c r="E66" s="57">
        <v>100</v>
      </c>
      <c r="H66" s="58"/>
      <c r="I66" s="59"/>
      <c r="J66" s="60"/>
      <c r="K66" s="61"/>
    </row>
    <row r="67" spans="1:11" ht="90" x14ac:dyDescent="0.3">
      <c r="A67" s="9">
        <v>2</v>
      </c>
      <c r="B67" s="13" t="s">
        <v>46</v>
      </c>
      <c r="C67" s="21" t="s">
        <v>45</v>
      </c>
      <c r="D67" s="6" t="s">
        <v>13</v>
      </c>
      <c r="E67" s="22">
        <f>0.3*0.15*205*2.4</f>
        <v>22.139999999999997</v>
      </c>
    </row>
    <row r="68" spans="1:11" x14ac:dyDescent="0.3">
      <c r="A68" s="11"/>
      <c r="B68" s="11"/>
      <c r="C68" s="25" t="s">
        <v>9</v>
      </c>
      <c r="D68" s="44" t="s">
        <v>11</v>
      </c>
      <c r="E68" s="11"/>
    </row>
    <row r="69" spans="1:11" x14ac:dyDescent="0.3">
      <c r="A69" s="11"/>
      <c r="B69" s="11"/>
      <c r="C69" s="26" t="s">
        <v>14</v>
      </c>
      <c r="D69" s="44" t="s">
        <v>0</v>
      </c>
      <c r="E69" s="11"/>
    </row>
    <row r="70" spans="1:11" x14ac:dyDescent="0.3">
      <c r="A70" s="11"/>
      <c r="B70" s="11"/>
      <c r="C70" s="26" t="s">
        <v>9</v>
      </c>
      <c r="D70" s="44" t="s">
        <v>11</v>
      </c>
      <c r="E70" s="11"/>
    </row>
    <row r="71" spans="1:11" x14ac:dyDescent="0.3">
      <c r="A71" s="11"/>
      <c r="B71" s="11"/>
      <c r="C71" s="26" t="s">
        <v>15</v>
      </c>
      <c r="D71" s="44" t="s">
        <v>0</v>
      </c>
      <c r="E71" s="11"/>
    </row>
    <row r="72" spans="1:11" x14ac:dyDescent="0.3">
      <c r="A72" s="11"/>
      <c r="B72" s="11"/>
      <c r="C72" s="39" t="s">
        <v>84</v>
      </c>
      <c r="D72" s="44" t="s">
        <v>11</v>
      </c>
      <c r="E72" s="11"/>
    </row>
    <row r="73" spans="1:11" x14ac:dyDescent="0.3">
      <c r="A73" s="11"/>
      <c r="B73" s="11"/>
      <c r="C73" s="50" t="s">
        <v>86</v>
      </c>
      <c r="D73" s="11"/>
      <c r="E73" s="11"/>
    </row>
    <row r="74" spans="1:11" ht="45" x14ac:dyDescent="0.3">
      <c r="A74" s="9">
        <v>1</v>
      </c>
      <c r="B74" s="13" t="s">
        <v>48</v>
      </c>
      <c r="C74" s="10" t="s">
        <v>49</v>
      </c>
      <c r="D74" s="6" t="s">
        <v>50</v>
      </c>
      <c r="E74" s="22">
        <v>0.6</v>
      </c>
    </row>
    <row r="75" spans="1:11" ht="30" x14ac:dyDescent="0.3">
      <c r="A75" s="9">
        <v>2</v>
      </c>
      <c r="B75" s="13" t="s">
        <v>51</v>
      </c>
      <c r="C75" s="10" t="s">
        <v>52</v>
      </c>
      <c r="D75" s="6" t="s">
        <v>50</v>
      </c>
      <c r="E75" s="22">
        <v>0.6</v>
      </c>
    </row>
    <row r="76" spans="1:11" ht="90" x14ac:dyDescent="0.3">
      <c r="A76" s="9">
        <v>3</v>
      </c>
      <c r="B76" s="13" t="s">
        <v>53</v>
      </c>
      <c r="C76" s="21" t="s">
        <v>54</v>
      </c>
      <c r="D76" s="6" t="s">
        <v>13</v>
      </c>
      <c r="E76" s="22">
        <f>8.82*1.6+4.28</f>
        <v>18.392000000000003</v>
      </c>
    </row>
    <row r="77" spans="1:11" x14ac:dyDescent="0.3">
      <c r="A77" s="11"/>
      <c r="B77" s="11"/>
      <c r="C77" s="25" t="s">
        <v>9</v>
      </c>
      <c r="D77" s="44" t="s">
        <v>11</v>
      </c>
      <c r="E77" s="11"/>
    </row>
    <row r="78" spans="1:11" x14ac:dyDescent="0.3">
      <c r="A78" s="11"/>
      <c r="B78" s="11"/>
      <c r="C78" s="26" t="s">
        <v>14</v>
      </c>
      <c r="D78" s="44" t="s">
        <v>0</v>
      </c>
      <c r="E78" s="11"/>
    </row>
    <row r="79" spans="1:11" x14ac:dyDescent="0.3">
      <c r="A79" s="51"/>
      <c r="B79" s="51"/>
      <c r="C79" s="52" t="s">
        <v>9</v>
      </c>
      <c r="D79" s="45" t="s">
        <v>11</v>
      </c>
      <c r="E79" s="51"/>
    </row>
    <row r="80" spans="1:11" x14ac:dyDescent="0.3">
      <c r="A80" s="51"/>
      <c r="B80" s="51"/>
      <c r="C80" s="52" t="s">
        <v>15</v>
      </c>
      <c r="D80" s="45" t="s">
        <v>0</v>
      </c>
      <c r="E80" s="51"/>
    </row>
    <row r="81" spans="1:5" x14ac:dyDescent="0.3">
      <c r="A81" s="51"/>
      <c r="B81" s="51"/>
      <c r="C81" s="53" t="s">
        <v>87</v>
      </c>
      <c r="D81" s="45" t="s">
        <v>11</v>
      </c>
      <c r="E81" s="51"/>
    </row>
    <row r="82" spans="1:5" x14ac:dyDescent="0.3">
      <c r="A82" s="51"/>
      <c r="B82" s="51"/>
      <c r="C82" s="54" t="s">
        <v>88</v>
      </c>
      <c r="D82" s="51"/>
      <c r="E82" s="51"/>
    </row>
    <row r="83" spans="1:5" ht="30" x14ac:dyDescent="0.3">
      <c r="A83" s="51"/>
      <c r="B83" s="51"/>
      <c r="C83" s="56" t="s">
        <v>89</v>
      </c>
      <c r="D83" s="55" t="s">
        <v>0</v>
      </c>
      <c r="E83" s="55">
        <v>3</v>
      </c>
    </row>
    <row r="84" spans="1:5" ht="15.75" x14ac:dyDescent="0.3">
      <c r="A84" s="51"/>
      <c r="B84" s="51"/>
      <c r="C84" s="54" t="s">
        <v>9</v>
      </c>
      <c r="D84" s="55" t="s">
        <v>11</v>
      </c>
      <c r="E84" s="55"/>
    </row>
    <row r="85" spans="1:5" ht="15.75" x14ac:dyDescent="0.3">
      <c r="A85" s="51"/>
      <c r="B85" s="51"/>
      <c r="C85" s="54" t="s">
        <v>90</v>
      </c>
      <c r="D85" s="55" t="s">
        <v>0</v>
      </c>
      <c r="E85" s="55">
        <v>18</v>
      </c>
    </row>
    <row r="86" spans="1:5" ht="15.75" x14ac:dyDescent="0.3">
      <c r="A86" s="51"/>
      <c r="B86" s="51"/>
      <c r="C86" s="54" t="s">
        <v>91</v>
      </c>
      <c r="D86" s="55"/>
      <c r="E86" s="55"/>
    </row>
  </sheetData>
  <mergeCells count="11">
    <mergeCell ref="A16:C16"/>
    <mergeCell ref="A12:C12"/>
    <mergeCell ref="A13:C13"/>
    <mergeCell ref="A14:C14"/>
    <mergeCell ref="A15:C15"/>
    <mergeCell ref="A2:E2"/>
    <mergeCell ref="A3:A4"/>
    <mergeCell ref="B3:B4"/>
    <mergeCell ref="C3:C4"/>
    <mergeCell ref="D3:D4"/>
    <mergeCell ref="E3:E4"/>
  </mergeCells>
  <conditionalFormatting sqref="A29:B29 F18:IM21 A41:E63 F22:HS31 A5:IM17">
    <cfRule type="cellIs" dxfId="71" priority="144" stopIfTrue="1" operator="equal">
      <formula>8223.307275</formula>
    </cfRule>
  </conditionalFormatting>
  <conditionalFormatting sqref="A18:E28">
    <cfRule type="cellIs" dxfId="70" priority="72" stopIfTrue="1" operator="equal">
      <formula>8223.307275</formula>
    </cfRule>
  </conditionalFormatting>
  <conditionalFormatting sqref="D24:D28">
    <cfRule type="cellIs" dxfId="69" priority="71" stopIfTrue="1" operator="equal">
      <formula>8223.307275</formula>
    </cfRule>
  </conditionalFormatting>
  <conditionalFormatting sqref="D24:D28">
    <cfRule type="cellIs" dxfId="68" priority="70" stopIfTrue="1" operator="equal">
      <formula>8223.307275</formula>
    </cfRule>
  </conditionalFormatting>
  <conditionalFormatting sqref="D24:D28">
    <cfRule type="cellIs" dxfId="67" priority="69" stopIfTrue="1" operator="equal">
      <formula>8223.307275</formula>
    </cfRule>
  </conditionalFormatting>
  <conditionalFormatting sqref="D24:D28">
    <cfRule type="cellIs" dxfId="66" priority="68" stopIfTrue="1" operator="equal">
      <formula>8223.307275</formula>
    </cfRule>
  </conditionalFormatting>
  <conditionalFormatting sqref="A30:E39">
    <cfRule type="cellIs" dxfId="65" priority="67" stopIfTrue="1" operator="equal">
      <formula>8223.307275</formula>
    </cfRule>
  </conditionalFormatting>
  <conditionalFormatting sqref="D38:D39">
    <cfRule type="cellIs" dxfId="64" priority="66" stopIfTrue="1" operator="equal">
      <formula>8223.307275</formula>
    </cfRule>
  </conditionalFormatting>
  <conditionalFormatting sqref="D38:D39">
    <cfRule type="cellIs" dxfId="63" priority="65" stopIfTrue="1" operator="equal">
      <formula>8223.307275</formula>
    </cfRule>
  </conditionalFormatting>
  <conditionalFormatting sqref="D35:D39">
    <cfRule type="cellIs" dxfId="62" priority="64" stopIfTrue="1" operator="equal">
      <formula>8223.307275</formula>
    </cfRule>
  </conditionalFormatting>
  <conditionalFormatting sqref="D35:D39">
    <cfRule type="cellIs" dxfId="61" priority="63" stopIfTrue="1" operator="equal">
      <formula>8223.307275</formula>
    </cfRule>
  </conditionalFormatting>
  <conditionalFormatting sqref="D38:D39">
    <cfRule type="cellIs" dxfId="60" priority="62" stopIfTrue="1" operator="equal">
      <formula>8223.307275</formula>
    </cfRule>
  </conditionalFormatting>
  <conditionalFormatting sqref="D38:D39">
    <cfRule type="cellIs" dxfId="59" priority="61" stopIfTrue="1" operator="equal">
      <formula>8223.307275</formula>
    </cfRule>
  </conditionalFormatting>
  <conditionalFormatting sqref="D35:D39">
    <cfRule type="cellIs" dxfId="58" priority="60" stopIfTrue="1" operator="equal">
      <formula>8223.307275</formula>
    </cfRule>
  </conditionalFormatting>
  <conditionalFormatting sqref="D35:D39">
    <cfRule type="cellIs" dxfId="57" priority="59" stopIfTrue="1" operator="equal">
      <formula>8223.307275</formula>
    </cfRule>
  </conditionalFormatting>
  <conditionalFormatting sqref="D38:D39">
    <cfRule type="cellIs" dxfId="56" priority="58" stopIfTrue="1" operator="equal">
      <formula>8223.307275</formula>
    </cfRule>
  </conditionalFormatting>
  <conditionalFormatting sqref="D38:D39">
    <cfRule type="cellIs" dxfId="55" priority="57" stopIfTrue="1" operator="equal">
      <formula>8223.307275</formula>
    </cfRule>
  </conditionalFormatting>
  <conditionalFormatting sqref="D35:D39">
    <cfRule type="cellIs" dxfId="54" priority="56" stopIfTrue="1" operator="equal">
      <formula>8223.307275</formula>
    </cfRule>
  </conditionalFormatting>
  <conditionalFormatting sqref="D35:D39">
    <cfRule type="cellIs" dxfId="53" priority="55" stopIfTrue="1" operator="equal">
      <formula>8223.307275</formula>
    </cfRule>
  </conditionalFormatting>
  <conditionalFormatting sqref="D34">
    <cfRule type="cellIs" dxfId="52" priority="54" stopIfTrue="1" operator="equal">
      <formula>8223.307275</formula>
    </cfRule>
  </conditionalFormatting>
  <conditionalFormatting sqref="D34">
    <cfRule type="cellIs" dxfId="51" priority="53" stopIfTrue="1" operator="equal">
      <formula>8223.307275</formula>
    </cfRule>
  </conditionalFormatting>
  <conditionalFormatting sqref="D34">
    <cfRule type="cellIs" dxfId="50" priority="52" stopIfTrue="1" operator="equal">
      <formula>8223.307275</formula>
    </cfRule>
  </conditionalFormatting>
  <conditionalFormatting sqref="D34">
    <cfRule type="cellIs" dxfId="49" priority="51" stopIfTrue="1" operator="equal">
      <formula>8223.307275</formula>
    </cfRule>
  </conditionalFormatting>
  <conditionalFormatting sqref="D34">
    <cfRule type="cellIs" dxfId="48" priority="50" stopIfTrue="1" operator="equal">
      <formula>8223.307275</formula>
    </cfRule>
  </conditionalFormatting>
  <conditionalFormatting sqref="D34">
    <cfRule type="cellIs" dxfId="47" priority="49" stopIfTrue="1" operator="equal">
      <formula>8223.307275</formula>
    </cfRule>
  </conditionalFormatting>
  <conditionalFormatting sqref="D59:D63">
    <cfRule type="cellIs" dxfId="46" priority="47" stopIfTrue="1" operator="equal">
      <formula>8223.307275</formula>
    </cfRule>
  </conditionalFormatting>
  <conditionalFormatting sqref="D59:D63">
    <cfRule type="cellIs" dxfId="45" priority="46" stopIfTrue="1" operator="equal">
      <formula>8223.307275</formula>
    </cfRule>
  </conditionalFormatting>
  <conditionalFormatting sqref="D59:D63">
    <cfRule type="cellIs" dxfId="44" priority="45" stopIfTrue="1" operator="equal">
      <formula>8223.307275</formula>
    </cfRule>
  </conditionalFormatting>
  <conditionalFormatting sqref="D59:D63">
    <cfRule type="cellIs" dxfId="43" priority="44" stopIfTrue="1" operator="equal">
      <formula>8223.307275</formula>
    </cfRule>
  </conditionalFormatting>
  <conditionalFormatting sqref="A65:E65 A67:E72 A66">
    <cfRule type="cellIs" dxfId="42" priority="43" stopIfTrue="1" operator="equal">
      <formula>8223.307275</formula>
    </cfRule>
  </conditionalFormatting>
  <conditionalFormatting sqref="D68:D72">
    <cfRule type="cellIs" dxfId="41" priority="42" stopIfTrue="1" operator="equal">
      <formula>8223.307275</formula>
    </cfRule>
  </conditionalFormatting>
  <conditionalFormatting sqref="D68:D71">
    <cfRule type="cellIs" dxfId="40" priority="41" stopIfTrue="1" operator="equal">
      <formula>8223.307275</formula>
    </cfRule>
  </conditionalFormatting>
  <conditionalFormatting sqref="D70:D72">
    <cfRule type="cellIs" dxfId="39" priority="40" stopIfTrue="1" operator="equal">
      <formula>8223.307275</formula>
    </cfRule>
  </conditionalFormatting>
  <conditionalFormatting sqref="D68:D71">
    <cfRule type="cellIs" dxfId="38" priority="39" stopIfTrue="1" operator="equal">
      <formula>8223.307275</formula>
    </cfRule>
  </conditionalFormatting>
  <conditionalFormatting sqref="D70:D72">
    <cfRule type="cellIs" dxfId="37" priority="38" stopIfTrue="1" operator="equal">
      <formula>8223.307275</formula>
    </cfRule>
  </conditionalFormatting>
  <conditionalFormatting sqref="D68:D72">
    <cfRule type="cellIs" dxfId="36" priority="37" stopIfTrue="1" operator="equal">
      <formula>8223.307275</formula>
    </cfRule>
  </conditionalFormatting>
  <conditionalFormatting sqref="D69:D72">
    <cfRule type="cellIs" dxfId="35" priority="36" stopIfTrue="1" operator="equal">
      <formula>8223.307275</formula>
    </cfRule>
  </conditionalFormatting>
  <conditionalFormatting sqref="D68:D72">
    <cfRule type="cellIs" dxfId="34" priority="35" stopIfTrue="1" operator="equal">
      <formula>8223.307275</formula>
    </cfRule>
  </conditionalFormatting>
  <conditionalFormatting sqref="D68:D72">
    <cfRule type="cellIs" dxfId="33" priority="34" stopIfTrue="1" operator="equal">
      <formula>8223.307275</formula>
    </cfRule>
  </conditionalFormatting>
  <conditionalFormatting sqref="D67">
    <cfRule type="cellIs" dxfId="32" priority="33" stopIfTrue="1" operator="equal">
      <formula>8223.307275</formula>
    </cfRule>
  </conditionalFormatting>
  <conditionalFormatting sqref="D67">
    <cfRule type="cellIs" dxfId="31" priority="32" stopIfTrue="1" operator="equal">
      <formula>8223.307275</formula>
    </cfRule>
  </conditionalFormatting>
  <conditionalFormatting sqref="D67">
    <cfRule type="cellIs" dxfId="30" priority="31" stopIfTrue="1" operator="equal">
      <formula>8223.307275</formula>
    </cfRule>
  </conditionalFormatting>
  <conditionalFormatting sqref="D67">
    <cfRule type="cellIs" dxfId="29" priority="30" stopIfTrue="1" operator="equal">
      <formula>8223.307275</formula>
    </cfRule>
  </conditionalFormatting>
  <conditionalFormatting sqref="D67">
    <cfRule type="cellIs" dxfId="28" priority="29" stopIfTrue="1" operator="equal">
      <formula>8223.307275</formula>
    </cfRule>
  </conditionalFormatting>
  <conditionalFormatting sqref="D67">
    <cfRule type="cellIs" dxfId="27" priority="28" stopIfTrue="1" operator="equal">
      <formula>8223.307275</formula>
    </cfRule>
  </conditionalFormatting>
  <conditionalFormatting sqref="A74:E81">
    <cfRule type="cellIs" dxfId="26" priority="27" stopIfTrue="1" operator="equal">
      <formula>8223.307275</formula>
    </cfRule>
  </conditionalFormatting>
  <conditionalFormatting sqref="D77:D81">
    <cfRule type="cellIs" dxfId="25" priority="26" stopIfTrue="1" operator="equal">
      <formula>8223.307275</formula>
    </cfRule>
  </conditionalFormatting>
  <conditionalFormatting sqref="D77:D80">
    <cfRule type="cellIs" dxfId="24" priority="25" stopIfTrue="1" operator="equal">
      <formula>8223.307275</formula>
    </cfRule>
  </conditionalFormatting>
  <conditionalFormatting sqref="D79:D81">
    <cfRule type="cellIs" dxfId="23" priority="24" stopIfTrue="1" operator="equal">
      <formula>8223.307275</formula>
    </cfRule>
  </conditionalFormatting>
  <conditionalFormatting sqref="D77:D80">
    <cfRule type="cellIs" dxfId="22" priority="23" stopIfTrue="1" operator="equal">
      <formula>8223.307275</formula>
    </cfRule>
  </conditionalFormatting>
  <conditionalFormatting sqref="D79:D81">
    <cfRule type="cellIs" dxfId="21" priority="22" stopIfTrue="1" operator="equal">
      <formula>8223.307275</formula>
    </cfRule>
  </conditionalFormatting>
  <conditionalFormatting sqref="D77:D81">
    <cfRule type="cellIs" dxfId="20" priority="21" stopIfTrue="1" operator="equal">
      <formula>8223.307275</formula>
    </cfRule>
  </conditionalFormatting>
  <conditionalFormatting sqref="D78:D81">
    <cfRule type="cellIs" dxfId="19" priority="20" stopIfTrue="1" operator="equal">
      <formula>8223.307275</formula>
    </cfRule>
  </conditionalFormatting>
  <conditionalFormatting sqref="D77:D81">
    <cfRule type="cellIs" dxfId="18" priority="19" stopIfTrue="1" operator="equal">
      <formula>8223.307275</formula>
    </cfRule>
  </conditionalFormatting>
  <conditionalFormatting sqref="D77:D81">
    <cfRule type="cellIs" dxfId="17" priority="18" stopIfTrue="1" operator="equal">
      <formula>8223.307275</formula>
    </cfRule>
  </conditionalFormatting>
  <conditionalFormatting sqref="D77:D81">
    <cfRule type="cellIs" dxfId="16" priority="17" stopIfTrue="1" operator="equal">
      <formula>8223.307275</formula>
    </cfRule>
  </conditionalFormatting>
  <conditionalFormatting sqref="D77:D80">
    <cfRule type="cellIs" dxfId="15" priority="16" stopIfTrue="1" operator="equal">
      <formula>8223.307275</formula>
    </cfRule>
  </conditionalFormatting>
  <conditionalFormatting sqref="D79:D81">
    <cfRule type="cellIs" dxfId="14" priority="15" stopIfTrue="1" operator="equal">
      <formula>8223.307275</formula>
    </cfRule>
  </conditionalFormatting>
  <conditionalFormatting sqref="D77:D80">
    <cfRule type="cellIs" dxfId="13" priority="14" stopIfTrue="1" operator="equal">
      <formula>8223.307275</formula>
    </cfRule>
  </conditionalFormatting>
  <conditionalFormatting sqref="D79:D81">
    <cfRule type="cellIs" dxfId="12" priority="13" stopIfTrue="1" operator="equal">
      <formula>8223.307275</formula>
    </cfRule>
  </conditionalFormatting>
  <conditionalFormatting sqref="D77:D81">
    <cfRule type="cellIs" dxfId="11" priority="12" stopIfTrue="1" operator="equal">
      <formula>8223.307275</formula>
    </cfRule>
  </conditionalFormatting>
  <conditionalFormatting sqref="D78:D81">
    <cfRule type="cellIs" dxfId="10" priority="11" stopIfTrue="1" operator="equal">
      <formula>8223.307275</formula>
    </cfRule>
  </conditionalFormatting>
  <conditionalFormatting sqref="D77:D81">
    <cfRule type="cellIs" dxfId="9" priority="10" stopIfTrue="1" operator="equal">
      <formula>8223.307275</formula>
    </cfRule>
  </conditionalFormatting>
  <conditionalFormatting sqref="D77:D81">
    <cfRule type="cellIs" dxfId="8" priority="9" stopIfTrue="1" operator="equal">
      <formula>8223.307275</formula>
    </cfRule>
  </conditionalFormatting>
  <conditionalFormatting sqref="D76">
    <cfRule type="cellIs" dxfId="7" priority="8" stopIfTrue="1" operator="equal">
      <formula>8223.307275</formula>
    </cfRule>
  </conditionalFormatting>
  <conditionalFormatting sqref="D76">
    <cfRule type="cellIs" dxfId="6" priority="7" stopIfTrue="1" operator="equal">
      <formula>8223.307275</formula>
    </cfRule>
  </conditionalFormatting>
  <conditionalFormatting sqref="D76">
    <cfRule type="cellIs" dxfId="5" priority="6" stopIfTrue="1" operator="equal">
      <formula>8223.307275</formula>
    </cfRule>
  </conditionalFormatting>
  <conditionalFormatting sqref="D76">
    <cfRule type="cellIs" dxfId="4" priority="5" stopIfTrue="1" operator="equal">
      <formula>8223.307275</formula>
    </cfRule>
  </conditionalFormatting>
  <conditionalFormatting sqref="D76">
    <cfRule type="cellIs" dxfId="3" priority="4" stopIfTrue="1" operator="equal">
      <formula>8223.307275</formula>
    </cfRule>
  </conditionalFormatting>
  <conditionalFormatting sqref="D76">
    <cfRule type="cellIs" dxfId="2" priority="3" stopIfTrue="1" operator="equal">
      <formula>8223.307275</formula>
    </cfRule>
  </conditionalFormatting>
  <conditionalFormatting sqref="H66:K66">
    <cfRule type="cellIs" dxfId="1" priority="2" stopIfTrue="1" operator="equal">
      <formula>8223.307275</formula>
    </cfRule>
  </conditionalFormatting>
  <conditionalFormatting sqref="B66:E66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Aleksi Sarukhanovi</cp:lastModifiedBy>
  <cp:revision/>
  <cp:lastPrinted>2022-12-05T10:46:17Z</cp:lastPrinted>
  <dcterms:created xsi:type="dcterms:W3CDTF">2013-04-21T20:24:51Z</dcterms:created>
  <dcterms:modified xsi:type="dcterms:W3CDTF">2022-12-30T08:03:59Z</dcterms:modified>
</cp:coreProperties>
</file>