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060" tabRatio="861" activeTab="5"/>
  </bookViews>
  <sheets>
    <sheet name="ო-1" sheetId="1" r:id="rId1"/>
    <sheet name="1-1" sheetId="2" r:id="rId2"/>
    <sheet name="1-2" sheetId="3" r:id="rId3"/>
    <sheet name="1-3" sheetId="4" r:id="rId4"/>
    <sheet name="1-4" sheetId="5" r:id="rId5"/>
    <sheet name="1-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>#REF!</definedName>
    <definedName name="aaaa12" localSheetId="2">#REF!</definedName>
    <definedName name="aaaa12" localSheetId="3">#REF!</definedName>
    <definedName name="aaaa12" localSheetId="4">#REF!</definedName>
    <definedName name="aaaa12" localSheetId="5">#REF!</definedName>
    <definedName name="aaaa12">#REF!</definedName>
    <definedName name="adin" localSheetId="2">#REF!</definedName>
    <definedName name="adin" localSheetId="3">#REF!</definedName>
    <definedName name="adin" localSheetId="4">#REF!</definedName>
    <definedName name="adin" localSheetId="5">#REF!</definedName>
    <definedName name="adin">#REF!</definedName>
    <definedName name="adlp" localSheetId="2">#REF!</definedName>
    <definedName name="adlp" localSheetId="3">#REF!</definedName>
    <definedName name="adlp" localSheetId="4">#REF!</definedName>
    <definedName name="adlp" localSheetId="5">#REF!</definedName>
    <definedName name="adlp">#REF!</definedName>
    <definedName name="asdz" localSheetId="2">#REF!</definedName>
    <definedName name="asdz" localSheetId="3">#REF!</definedName>
    <definedName name="asdz" localSheetId="4">#REF!</definedName>
    <definedName name="asdz" localSheetId="5">#REF!</definedName>
    <definedName name="asdz">#REF!</definedName>
    <definedName name="ati" localSheetId="2">#REF!</definedName>
    <definedName name="ati" localSheetId="3">#REF!</definedName>
    <definedName name="ati" localSheetId="4">#REF!</definedName>
    <definedName name="ati" localSheetId="5">#REF!</definedName>
    <definedName name="ati">#REF!</definedName>
    <definedName name="bbbb4" localSheetId="2">#REF!</definedName>
    <definedName name="bbbb4" localSheetId="3">#REF!</definedName>
    <definedName name="bbbb4" localSheetId="4">#REF!</definedName>
    <definedName name="bbbb4" localSheetId="5">#REF!</definedName>
    <definedName name="bbbb4">#REF!</definedName>
    <definedName name="bbbbbb" localSheetId="2">#REF!</definedName>
    <definedName name="bbbbbb" localSheetId="3">#REF!</definedName>
    <definedName name="bbbbbb" localSheetId="4">#REF!</definedName>
    <definedName name="bbbbbb" localSheetId="5">#REF!</definedName>
    <definedName name="bbbbbb">#REF!</definedName>
    <definedName name="bnj">'[2]x2,3'!#REF!</definedName>
    <definedName name="bnmk">'[3]niveloba'!#REF!</definedName>
    <definedName name="bytl" localSheetId="2">#REF!</definedName>
    <definedName name="bytl" localSheetId="3">#REF!</definedName>
    <definedName name="bytl" localSheetId="4">#REF!</definedName>
    <definedName name="bytl" localSheetId="5">#REF!</definedName>
    <definedName name="bytl">#REF!</definedName>
    <definedName name="cftslp" localSheetId="2">#REF!</definedName>
    <definedName name="cftslp" localSheetId="3">#REF!</definedName>
    <definedName name="cftslp" localSheetId="4">#REF!</definedName>
    <definedName name="cftslp" localSheetId="5">#REF!</definedName>
    <definedName name="cftslp">#REF!</definedName>
    <definedName name="cxra" localSheetId="2">#REF!</definedName>
    <definedName name="cxra" localSheetId="3">#REF!</definedName>
    <definedName name="cxra" localSheetId="4">#REF!</definedName>
    <definedName name="cxra" localSheetId="5">#REF!</definedName>
    <definedName name="cxra">#REF!</definedName>
    <definedName name="ddddccvf55141023">#REF!</definedName>
    <definedName name="desz">'[2]x2,3'!#REF!</definedName>
    <definedName name="dlynv" localSheetId="2">#REF!</definedName>
    <definedName name="dlynv" localSheetId="3">#REF!</definedName>
    <definedName name="dlynv" localSheetId="4">#REF!</definedName>
    <definedName name="dlynv" localSheetId="5">#REF!</definedName>
    <definedName name="dlynv">#REF!</definedName>
    <definedName name="dsa" localSheetId="2">#REF!</definedName>
    <definedName name="dsa" localSheetId="3">#REF!</definedName>
    <definedName name="dsa" localSheetId="4">#REF!</definedName>
    <definedName name="dsa" localSheetId="5">#REF!</definedName>
    <definedName name="dsa">#REF!</definedName>
    <definedName name="dsfghyujik747859">#REF!</definedName>
    <definedName name="dva" localSheetId="2">#REF!</definedName>
    <definedName name="dva" localSheetId="3">#REF!</definedName>
    <definedName name="dva" localSheetId="4">#REF!</definedName>
    <definedName name="dva" localSheetId="5">#REF!</definedName>
    <definedName name="dva">#REF!</definedName>
    <definedName name="ewqa" localSheetId="2">#REF!</definedName>
    <definedName name="ewqa" localSheetId="3">#REF!</definedName>
    <definedName name="ewqa" localSheetId="4">#REF!</definedName>
    <definedName name="ewqa" localSheetId="5">#REF!</definedName>
    <definedName name="ewqa">#REF!</definedName>
    <definedName name="ews" localSheetId="2">#REF!</definedName>
    <definedName name="ews" localSheetId="3">#REF!</definedName>
    <definedName name="ews" localSheetId="4">#REF!</definedName>
    <definedName name="ews" localSheetId="5">#REF!</definedName>
    <definedName name="ews">#REF!</definedName>
    <definedName name="exvsi" localSheetId="2">#REF!</definedName>
    <definedName name="exvsi" localSheetId="3">#REF!</definedName>
    <definedName name="exvsi" localSheetId="4">#REF!</definedName>
    <definedName name="exvsi" localSheetId="5">#REF!</definedName>
    <definedName name="exvsi">#REF!</definedName>
    <definedName name="F22345u" localSheetId="2">#REF!</definedName>
    <definedName name="F22345u" localSheetId="3">#REF!</definedName>
    <definedName name="F22345u" localSheetId="4">#REF!</definedName>
    <definedName name="F22345u" localSheetId="5">#REF!</definedName>
    <definedName name="F22345u">#REF!</definedName>
    <definedName name="fds" localSheetId="2">#REF!</definedName>
    <definedName name="fds" localSheetId="3">#REF!</definedName>
    <definedName name="fds" localSheetId="4">#REF!</definedName>
    <definedName name="fds" localSheetId="5">#REF!</definedName>
    <definedName name="fds">#REF!</definedName>
    <definedName name="ffff474875">#REF!</definedName>
    <definedName name="ffff5" localSheetId="2">#REF!</definedName>
    <definedName name="ffff5" localSheetId="3">#REF!</definedName>
    <definedName name="ffff5" localSheetId="4">#REF!</definedName>
    <definedName name="ffff5" localSheetId="5">#REF!</definedName>
    <definedName name="ffff5">#REF!</definedName>
    <definedName name="fgdm" localSheetId="2">#REF!</definedName>
    <definedName name="fgdm" localSheetId="3">#REF!</definedName>
    <definedName name="fgdm" localSheetId="4">#REF!</definedName>
    <definedName name="fgdm" localSheetId="5">#REF!</definedName>
    <definedName name="fgdm">#REF!</definedName>
    <definedName name="fgffff6255gh">#REF!</definedName>
    <definedName name="fgu9" localSheetId="2">#REF!</definedName>
    <definedName name="fgu9" localSheetId="3">#REF!</definedName>
    <definedName name="fgu9" localSheetId="4">#REF!</definedName>
    <definedName name="fgu9" localSheetId="5">#REF!</definedName>
    <definedName name="fgu9">#REF!</definedName>
    <definedName name="frgtyrter" localSheetId="2">#REF!</definedName>
    <definedName name="frgtyrter" localSheetId="3">#REF!</definedName>
    <definedName name="frgtyrter" localSheetId="4">#REF!</definedName>
    <definedName name="frgtyrter" localSheetId="5">#REF!</definedName>
    <definedName name="frgtyrter">#REF!</definedName>
    <definedName name="fvb" localSheetId="2">#REF!</definedName>
    <definedName name="fvb" localSheetId="3">#REF!</definedName>
    <definedName name="fvb" localSheetId="4">#REF!</definedName>
    <definedName name="fvb" localSheetId="5">#REF!</definedName>
    <definedName name="fvb">#REF!</definedName>
    <definedName name="fxza" localSheetId="2">#REF!</definedName>
    <definedName name="fxza" localSheetId="3">#REF!</definedName>
    <definedName name="fxza" localSheetId="4">#REF!</definedName>
    <definedName name="fxza" localSheetId="5">#REF!</definedName>
    <definedName name="fxza">#REF!</definedName>
    <definedName name="gfd">'[4]res ur'!#REF!</definedName>
    <definedName name="gfds" localSheetId="2">#REF!</definedName>
    <definedName name="gfds" localSheetId="3">#REF!</definedName>
    <definedName name="gfds" localSheetId="4">#REF!</definedName>
    <definedName name="gfds" localSheetId="5">#REF!</definedName>
    <definedName name="gfds">#REF!</definedName>
    <definedName name="gfdsaxcvvbnm">'[2]x2,3'!#REF!</definedName>
    <definedName name="gfgf547874">#REF!</definedName>
    <definedName name="gfh23" localSheetId="2">#REF!</definedName>
    <definedName name="gfh23" localSheetId="3">#REF!</definedName>
    <definedName name="gfh23" localSheetId="4">#REF!</definedName>
    <definedName name="gfh23" localSheetId="5">#REF!</definedName>
    <definedName name="gfh23">#REF!</definedName>
    <definedName name="gfhy56" localSheetId="2">#REF!</definedName>
    <definedName name="gfhy56" localSheetId="3">#REF!</definedName>
    <definedName name="gfhy56" localSheetId="4">#REF!</definedName>
    <definedName name="gfhy56" localSheetId="5">#REF!</definedName>
    <definedName name="gfhy56">#REF!</definedName>
    <definedName name="ggg6" localSheetId="2">#REF!</definedName>
    <definedName name="ggg6" localSheetId="3">#REF!</definedName>
    <definedName name="ggg6" localSheetId="4">#REF!</definedName>
    <definedName name="ggg6" localSheetId="5">#REF!</definedName>
    <definedName name="ggg6">#REF!</definedName>
    <definedName name="ghbca" localSheetId="2">#REF!</definedName>
    <definedName name="ghbca" localSheetId="3">#REF!</definedName>
    <definedName name="ghbca" localSheetId="4">#REF!</definedName>
    <definedName name="ghbca" localSheetId="5">#REF!</definedName>
    <definedName name="ghbca">#REF!</definedName>
    <definedName name="ghgfhjkjh54789">#REF!</definedName>
    <definedName name="ghjkl" localSheetId="2">#REF!</definedName>
    <definedName name="ghjkl" localSheetId="3">#REF!</definedName>
    <definedName name="ghjkl" localSheetId="4">#REF!</definedName>
    <definedName name="ghjkl" localSheetId="5">#REF!</definedName>
    <definedName name="ghjkl">#REF!</definedName>
    <definedName name="gtf5" localSheetId="2">#REF!</definedName>
    <definedName name="gtf5" localSheetId="3">#REF!</definedName>
    <definedName name="gtf5" localSheetId="4">#REF!</definedName>
    <definedName name="gtf5" localSheetId="5">#REF!</definedName>
    <definedName name="gtf5">#REF!</definedName>
    <definedName name="gtfd">'[2]x2,3'!#REF!</definedName>
    <definedName name="gyth3" localSheetId="2">#REF!</definedName>
    <definedName name="gyth3" localSheetId="3">#REF!</definedName>
    <definedName name="gyth3" localSheetId="4">#REF!</definedName>
    <definedName name="gyth3" localSheetId="5">#REF!</definedName>
    <definedName name="gyth3">#REF!</definedName>
    <definedName name="gytjk" localSheetId="2">#REF!</definedName>
    <definedName name="gytjk" localSheetId="3">#REF!</definedName>
    <definedName name="gytjk" localSheetId="4">#REF!</definedName>
    <definedName name="gytjk" localSheetId="5">#REF!</definedName>
    <definedName name="gytjk">#REF!</definedName>
    <definedName name="hazxc" localSheetId="2">#REF!</definedName>
    <definedName name="hazxc" localSheetId="3">#REF!</definedName>
    <definedName name="hazxc" localSheetId="4">#REF!</definedName>
    <definedName name="hazxc" localSheetId="5">#REF!</definedName>
    <definedName name="hazxc">#REF!</definedName>
    <definedName name="hbpl" localSheetId="2">#REF!</definedName>
    <definedName name="hbpl" localSheetId="3">#REF!</definedName>
    <definedName name="hbpl" localSheetId="4">#REF!</definedName>
    <definedName name="hbpl" localSheetId="5">#REF!</definedName>
    <definedName name="hbpl">#REF!</definedName>
    <definedName name="hgf665" localSheetId="2">#REF!</definedName>
    <definedName name="hgf665" localSheetId="3">#REF!</definedName>
    <definedName name="hgf665" localSheetId="4">#REF!</definedName>
    <definedName name="hgf665" localSheetId="5">#REF!</definedName>
    <definedName name="hgf665">#REF!</definedName>
    <definedName name="hgfd" localSheetId="2">#REF!</definedName>
    <definedName name="hgfd" localSheetId="3">#REF!</definedName>
    <definedName name="hgfd" localSheetId="4">#REF!</definedName>
    <definedName name="hgfd" localSheetId="5">#REF!</definedName>
    <definedName name="hgfd">#REF!</definedName>
    <definedName name="hgfds23" localSheetId="2">#REF!</definedName>
    <definedName name="hgfds23" localSheetId="3">#REF!</definedName>
    <definedName name="hgfds23" localSheetId="4">#REF!</definedName>
    <definedName name="hgfds23" localSheetId="5">#REF!</definedName>
    <definedName name="hgfds23">#REF!</definedName>
    <definedName name="hgfv" localSheetId="2">#REF!</definedName>
    <definedName name="hgfv" localSheetId="3">#REF!</definedName>
    <definedName name="hgfv" localSheetId="4">#REF!</definedName>
    <definedName name="hgfv" localSheetId="5">#REF!</definedName>
    <definedName name="hgfv">#REF!</definedName>
    <definedName name="hgggg21215">#REF!</definedName>
    <definedName name="hgggggytf747896">#REF!</definedName>
    <definedName name="hgh55" localSheetId="2">#REF!</definedName>
    <definedName name="hgh55" localSheetId="3">#REF!</definedName>
    <definedName name="hgh55" localSheetId="4">#REF!</definedName>
    <definedName name="hgh55" localSheetId="5">#REF!</definedName>
    <definedName name="hgh55">#REF!</definedName>
    <definedName name="hghjhkh14576">#REF!</definedName>
    <definedName name="hgjghkijhjhh6654584">#REF!</definedName>
    <definedName name="hgjhuio">#REF!</definedName>
    <definedName name="hgv" localSheetId="2">#REF!</definedName>
    <definedName name="hgv" localSheetId="3">#REF!</definedName>
    <definedName name="hgv" localSheetId="4">#REF!</definedName>
    <definedName name="hgv" localSheetId="5">#REF!</definedName>
    <definedName name="hgv">#REF!</definedName>
    <definedName name="hhh2" localSheetId="2">'[12]x r '!#REF!</definedName>
    <definedName name="hhh2" localSheetId="3">'[12]x r '!#REF!</definedName>
    <definedName name="hhh2" localSheetId="4">'[15]x r '!#REF!</definedName>
    <definedName name="hhh2" localSheetId="5">'[17]x r '!#REF!</definedName>
    <definedName name="hhh2">'[5]x r '!#REF!</definedName>
    <definedName name="hhhh555" localSheetId="2">#REF!</definedName>
    <definedName name="hhhh555" localSheetId="3">#REF!</definedName>
    <definedName name="hhhh555" localSheetId="4">#REF!</definedName>
    <definedName name="hhhh555" localSheetId="5">#REF!</definedName>
    <definedName name="hhhh555">#REF!</definedName>
    <definedName name="hhhh74" localSheetId="2">#REF!</definedName>
    <definedName name="hhhh74" localSheetId="3">#REF!</definedName>
    <definedName name="hhhh74" localSheetId="4">#REF!</definedName>
    <definedName name="hhhh74" localSheetId="5">#REF!</definedName>
    <definedName name="hhhh74">#REF!</definedName>
    <definedName name="hjk4" localSheetId="2">#REF!</definedName>
    <definedName name="hjk4" localSheetId="3">#REF!</definedName>
    <definedName name="hjk4" localSheetId="4">#REF!</definedName>
    <definedName name="hjk4" localSheetId="5">#REF!</definedName>
    <definedName name="hjk4">#REF!</definedName>
    <definedName name="hjka" localSheetId="2">#REF!</definedName>
    <definedName name="hjka" localSheetId="3">#REF!</definedName>
    <definedName name="hjka" localSheetId="4">#REF!</definedName>
    <definedName name="hjka" localSheetId="5">#REF!</definedName>
    <definedName name="hjka">#REF!</definedName>
    <definedName name="hjkl32" localSheetId="2">#REF!</definedName>
    <definedName name="hjkl32" localSheetId="3">#REF!</definedName>
    <definedName name="hjkl32" localSheetId="4">#REF!</definedName>
    <definedName name="hjkl32" localSheetId="5">#REF!</definedName>
    <definedName name="hjkl32">#REF!</definedName>
    <definedName name="hju" localSheetId="2">#REF!</definedName>
    <definedName name="hju" localSheetId="3">#REF!</definedName>
    <definedName name="hju" localSheetId="4">#REF!</definedName>
    <definedName name="hju" localSheetId="5">#REF!</definedName>
    <definedName name="hju">#REF!</definedName>
    <definedName name="hnbg" localSheetId="2">#REF!</definedName>
    <definedName name="hnbg" localSheetId="3">#REF!</definedName>
    <definedName name="hnbg" localSheetId="4">#REF!</definedName>
    <definedName name="hnbg" localSheetId="5">#REF!</definedName>
    <definedName name="hnbg">#REF!</definedName>
    <definedName name="hori1" localSheetId="2">#REF!</definedName>
    <definedName name="hori1" localSheetId="3">#REF!</definedName>
    <definedName name="hori1" localSheetId="4">#REF!</definedName>
    <definedName name="hori1" localSheetId="5">#REF!</definedName>
    <definedName name="hori1">#REF!</definedName>
    <definedName name="huy">'[2]x2,3'!#REF!</definedName>
    <definedName name="huyg32" localSheetId="2">#REF!</definedName>
    <definedName name="huyg32" localSheetId="3">#REF!</definedName>
    <definedName name="huyg32" localSheetId="4">#REF!</definedName>
    <definedName name="huyg32" localSheetId="5">#REF!</definedName>
    <definedName name="huyg32">#REF!</definedName>
    <definedName name="hyhjuijkhjuik4786596">#REF!</definedName>
    <definedName name="hytrew" localSheetId="2">#REF!</definedName>
    <definedName name="hytrew" localSheetId="3">#REF!</definedName>
    <definedName name="hytrew" localSheetId="4">#REF!</definedName>
    <definedName name="hytrew" localSheetId="5">#REF!</definedName>
    <definedName name="hytrew">#REF!</definedName>
    <definedName name="ihl" localSheetId="2">#REF!</definedName>
    <definedName name="ihl" localSheetId="3">#REF!</definedName>
    <definedName name="ihl" localSheetId="4">#REF!</definedName>
    <definedName name="ihl" localSheetId="5">#REF!</definedName>
    <definedName name="ihl">#REF!</definedName>
    <definedName name="ijo45">'[2]x2,3'!#REF!</definedName>
    <definedName name="ijuhg" localSheetId="2">#REF!</definedName>
    <definedName name="ijuhg" localSheetId="3">#REF!</definedName>
    <definedName name="ijuhg" localSheetId="4">#REF!</definedName>
    <definedName name="ijuhg" localSheetId="5">#REF!</definedName>
    <definedName name="ijuhg">#REF!</definedName>
    <definedName name="iuop" localSheetId="2">#REF!</definedName>
    <definedName name="iuop" localSheetId="3">#REF!</definedName>
    <definedName name="iuop" localSheetId="4">#REF!</definedName>
    <definedName name="iuop" localSheetId="5">#REF!</definedName>
    <definedName name="iuop">#REF!</definedName>
    <definedName name="iuy">'[2]x2,3'!#REF!</definedName>
    <definedName name="iuy98" localSheetId="2">#REF!</definedName>
    <definedName name="iuy98" localSheetId="3">#REF!</definedName>
    <definedName name="iuy98" localSheetId="4">#REF!</definedName>
    <definedName name="iuy98" localSheetId="5">#REF!</definedName>
    <definedName name="iuy98">#REF!</definedName>
    <definedName name="jhg" localSheetId="2">#REF!</definedName>
    <definedName name="jhg" localSheetId="3">#REF!</definedName>
    <definedName name="jhg" localSheetId="4">#REF!</definedName>
    <definedName name="jhg" localSheetId="5">#REF!</definedName>
    <definedName name="jhg">#REF!</definedName>
    <definedName name="jhgf" localSheetId="2">#REF!</definedName>
    <definedName name="jhgf" localSheetId="3">#REF!</definedName>
    <definedName name="jhgf" localSheetId="4">#REF!</definedName>
    <definedName name="jhgf" localSheetId="5">#REF!</definedName>
    <definedName name="jhgf">#REF!</definedName>
    <definedName name="jhgfd" localSheetId="2">#REF!</definedName>
    <definedName name="jhgfd" localSheetId="3">#REF!</definedName>
    <definedName name="jhgfd" localSheetId="4">#REF!</definedName>
    <definedName name="jhgfd" localSheetId="5">#REF!</definedName>
    <definedName name="jhgfd">#REF!</definedName>
    <definedName name="jhjhkliok20203.569">#REF!</definedName>
    <definedName name="jhm" localSheetId="2">#REF!</definedName>
    <definedName name="jhm" localSheetId="3">#REF!</definedName>
    <definedName name="jhm" localSheetId="4">#REF!</definedName>
    <definedName name="jhm" localSheetId="5">#REF!</definedName>
    <definedName name="jhm">#REF!</definedName>
    <definedName name="jilo" localSheetId="2">#REF!</definedName>
    <definedName name="jilo" localSheetId="3">#REF!</definedName>
    <definedName name="jilo" localSheetId="4">#REF!</definedName>
    <definedName name="jilo" localSheetId="5">#REF!</definedName>
    <definedName name="jilo">#REF!</definedName>
    <definedName name="jim56" localSheetId="2">#REF!</definedName>
    <definedName name="jim56" localSheetId="3">#REF!</definedName>
    <definedName name="jim56" localSheetId="4">#REF!</definedName>
    <definedName name="jim56" localSheetId="5">#REF!</definedName>
    <definedName name="jim56">#REF!</definedName>
    <definedName name="jjjjj1" localSheetId="2">#REF!</definedName>
    <definedName name="jjjjj1" localSheetId="3">#REF!</definedName>
    <definedName name="jjjjj1" localSheetId="4">#REF!</definedName>
    <definedName name="jjjjj1" localSheetId="5">#REF!</definedName>
    <definedName name="jjjjj1">#REF!</definedName>
    <definedName name="jjjjj1kkk1" localSheetId="2">#REF!</definedName>
    <definedName name="jjjjj1kkk1" localSheetId="3">#REF!</definedName>
    <definedName name="jjjjj1kkk1" localSheetId="4">#REF!</definedName>
    <definedName name="jjjjj1kkk1" localSheetId="5">#REF!</definedName>
    <definedName name="jjjjj1kkk1">#REF!</definedName>
    <definedName name="jk45" localSheetId="2">#REF!</definedName>
    <definedName name="jk45" localSheetId="3">#REF!</definedName>
    <definedName name="jk45" localSheetId="4">#REF!</definedName>
    <definedName name="jk45" localSheetId="5">#REF!</definedName>
    <definedName name="jk45">#REF!</definedName>
    <definedName name="jki" localSheetId="2">#REF!</definedName>
    <definedName name="jki" localSheetId="3">#REF!</definedName>
    <definedName name="jki" localSheetId="4">#REF!</definedName>
    <definedName name="jki" localSheetId="5">#REF!</definedName>
    <definedName name="jki">#REF!</definedName>
    <definedName name="jkjj547874">#REF!</definedName>
    <definedName name="jnb1" localSheetId="2">#REF!</definedName>
    <definedName name="jnb1" localSheetId="3">#REF!</definedName>
    <definedName name="jnb1" localSheetId="4">#REF!</definedName>
    <definedName name="jnb1" localSheetId="5">#REF!</definedName>
    <definedName name="jnb1">#REF!</definedName>
    <definedName name="juhg" localSheetId="2">#REF!</definedName>
    <definedName name="juhg" localSheetId="3">#REF!</definedName>
    <definedName name="juhg" localSheetId="4">#REF!</definedName>
    <definedName name="juhg" localSheetId="5">#REF!</definedName>
    <definedName name="juhg">#REF!</definedName>
    <definedName name="juhg02" localSheetId="2">#REF!</definedName>
    <definedName name="juhg02" localSheetId="3">#REF!</definedName>
    <definedName name="juhg02" localSheetId="4">#REF!</definedName>
    <definedName name="juhg02" localSheetId="5">#REF!</definedName>
    <definedName name="juhg02">#REF!</definedName>
    <definedName name="juytgb" localSheetId="2">#REF!</definedName>
    <definedName name="juytgb" localSheetId="3">#REF!</definedName>
    <definedName name="juytgb" localSheetId="4">#REF!</definedName>
    <definedName name="juytgb" localSheetId="5">#REF!</definedName>
    <definedName name="juytgb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>#REF!</definedName>
    <definedName name="kaqw" localSheetId="2">#REF!</definedName>
    <definedName name="kaqw" localSheetId="3">#REF!</definedName>
    <definedName name="kaqw" localSheetId="4">#REF!</definedName>
    <definedName name="kaqw" localSheetId="5">#REF!</definedName>
    <definedName name="kaqw">#REF!</definedName>
    <definedName name="kbvc" localSheetId="2">#REF!</definedName>
    <definedName name="kbvc" localSheetId="3">#REF!</definedName>
    <definedName name="kbvc" localSheetId="4">#REF!</definedName>
    <definedName name="kbvc" localSheetId="5">#REF!</definedName>
    <definedName name="kbvc">#REF!</definedName>
    <definedName name="khuy" localSheetId="2">#REF!</definedName>
    <definedName name="khuy" localSheetId="3">#REF!</definedName>
    <definedName name="khuy" localSheetId="4">#REF!</definedName>
    <definedName name="khuy" localSheetId="5">#REF!</definedName>
    <definedName name="khuy">#REF!</definedName>
    <definedName name="kij" localSheetId="2">#REF!</definedName>
    <definedName name="kij" localSheetId="3">#REF!</definedName>
    <definedName name="kij" localSheetId="4">#REF!</definedName>
    <definedName name="kij" localSheetId="5">#REF!</definedName>
    <definedName name="kij">#REF!</definedName>
    <definedName name="kij4" localSheetId="2">#REF!</definedName>
    <definedName name="kij4" localSheetId="3">#REF!</definedName>
    <definedName name="kij4" localSheetId="4">#REF!</definedName>
    <definedName name="kij4" localSheetId="5">#REF!</definedName>
    <definedName name="kij4">#REF!</definedName>
    <definedName name="kijh" localSheetId="2">#REF!</definedName>
    <definedName name="kijh" localSheetId="3">#REF!</definedName>
    <definedName name="kijh" localSheetId="4">#REF!</definedName>
    <definedName name="kijh" localSheetId="5">#REF!</definedName>
    <definedName name="kijh">#REF!</definedName>
    <definedName name="kijhg">'[2]x2,3'!#REF!</definedName>
    <definedName name="kik" localSheetId="2">#REF!</definedName>
    <definedName name="kik" localSheetId="3">#REF!</definedName>
    <definedName name="kik" localSheetId="4">#REF!</definedName>
    <definedName name="kik" localSheetId="5">#REF!</definedName>
    <definedName name="kik">#REF!</definedName>
    <definedName name="kioa" localSheetId="2">#REF!</definedName>
    <definedName name="kioa" localSheetId="3">#REF!</definedName>
    <definedName name="kioa" localSheetId="4">#REF!</definedName>
    <definedName name="kioa" localSheetId="5">#REF!</definedName>
    <definedName name="kioa">#REF!</definedName>
    <definedName name="kiojh" localSheetId="2">#REF!</definedName>
    <definedName name="kiojh" localSheetId="3">#REF!</definedName>
    <definedName name="kiojh" localSheetId="4">#REF!</definedName>
    <definedName name="kiojh" localSheetId="5">#REF!</definedName>
    <definedName name="kiojh">#REF!</definedName>
    <definedName name="kiuj362">'[6]x1 (5)'!#REF!</definedName>
    <definedName name="kiuy" localSheetId="2">#REF!</definedName>
    <definedName name="kiuy" localSheetId="3">#REF!</definedName>
    <definedName name="kiuy" localSheetId="4">#REF!</definedName>
    <definedName name="kiuy" localSheetId="5">#REF!</definedName>
    <definedName name="kiuy">#REF!</definedName>
    <definedName name="kjh">'[2]x2,3'!#REF!</definedName>
    <definedName name="KJHG" localSheetId="2">#REF!</definedName>
    <definedName name="KJHG" localSheetId="3">#REF!</definedName>
    <definedName name="KJHG" localSheetId="4">#REF!</definedName>
    <definedName name="KJHG" localSheetId="5">#REF!</definedName>
    <definedName name="KJHG">#REF!</definedName>
    <definedName name="kjhgf" localSheetId="2">#REF!</definedName>
    <definedName name="kjhgf" localSheetId="3">#REF!</definedName>
    <definedName name="kjhgf" localSheetId="4">#REF!</definedName>
    <definedName name="kjhgf" localSheetId="5">#REF!</definedName>
    <definedName name="kjhgf">#REF!</definedName>
    <definedName name="kjhgjhhggjhg478465">#REF!</definedName>
    <definedName name="kjhq" localSheetId="2">#REF!</definedName>
    <definedName name="kjhq" localSheetId="3">#REF!</definedName>
    <definedName name="kjhq" localSheetId="4">#REF!</definedName>
    <definedName name="kjhq" localSheetId="5">#REF!</definedName>
    <definedName name="kjhq">#REF!</definedName>
    <definedName name="kjio" localSheetId="2">#REF!</definedName>
    <definedName name="kjio" localSheetId="3">#REF!</definedName>
    <definedName name="kjio" localSheetId="4">#REF!</definedName>
    <definedName name="kjio" localSheetId="5">#REF!</definedName>
    <definedName name="kjio">#REF!</definedName>
    <definedName name="kjop" localSheetId="2">#REF!</definedName>
    <definedName name="kjop" localSheetId="3">#REF!</definedName>
    <definedName name="kjop" localSheetId="4">#REF!</definedName>
    <definedName name="kjop" localSheetId="5">#REF!</definedName>
    <definedName name="kjop">#REF!</definedName>
    <definedName name="kjse" localSheetId="2">#REF!</definedName>
    <definedName name="kjse" localSheetId="3">#REF!</definedName>
    <definedName name="kjse" localSheetId="4">#REF!</definedName>
    <definedName name="kjse" localSheetId="5">#REF!</definedName>
    <definedName name="kjse">#REF!</definedName>
    <definedName name="kjuhg" localSheetId="2">#REF!</definedName>
    <definedName name="kjuhg" localSheetId="3">#REF!</definedName>
    <definedName name="kjuhg" localSheetId="4">#REF!</definedName>
    <definedName name="kjuhg" localSheetId="5">#REF!</definedName>
    <definedName name="kjuhg">#REF!</definedName>
    <definedName name="kkkk55" localSheetId="2">#REF!</definedName>
    <definedName name="kkkk55" localSheetId="3">#REF!</definedName>
    <definedName name="kkkk55" localSheetId="4">#REF!</definedName>
    <definedName name="kkkk55" localSheetId="5">#REF!</definedName>
    <definedName name="kkkk55">#REF!</definedName>
    <definedName name="kkkkmmmnnn">'[8]Лист2'!$F$56</definedName>
    <definedName name="kkkm" localSheetId="2">#REF!</definedName>
    <definedName name="kkkm" localSheetId="3">#REF!</definedName>
    <definedName name="kkkm" localSheetId="4">#REF!</definedName>
    <definedName name="kkkm" localSheetId="5">#REF!</definedName>
    <definedName name="kkkm">#REF!</definedName>
    <definedName name="kkl" localSheetId="2">#REF!</definedName>
    <definedName name="kkl" localSheetId="3">#REF!</definedName>
    <definedName name="kkl" localSheetId="4">#REF!</definedName>
    <definedName name="kkl" localSheetId="5">#REF!</definedName>
    <definedName name="kkl">#REF!</definedName>
    <definedName name="kl" localSheetId="2">#REF!</definedName>
    <definedName name="kl" localSheetId="3">#REF!</definedName>
    <definedName name="kl" localSheetId="4">#REF!</definedName>
    <definedName name="kl" localSheetId="5">#REF!</definedName>
    <definedName name="kl">#REF!</definedName>
    <definedName name="klmn" localSheetId="2">#REF!</definedName>
    <definedName name="klmn" localSheetId="3">#REF!</definedName>
    <definedName name="klmn" localSheetId="4">#REF!</definedName>
    <definedName name="klmn" localSheetId="5">#REF!</definedName>
    <definedName name="klmn">#REF!</definedName>
    <definedName name="kloint" localSheetId="2">#REF!</definedName>
    <definedName name="kloint" localSheetId="3">#REF!</definedName>
    <definedName name="kloint" localSheetId="4">#REF!</definedName>
    <definedName name="kloint" localSheetId="5">#REF!</definedName>
    <definedName name="kloint">#REF!</definedName>
    <definedName name="klop" localSheetId="2">#REF!</definedName>
    <definedName name="klop" localSheetId="3">#REF!</definedName>
    <definedName name="klop" localSheetId="4">#REF!</definedName>
    <definedName name="klop" localSheetId="5">#REF!</definedName>
    <definedName name="klop">#REF!</definedName>
    <definedName name="kls" localSheetId="2">#REF!</definedName>
    <definedName name="kls" localSheetId="3">#REF!</definedName>
    <definedName name="kls" localSheetId="4">#REF!</definedName>
    <definedName name="kls" localSheetId="5">#REF!</definedName>
    <definedName name="kls">#REF!</definedName>
    <definedName name="km">'[3]niveloba'!#REF!</definedName>
    <definedName name="kmb" localSheetId="2">#REF!</definedName>
    <definedName name="kmb" localSheetId="3">#REF!</definedName>
    <definedName name="kmb" localSheetId="4">#REF!</definedName>
    <definedName name="kmb" localSheetId="5">#REF!</definedName>
    <definedName name="kmb">#REF!</definedName>
    <definedName name="kmjm" localSheetId="2">#REF!</definedName>
    <definedName name="kmjm" localSheetId="3">#REF!</definedName>
    <definedName name="kmjm" localSheetId="4">#REF!</definedName>
    <definedName name="kmjm" localSheetId="5">#REF!</definedName>
    <definedName name="kmjm">#REF!</definedName>
    <definedName name="kmn" localSheetId="2">#REF!</definedName>
    <definedName name="kmn" localSheetId="3">#REF!</definedName>
    <definedName name="kmn" localSheetId="4">#REF!</definedName>
    <definedName name="kmn" localSheetId="5">#REF!</definedName>
    <definedName name="kmn">#REF!</definedName>
    <definedName name="knhyb" localSheetId="2">#REF!</definedName>
    <definedName name="knhyb" localSheetId="3">#REF!</definedName>
    <definedName name="knhyb" localSheetId="4">#REF!</definedName>
    <definedName name="knhyb" localSheetId="5">#REF!</definedName>
    <definedName name="knhyb">#REF!</definedName>
    <definedName name="kopw" localSheetId="2">#REF!</definedName>
    <definedName name="kopw" localSheetId="3">#REF!</definedName>
    <definedName name="kopw" localSheetId="4">#REF!</definedName>
    <definedName name="kopw" localSheetId="5">#REF!</definedName>
    <definedName name="kopw">#REF!</definedName>
    <definedName name="kot">'[3]niveloba'!#REF!</definedName>
    <definedName name="kp">'[3]niveloba'!#REF!</definedName>
    <definedName name="ks" localSheetId="2">#REF!</definedName>
    <definedName name="ks" localSheetId="3">#REF!</definedName>
    <definedName name="ks" localSheetId="4">#REF!</definedName>
    <definedName name="ks" localSheetId="5">#REF!</definedName>
    <definedName name="ks">#REF!</definedName>
    <definedName name="ksael" localSheetId="2">#REF!</definedName>
    <definedName name="ksael" localSheetId="3">#REF!</definedName>
    <definedName name="ksael" localSheetId="4">#REF!</definedName>
    <definedName name="ksael" localSheetId="5">#REF!</definedName>
    <definedName name="ksael">#REF!</definedName>
    <definedName name="kx">'[7]niveloba'!#REF!</definedName>
    <definedName name="lkij" localSheetId="2">#REF!</definedName>
    <definedName name="lkij" localSheetId="3">#REF!</definedName>
    <definedName name="lkij" localSheetId="4">#REF!</definedName>
    <definedName name="lkij" localSheetId="5">#REF!</definedName>
    <definedName name="lkij">#REF!</definedName>
    <definedName name="lkijo" localSheetId="2">#REF!</definedName>
    <definedName name="lkijo" localSheetId="3">#REF!</definedName>
    <definedName name="lkijo" localSheetId="4">#REF!</definedName>
    <definedName name="lkijo" localSheetId="5">#REF!</definedName>
    <definedName name="lkijo">#REF!</definedName>
    <definedName name="lkiop" localSheetId="2">#REF!</definedName>
    <definedName name="lkiop" localSheetId="3">#REF!</definedName>
    <definedName name="lkiop" localSheetId="4">#REF!</definedName>
    <definedName name="lkiop" localSheetId="5">#REF!</definedName>
    <definedName name="lkiop">#REF!</definedName>
    <definedName name="lkiu" localSheetId="2">#REF!</definedName>
    <definedName name="lkiu" localSheetId="3">#REF!</definedName>
    <definedName name="lkiu" localSheetId="4">#REF!</definedName>
    <definedName name="lkiu" localSheetId="5">#REF!</definedName>
    <definedName name="lkiu">#REF!</definedName>
    <definedName name="lkj" localSheetId="2">#REF!</definedName>
    <definedName name="lkj" localSheetId="3">#REF!</definedName>
    <definedName name="lkj" localSheetId="4">#REF!</definedName>
    <definedName name="lkj" localSheetId="5">#REF!</definedName>
    <definedName name="lkj">#REF!</definedName>
    <definedName name="lkjh" localSheetId="2">#REF!</definedName>
    <definedName name="lkjh" localSheetId="3">#REF!</definedName>
    <definedName name="lkjh" localSheetId="4">#REF!</definedName>
    <definedName name="lkjh" localSheetId="5">#REF!</definedName>
    <definedName name="lkjh">#REF!</definedName>
    <definedName name="lkjh545" localSheetId="2">#REF!</definedName>
    <definedName name="lkjh545" localSheetId="3">#REF!</definedName>
    <definedName name="lkjh545" localSheetId="4">#REF!</definedName>
    <definedName name="lkjh545" localSheetId="5">#REF!</definedName>
    <definedName name="lkjh545">#REF!</definedName>
    <definedName name="lkjhb1" localSheetId="2">#REF!</definedName>
    <definedName name="lkjhb1" localSheetId="3">#REF!</definedName>
    <definedName name="lkjhb1" localSheetId="4">#REF!</definedName>
    <definedName name="lkjhb1" localSheetId="5">#REF!</definedName>
    <definedName name="lkjhb1">#REF!</definedName>
    <definedName name="lkjjhh" localSheetId="2">#REF!</definedName>
    <definedName name="lkjjhh" localSheetId="3">#REF!</definedName>
    <definedName name="lkjjhh" localSheetId="4">#REF!</definedName>
    <definedName name="lkjjhh" localSheetId="5">#REF!</definedName>
    <definedName name="lkjjhh">#REF!</definedName>
    <definedName name="llll54" localSheetId="2">#REF!</definedName>
    <definedName name="llll54" localSheetId="3">#REF!</definedName>
    <definedName name="llll54" localSheetId="4">#REF!</definedName>
    <definedName name="llll54" localSheetId="5">#REF!</definedName>
    <definedName name="llll54">#REF!</definedName>
    <definedName name="llll555" localSheetId="2">#REF!</definedName>
    <definedName name="llll555" localSheetId="3">#REF!</definedName>
    <definedName name="llll555" localSheetId="4">#REF!</definedName>
    <definedName name="llll555" localSheetId="5">#REF!</definedName>
    <definedName name="llll555">#REF!</definedName>
    <definedName name="LMBVCX" localSheetId="2">#REF!</definedName>
    <definedName name="LMBVCX" localSheetId="3">#REF!</definedName>
    <definedName name="LMBVCX" localSheetId="4">#REF!</definedName>
    <definedName name="LMBVCX" localSheetId="5">#REF!</definedName>
    <definedName name="LMBVCX">#REF!</definedName>
    <definedName name="lmuioa" localSheetId="2">#REF!</definedName>
    <definedName name="lmuioa" localSheetId="3">#REF!</definedName>
    <definedName name="lmuioa" localSheetId="4">#REF!</definedName>
    <definedName name="lmuioa" localSheetId="5">#REF!</definedName>
    <definedName name="lmuioa">#REF!</definedName>
    <definedName name="lmutaz" localSheetId="2">#REF!</definedName>
    <definedName name="lmutaz" localSheetId="3">#REF!</definedName>
    <definedName name="lmutaz" localSheetId="4">#REF!</definedName>
    <definedName name="lmutaz" localSheetId="5">#REF!</definedName>
    <definedName name="lmutaz">#REF!</definedName>
    <definedName name="lo3" localSheetId="2">#REF!</definedName>
    <definedName name="lo3" localSheetId="3">#REF!</definedName>
    <definedName name="lo3" localSheetId="4">#REF!</definedName>
    <definedName name="lo3" localSheetId="5">#REF!</definedName>
    <definedName name="lo3">#REF!</definedName>
    <definedName name="loiu" localSheetId="2">#REF!</definedName>
    <definedName name="loiu" localSheetId="3">#REF!</definedName>
    <definedName name="loiu" localSheetId="4">#REF!</definedName>
    <definedName name="loiu" localSheetId="5">#REF!</definedName>
    <definedName name="loiu">#REF!</definedName>
    <definedName name="lok" localSheetId="2">#REF!</definedName>
    <definedName name="lok" localSheetId="3">#REF!</definedName>
    <definedName name="lok" localSheetId="4">#REF!</definedName>
    <definedName name="lok" localSheetId="5">#REF!</definedName>
    <definedName name="lok">#REF!</definedName>
    <definedName name="lokj" localSheetId="2">#REF!</definedName>
    <definedName name="lokj" localSheetId="3">#REF!</definedName>
    <definedName name="lokj" localSheetId="4">#REF!</definedName>
    <definedName name="lokj" localSheetId="5">#REF!</definedName>
    <definedName name="lokj">#REF!</definedName>
    <definedName name="lomj">'[2]x2,3'!#REF!</definedName>
    <definedName name="lomz" localSheetId="2">#REF!</definedName>
    <definedName name="lomz" localSheetId="3">#REF!</definedName>
    <definedName name="lomz" localSheetId="4">#REF!</definedName>
    <definedName name="lomz" localSheetId="5">#REF!</definedName>
    <definedName name="lomz">#REF!</definedName>
    <definedName name="lpo" localSheetId="2">#REF!</definedName>
    <definedName name="lpo" localSheetId="3">#REF!</definedName>
    <definedName name="lpo" localSheetId="4">#REF!</definedName>
    <definedName name="lpo" localSheetId="5">#REF!</definedName>
    <definedName name="lpo">#REF!</definedName>
    <definedName name="lpoki" localSheetId="2">#REF!</definedName>
    <definedName name="lpoki" localSheetId="3">#REF!</definedName>
    <definedName name="lpoki" localSheetId="4">#REF!</definedName>
    <definedName name="lpoki" localSheetId="5">#REF!</definedName>
    <definedName name="lpoki">#REF!</definedName>
    <definedName name="lqat" localSheetId="2">#REF!</definedName>
    <definedName name="lqat" localSheetId="3">#REF!</definedName>
    <definedName name="lqat" localSheetId="4">#REF!</definedName>
    <definedName name="lqat" localSheetId="5">#REF!</definedName>
    <definedName name="lqat">#REF!</definedName>
    <definedName name="lzo" localSheetId="2">#REF!</definedName>
    <definedName name="lzo" localSheetId="3">#REF!</definedName>
    <definedName name="lzo" localSheetId="4">#REF!</definedName>
    <definedName name="lzo" localSheetId="5">#REF!</definedName>
    <definedName name="lzo">#REF!</definedName>
    <definedName name="me" localSheetId="2">#REF!</definedName>
    <definedName name="me" localSheetId="3">#REF!</definedName>
    <definedName name="me" localSheetId="4">#REF!</definedName>
    <definedName name="me" localSheetId="5">#REF!</definedName>
    <definedName name="me">#REF!</definedName>
    <definedName name="mecxre" localSheetId="2">#REF!</definedName>
    <definedName name="mecxre" localSheetId="3">#REF!</definedName>
    <definedName name="mecxre" localSheetId="4">#REF!</definedName>
    <definedName name="mecxre" localSheetId="5">#REF!</definedName>
    <definedName name="mecxre">#REF!</definedName>
    <definedName name="meeqvse" localSheetId="2">#REF!</definedName>
    <definedName name="meeqvse" localSheetId="3">#REF!</definedName>
    <definedName name="meeqvse" localSheetId="4">#REF!</definedName>
    <definedName name="meeqvse" localSheetId="5">#REF!</definedName>
    <definedName name="meeqvse">#REF!</definedName>
    <definedName name="meore" localSheetId="2">#REF!</definedName>
    <definedName name="meore" localSheetId="3">#REF!</definedName>
    <definedName name="meore" localSheetId="4">#REF!</definedName>
    <definedName name="meore" localSheetId="5">#REF!</definedName>
    <definedName name="meore">#REF!</definedName>
    <definedName name="meotx" localSheetId="2">#REF!</definedName>
    <definedName name="meotx" localSheetId="3">#REF!</definedName>
    <definedName name="meotx" localSheetId="4">#REF!</definedName>
    <definedName name="meotx" localSheetId="5">#REF!</definedName>
    <definedName name="meotx">#REF!</definedName>
    <definedName name="merve" localSheetId="2">#REF!</definedName>
    <definedName name="merve" localSheetId="3">#REF!</definedName>
    <definedName name="merve" localSheetId="4">#REF!</definedName>
    <definedName name="merve" localSheetId="5">#REF!</definedName>
    <definedName name="merve">#REF!</definedName>
    <definedName name="mes" localSheetId="2">#REF!</definedName>
    <definedName name="mes" localSheetId="3">#REF!</definedName>
    <definedName name="mes" localSheetId="4">#REF!</definedName>
    <definedName name="mes" localSheetId="5">#REF!</definedName>
    <definedName name="mes">#REF!</definedName>
    <definedName name="mesvide" localSheetId="2">#REF!</definedName>
    <definedName name="mesvide" localSheetId="3">#REF!</definedName>
    <definedName name="mesvide" localSheetId="4">#REF!</definedName>
    <definedName name="mesvide" localSheetId="5">#REF!</definedName>
    <definedName name="mesvide">#REF!</definedName>
    <definedName name="mioh" localSheetId="2">#REF!</definedName>
    <definedName name="mioh" localSheetId="3">#REF!</definedName>
    <definedName name="mioh" localSheetId="4">#REF!</definedName>
    <definedName name="mioh" localSheetId="5">#REF!</definedName>
    <definedName name="mioh">#REF!</definedName>
    <definedName name="mj56" localSheetId="2">#REF!</definedName>
    <definedName name="mj56" localSheetId="3">#REF!</definedName>
    <definedName name="mj56" localSheetId="4">#REF!</definedName>
    <definedName name="mj56" localSheetId="5">#REF!</definedName>
    <definedName name="mj56">#REF!</definedName>
    <definedName name="mkh" localSheetId="2">#REF!</definedName>
    <definedName name="mkh" localSheetId="3">#REF!</definedName>
    <definedName name="mkh" localSheetId="4">#REF!</definedName>
    <definedName name="mkh" localSheetId="5">#REF!</definedName>
    <definedName name="mkh">#REF!</definedName>
    <definedName name="mmmm13" localSheetId="2">#REF!</definedName>
    <definedName name="mmmm13" localSheetId="3">#REF!</definedName>
    <definedName name="mmmm13" localSheetId="4">#REF!</definedName>
    <definedName name="mmmm13" localSheetId="5">#REF!</definedName>
    <definedName name="mmmm13">#REF!</definedName>
    <definedName name="mmn">'[2]x2,3'!#REF!</definedName>
    <definedName name="mnbnv" localSheetId="2">#REF!</definedName>
    <definedName name="mnbnv" localSheetId="3">#REF!</definedName>
    <definedName name="mnbnv" localSheetId="4">#REF!</definedName>
    <definedName name="mnbnv" localSheetId="5">#REF!</definedName>
    <definedName name="mnbnv">#REF!</definedName>
    <definedName name="more" localSheetId="2">#REF!</definedName>
    <definedName name="more" localSheetId="3">#REF!</definedName>
    <definedName name="more" localSheetId="4">#REF!</definedName>
    <definedName name="more" localSheetId="5">#REF!</definedName>
    <definedName name="more">#REF!</definedName>
    <definedName name="mrewa" localSheetId="2">#REF!</definedName>
    <definedName name="mrewa" localSheetId="3">#REF!</definedName>
    <definedName name="mrewa" localSheetId="4">#REF!</definedName>
    <definedName name="mrewa" localSheetId="5">#REF!</definedName>
    <definedName name="mrewa">#REF!</definedName>
    <definedName name="nnnn88" localSheetId="2">#REF!</definedName>
    <definedName name="nnnn88" localSheetId="3">#REF!</definedName>
    <definedName name="nnnn88" localSheetId="4">#REF!</definedName>
    <definedName name="nnnn88" localSheetId="5">#REF!</definedName>
    <definedName name="nnnn88">#REF!</definedName>
    <definedName name="nuaq" localSheetId="2">#REF!</definedName>
    <definedName name="nuaq" localSheetId="3">#REF!</definedName>
    <definedName name="nuaq" localSheetId="4">#REF!</definedName>
    <definedName name="nuaq" localSheetId="5">#REF!</definedName>
    <definedName name="nuaq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>#REF!</definedName>
    <definedName name="oil36" localSheetId="2">#REF!</definedName>
    <definedName name="oil36" localSheetId="3">#REF!</definedName>
    <definedName name="oil36" localSheetId="4">#REF!</definedName>
    <definedName name="oil36" localSheetId="5">#REF!</definedName>
    <definedName name="oil36">#REF!</definedName>
    <definedName name="oiuy" localSheetId="2">#REF!</definedName>
    <definedName name="oiuy" localSheetId="3">#REF!</definedName>
    <definedName name="oiuy" localSheetId="4">#REF!</definedName>
    <definedName name="oiuy" localSheetId="5">#REF!</definedName>
    <definedName name="oiuy">#REF!</definedName>
    <definedName name="okil" localSheetId="2">#REF!</definedName>
    <definedName name="okil" localSheetId="3">#REF!</definedName>
    <definedName name="okil" localSheetId="4">#REF!</definedName>
    <definedName name="okil" localSheetId="5">#REF!</definedName>
    <definedName name="okil">#REF!</definedName>
    <definedName name="okm44" localSheetId="2">#REF!</definedName>
    <definedName name="okm44" localSheetId="3">#REF!</definedName>
    <definedName name="okm44" localSheetId="4">#REF!</definedName>
    <definedName name="okm44" localSheetId="5">#REF!</definedName>
    <definedName name="okm44">#REF!</definedName>
    <definedName name="olm" localSheetId="2">#REF!</definedName>
    <definedName name="olm" localSheetId="3">#REF!</definedName>
    <definedName name="olm" localSheetId="4">#REF!</definedName>
    <definedName name="olm" localSheetId="5">#REF!</definedName>
    <definedName name="olm">#REF!</definedName>
    <definedName name="ooii" localSheetId="2">#REF!</definedName>
    <definedName name="ooii" localSheetId="3">#REF!</definedName>
    <definedName name="ooii" localSheetId="4">#REF!</definedName>
    <definedName name="ooii" localSheetId="5">#REF!</definedName>
    <definedName name="ooii">#REF!</definedName>
    <definedName name="oooo6" localSheetId="2">#REF!</definedName>
    <definedName name="oooo6" localSheetId="3">#REF!</definedName>
    <definedName name="oooo6" localSheetId="4">#REF!</definedName>
    <definedName name="oooo6" localSheetId="5">#REF!</definedName>
    <definedName name="oooo6">#REF!</definedName>
    <definedName name="ooooooii" localSheetId="2">#REF!</definedName>
    <definedName name="ooooooii" localSheetId="3">#REF!</definedName>
    <definedName name="ooooooii" localSheetId="4">#REF!</definedName>
    <definedName name="ooooooii" localSheetId="5">#REF!</definedName>
    <definedName name="ooooooii">#REF!</definedName>
    <definedName name="opl" localSheetId="2">#REF!</definedName>
    <definedName name="opl" localSheetId="3">#REF!</definedName>
    <definedName name="opl" localSheetId="4">#REF!</definedName>
    <definedName name="opl" localSheetId="5">#REF!</definedName>
    <definedName name="opl">#REF!</definedName>
    <definedName name="opl321" localSheetId="2">#REF!</definedName>
    <definedName name="opl321" localSheetId="3">#REF!</definedName>
    <definedName name="opl321" localSheetId="4">#REF!</definedName>
    <definedName name="opl321" localSheetId="5">#REF!</definedName>
    <definedName name="opl321">#REF!</definedName>
    <definedName name="opuyu" localSheetId="2">#REF!</definedName>
    <definedName name="opuyu" localSheetId="3">#REF!</definedName>
    <definedName name="opuyu" localSheetId="4">#REF!</definedName>
    <definedName name="opuyu" localSheetId="5">#REF!</definedName>
    <definedName name="opuyu">#REF!</definedName>
    <definedName name="otxi" localSheetId="2">#REF!</definedName>
    <definedName name="otxi" localSheetId="3">#REF!</definedName>
    <definedName name="otxi" localSheetId="4">#REF!</definedName>
    <definedName name="otxi" localSheetId="5">#REF!</definedName>
    <definedName name="otxi">#REF!</definedName>
    <definedName name="pazxs" localSheetId="2">#REF!</definedName>
    <definedName name="pazxs" localSheetId="3">#REF!</definedName>
    <definedName name="pazxs" localSheetId="4">#REF!</definedName>
    <definedName name="pazxs" localSheetId="5">#REF!</definedName>
    <definedName name="pazxs">#REF!</definedName>
    <definedName name="pi" localSheetId="2">#REF!</definedName>
    <definedName name="pi" localSheetId="3">#REF!</definedName>
    <definedName name="pi" localSheetId="4">#REF!</definedName>
    <definedName name="pi" localSheetId="5">#REF!</definedName>
    <definedName name="pi">#REF!</definedName>
    <definedName name="pirveli" localSheetId="2">#REF!</definedName>
    <definedName name="pirveli" localSheetId="3">#REF!</definedName>
    <definedName name="pirveli" localSheetId="4">#REF!</definedName>
    <definedName name="pirveli" localSheetId="5">#REF!</definedName>
    <definedName name="pirveli">#REF!</definedName>
    <definedName name="pkoi">'[2]x2,3'!#REF!</definedName>
    <definedName name="plmz" localSheetId="2">#REF!</definedName>
    <definedName name="plmz" localSheetId="3">#REF!</definedName>
    <definedName name="plmz" localSheetId="4">#REF!</definedName>
    <definedName name="plmz" localSheetId="5">#REF!</definedName>
    <definedName name="plmz">#REF!</definedName>
    <definedName name="pm2" localSheetId="2">#REF!</definedName>
    <definedName name="pm2" localSheetId="3">#REF!</definedName>
    <definedName name="pm2" localSheetId="4">#REF!</definedName>
    <definedName name="pm2" localSheetId="5">#REF!</definedName>
    <definedName name="pm2">#REF!</definedName>
    <definedName name="po69" localSheetId="2">#REF!</definedName>
    <definedName name="po69" localSheetId="3">#REF!</definedName>
    <definedName name="po69" localSheetId="4">#REF!</definedName>
    <definedName name="po69" localSheetId="5">#REF!</definedName>
    <definedName name="po69">#REF!</definedName>
    <definedName name="poi" localSheetId="2">#REF!</definedName>
    <definedName name="poi" localSheetId="3">#REF!</definedName>
    <definedName name="poi" localSheetId="4">#REF!</definedName>
    <definedName name="poi" localSheetId="5">#REF!</definedName>
    <definedName name="poi">#REF!</definedName>
    <definedName name="poi54" localSheetId="2">#REF!</definedName>
    <definedName name="poi54" localSheetId="3">#REF!</definedName>
    <definedName name="poi54" localSheetId="4">#REF!</definedName>
    <definedName name="poi54" localSheetId="5">#REF!</definedName>
    <definedName name="poi54">#REF!</definedName>
    <definedName name="poiu" localSheetId="2">'[12]x r '!#REF!</definedName>
    <definedName name="poiu" localSheetId="3">'[12]x r '!#REF!</definedName>
    <definedName name="poiu" localSheetId="4">'[15]x r '!#REF!</definedName>
    <definedName name="poiu" localSheetId="5">'[17]x r '!#REF!</definedName>
    <definedName name="poiu">'[5]x r '!#REF!</definedName>
    <definedName name="poiuy" localSheetId="2">#REF!</definedName>
    <definedName name="poiuy" localSheetId="3">#REF!</definedName>
    <definedName name="poiuy" localSheetId="4">#REF!</definedName>
    <definedName name="poiuy" localSheetId="5">#REF!</definedName>
    <definedName name="poiuy">#REF!</definedName>
    <definedName name="poli" localSheetId="2">#REF!</definedName>
    <definedName name="poli" localSheetId="3">#REF!</definedName>
    <definedName name="poli" localSheetId="4">#REF!</definedName>
    <definedName name="poli" localSheetId="5">#REF!</definedName>
    <definedName name="poli">#REF!</definedName>
    <definedName name="polkijnmbg" localSheetId="2">#REF!</definedName>
    <definedName name="polkijnmbg" localSheetId="3">#REF!</definedName>
    <definedName name="polkijnmbg" localSheetId="4">#REF!</definedName>
    <definedName name="polkijnmbg" localSheetId="5">#REF!</definedName>
    <definedName name="polkijnmbg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>#REF!</definedName>
    <definedName name="ppp3" localSheetId="2">#REF!</definedName>
    <definedName name="ppp3" localSheetId="3">#REF!</definedName>
    <definedName name="ppp3" localSheetId="4">#REF!</definedName>
    <definedName name="ppp3" localSheetId="5">#REF!</definedName>
    <definedName name="ppp3">#REF!</definedName>
    <definedName name="ppp9" localSheetId="2">#REF!</definedName>
    <definedName name="ppp9" localSheetId="3">#REF!</definedName>
    <definedName name="ppp9" localSheetId="4">#REF!</definedName>
    <definedName name="ppp9" localSheetId="5">#REF!</definedName>
    <definedName name="ppp9">#REF!</definedName>
    <definedName name="_xlnm.Print_Area" localSheetId="1">'1-1'!$A$1:$H$87</definedName>
    <definedName name="_xlnm.Print_Area" localSheetId="2">'1-2'!$A$1:$H$45</definedName>
    <definedName name="_xlnm.Print_Area" localSheetId="3">'1-3'!$A$1:$J$70</definedName>
    <definedName name="_xlnm.Print_Area" localSheetId="4">'1-4'!$A$1:$J$38</definedName>
    <definedName name="_xlnm.Print_Area" localSheetId="5">'1-5'!$A$1:$H$23</definedName>
    <definedName name="_xlnm.Print_Area" localSheetId="0">'ო-1'!$A$1:$D$17</definedName>
    <definedName name="pxaq" localSheetId="2">#REF!</definedName>
    <definedName name="pxaq" localSheetId="3">#REF!</definedName>
    <definedName name="pxaq" localSheetId="4">#REF!</definedName>
    <definedName name="pxaq" localSheetId="5">#REF!</definedName>
    <definedName name="pxaq">#REF!</definedName>
    <definedName name="rat" localSheetId="2">#REF!</definedName>
    <definedName name="rat" localSheetId="3">#REF!</definedName>
    <definedName name="rat" localSheetId="4">#REF!</definedName>
    <definedName name="rat" localSheetId="5">#REF!</definedName>
    <definedName name="rat">#REF!</definedName>
    <definedName name="rcx" localSheetId="2">#REF!</definedName>
    <definedName name="rcx" localSheetId="3">#REF!</definedName>
    <definedName name="rcx" localSheetId="4">#REF!</definedName>
    <definedName name="rcx" localSheetId="5">#REF!</definedName>
    <definedName name="rcx">#REF!</definedName>
    <definedName name="rer" localSheetId="2">#REF!</definedName>
    <definedName name="rer" localSheetId="3">#REF!</definedName>
    <definedName name="rer" localSheetId="4">#REF!</definedName>
    <definedName name="rer" localSheetId="5">#REF!</definedName>
    <definedName name="rer">#REF!</definedName>
    <definedName name="rex" localSheetId="2">#REF!</definedName>
    <definedName name="rex" localSheetId="3">#REF!</definedName>
    <definedName name="rex" localSheetId="4">#REF!</definedName>
    <definedName name="rex" localSheetId="5">#REF!</definedName>
    <definedName name="rex">#REF!</definedName>
    <definedName name="rfrgth9598484wswdefd">#REF!</definedName>
    <definedName name="rmexuT" localSheetId="2">#REF!</definedName>
    <definedName name="rmexuT" localSheetId="3">#REF!</definedName>
    <definedName name="rmexuT" localSheetId="4">#REF!</definedName>
    <definedName name="rmexuT" localSheetId="5">#REF!</definedName>
    <definedName name="rmexuT">#REF!</definedName>
    <definedName name="ror" localSheetId="2">#REF!</definedName>
    <definedName name="ror" localSheetId="3">#REF!</definedName>
    <definedName name="ror" localSheetId="4">#REF!</definedName>
    <definedName name="ror" localSheetId="5">#REF!</definedName>
    <definedName name="ror">#REF!</definedName>
    <definedName name="rot" localSheetId="2">#REF!</definedName>
    <definedName name="rot" localSheetId="3">#REF!</definedName>
    <definedName name="rot" localSheetId="4">#REF!</definedName>
    <definedName name="rot" localSheetId="5">#REF!</definedName>
    <definedName name="rot">#REF!</definedName>
    <definedName name="rrv" localSheetId="2">#REF!</definedName>
    <definedName name="rrv" localSheetId="3">#REF!</definedName>
    <definedName name="rrv" localSheetId="4">#REF!</definedName>
    <definedName name="rrv" localSheetId="5">#REF!</definedName>
    <definedName name="rrv">#REF!</definedName>
    <definedName name="rsa" localSheetId="2">#REF!</definedName>
    <definedName name="rsa" localSheetId="3">#REF!</definedName>
    <definedName name="rsa" localSheetId="4">#REF!</definedName>
    <definedName name="rsa" localSheetId="5">#REF!</definedName>
    <definedName name="rsa">#REF!</definedName>
    <definedName name="rsv" localSheetId="2">#REF!</definedName>
    <definedName name="rsv" localSheetId="3">#REF!</definedName>
    <definedName name="rsv" localSheetId="4">#REF!</definedName>
    <definedName name="rsv" localSheetId="5">#REF!</definedName>
    <definedName name="rsv">#REF!</definedName>
    <definedName name="rte" localSheetId="2">#REF!</definedName>
    <definedName name="rte" localSheetId="3">#REF!</definedName>
    <definedName name="rte" localSheetId="4">#REF!</definedName>
    <definedName name="rte" localSheetId="5">#REF!</definedName>
    <definedName name="rte">#REF!</definedName>
    <definedName name="rto" localSheetId="2">#REF!</definedName>
    <definedName name="rto" localSheetId="3">#REF!</definedName>
    <definedName name="rto" localSheetId="4">#REF!</definedName>
    <definedName name="rto" localSheetId="5">#REF!</definedName>
    <definedName name="rto">#REF!</definedName>
    <definedName name="rva" localSheetId="2">#REF!</definedName>
    <definedName name="rva" localSheetId="3">#REF!</definedName>
    <definedName name="rva" localSheetId="4">#REF!</definedName>
    <definedName name="rva" localSheetId="5">#REF!</definedName>
    <definedName name="rva">#REF!</definedName>
    <definedName name="rxu" localSheetId="2">#REF!</definedName>
    <definedName name="rxu" localSheetId="3">#REF!</definedName>
    <definedName name="rxu" localSheetId="4">#REF!</definedName>
    <definedName name="rxu" localSheetId="5">#REF!</definedName>
    <definedName name="rxu">#REF!</definedName>
    <definedName name="sdsss41458">#REF!</definedName>
    <definedName name="sdxza" localSheetId="2">#REF!</definedName>
    <definedName name="sdxza" localSheetId="3">#REF!</definedName>
    <definedName name="sdxza" localSheetId="4">#REF!</definedName>
    <definedName name="sdxza" localSheetId="5">#REF!</definedName>
    <definedName name="sdxza">#REF!</definedName>
    <definedName name="sssss5478785">#REF!</definedName>
    <definedName name="svidi" localSheetId="2">#REF!</definedName>
    <definedName name="svidi" localSheetId="3">#REF!</definedName>
    <definedName name="svidi" localSheetId="4">#REF!</definedName>
    <definedName name="svidi" localSheetId="5">#REF!</definedName>
    <definedName name="svidi">#REF!</definedName>
    <definedName name="tea" localSheetId="2">#REF!</definedName>
    <definedName name="tea" localSheetId="3">#REF!</definedName>
    <definedName name="tea" localSheetId="4">#REF!</definedName>
    <definedName name="tea" localSheetId="5">#REF!</definedName>
    <definedName name="tea">#REF!</definedName>
    <definedName name="tertmeti" localSheetId="2">#REF!</definedName>
    <definedName name="tertmeti" localSheetId="3">#REF!</definedName>
    <definedName name="tertmeti" localSheetId="4">#REF!</definedName>
    <definedName name="tertmeti" localSheetId="5">#REF!</definedName>
    <definedName name="tertmeti">#REF!</definedName>
    <definedName name="tfgtyujhikj">#REF!</definedName>
    <definedName name="tormeti" localSheetId="2">#REF!</definedName>
    <definedName name="tormeti" localSheetId="3">#REF!</definedName>
    <definedName name="tormeti" localSheetId="4">#REF!</definedName>
    <definedName name="tormeti" localSheetId="5">#REF!</definedName>
    <definedName name="tormeti">#REF!</definedName>
    <definedName name="tre589" localSheetId="2">#REF!</definedName>
    <definedName name="tre589" localSheetId="3">#REF!</definedName>
    <definedName name="tre589" localSheetId="4">#REF!</definedName>
    <definedName name="tre589" localSheetId="5">#REF!</definedName>
    <definedName name="tre589">#REF!</definedName>
    <definedName name="tri" localSheetId="2">#REF!</definedName>
    <definedName name="tri" localSheetId="3">#REF!</definedName>
    <definedName name="tri" localSheetId="4">#REF!</definedName>
    <definedName name="tri" localSheetId="5">#REF!</definedName>
    <definedName name="tri">#REF!</definedName>
    <definedName name="trtyujki784586">#REF!</definedName>
    <definedName name="ty859" localSheetId="2">#REF!</definedName>
    <definedName name="ty859" localSheetId="3">#REF!</definedName>
    <definedName name="ty859" localSheetId="4">#REF!</definedName>
    <definedName name="ty859" localSheetId="5">#REF!</definedName>
    <definedName name="ty859">#REF!</definedName>
    <definedName name="tytu">'[2]x2,3'!#REF!</definedName>
    <definedName name="ubez" localSheetId="2">#REF!</definedName>
    <definedName name="ubez" localSheetId="3">#REF!</definedName>
    <definedName name="ubez" localSheetId="4">#REF!</definedName>
    <definedName name="ubez" localSheetId="5">#REF!</definedName>
    <definedName name="ubez">#REF!</definedName>
    <definedName name="uio2">'[2]x2,3'!#REF!</definedName>
    <definedName name="uiyv" localSheetId="2">#REF!</definedName>
    <definedName name="uiyv" localSheetId="3">#REF!</definedName>
    <definedName name="uiyv" localSheetId="4">#REF!</definedName>
    <definedName name="uiyv" localSheetId="5">#REF!</definedName>
    <definedName name="uiyv">#REF!</definedName>
    <definedName name="ujukijuhyjyj547865">#REF!</definedName>
    <definedName name="uuuu4" localSheetId="2">#REF!</definedName>
    <definedName name="uuuu4" localSheetId="3">#REF!</definedName>
    <definedName name="uuuu4" localSheetId="4">#REF!</definedName>
    <definedName name="uuuu4" localSheetId="5">#REF!</definedName>
    <definedName name="uuuu4">#REF!</definedName>
    <definedName name="uyt" localSheetId="2">#REF!</definedName>
    <definedName name="uyt" localSheetId="3">#REF!</definedName>
    <definedName name="uyt" localSheetId="4">#REF!</definedName>
    <definedName name="uyt" localSheetId="5">#REF!</definedName>
    <definedName name="uyt">#REF!</definedName>
    <definedName name="uytn" localSheetId="2">#REF!</definedName>
    <definedName name="uytn" localSheetId="3">#REF!</definedName>
    <definedName name="uytn" localSheetId="4">#REF!</definedName>
    <definedName name="uytn" localSheetId="5">#REF!</definedName>
    <definedName name="uytn">#REF!</definedName>
    <definedName name="uyuy321" localSheetId="2">#REF!</definedName>
    <definedName name="uyuy321" localSheetId="3">#REF!</definedName>
    <definedName name="uyuy321" localSheetId="4">#REF!</definedName>
    <definedName name="uyuy321" localSheetId="5">#REF!</definedName>
    <definedName name="uyuy321">#REF!</definedName>
    <definedName name="vbcx" localSheetId="2">#REF!</definedName>
    <definedName name="vbcx" localSheetId="3">#REF!</definedName>
    <definedName name="vbcx" localSheetId="4">#REF!</definedName>
    <definedName name="vbcx" localSheetId="5">#REF!</definedName>
    <definedName name="vbcx">#REF!</definedName>
    <definedName name="xdrt" localSheetId="2">#REF!</definedName>
    <definedName name="xdrt" localSheetId="3">#REF!</definedName>
    <definedName name="xdrt" localSheetId="4">#REF!</definedName>
    <definedName name="xdrt" localSheetId="5">#REF!</definedName>
    <definedName name="xdrt">#REF!</definedName>
    <definedName name="xuti" localSheetId="2">#REF!</definedName>
    <definedName name="xuti" localSheetId="3">#REF!</definedName>
    <definedName name="xuti" localSheetId="4">#REF!</definedName>
    <definedName name="xuti" localSheetId="5">#REF!</definedName>
    <definedName name="xuti">#REF!</definedName>
    <definedName name="xxcv">'[3]niveloba'!#REF!</definedName>
    <definedName name="yhjuikj65412147">#REF!</definedName>
    <definedName name="yhyjukiolpojkl">#REF!</definedName>
    <definedName name="yhyujkiu4785689">#REF!</definedName>
    <definedName name="ytui458">'[6]x1 (5)'!#REF!</definedName>
    <definedName name="yu621">'[2]x2,3'!#REF!</definedName>
    <definedName name="yui56" localSheetId="2">#REF!</definedName>
    <definedName name="yui56" localSheetId="3">#REF!</definedName>
    <definedName name="yui56" localSheetId="4">#REF!</definedName>
    <definedName name="yui56" localSheetId="5">#REF!</definedName>
    <definedName name="yui56">#REF!</definedName>
    <definedName name="yyyy333" localSheetId="2">#REF!</definedName>
    <definedName name="yyyy333" localSheetId="3">#REF!</definedName>
    <definedName name="yyyy333" localSheetId="4">#REF!</definedName>
    <definedName name="yyyy333" localSheetId="5">#REF!</definedName>
    <definedName name="yyyy333">#REF!</definedName>
    <definedName name="zzzz444" localSheetId="2">#REF!</definedName>
    <definedName name="zzzz444" localSheetId="3">#REF!</definedName>
    <definedName name="zzzz444" localSheetId="4">#REF!</definedName>
    <definedName name="zzzz444" localSheetId="5">#REF!</definedName>
    <definedName name="zzzz444">#REF!</definedName>
    <definedName name="лллл">'[2]x2,3'!#REF!</definedName>
    <definedName name="ыыыы" localSheetId="2">#REF!</definedName>
    <definedName name="ыыыы" localSheetId="3">#REF!</definedName>
    <definedName name="ыыыы" localSheetId="4">#REF!</definedName>
    <definedName name="ыыыы" localSheetId="5">#REF!</definedName>
    <definedName name="ыыыы">#REF!</definedName>
  </definedNames>
  <calcPr fullCalcOnLoad="1"/>
</workbook>
</file>

<file path=xl/sharedStrings.xml><?xml version="1.0" encoding="utf-8"?>
<sst xmlns="http://schemas.openxmlformats.org/spreadsheetml/2006/main" count="653" uniqueCount="271">
  <si>
    <t>#</t>
  </si>
  <si>
    <t>safuZveli</t>
  </si>
  <si>
    <t>samuSaos dasaxeleba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</si>
  <si>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</si>
  <si>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</si>
  <si>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</si>
  <si>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</si>
  <si>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</si>
  <si>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</si>
  <si>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SromiTi danaxarjebi</t>
  </si>
  <si>
    <t>kac/sT</t>
  </si>
  <si>
    <t>sxvadasxva manqanebi</t>
  </si>
  <si>
    <t>lariı</t>
  </si>
  <si>
    <t>lari</t>
  </si>
  <si>
    <t xml:space="preserve"> samSeneblo resursebis mixedviT pirdapiri danaxarjebis jami</t>
  </si>
  <si>
    <t>zednadebi xarjebi</t>
  </si>
  <si>
    <t>jami</t>
  </si>
  <si>
    <t xml:space="preserve">saxarjTaRricxvo mogeba </t>
  </si>
  <si>
    <t>t</t>
  </si>
  <si>
    <t>kbm</t>
  </si>
  <si>
    <t>sxva masalebi</t>
  </si>
  <si>
    <t>sabazro</t>
  </si>
  <si>
    <t>kg</t>
  </si>
  <si>
    <t>kvm</t>
  </si>
  <si>
    <t>manqanebi</t>
  </si>
  <si>
    <t>k=1,15</t>
  </si>
  <si>
    <t>iatakebi</t>
  </si>
  <si>
    <t>fiTxi</t>
  </si>
  <si>
    <t>№</t>
  </si>
  <si>
    <t xml:space="preserve">SromiTi danaxarjebi </t>
  </si>
  <si>
    <t>k=1.15</t>
  </si>
  <si>
    <t>lokalur-resursuli  xarjTaRricxva #1/1</t>
  </si>
  <si>
    <t>xarjT #1/1</t>
  </si>
  <si>
    <t>saobieqto-saxarjTaRricxvo angariSi  # 1</t>
  </si>
  <si>
    <t>Weris mowyobis samuSaoebi</t>
  </si>
  <si>
    <t>kedlebis mopirkeTebis samuSaoebi</t>
  </si>
  <si>
    <t>kar-fanjrebi; moajirebi</t>
  </si>
  <si>
    <t>სულ</t>
  </si>
  <si>
    <t>კგ</t>
  </si>
  <si>
    <t>შრომითი დანახარჯები</t>
  </si>
  <si>
    <t>კაც/სთ</t>
  </si>
  <si>
    <t>კბმ</t>
  </si>
  <si>
    <t>ლარი</t>
  </si>
  <si>
    <t>ცალი</t>
  </si>
  <si>
    <t>განზომილების ერთეული</t>
  </si>
  <si>
    <t>სამშენებლო სამუშაოები</t>
  </si>
  <si>
    <t>სამუშაოს და ხარჯების დასახელება</t>
  </si>
  <si>
    <t xml:space="preserve">s.n.da w. 46-32-3                                                                                                                                                                                                        </t>
  </si>
  <si>
    <t xml:space="preserve">arsebuli karis blokebis  demontaJi </t>
  </si>
  <si>
    <t xml:space="preserve">s.n.da w. 46-15-2                                                                                                                                                                                                         </t>
  </si>
  <si>
    <t xml:space="preserve">sn da w  1-79_3                             </t>
  </si>
  <si>
    <t>samSeneblo narCenebisa da nagavis Senobidan gamotana, a/TviTmclelebze datvirTva</t>
  </si>
  <si>
    <t>samSeneblo nangrevebis gatanა</t>
  </si>
  <si>
    <t>1 t</t>
  </si>
  <si>
    <t>ც</t>
  </si>
  <si>
    <t>მ</t>
  </si>
  <si>
    <t>mdf (Sida) maRalxarisxovani  karis blokebis mowyoba aqsesuarebiT da Tavisi plintusebiT karis irgvliv</t>
  </si>
  <si>
    <t>kub.m</t>
  </si>
  <si>
    <t>kac.sT</t>
  </si>
  <si>
    <t xml:space="preserve"> manqanebi </t>
  </si>
  <si>
    <t>sn da w  IV-2-82 t-2 cx.11-3-1</t>
  </si>
  <si>
    <t>iatakebis hidroizolaciis mowyoba erTi fena bituliniT, sisqiT 2,7 mm</t>
  </si>
  <si>
    <t>kv.m</t>
  </si>
  <si>
    <t>srf</t>
  </si>
  <si>
    <t xml:space="preserve"> SromiTi danaxarji</t>
  </si>
  <si>
    <t>4.1-409</t>
  </si>
  <si>
    <t xml:space="preserve">bitulini sisqiT 2,7 mm </t>
  </si>
  <si>
    <t>gazi</t>
  </si>
  <si>
    <t>4.1-529</t>
  </si>
  <si>
    <t xml:space="preserve"> bitumis grunti</t>
  </si>
  <si>
    <t xml:space="preserve"> sxva masala</t>
  </si>
  <si>
    <t>sn da w  IV-2-82 t-2 cx.11-8-1(2)</t>
  </si>
  <si>
    <t xml:space="preserve"> Piatakebis qveS cementis mWimis mowyoba m-150 markis qviSa-cementis xsnariT saSualo sisqiT 3.0 sm</t>
  </si>
  <si>
    <t xml:space="preserve"> kv.m</t>
  </si>
  <si>
    <t xml:space="preserve"> SromiTi danaxarji 0,188+2*0,0034=0,1948</t>
  </si>
  <si>
    <t xml:space="preserve"> manqanebi 0,0095+2*0,0023=0,0141</t>
  </si>
  <si>
    <t>4.1-374</t>
  </si>
  <si>
    <t>msxvilfraqciuli duRabi m-150 0,0204+2*0,0051=0,0306</t>
  </si>
  <si>
    <t xml:space="preserve"> SromiTi danaxarji </t>
  </si>
  <si>
    <t>kv.m.</t>
  </si>
  <si>
    <t>sn da w  IV-2-82 t-2 cx.11-27-4-s misadagebiT</t>
  </si>
  <si>
    <t>iatakze maRali cveTamedegobis aranakleb 12 mm. sisqis laminirebuli parketis dageba paralonis qvesagebis safuZvelze, plintusebis mowyobiT</t>
  </si>
  <si>
    <t>.5-115</t>
  </si>
  <si>
    <t>Rrubelis safeni</t>
  </si>
  <si>
    <t>.5-116</t>
  </si>
  <si>
    <t xml:space="preserve">maRali cveTamedegobis laminirebuli iataki sisqiT aranakleb 12 mm-sa </t>
  </si>
  <si>
    <t>.5-122</t>
  </si>
  <si>
    <t>laminirebuli plinTusi</t>
  </si>
  <si>
    <t>grZ.m.</t>
  </si>
  <si>
    <t>16</t>
  </si>
  <si>
    <t>4.2-16</t>
  </si>
  <si>
    <t>sn da w  IV-2-82 t-2 cx.15-168-7</t>
  </si>
  <si>
    <t>.4.2-46</t>
  </si>
  <si>
    <t>Siga dafarvis wyalemulsiis saRebavi</t>
  </si>
  <si>
    <t>4.2-84</t>
  </si>
  <si>
    <t>sn da w   IV-2-82 t-2 cx.9-5-1</t>
  </si>
  <si>
    <t>SromiTi resursebi</t>
  </si>
  <si>
    <t>sn da w  IV-2-82 t-2 cx.13-15-8</t>
  </si>
  <si>
    <t>4.2-104</t>
  </si>
  <si>
    <t xml:space="preserve">grunti </t>
  </si>
  <si>
    <t>4.2-129</t>
  </si>
  <si>
    <t>gruntis gamxsneli</t>
  </si>
  <si>
    <t>sn da w  IV-2-82 t-2 cx.15-164-8</t>
  </si>
  <si>
    <t>4.2-75</t>
  </si>
  <si>
    <t xml:space="preserve"> saRebavi antikoroziuli gamxsneliT</t>
  </si>
  <si>
    <t>alifa</t>
  </si>
  <si>
    <t>ხარჯთაღრიცხვის      ნომერი</t>
  </si>
  <si>
    <t>arsebuli iatakis daSla</t>
  </si>
  <si>
    <t>Sida  kedlebis და ჭერის Camofxeka-gawmenda (adgil adgil baTqaSis Camoyra kedlebidan)</t>
  </si>
  <si>
    <t>saRebavi maRalxarisxovani wyalemulsiuri</t>
  </si>
  <si>
    <t>xarjT #1/2</t>
  </si>
  <si>
    <t>xarjT #1/4</t>
  </si>
  <si>
    <t>გრძ.მ</t>
  </si>
  <si>
    <t>ცივი წყალსადენის  და  წყალარინების  ქსელის  მოწყობა</t>
  </si>
  <si>
    <t>xarjT #1/5</t>
  </si>
  <si>
    <t>saproeqto oTaxebSi liTonis darebebis montaJi (gaRebadi)</t>
  </si>
  <si>
    <t>liTonis gisosi gaRebadi</t>
  </si>
  <si>
    <t>s.n.da w. 15-168-7</t>
  </si>
  <si>
    <t>Siga Weris SefiTxvna da SeRebva Siga dafarvis wyalemulsiis saRebaviT orjer</t>
  </si>
  <si>
    <t>ლოკალურ_რესურსული  ხარჯთაღრიცხვა</t>
  </si>
  <si>
    <t>სახარჯთაღრიცხვო  ღირებულება</t>
  </si>
  <si>
    <t>საფუძველი</t>
  </si>
  <si>
    <t>სამუშაოს  დასახელება</t>
  </si>
  <si>
    <t>განზომილების  ერთეული</t>
  </si>
  <si>
    <t>რაოდენობა</t>
  </si>
  <si>
    <t>განზომილების  ერთეულზე</t>
  </si>
  <si>
    <t>ს.ნ და  წ  16-6-2</t>
  </si>
  <si>
    <t>100მ</t>
  </si>
  <si>
    <t>შრომითი  დანახარჯები</t>
  </si>
  <si>
    <t>მანქანები</t>
  </si>
  <si>
    <t>მეტრი</t>
  </si>
  <si>
    <t>სხვა  მასალები</t>
  </si>
  <si>
    <t>პლასტმასის  მილების  მონტაჟი  წყალსადენის  დ=25მმ</t>
  </si>
  <si>
    <t>პლასტმასის  მილი  დ=50მმ</t>
  </si>
  <si>
    <t>ვენტილი  ჩამკეტი  დ=25მმ</t>
  </si>
  <si>
    <t>ფოლადის  მილტუჩი</t>
  </si>
  <si>
    <t>ჭანჭიკი  ქანჩით</t>
  </si>
  <si>
    <t>ს.ნ და  წ  23-22-2</t>
  </si>
  <si>
    <t xml:space="preserve">არსებულ  საკანალიზაციო  ქსელთან  ჩართვა </t>
  </si>
  <si>
    <t>მიერთ</t>
  </si>
  <si>
    <t>ბუნებრივი  ქვიშა</t>
  </si>
  <si>
    <t>ბეტონი  მ15</t>
  </si>
  <si>
    <t>გაფისული ძნა</t>
  </si>
  <si>
    <t>ს.ნ და  წ 16-20-3-22-2</t>
  </si>
  <si>
    <t>მიერთება  არსებული  წყალსადენის  ქსელთან</t>
  </si>
  <si>
    <t>ფოლადის  მილი  დ=50მმ</t>
  </si>
  <si>
    <t>ს.ნ და  წ 1-80-1</t>
  </si>
  <si>
    <t xml:space="preserve">გრუნტის  გათხრა  ხელით   III კატეგორიის  გრუნტი  </t>
  </si>
  <si>
    <t>100კბმ</t>
  </si>
  <si>
    <t>ს.ნ და  წ 1-80-2</t>
  </si>
  <si>
    <t>გრუნტის  უკუჩაყრა  ხელით</t>
  </si>
  <si>
    <t>ზედმეტი  გრუნტის  გატანა  20.0  კმ-ზე  ავტოთვითმცლელებით</t>
  </si>
  <si>
    <t>ზედნადები  ხარჯები  12%</t>
  </si>
  <si>
    <t>გეგმიური   დაგროვება  8%</t>
  </si>
  <si>
    <t>ჯამი</t>
  </si>
  <si>
    <t>xarjT #1/3</t>
  </si>
  <si>
    <t>cxeli წყალსადენის  და  წყალარინების  ქსელის  მოწყობა</t>
  </si>
  <si>
    <t>100m</t>
  </si>
  <si>
    <t>m</t>
  </si>
  <si>
    <t>ს.ნ და  წ  20-22-2</t>
  </si>
  <si>
    <t>cxeli  wylis milsadeni  minaboWkovani  d=25mm</t>
  </si>
  <si>
    <t>mili  d=25mm</t>
  </si>
  <si>
    <t>ს.ნ და  წ  20-45-1</t>
  </si>
  <si>
    <t>cxeli wylis  milsadeni  minaboWkovani  d=32mm</t>
  </si>
  <si>
    <t>mili d=32mm</t>
  </si>
  <si>
    <t>plastmasis  fasonuri  nawilebi cxel wyalze</t>
  </si>
  <si>
    <t>10 cali</t>
  </si>
  <si>
    <t>fasonuri nawilebi</t>
  </si>
  <si>
    <t>cxeli  wylis  milebis  izolacia kauCukiT  d=25mm</t>
  </si>
  <si>
    <t>cxeli  wylis milebis  izolacia  kauCukiT  d=32mm</t>
  </si>
  <si>
    <t>ს.ნ და  წ  16-12-1</t>
  </si>
  <si>
    <t xml:space="preserve">ventili  Camketi qromirebuli  grZeli  d=25mm  </t>
  </si>
  <si>
    <t xml:space="preserve">  ventili d=25mm</t>
  </si>
  <si>
    <t xml:space="preserve">ventili  Camketi qromirebuli  grZeli  d=32mm  </t>
  </si>
  <si>
    <t xml:space="preserve">  ventili d=32mm</t>
  </si>
  <si>
    <t xml:space="preserve"> Semrevi</t>
  </si>
  <si>
    <t>ს.ნ და  წ  16-22</t>
  </si>
  <si>
    <t>cxeli wylis milebis  hidravlikuri gamocda</t>
  </si>
  <si>
    <t>wyali</t>
  </si>
  <si>
    <t>lokalur-resursuli uwyisis jami</t>
  </si>
  <si>
    <t>ზედნადები  ხარჯები  10%</t>
  </si>
  <si>
    <t>cxeli  da  civi  wylis  Semrevi</t>
  </si>
  <si>
    <t>faianis xelsabanis mowyoba</t>
  </si>
  <si>
    <t>faianis xelsabani</t>
  </si>
  <si>
    <t>სახარჯთაღრიცხვო ღირებულება</t>
  </si>
  <si>
    <t>სამუშაოს დასახელება</t>
  </si>
  <si>
    <t>განზომილების ერთეულზე</t>
  </si>
  <si>
    <t>საპროექტო მონაცემებზე</t>
  </si>
  <si>
    <t>ს.ნ და წ 46_21_1</t>
  </si>
  <si>
    <t>ღარის ამოტეხვა სადენისათვის</t>
  </si>
  <si>
    <t>ლ</t>
  </si>
  <si>
    <t>ს.ნ და წ    46-22_5</t>
  </si>
  <si>
    <t>ღარის ამოვსება</t>
  </si>
  <si>
    <t>ს.ნ და წ   8_402_1</t>
  </si>
  <si>
    <t xml:space="preserve">სპილენძისძარღვიანი სადენის გაყვანა </t>
  </si>
  <si>
    <t xml:space="preserve">სრფ                   7.3-178 </t>
  </si>
  <si>
    <t xml:space="preserve">სადენი NYM-3X2,5 </t>
  </si>
  <si>
    <t xml:space="preserve">სრფ            7.3-177 </t>
  </si>
  <si>
    <t>სადენი NYM-3X1,5</t>
  </si>
  <si>
    <t>ს.ნ და წ 8_591_2</t>
  </si>
  <si>
    <t>ჩაფლული ტიპის ჩამრთველბის მოწყობა</t>
  </si>
  <si>
    <t xml:space="preserve">სრფ                                                  7.12-277 </t>
  </si>
  <si>
    <t>ჩამრთველი ერთკლავიშიანი</t>
  </si>
  <si>
    <t>ს.ნ და წ 8_591_7</t>
  </si>
  <si>
    <t>ჩაფლული ტიპის შტეფსელური როზეტის მოწყობა</t>
  </si>
  <si>
    <t xml:space="preserve">სრფ                                                       7.12-252 </t>
  </si>
  <si>
    <t>შტეფსელური როზეტი დამიწებით</t>
  </si>
  <si>
    <t xml:space="preserve">  </t>
  </si>
  <si>
    <t>ს.ნ და წ 8_605_1</t>
  </si>
  <si>
    <t>სანათის დაკიდება</t>
  </si>
  <si>
    <t>სრფ                                                   7.12-218</t>
  </si>
  <si>
    <t>LED სანათი ჭერის 18ვტ</t>
  </si>
  <si>
    <t>ლოკალურ რესურსული უწყისის ჯამი</t>
  </si>
  <si>
    <t>1. შრომითი რესურსები</t>
  </si>
  <si>
    <t xml:space="preserve">ზედნადები ხარჯები შრომით დანახარჯებზე 75%                               </t>
  </si>
  <si>
    <t>გეგმიური დაგროვება  8%</t>
  </si>
  <si>
    <t>el განათება</t>
  </si>
  <si>
    <t xml:space="preserve">ლოკალურ-რესურსული ხარჯთაღრიცხვა </t>
  </si>
  <si>
    <t xml:space="preserve"> </t>
  </si>
  <si>
    <t>კომპიუტერული ქსელი</t>
  </si>
  <si>
    <t>10-54-4</t>
  </si>
  <si>
    <t>კომპიუტერული ქსელის კაბელი    FTP 6X2X0,5</t>
  </si>
  <si>
    <t>სრფ             7.5-15</t>
  </si>
  <si>
    <t xml:space="preserve"> კაბელი    FTP 6X2X0,5</t>
  </si>
  <si>
    <t>8-591-8</t>
  </si>
  <si>
    <t>ინტერნეტ ქსელის როზეტი RJ-45</t>
  </si>
  <si>
    <t>სრფ             7.12-256</t>
  </si>
  <si>
    <t>ინტერნეტ ქსელის როზეტი RJ-45 ბუდით</t>
  </si>
  <si>
    <t>ლოკალურ-რესურსული უწყისის ჯამი</t>
  </si>
  <si>
    <t>1. შრომითი დანახარჯები</t>
  </si>
  <si>
    <t>ზედნადები სამუშაოები შრომით დანახარგებზე 72%</t>
  </si>
  <si>
    <t>კომპიუტერული ქსელის მოწყობა</t>
  </si>
  <si>
    <t>14</t>
  </si>
  <si>
    <t>15</t>
  </si>
  <si>
    <t>17</t>
  </si>
  <si>
    <t>sarecxi manqnis montaJi</t>
  </si>
  <si>
    <t>sarecxi manqana</t>
  </si>
  <si>
    <t>ლოკალურ-რესურსული ხარჯთაღრიცხვა</t>
  </si>
  <si>
    <t>სსიპ თეიმურაზ ჯორბენაძის სახელობის ქ. ქობულეთის #3 საჯარო სკოლის ინკლუზიური განათლების ცენტრის შენობის   ელ. განათებაზე</t>
  </si>
  <si>
    <t>სსიპ თეიმურაზ ჯორბენაძის სახელობის ქ. ქობულეთის #3 საჯარო სკოლის ინკლუზიური განათლების ცენტრის კომპიუტერული ქსელის მოწყობაზე</t>
  </si>
  <si>
    <t xml:space="preserve">პლასტმასის წყალარინების  მილების  მონტაჟი  გოფრირებული  დ=50მმ  </t>
  </si>
  <si>
    <t>სსიპ თეიმურაზ ჯორბენაძის სახელობის ქ. ქობულეთის #3 საჯარო სკოლის ინკლუზიური განათლების ცენტრის Senobis ცივი წყალსადენის  და  წყალარინების  ქსელის  მოწყობა</t>
  </si>
  <si>
    <t>სსიპ თეიმურაზ ჯორბენაძის სახელობის ქ. ქობულეთის #3 საჯარო სკოლის ინკლუზიური განათლების ცენტრის Senobis cxeli  wyalsadenis  qselis  mowyobaze</t>
  </si>
  <si>
    <t>სსიპ თეიმურაზ ჯორბენაძის სახელობის ქ. ქობულეთის #3 საჯარო სკოლის ინკლუზიური განათლების ცენტრის Senobis reabilitaciaze</t>
  </si>
  <si>
    <t>liTonis  gisosebis gawmenda da dagruntva</t>
  </si>
  <si>
    <t>liTonis gisosebis SeRebva antikoroziuli saRebaviT 2 jer.</t>
  </si>
  <si>
    <t>პლასტმასის  მილი  დ=25მმ</t>
  </si>
  <si>
    <t>ლოკალურ-რესუსული უწყისის ჯამი</t>
  </si>
  <si>
    <t>s.ndaw    16-12</t>
  </si>
  <si>
    <t>რადიატორი 600*1500</t>
  </si>
  <si>
    <t>არსებული რადიატორების შეცვლა ახალი ფოლადის პანელური  რადიატორებით ზომებით  600*1500მმ</t>
  </si>
  <si>
    <t>s.n.da w. 8-15-1</t>
  </si>
  <si>
    <t>cementis xsnari wyobis</t>
  </si>
  <si>
    <t>cali</t>
  </si>
  <si>
    <t>kedlis mowyoba 40X20X15</t>
  </si>
  <si>
    <t>msubuqi satixre bloki  40X20X15</t>
  </si>
  <si>
    <t>sn da w  15-55-9</t>
  </si>
  <si>
    <t xml:space="preserve"> Sida kedlebis Selesva qviSa cementis xsnariT</t>
  </si>
  <si>
    <t>კვმ</t>
  </si>
  <si>
    <t>xsnaris tumbo 1 kub/sT</t>
  </si>
  <si>
    <t>man/sT</t>
  </si>
  <si>
    <t>l</t>
  </si>
  <si>
    <t>qviSa cementis  xsnari</t>
  </si>
  <si>
    <t>kub.m.</t>
  </si>
  <si>
    <t>Siga kedlebis da kar-fanjrebis ferdoebis SeRebva Siga dafarvis wyalemulsiis saRebaviT orjer</t>
  </si>
  <si>
    <t>რეზერვი გაუთვალისწინებელ ხარჯებზე 5%</t>
  </si>
  <si>
    <t>დღგ 18%</t>
  </si>
  <si>
    <t>გეგმიური დაგროვება 8%</t>
  </si>
  <si>
    <t>სულ ჯამი 
(მაქსიმალური ღირებულება 
55 821 ლარი)</t>
  </si>
  <si>
    <t>ventili  Camketi santeqnikur  xelsawyoebTan</t>
  </si>
  <si>
    <t>ventili d=20mm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</si>
</sst>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0.0"/>
    <numFmt numFmtId="193" formatCode="0.000"/>
    <numFmt numFmtId="194" formatCode="0.0000"/>
    <numFmt numFmtId="195" formatCode="#,##0.000"/>
    <numFmt numFmtId="196" formatCode="#,##0.0"/>
    <numFmt numFmtId="197" formatCode="0.00000"/>
    <numFmt numFmtId="198" formatCode="#,##0.0000"/>
    <numFmt numFmtId="199" formatCode="_-* #,##0_р_._-;\-* #,##0_р_._-;_-* &quot;-&quot;??_р_._-;_-@_-"/>
    <numFmt numFmtId="200" formatCode="#,##0.00000"/>
    <numFmt numFmtId="201" formatCode="_-* #,##0.0_р_._-;\-* #,##0.0_р_._-;_-* &quot;-&quot;??_р_._-;_-@_-"/>
    <numFmt numFmtId="202" formatCode="#,##0.000000"/>
    <numFmt numFmtId="203" formatCode="_-* #,##0.00[$р.-419]_-;\-* #,##0.00[$р.-419]_-;_-* &quot;-&quot;??[$р.-419]_-;_-@_-"/>
    <numFmt numFmtId="204" formatCode="_(* #,##0.00_);_(* \(#,##0.00\);_(* &quot;-&quot;??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_(* #,##0.0_);_(* \(#,##0.0\);_(* &quot;-&quot;??_);_(@_)"/>
    <numFmt numFmtId="209" formatCode="0.000000"/>
    <numFmt numFmtId="210" formatCode="0.0%"/>
    <numFmt numFmtId="211" formatCode="0.0000000"/>
    <numFmt numFmtId="212" formatCode="[$-437]dddd\,\ dd\ mmmm\,\ yyyy"/>
    <numFmt numFmtId="213" formatCode="0.000000000"/>
    <numFmt numFmtId="214" formatCode="0.000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9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10"/>
      <color indexed="10"/>
      <name val="AcadNusx"/>
      <family val="0"/>
    </font>
    <font>
      <sz val="10"/>
      <color indexed="48"/>
      <name val="AcadNusx"/>
      <family val="0"/>
    </font>
    <font>
      <b/>
      <sz val="9"/>
      <name val="AcadNusx"/>
      <family val="0"/>
    </font>
    <font>
      <sz val="10"/>
      <color indexed="12"/>
      <name val="AcadNusx"/>
      <family val="0"/>
    </font>
    <font>
      <b/>
      <sz val="8"/>
      <name val="AcadNusx"/>
      <family val="0"/>
    </font>
    <font>
      <sz val="10"/>
      <name val="Arial Cyr"/>
      <family val="0"/>
    </font>
    <font>
      <b/>
      <sz val="11"/>
      <name val="AcadNusx"/>
      <family val="0"/>
    </font>
    <font>
      <b/>
      <sz val="10"/>
      <color indexed="8"/>
      <name val="AcadNusx"/>
      <family val="0"/>
    </font>
    <font>
      <b/>
      <sz val="12"/>
      <name val="AcadNusx"/>
      <family val="0"/>
    </font>
    <font>
      <i/>
      <u val="single"/>
      <sz val="10"/>
      <name val="AcadNusx"/>
      <family val="0"/>
    </font>
    <font>
      <sz val="8"/>
      <name val="AcadNusx"/>
      <family val="0"/>
    </font>
    <font>
      <sz val="10"/>
      <color indexed="30"/>
      <name val="AcadNusx"/>
      <family val="0"/>
    </font>
    <font>
      <b/>
      <i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sz val="10"/>
      <color indexed="10"/>
      <name val="Sylfaen"/>
      <family val="1"/>
    </font>
    <font>
      <sz val="10"/>
      <color indexed="12"/>
      <name val="Sylfaen"/>
      <family val="1"/>
    </font>
    <font>
      <sz val="8"/>
      <color indexed="10"/>
      <name val="AcadNusx"/>
      <family val="0"/>
    </font>
    <font>
      <sz val="8"/>
      <color indexed="48"/>
      <name val="AcadNusx"/>
      <family val="0"/>
    </font>
    <font>
      <sz val="9"/>
      <name val="Sylfaen"/>
      <family val="1"/>
    </font>
    <font>
      <b/>
      <u val="single"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cadNusx"/>
      <family val="0"/>
    </font>
    <font>
      <sz val="10"/>
      <color indexed="62"/>
      <name val="AcadNusx"/>
      <family val="0"/>
    </font>
    <font>
      <sz val="8"/>
      <color indexed="62"/>
      <name val="AcadNusx"/>
      <family val="0"/>
    </font>
    <font>
      <b/>
      <u val="single"/>
      <sz val="10"/>
      <color indexed="8"/>
      <name val="AcadNusx"/>
      <family val="0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70C0"/>
      <name val="AcadNusx"/>
      <family val="0"/>
    </font>
    <font>
      <sz val="10"/>
      <color rgb="FFFF0000"/>
      <name val="AcadNusx"/>
      <family val="0"/>
    </font>
    <font>
      <sz val="10"/>
      <color theme="3" tint="0.39998000860214233"/>
      <name val="AcadNusx"/>
      <family val="0"/>
    </font>
    <font>
      <sz val="8"/>
      <color rgb="FFFF0000"/>
      <name val="AcadNusx"/>
      <family val="0"/>
    </font>
    <font>
      <sz val="8"/>
      <color theme="3" tint="0.39998000860214233"/>
      <name val="AcadNusx"/>
      <family val="0"/>
    </font>
    <font>
      <sz val="10"/>
      <color rgb="FF0070C0"/>
      <name val="AcadNusx"/>
      <family val="0"/>
    </font>
    <font>
      <b/>
      <u val="single"/>
      <sz val="10"/>
      <color theme="1"/>
      <name val="AcadNusx"/>
      <family val="0"/>
    </font>
    <font>
      <sz val="10"/>
      <color theme="1"/>
      <name val="AcadNusx"/>
      <family val="0"/>
    </font>
    <font>
      <sz val="10"/>
      <color theme="4"/>
      <name val="AcadNusx"/>
      <family val="0"/>
    </font>
    <font>
      <b/>
      <sz val="10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183" fontId="12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2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66" applyNumberFormat="1" applyFont="1" applyFill="1" applyBorder="1" applyAlignment="1">
      <alignment horizontal="center" vertical="center" wrapText="1"/>
      <protection/>
    </xf>
    <xf numFmtId="0" fontId="6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66" applyNumberFormat="1" applyFont="1" applyFill="1" applyBorder="1" applyAlignment="1">
      <alignment horizontal="center" vertical="center" wrapText="1"/>
      <protection/>
    </xf>
    <xf numFmtId="14" fontId="17" fillId="33" borderId="10" xfId="66" applyNumberFormat="1" applyFont="1" applyFill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0" fontId="17" fillId="33" borderId="10" xfId="66" applyFont="1" applyFill="1" applyBorder="1" applyAlignment="1">
      <alignment horizontal="center" vertical="center" wrapText="1"/>
      <protection/>
    </xf>
    <xf numFmtId="49" fontId="17" fillId="33" borderId="10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71" fillId="33" borderId="10" xfId="0" applyNumberFormat="1" applyFont="1" applyFill="1" applyBorder="1" applyAlignment="1">
      <alignment horizontal="center" vertical="center" wrapText="1"/>
    </xf>
    <xf numFmtId="17" fontId="17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center" vertical="center" wrapText="1"/>
    </xf>
    <xf numFmtId="14" fontId="17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0" borderId="0" xfId="67" applyFont="1" applyAlignment="1">
      <alignment horizontal="center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2" fontId="10" fillId="0" borderId="10" xfId="67" applyNumberFormat="1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2" fontId="7" fillId="0" borderId="10" xfId="67" applyNumberFormat="1" applyFont="1" applyBorder="1" applyAlignment="1">
      <alignment horizontal="center" vertical="center" wrapText="1"/>
      <protection/>
    </xf>
    <xf numFmtId="0" fontId="68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2" fontId="5" fillId="0" borderId="10" xfId="67" applyNumberFormat="1" applyFont="1" applyBorder="1" applyAlignment="1">
      <alignment horizontal="center" vertical="center" wrapText="1"/>
      <protection/>
    </xf>
    <xf numFmtId="0" fontId="10" fillId="0" borderId="10" xfId="67" applyNumberFormat="1" applyFont="1" applyBorder="1" applyAlignment="1">
      <alignment horizontal="center" vertical="center" wrapText="1"/>
      <protection/>
    </xf>
    <xf numFmtId="0" fontId="2" fillId="0" borderId="0" xfId="67" applyNumberFormat="1" applyFont="1" applyAlignment="1">
      <alignment horizontal="center" vertical="center" wrapText="1"/>
      <protection/>
    </xf>
    <xf numFmtId="0" fontId="4" fillId="0" borderId="0" xfId="67" applyNumberFormat="1" applyFont="1" applyAlignment="1">
      <alignment horizontal="center" vertical="center" wrapText="1"/>
      <protection/>
    </xf>
    <xf numFmtId="0" fontId="3" fillId="0" borderId="0" xfId="67" applyNumberFormat="1" applyFont="1" applyAlignment="1">
      <alignment horizontal="center" vertical="center" wrapText="1"/>
      <protection/>
    </xf>
    <xf numFmtId="0" fontId="15" fillId="0" borderId="10" xfId="67" applyNumberFormat="1" applyFont="1" applyBorder="1" applyAlignment="1">
      <alignment horizontal="center" vertical="center" wrapText="1"/>
      <protection/>
    </xf>
    <xf numFmtId="0" fontId="7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NumberFormat="1" applyFont="1" applyBorder="1" applyAlignment="1">
      <alignment horizontal="center" vertical="center" wrapText="1"/>
      <protection/>
    </xf>
    <xf numFmtId="0" fontId="2" fillId="0" borderId="10" xfId="67" applyNumberFormat="1" applyFont="1" applyBorder="1" applyAlignment="1">
      <alignment horizontal="center" vertical="center" wrapText="1"/>
      <protection/>
    </xf>
    <xf numFmtId="0" fontId="3" fillId="0" borderId="10" xfId="67" applyNumberFormat="1" applyFont="1" applyBorder="1" applyAlignment="1">
      <alignment horizontal="center" vertical="center" wrapText="1"/>
      <protection/>
    </xf>
    <xf numFmtId="0" fontId="10" fillId="0" borderId="17" xfId="67" applyNumberFormat="1" applyFont="1" applyBorder="1" applyAlignment="1">
      <alignment horizontal="center" vertical="center" wrapText="1"/>
      <protection/>
    </xf>
    <xf numFmtId="0" fontId="2" fillId="0" borderId="17" xfId="67" applyNumberFormat="1" applyFont="1" applyBorder="1" applyAlignment="1">
      <alignment horizontal="center" vertical="center" wrapText="1"/>
      <protection/>
    </xf>
    <xf numFmtId="0" fontId="17" fillId="0" borderId="0" xfId="67" applyNumberFormat="1" applyFont="1" applyAlignment="1">
      <alignment horizontal="center" vertical="center" wrapText="1"/>
      <protection/>
    </xf>
    <xf numFmtId="0" fontId="68" fillId="0" borderId="10" xfId="67" applyNumberFormat="1" applyFont="1" applyBorder="1" applyAlignment="1">
      <alignment horizontal="center" vertical="center" wrapText="1"/>
      <protection/>
    </xf>
    <xf numFmtId="2" fontId="2" fillId="0" borderId="0" xfId="67" applyNumberFormat="1" applyFont="1" applyAlignment="1">
      <alignment horizontal="center" vertical="center" wrapText="1"/>
      <protection/>
    </xf>
    <xf numFmtId="2" fontId="5" fillId="34" borderId="10" xfId="67" applyNumberFormat="1" applyFont="1" applyFill="1" applyBorder="1" applyAlignment="1">
      <alignment horizontal="center" vertical="center" wrapText="1"/>
      <protection/>
    </xf>
    <xf numFmtId="2" fontId="7" fillId="35" borderId="10" xfId="67" applyNumberFormat="1" applyFont="1" applyFill="1" applyBorder="1" applyAlignment="1">
      <alignment horizontal="center" vertical="center" wrapText="1"/>
      <protection/>
    </xf>
    <xf numFmtId="2" fontId="2" fillId="35" borderId="10" xfId="67" applyNumberFormat="1" applyFont="1" applyFill="1" applyBorder="1" applyAlignment="1">
      <alignment horizontal="center" vertical="center" wrapText="1"/>
      <protection/>
    </xf>
    <xf numFmtId="2" fontId="68" fillId="0" borderId="10" xfId="67" applyNumberFormat="1" applyFont="1" applyBorder="1" applyAlignment="1">
      <alignment horizontal="center" vertical="center" wrapText="1"/>
      <protection/>
    </xf>
    <xf numFmtId="2" fontId="5" fillId="35" borderId="10" xfId="67" applyNumberFormat="1" applyFont="1" applyFill="1" applyBorder="1" applyAlignment="1">
      <alignment horizontal="center" vertical="center" wrapText="1"/>
      <protection/>
    </xf>
    <xf numFmtId="2" fontId="2" fillId="0" borderId="11" xfId="67" applyNumberFormat="1" applyFont="1" applyBorder="1" applyAlignment="1">
      <alignment horizontal="center" vertical="center" textRotation="90" wrapText="1"/>
      <protection/>
    </xf>
    <xf numFmtId="2" fontId="72" fillId="0" borderId="10" xfId="67" applyNumberFormat="1" applyFont="1" applyBorder="1" applyAlignment="1">
      <alignment horizontal="center" vertical="center" wrapText="1"/>
      <protection/>
    </xf>
    <xf numFmtId="2" fontId="72" fillId="35" borderId="10" xfId="67" applyNumberFormat="1" applyFont="1" applyFill="1" applyBorder="1" applyAlignment="1">
      <alignment horizontal="center" vertical="center" wrapText="1"/>
      <protection/>
    </xf>
    <xf numFmtId="0" fontId="73" fillId="0" borderId="10" xfId="67" applyFont="1" applyBorder="1" applyAlignment="1">
      <alignment horizontal="center" vertical="center" wrapText="1"/>
      <protection/>
    </xf>
    <xf numFmtId="0" fontId="74" fillId="0" borderId="10" xfId="67" applyFont="1" applyBorder="1" applyAlignment="1">
      <alignment horizontal="center" vertical="center" wrapText="1"/>
      <protection/>
    </xf>
    <xf numFmtId="0" fontId="75" fillId="0" borderId="10" xfId="67" applyFont="1" applyBorder="1" applyAlignment="1">
      <alignment horizontal="center" vertical="center" wrapText="1"/>
      <protection/>
    </xf>
    <xf numFmtId="2" fontId="75" fillId="0" borderId="10" xfId="67" applyNumberFormat="1" applyFont="1" applyBorder="1" applyAlignment="1">
      <alignment horizontal="center" vertical="center" wrapText="1"/>
      <protection/>
    </xf>
    <xf numFmtId="0" fontId="2" fillId="0" borderId="0" xfId="67" applyFont="1" applyAlignment="1">
      <alignment vertical="center" wrapText="1"/>
      <protection/>
    </xf>
    <xf numFmtId="0" fontId="72" fillId="0" borderId="10" xfId="67" applyFont="1" applyBorder="1" applyAlignment="1">
      <alignment horizontal="center" vertical="center" wrapText="1"/>
      <protection/>
    </xf>
    <xf numFmtId="2" fontId="68" fillId="35" borderId="10" xfId="67" applyNumberFormat="1" applyFont="1" applyFill="1" applyBorder="1" applyAlignment="1">
      <alignment horizontal="center" vertical="center" wrapText="1"/>
      <protection/>
    </xf>
    <xf numFmtId="2" fontId="76" fillId="0" borderId="10" xfId="67" applyNumberFormat="1" applyFont="1" applyBorder="1" applyAlignment="1">
      <alignment horizontal="center" vertical="center" wrapText="1"/>
      <protection/>
    </xf>
    <xf numFmtId="2" fontId="75" fillId="35" borderId="10" xfId="67" applyNumberFormat="1" applyFont="1" applyFill="1" applyBorder="1" applyAlignment="1">
      <alignment horizontal="center" vertical="center" wrapText="1"/>
      <protection/>
    </xf>
    <xf numFmtId="0" fontId="2" fillId="0" borderId="0" xfId="67" applyNumberFormat="1" applyFont="1" applyBorder="1" applyAlignment="1">
      <alignment horizontal="center" vertical="center" wrapText="1"/>
      <protection/>
    </xf>
    <xf numFmtId="0" fontId="3" fillId="0" borderId="0" xfId="67" applyNumberFormat="1" applyFont="1" applyBorder="1" applyAlignment="1">
      <alignment horizontal="center" vertical="center" wrapText="1"/>
      <protection/>
    </xf>
    <xf numFmtId="2" fontId="2" fillId="0" borderId="0" xfId="67" applyNumberFormat="1" applyFont="1" applyBorder="1" applyAlignment="1">
      <alignment horizontal="center" vertical="center" wrapText="1"/>
      <protection/>
    </xf>
    <xf numFmtId="2" fontId="2" fillId="0" borderId="21" xfId="67" applyNumberFormat="1" applyFont="1" applyBorder="1" applyAlignment="1">
      <alignment horizontal="center" vertical="center" wrapText="1"/>
      <protection/>
    </xf>
    <xf numFmtId="2" fontId="5" fillId="35" borderId="0" xfId="67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2" fontId="5" fillId="0" borderId="16" xfId="0" applyNumberFormat="1" applyFont="1" applyFill="1" applyBorder="1" applyAlignment="1">
      <alignment horizontal="center" vertical="center" wrapText="1"/>
    </xf>
    <xf numFmtId="49" fontId="5" fillId="33" borderId="10" xfId="66" applyNumberFormat="1" applyFont="1" applyFill="1" applyBorder="1" applyAlignment="1">
      <alignment horizontal="center" vertical="center" wrapText="1"/>
      <protection/>
    </xf>
    <xf numFmtId="0" fontId="75" fillId="33" borderId="10" xfId="66" applyFont="1" applyFill="1" applyBorder="1" applyAlignment="1">
      <alignment horizontal="center" vertical="center" wrapText="1"/>
      <protection/>
    </xf>
    <xf numFmtId="0" fontId="75" fillId="0" borderId="10" xfId="58" applyNumberFormat="1" applyFont="1" applyFill="1" applyBorder="1" applyAlignment="1">
      <alignment horizontal="center" vertical="center" wrapText="1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2" fontId="22" fillId="35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92" fontId="23" fillId="0" borderId="10" xfId="0" applyNumberFormat="1" applyFont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7" fillId="0" borderId="13" xfId="72" applyNumberFormat="1" applyFont="1" applyFill="1" applyBorder="1" applyAlignment="1">
      <alignment horizontal="center" vertical="center" wrapText="1"/>
      <protection/>
    </xf>
    <xf numFmtId="2" fontId="67" fillId="0" borderId="15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2" fontId="75" fillId="0" borderId="10" xfId="58" applyNumberFormat="1" applyFont="1" applyFill="1" applyBorder="1" applyAlignment="1">
      <alignment horizontal="center" vertical="center" wrapText="1"/>
      <protection/>
    </xf>
    <xf numFmtId="2" fontId="75" fillId="0" borderId="10" xfId="57" applyNumberFormat="1" applyFont="1" applyFill="1" applyBorder="1" applyAlignment="1">
      <alignment horizontal="center" vertical="center" wrapText="1"/>
      <protection/>
    </xf>
    <xf numFmtId="2" fontId="75" fillId="0" borderId="10" xfId="66" applyNumberFormat="1" applyFont="1" applyFill="1" applyBorder="1" applyAlignment="1">
      <alignment horizontal="center" vertical="center" wrapText="1"/>
      <protection/>
    </xf>
    <xf numFmtId="2" fontId="2" fillId="0" borderId="10" xfId="58" applyNumberFormat="1" applyFont="1" applyFill="1" applyBorder="1" applyAlignment="1">
      <alignment horizontal="center" vertical="center" wrapText="1"/>
      <protection/>
    </xf>
    <xf numFmtId="2" fontId="2" fillId="33" borderId="10" xfId="57" applyNumberFormat="1" applyFont="1" applyFill="1" applyBorder="1" applyAlignment="1">
      <alignment horizontal="center" vertical="center" wrapText="1"/>
      <protection/>
    </xf>
    <xf numFmtId="2" fontId="2" fillId="0" borderId="10" xfId="66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2" fontId="75" fillId="33" borderId="10" xfId="66" applyNumberFormat="1" applyFont="1" applyFill="1" applyBorder="1" applyAlignment="1">
      <alignment horizontal="center" vertical="center" wrapText="1"/>
      <protection/>
    </xf>
    <xf numFmtId="2" fontId="75" fillId="0" borderId="10" xfId="0" applyNumberFormat="1" applyFont="1" applyFill="1" applyBorder="1" applyAlignment="1">
      <alignment horizontal="center" vertical="center" wrapText="1"/>
    </xf>
    <xf numFmtId="2" fontId="2" fillId="33" borderId="10" xfId="66" applyNumberFormat="1" applyFont="1" applyFill="1" applyBorder="1" applyAlignment="1">
      <alignment horizontal="center" vertical="center" wrapText="1"/>
      <protection/>
    </xf>
    <xf numFmtId="2" fontId="75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2" fontId="68" fillId="33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69" fillId="33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69" fillId="33" borderId="10" xfId="0" applyNumberFormat="1" applyFont="1" applyFill="1" applyBorder="1" applyAlignment="1">
      <alignment horizontal="center" vertical="center" wrapText="1"/>
    </xf>
    <xf numFmtId="2" fontId="69" fillId="0" borderId="10" xfId="56" applyNumberFormat="1" applyFont="1" applyFill="1" applyBorder="1" applyAlignment="1">
      <alignment horizontal="center" vertical="center" wrapText="1"/>
      <protection/>
    </xf>
    <xf numFmtId="2" fontId="2" fillId="0" borderId="10" xfId="56" applyNumberFormat="1" applyFont="1" applyFill="1" applyBorder="1" applyAlignment="1">
      <alignment horizontal="center" vertical="center" wrapText="1"/>
      <protection/>
    </xf>
    <xf numFmtId="2" fontId="5" fillId="36" borderId="2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69" fillId="0" borderId="10" xfId="57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5" fillId="0" borderId="17" xfId="67" applyNumberFormat="1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2" fontId="10" fillId="0" borderId="10" xfId="68" applyNumberFormat="1" applyFont="1" applyBorder="1" applyAlignment="1">
      <alignment horizontal="center" vertical="center" wrapText="1"/>
      <protection/>
    </xf>
    <xf numFmtId="2" fontId="5" fillId="0" borderId="10" xfId="68" applyNumberFormat="1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2" fontId="7" fillId="0" borderId="10" xfId="68" applyNumberFormat="1" applyFont="1" applyBorder="1" applyAlignment="1">
      <alignment horizontal="center" vertical="center" wrapText="1"/>
      <protection/>
    </xf>
    <xf numFmtId="2" fontId="7" fillId="35" borderId="10" xfId="68" applyNumberFormat="1" applyFont="1" applyFill="1" applyBorder="1" applyAlignment="1">
      <alignment horizontal="center" vertical="center" wrapText="1"/>
      <protection/>
    </xf>
    <xf numFmtId="2" fontId="10" fillId="35" borderId="10" xfId="68" applyNumberFormat="1" applyFont="1" applyFill="1" applyBorder="1" applyAlignment="1">
      <alignment horizontal="center" vertical="center" wrapText="1"/>
      <protection/>
    </xf>
    <xf numFmtId="2" fontId="74" fillId="0" borderId="10" xfId="68" applyNumberFormat="1" applyFont="1" applyBorder="1" applyAlignment="1">
      <alignment horizontal="center" vertical="center" wrapText="1"/>
      <protection/>
    </xf>
    <xf numFmtId="2" fontId="74" fillId="35" borderId="10" xfId="68" applyNumberFormat="1" applyFont="1" applyFill="1" applyBorder="1" applyAlignment="1">
      <alignment horizontal="center" vertical="center" wrapText="1"/>
      <protection/>
    </xf>
    <xf numFmtId="1" fontId="5" fillId="33" borderId="16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wrapText="1"/>
    </xf>
    <xf numFmtId="192" fontId="5" fillId="33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6" fontId="5" fillId="0" borderId="1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93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93" fontId="2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92" fontId="2" fillId="36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23" xfId="67" applyNumberFormat="1" applyFont="1" applyBorder="1" applyAlignment="1">
      <alignment horizontal="center" vertical="center" wrapText="1"/>
      <protection/>
    </xf>
    <xf numFmtId="0" fontId="68" fillId="0" borderId="17" xfId="67" applyNumberFormat="1" applyFont="1" applyBorder="1" applyAlignment="1">
      <alignment horizontal="center" vertical="center" wrapText="1"/>
      <protection/>
    </xf>
    <xf numFmtId="0" fontId="74" fillId="33" borderId="10" xfId="67" applyNumberFormat="1" applyFont="1" applyFill="1" applyBorder="1" applyAlignment="1">
      <alignment horizontal="center" vertical="center" wrapText="1"/>
      <protection/>
    </xf>
    <xf numFmtId="0" fontId="5" fillId="0" borderId="0" xfId="67" applyNumberFormat="1" applyFont="1" applyBorder="1" applyAlignment="1">
      <alignment horizontal="center" vertical="center" wrapText="1"/>
      <protection/>
    </xf>
    <xf numFmtId="0" fontId="27" fillId="0" borderId="10" xfId="68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74" fillId="0" borderId="10" xfId="6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92" fontId="16" fillId="0" borderId="24" xfId="0" applyNumberFormat="1" applyFont="1" applyFill="1" applyBorder="1" applyAlignment="1">
      <alignment horizontal="center" vertical="center" wrapText="1"/>
    </xf>
    <xf numFmtId="192" fontId="16" fillId="0" borderId="25" xfId="0" applyNumberFormat="1" applyFont="1" applyFill="1" applyBorder="1" applyAlignment="1">
      <alignment horizontal="center" vertical="center" wrapText="1"/>
    </xf>
    <xf numFmtId="192" fontId="16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67" applyNumberFormat="1" applyFont="1" applyAlignment="1">
      <alignment horizontal="center" vertical="center" wrapText="1"/>
      <protection/>
    </xf>
    <xf numFmtId="0" fontId="5" fillId="0" borderId="0" xfId="67" applyNumberFormat="1" applyFont="1" applyAlignment="1">
      <alignment horizontal="center" vertical="center" wrapText="1"/>
      <protection/>
    </xf>
    <xf numFmtId="2" fontId="2" fillId="0" borderId="0" xfId="67" applyNumberFormat="1" applyFont="1" applyBorder="1" applyAlignment="1">
      <alignment horizontal="center" vertical="center" wrapText="1"/>
      <protection/>
    </xf>
    <xf numFmtId="0" fontId="2" fillId="0" borderId="11" xfId="67" applyNumberFormat="1" applyFont="1" applyBorder="1" applyAlignment="1">
      <alignment horizontal="center" vertical="center" wrapText="1"/>
      <protection/>
    </xf>
    <xf numFmtId="0" fontId="2" fillId="0" borderId="13" xfId="67" applyNumberFormat="1" applyFont="1" applyBorder="1" applyAlignment="1">
      <alignment horizontal="center" vertical="center" wrapText="1"/>
      <protection/>
    </xf>
    <xf numFmtId="0" fontId="3" fillId="0" borderId="11" xfId="67" applyNumberFormat="1" applyFont="1" applyBorder="1" applyAlignment="1">
      <alignment horizontal="center" vertical="center" textRotation="90" wrapText="1"/>
      <protection/>
    </xf>
    <xf numFmtId="0" fontId="3" fillId="0" borderId="13" xfId="67" applyNumberFormat="1" applyFont="1" applyBorder="1" applyAlignment="1">
      <alignment horizontal="center" vertical="center" wrapText="1"/>
      <protection/>
    </xf>
    <xf numFmtId="0" fontId="2" fillId="0" borderId="27" xfId="67" applyNumberFormat="1" applyFont="1" applyBorder="1" applyAlignment="1">
      <alignment horizontal="center" vertical="center" wrapText="1"/>
      <protection/>
    </xf>
    <xf numFmtId="0" fontId="2" fillId="0" borderId="28" xfId="67" applyNumberFormat="1" applyFont="1" applyBorder="1" applyAlignment="1">
      <alignment horizontal="center" vertical="center" wrapText="1"/>
      <protection/>
    </xf>
    <xf numFmtId="0" fontId="2" fillId="0" borderId="11" xfId="67" applyNumberFormat="1" applyFont="1" applyBorder="1" applyAlignment="1">
      <alignment horizontal="center" vertical="center" textRotation="90" wrapText="1"/>
      <protection/>
    </xf>
    <xf numFmtId="2" fontId="2" fillId="0" borderId="27" xfId="67" applyNumberFormat="1" applyFont="1" applyBorder="1" applyAlignment="1">
      <alignment horizontal="center" vertical="center" wrapText="1"/>
      <protection/>
    </xf>
    <xf numFmtId="2" fontId="2" fillId="0" borderId="29" xfId="67" applyNumberFormat="1" applyFont="1" applyBorder="1" applyAlignment="1">
      <alignment horizontal="center" vertical="center" wrapText="1"/>
      <protection/>
    </xf>
    <xf numFmtId="2" fontId="2" fillId="0" borderId="17" xfId="67" applyNumberFormat="1" applyFont="1" applyBorder="1" applyAlignment="1">
      <alignment horizontal="center" vertical="center" wrapText="1"/>
      <protection/>
    </xf>
    <xf numFmtId="2" fontId="2" fillId="0" borderId="23" xfId="67" applyNumberFormat="1" applyFont="1" applyBorder="1" applyAlignment="1">
      <alignment horizontal="center" vertical="center" wrapText="1"/>
      <protection/>
    </xf>
    <xf numFmtId="0" fontId="2" fillId="0" borderId="0" xfId="67" applyFont="1" applyAlignment="1">
      <alignment horizontal="center" vertical="center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17" xfId="67" applyFont="1" applyBorder="1" applyAlignment="1">
      <alignment horizontal="center" vertical="center" wrapText="1"/>
      <protection/>
    </xf>
    <xf numFmtId="0" fontId="5" fillId="0" borderId="30" xfId="67" applyFont="1" applyBorder="1" applyAlignment="1">
      <alignment horizontal="center" vertical="center" wrapText="1"/>
      <protection/>
    </xf>
    <xf numFmtId="0" fontId="5" fillId="0" borderId="23" xfId="67" applyFont="1" applyBorder="1" applyAlignment="1">
      <alignment horizontal="center" vertical="center" wrapText="1"/>
      <protection/>
    </xf>
    <xf numFmtId="0" fontId="2" fillId="0" borderId="17" xfId="67" applyFont="1" applyBorder="1" applyAlignment="1">
      <alignment horizontal="center" vertical="center" wrapText="1"/>
      <protection/>
    </xf>
    <xf numFmtId="0" fontId="2" fillId="0" borderId="30" xfId="67" applyFont="1" applyBorder="1" applyAlignment="1">
      <alignment horizontal="center" vertical="center" wrapText="1"/>
      <protection/>
    </xf>
    <xf numFmtId="0" fontId="2" fillId="0" borderId="23" xfId="67" applyFont="1" applyBorder="1" applyAlignment="1">
      <alignment horizontal="center" vertical="center" wrapText="1"/>
      <protection/>
    </xf>
    <xf numFmtId="0" fontId="68" fillId="0" borderId="17" xfId="67" applyFont="1" applyBorder="1" applyAlignment="1">
      <alignment horizontal="center" vertical="center" wrapText="1"/>
      <protection/>
    </xf>
    <xf numFmtId="0" fontId="68" fillId="0" borderId="30" xfId="67" applyFont="1" applyBorder="1" applyAlignment="1">
      <alignment horizontal="center" vertical="center" wrapText="1"/>
      <protection/>
    </xf>
    <xf numFmtId="0" fontId="68" fillId="0" borderId="23" xfId="67" applyFont="1" applyBorder="1" applyAlignment="1">
      <alignment horizontal="center" vertical="center" wrapText="1"/>
      <protection/>
    </xf>
    <xf numFmtId="0" fontId="75" fillId="0" borderId="17" xfId="67" applyFont="1" applyBorder="1" applyAlignment="1">
      <alignment horizontal="center" vertical="center" wrapText="1"/>
      <protection/>
    </xf>
    <xf numFmtId="0" fontId="75" fillId="0" borderId="30" xfId="67" applyFont="1" applyBorder="1" applyAlignment="1">
      <alignment horizontal="center" vertical="center" wrapText="1"/>
      <protection/>
    </xf>
    <xf numFmtId="0" fontId="75" fillId="0" borderId="23" xfId="67" applyFont="1" applyBorder="1" applyAlignment="1">
      <alignment horizontal="center" vertical="center" wrapText="1"/>
      <protection/>
    </xf>
    <xf numFmtId="0" fontId="72" fillId="0" borderId="17" xfId="67" applyFont="1" applyBorder="1" applyAlignment="1">
      <alignment horizontal="center" vertical="center" wrapText="1"/>
      <protection/>
    </xf>
    <xf numFmtId="0" fontId="72" fillId="0" borderId="30" xfId="67" applyFont="1" applyBorder="1" applyAlignment="1">
      <alignment horizontal="center" vertical="center" wrapText="1"/>
      <protection/>
    </xf>
    <xf numFmtId="0" fontId="72" fillId="0" borderId="23" xfId="67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 wrapText="1"/>
      <protection/>
    </xf>
    <xf numFmtId="0" fontId="7" fillId="0" borderId="30" xfId="67" applyFont="1" applyBorder="1" applyAlignment="1">
      <alignment horizontal="center" vertical="center" wrapText="1"/>
      <protection/>
    </xf>
    <xf numFmtId="0" fontId="7" fillId="0" borderId="23" xfId="67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textRotation="90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2" fillId="0" borderId="27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2" fillId="0" borderId="29" xfId="67" applyFont="1" applyBorder="1" applyAlignment="1">
      <alignment horizontal="center" vertical="center" wrapText="1"/>
      <protection/>
    </xf>
    <xf numFmtId="0" fontId="2" fillId="0" borderId="28" xfId="67" applyFont="1" applyBorder="1" applyAlignment="1">
      <alignment horizontal="center" vertical="center" wrapText="1"/>
      <protection/>
    </xf>
    <xf numFmtId="0" fontId="2" fillId="0" borderId="31" xfId="67" applyFont="1" applyBorder="1" applyAlignment="1">
      <alignment horizontal="center" vertical="center" wrapText="1"/>
      <protection/>
    </xf>
    <xf numFmtId="0" fontId="2" fillId="0" borderId="32" xfId="67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textRotation="90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 3" xfId="55"/>
    <cellStyle name="Normal_gare wyalsadfenigagarini 10" xfId="56"/>
    <cellStyle name="Normal_gare wyalsadfenigagarini 2_SMSH2008-IIkv ." xfId="57"/>
    <cellStyle name="Normal_SMETA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 2" xfId="65"/>
    <cellStyle name="Обычный 2 2" xfId="66"/>
    <cellStyle name="Обычный 2 2 2" xfId="67"/>
    <cellStyle name="Обычный 3" xfId="68"/>
    <cellStyle name="Обычный 3 2" xfId="69"/>
    <cellStyle name="Обычный 4" xfId="70"/>
    <cellStyle name="Обычный 4 3" xfId="71"/>
    <cellStyle name="Обычный_eras 50-52" xfId="72"/>
    <cellStyle name="Процентный 2" xfId="73"/>
    <cellStyle name="Финансов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gelidzeebi%20%20susti%20denebi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Lifti%20BNZ-2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gare%20%20wy%20%20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Giorgi\sport%20darbaz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zeda%20%20sameba%20%20cxeli%20%20wyal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28-08-2022_17-19-09\&#4325;&#4308;&#4307;&#4312;&#4321;%20&#4308;&#4314;&#4308;&#4325;&#4322;&#4320;&#4317;&#4305;&#430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nki%20TBC\Giorgi\sport%20darbaz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28-08-2022_17-19-09\&#4325;&#4308;&#4307;&#4312;&#4321;%20%20&#4312;&#4316;&#4322;&#4308;&#4320;&#4316;&#4308;&#4322;&#431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kolebi\28-08-2022_17-19-09\Giorgi\sport%20darba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iorgi\sport%20darbaz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amusao%20magida\dokumenti\porti%20-%20kabe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egelidzeebis%20skola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2)"/>
      <sheetName val="O (2)"/>
      <sheetName val="1"/>
      <sheetName val="2"/>
      <sheetName val="3"/>
      <sheetName val="4"/>
      <sheetName val="D"/>
      <sheetName val="Gk (3)"/>
      <sheetName val="K"/>
      <sheetName val="O"/>
      <sheetName val="5"/>
      <sheetName val="6"/>
      <sheetName val="Gk (2)"/>
      <sheetName val="K (3)"/>
      <sheetName val="O (3)"/>
      <sheetName val="7"/>
      <sheetName val="8"/>
      <sheetName val="D (2)"/>
      <sheetName val="Gk (9)"/>
      <sheetName val="K (9)"/>
      <sheetName val="9"/>
      <sheetName val="9 (2)"/>
      <sheetName val="D (9)"/>
      <sheetName val="7 (2)"/>
      <sheetName val="Лист1"/>
      <sheetName val="Лист3"/>
      <sheetName val="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Leon 8"/>
      <sheetName val="LeoniZe 8"/>
      <sheetName val="D (2)"/>
      <sheetName val="Gk (2)"/>
      <sheetName val="ofisi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Leon 8"/>
      <sheetName val="LeoniZe 8"/>
      <sheetName val="D (2)"/>
      <sheetName val="Gk (2)"/>
      <sheetName val="ofis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დეფ"/>
      <sheetName val="Лист1"/>
      <sheetName val="Лист2"/>
      <sheetName val="Лист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6">
          <cell r="F56">
            <v>0.25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gan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7">
      <selection activeCell="C8" sqref="C8"/>
    </sheetView>
  </sheetViews>
  <sheetFormatPr defaultColWidth="9.140625" defaultRowHeight="12.75"/>
  <cols>
    <col min="1" max="1" width="4.57421875" style="34" customWidth="1"/>
    <col min="2" max="2" width="18.421875" style="34" customWidth="1"/>
    <col min="3" max="3" width="42.7109375" style="34" customWidth="1"/>
    <col min="4" max="4" width="18.00390625" style="34" customWidth="1"/>
    <col min="5" max="16384" width="9.140625" style="16" customWidth="1"/>
  </cols>
  <sheetData>
    <row r="1" spans="1:4" ht="24" customHeight="1">
      <c r="A1" s="311" t="s">
        <v>33</v>
      </c>
      <c r="B1" s="311"/>
      <c r="C1" s="311"/>
      <c r="D1" s="311"/>
    </row>
    <row r="2" spans="1:4" ht="42.75" customHeight="1">
      <c r="A2" s="312" t="s">
        <v>243</v>
      </c>
      <c r="B2" s="312"/>
      <c r="C2" s="312"/>
      <c r="D2" s="312"/>
    </row>
    <row r="3" spans="1:4" ht="26.25" customHeight="1">
      <c r="A3" s="313" t="s">
        <v>28</v>
      </c>
      <c r="B3" s="315" t="s">
        <v>106</v>
      </c>
      <c r="C3" s="313" t="s">
        <v>46</v>
      </c>
      <c r="D3" s="266" t="s">
        <v>44</v>
      </c>
    </row>
    <row r="4" spans="1:4" ht="98.25" customHeight="1">
      <c r="A4" s="314"/>
      <c r="B4" s="316"/>
      <c r="C4" s="314"/>
      <c r="D4" s="222" t="s">
        <v>45</v>
      </c>
    </row>
    <row r="5" spans="1:4" ht="14.25" thickBot="1">
      <c r="A5" s="5" t="s">
        <v>0</v>
      </c>
      <c r="B5" s="5">
        <v>2</v>
      </c>
      <c r="C5" s="5">
        <v>3</v>
      </c>
      <c r="D5" s="4">
        <v>4</v>
      </c>
    </row>
    <row r="6" spans="1:4" ht="27.75" customHeight="1" thickBot="1">
      <c r="A6" s="35">
        <v>1</v>
      </c>
      <c r="B6" s="40" t="s">
        <v>32</v>
      </c>
      <c r="C6" s="41" t="s">
        <v>45</v>
      </c>
      <c r="D6" s="27">
        <f>'1-1'!H86</f>
        <v>0</v>
      </c>
    </row>
    <row r="7" spans="1:4" ht="42" customHeight="1" thickBot="1">
      <c r="A7" s="35">
        <v>2</v>
      </c>
      <c r="B7" s="40" t="s">
        <v>110</v>
      </c>
      <c r="C7" s="41" t="s">
        <v>113</v>
      </c>
      <c r="D7" s="27">
        <f>'1-2'!H42</f>
        <v>0</v>
      </c>
    </row>
    <row r="8" spans="1:4" ht="42" customHeight="1" thickBot="1">
      <c r="A8" s="35">
        <v>3</v>
      </c>
      <c r="B8" s="40" t="s">
        <v>155</v>
      </c>
      <c r="C8" s="41" t="s">
        <v>156</v>
      </c>
      <c r="D8" s="27">
        <f>'1-3'!J67</f>
        <v>0</v>
      </c>
    </row>
    <row r="9" spans="1:4" ht="24.75" customHeight="1">
      <c r="A9" s="35">
        <v>4</v>
      </c>
      <c r="B9" s="40" t="s">
        <v>111</v>
      </c>
      <c r="C9" s="41" t="s">
        <v>216</v>
      </c>
      <c r="D9" s="81">
        <f>'1-4'!J35</f>
        <v>0</v>
      </c>
    </row>
    <row r="10" spans="1:4" ht="28.5" customHeight="1">
      <c r="A10" s="35">
        <v>5</v>
      </c>
      <c r="B10" s="40" t="s">
        <v>114</v>
      </c>
      <c r="C10" s="41" t="s">
        <v>231</v>
      </c>
      <c r="D10" s="82">
        <f>'1-5'!H21</f>
        <v>0</v>
      </c>
    </row>
    <row r="11" spans="1:4" ht="24" customHeight="1">
      <c r="A11" s="35"/>
      <c r="B11" s="36"/>
      <c r="C11" s="8" t="s">
        <v>16</v>
      </c>
      <c r="D11" s="15">
        <f>SUM(D6:D10)</f>
        <v>0</v>
      </c>
    </row>
    <row r="12" spans="1:4" ht="16.5" customHeight="1">
      <c r="A12" s="43"/>
      <c r="B12" s="43"/>
      <c r="C12" s="43" t="s">
        <v>265</v>
      </c>
      <c r="D12" s="309">
        <f>D11*5%</f>
        <v>0</v>
      </c>
    </row>
    <row r="13" spans="1:4" ht="20.25" customHeight="1" hidden="1">
      <c r="A13" s="43"/>
      <c r="B13" s="43"/>
      <c r="C13" s="43"/>
      <c r="D13" s="43"/>
    </row>
    <row r="14" spans="1:4" ht="38.25" customHeight="1">
      <c r="A14" s="43"/>
      <c r="B14" s="9"/>
      <c r="C14" s="9" t="s">
        <v>154</v>
      </c>
      <c r="D14" s="15">
        <f>D11+D12</f>
        <v>0</v>
      </c>
    </row>
    <row r="15" spans="1:4" ht="25.5" customHeight="1">
      <c r="A15" s="43"/>
      <c r="B15" s="9"/>
      <c r="C15" s="9" t="s">
        <v>266</v>
      </c>
      <c r="D15" s="15">
        <f>D14*18%</f>
        <v>0</v>
      </c>
    </row>
    <row r="16" spans="1:4" ht="51" customHeight="1">
      <c r="A16" s="43"/>
      <c r="B16" s="9"/>
      <c r="C16" s="310" t="s">
        <v>268</v>
      </c>
      <c r="D16" s="15">
        <f>D14+D15</f>
        <v>0</v>
      </c>
    </row>
    <row r="17" spans="2:4" ht="39" customHeight="1">
      <c r="B17" s="311"/>
      <c r="C17" s="311"/>
      <c r="D17" s="311"/>
    </row>
  </sheetData>
  <sheetProtection/>
  <mergeCells count="6">
    <mergeCell ref="B17:D17"/>
    <mergeCell ref="A1:D1"/>
    <mergeCell ref="A2:D2"/>
    <mergeCell ref="A3:A4"/>
    <mergeCell ref="B3:B4"/>
    <mergeCell ref="C3:C4"/>
  </mergeCells>
  <printOptions/>
  <pageMargins left="0.27" right="0.3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P88"/>
  <sheetViews>
    <sheetView view="pageBreakPreview" zoomScaleSheetLayoutView="100" zoomScalePageLayoutView="0" workbookViewId="0" topLeftCell="A88">
      <selection activeCell="H85" sqref="H85"/>
    </sheetView>
  </sheetViews>
  <sheetFormatPr defaultColWidth="9.140625" defaultRowHeight="12.75"/>
  <cols>
    <col min="1" max="1" width="5.00390625" style="275" customWidth="1"/>
    <col min="2" max="2" width="8.8515625" style="276" customWidth="1"/>
    <col min="3" max="3" width="40.28125" style="277" customWidth="1"/>
    <col min="4" max="4" width="8.28125" style="277" customWidth="1"/>
    <col min="5" max="5" width="8.421875" style="278" customWidth="1"/>
    <col min="6" max="6" width="9.7109375" style="278" customWidth="1"/>
    <col min="7" max="7" width="9.421875" style="278" customWidth="1"/>
    <col min="8" max="8" width="10.7109375" style="278" customWidth="1"/>
    <col min="9" max="9" width="9.421875" style="267" bestFit="1" customWidth="1"/>
    <col min="10" max="10" width="9.28125" style="268" customWidth="1"/>
    <col min="11" max="12" width="11.28125" style="267" bestFit="1" customWidth="1"/>
    <col min="13" max="13" width="12.28125" style="267" bestFit="1" customWidth="1"/>
    <col min="14" max="14" width="11.140625" style="267" bestFit="1" customWidth="1"/>
    <col min="15" max="15" width="11.140625" style="267" customWidth="1"/>
    <col min="16" max="16384" width="9.140625" style="267" customWidth="1"/>
  </cols>
  <sheetData>
    <row r="1" spans="1:8" ht="20.25" customHeight="1">
      <c r="A1" s="334" t="s">
        <v>31</v>
      </c>
      <c r="B1" s="334"/>
      <c r="C1" s="334"/>
      <c r="D1" s="334"/>
      <c r="E1" s="334"/>
      <c r="F1" s="334"/>
      <c r="G1" s="334"/>
      <c r="H1" s="334"/>
    </row>
    <row r="2" spans="1:8" ht="38.25" customHeight="1">
      <c r="A2" s="335" t="str">
        <f>'ო-1'!A2:D2</f>
        <v>სსიპ თეიმურაზ ჯორბენაძის სახელობის ქ. ქობულეთის #3 საჯარო სკოლის ინკლუზიური განათლების ცენტრის Senobis reabilitaciaze</v>
      </c>
      <c r="B2" s="335"/>
      <c r="C2" s="335"/>
      <c r="D2" s="335"/>
      <c r="E2" s="335"/>
      <c r="F2" s="335"/>
      <c r="G2" s="335"/>
      <c r="H2" s="335"/>
    </row>
    <row r="3" spans="1:8" ht="35.25" customHeight="1">
      <c r="A3" s="336" t="s">
        <v>0</v>
      </c>
      <c r="B3" s="319" t="s">
        <v>1</v>
      </c>
      <c r="C3" s="313" t="s">
        <v>2</v>
      </c>
      <c r="D3" s="315" t="s">
        <v>3</v>
      </c>
      <c r="E3" s="317" t="s">
        <v>4</v>
      </c>
      <c r="F3" s="318"/>
      <c r="G3" s="317" t="s">
        <v>5</v>
      </c>
      <c r="H3" s="318"/>
    </row>
    <row r="4" spans="1:13" ht="79.5" customHeight="1">
      <c r="A4" s="337"/>
      <c r="B4" s="320"/>
      <c r="C4" s="314"/>
      <c r="D4" s="338"/>
      <c r="E4" s="184" t="s">
        <v>6</v>
      </c>
      <c r="F4" s="184" t="s">
        <v>7</v>
      </c>
      <c r="G4" s="184" t="s">
        <v>6</v>
      </c>
      <c r="H4" s="185" t="s">
        <v>8</v>
      </c>
      <c r="L4" s="270"/>
      <c r="M4" s="271"/>
    </row>
    <row r="5" spans="1:8" ht="14.25" customHeight="1" thickBot="1">
      <c r="A5" s="157">
        <v>1</v>
      </c>
      <c r="B5" s="84">
        <v>2</v>
      </c>
      <c r="C5" s="5">
        <v>3</v>
      </c>
      <c r="D5" s="4">
        <v>4</v>
      </c>
      <c r="E5" s="186">
        <v>5</v>
      </c>
      <c r="F5" s="186">
        <v>6</v>
      </c>
      <c r="G5" s="186">
        <v>7</v>
      </c>
      <c r="H5" s="187">
        <v>8</v>
      </c>
    </row>
    <row r="6" spans="1:10" ht="35.25" customHeight="1" thickBot="1">
      <c r="A6" s="22">
        <v>1</v>
      </c>
      <c r="B6" s="106" t="s">
        <v>47</v>
      </c>
      <c r="C6" s="17" t="s">
        <v>48</v>
      </c>
      <c r="D6" s="27" t="s">
        <v>23</v>
      </c>
      <c r="E6" s="188"/>
      <c r="F6" s="189">
        <v>7.56</v>
      </c>
      <c r="G6" s="188"/>
      <c r="H6" s="190">
        <f>H7+H8</f>
        <v>0</v>
      </c>
      <c r="J6" s="267"/>
    </row>
    <row r="7" spans="1:10" ht="14.25" customHeight="1">
      <c r="A7" s="156"/>
      <c r="B7" s="85" t="s">
        <v>30</v>
      </c>
      <c r="C7" s="19" t="s">
        <v>9</v>
      </c>
      <c r="D7" s="20" t="s">
        <v>10</v>
      </c>
      <c r="E7" s="23">
        <f>88.7*1.15/100</f>
        <v>1.02005</v>
      </c>
      <c r="F7" s="23">
        <f>F6*E7</f>
        <v>7.7115779999999985</v>
      </c>
      <c r="G7" s="23"/>
      <c r="H7" s="23">
        <f>G7*F7</f>
        <v>0</v>
      </c>
      <c r="J7" s="267"/>
    </row>
    <row r="8" spans="1:10" ht="14.25" customHeight="1" thickBot="1">
      <c r="A8" s="155"/>
      <c r="B8" s="86" t="s">
        <v>30</v>
      </c>
      <c r="C8" s="32" t="s">
        <v>11</v>
      </c>
      <c r="D8" s="30" t="s">
        <v>12</v>
      </c>
      <c r="E8" s="31">
        <f>9.84*1.15/100</f>
        <v>0.11315999999999998</v>
      </c>
      <c r="F8" s="191">
        <f>F6*E8</f>
        <v>0.8554895999999999</v>
      </c>
      <c r="G8" s="191"/>
      <c r="H8" s="191">
        <f>G8*F8</f>
        <v>0</v>
      </c>
      <c r="J8" s="267"/>
    </row>
    <row r="9" spans="1:10" ht="30.75" customHeight="1" thickBot="1">
      <c r="A9" s="22">
        <v>2</v>
      </c>
      <c r="B9" s="106" t="s">
        <v>49</v>
      </c>
      <c r="C9" s="17" t="s">
        <v>107</v>
      </c>
      <c r="D9" s="27" t="s">
        <v>23</v>
      </c>
      <c r="E9" s="188"/>
      <c r="F9" s="189">
        <v>112.07</v>
      </c>
      <c r="G9" s="188"/>
      <c r="H9" s="190">
        <f>SUM(H10:H11)</f>
        <v>0</v>
      </c>
      <c r="J9" s="267"/>
    </row>
    <row r="10" spans="1:10" ht="14.25" customHeight="1">
      <c r="A10" s="156"/>
      <c r="B10" s="85" t="s">
        <v>25</v>
      </c>
      <c r="C10" s="19" t="s">
        <v>9</v>
      </c>
      <c r="D10" s="20" t="s">
        <v>10</v>
      </c>
      <c r="E10" s="23">
        <f>28.9*1.15/100</f>
        <v>0.3323499999999999</v>
      </c>
      <c r="F10" s="23">
        <f>F9*E10</f>
        <v>37.24646449999999</v>
      </c>
      <c r="G10" s="23"/>
      <c r="H10" s="23">
        <f>G10*F10</f>
        <v>0</v>
      </c>
      <c r="J10" s="267"/>
    </row>
    <row r="11" spans="1:10" ht="14.25" customHeight="1" thickBot="1">
      <c r="A11" s="155"/>
      <c r="B11" s="86" t="s">
        <v>30</v>
      </c>
      <c r="C11" s="32" t="s">
        <v>11</v>
      </c>
      <c r="D11" s="30" t="s">
        <v>12</v>
      </c>
      <c r="E11" s="191">
        <f>6.28/100*1.15</f>
        <v>0.07222</v>
      </c>
      <c r="F11" s="191">
        <f>F9*E11</f>
        <v>8.0936954</v>
      </c>
      <c r="G11" s="191"/>
      <c r="H11" s="191">
        <f>G11*F11</f>
        <v>0</v>
      </c>
      <c r="J11" s="267"/>
    </row>
    <row r="12" spans="1:13" ht="45" customHeight="1" thickBot="1">
      <c r="A12" s="22">
        <v>3</v>
      </c>
      <c r="B12" s="106" t="s">
        <v>49</v>
      </c>
      <c r="C12" s="17" t="s">
        <v>108</v>
      </c>
      <c r="D12" s="27" t="s">
        <v>23</v>
      </c>
      <c r="E12" s="188"/>
      <c r="F12" s="189">
        <v>630.9</v>
      </c>
      <c r="G12" s="188"/>
      <c r="H12" s="190">
        <f>SUM(H13:H14)</f>
        <v>0</v>
      </c>
      <c r="J12" s="267"/>
      <c r="M12" s="267">
        <v>120</v>
      </c>
    </row>
    <row r="13" spans="1:10" ht="14.25" customHeight="1">
      <c r="A13" s="156"/>
      <c r="B13" s="85" t="s">
        <v>25</v>
      </c>
      <c r="C13" s="19" t="s">
        <v>9</v>
      </c>
      <c r="D13" s="20" t="s">
        <v>10</v>
      </c>
      <c r="E13" s="23">
        <f>18.6*1.15/100</f>
        <v>0.2139</v>
      </c>
      <c r="F13" s="23">
        <f>F12*E13</f>
        <v>134.94951</v>
      </c>
      <c r="G13" s="23"/>
      <c r="H13" s="23">
        <f>G13*F13</f>
        <v>0</v>
      </c>
      <c r="J13" s="267"/>
    </row>
    <row r="14" spans="1:10" ht="14.25" customHeight="1" thickBot="1">
      <c r="A14" s="155"/>
      <c r="B14" s="86" t="s">
        <v>30</v>
      </c>
      <c r="C14" s="32" t="s">
        <v>11</v>
      </c>
      <c r="D14" s="30" t="s">
        <v>12</v>
      </c>
      <c r="E14" s="191">
        <f>0.16*1.15/100</f>
        <v>0.00184</v>
      </c>
      <c r="F14" s="191">
        <f>F12*E14</f>
        <v>1.1608559999999999</v>
      </c>
      <c r="G14" s="191"/>
      <c r="H14" s="191">
        <f>G14*F14</f>
        <v>0</v>
      </c>
      <c r="J14" s="267"/>
    </row>
    <row r="15" spans="1:11" ht="54" customHeight="1" thickBot="1">
      <c r="A15" s="22">
        <v>5</v>
      </c>
      <c r="B15" s="106" t="s">
        <v>50</v>
      </c>
      <c r="C15" s="17" t="s">
        <v>51</v>
      </c>
      <c r="D15" s="18" t="s">
        <v>19</v>
      </c>
      <c r="E15" s="188"/>
      <c r="F15" s="189">
        <f>F6*0.03+F9*0.03+F12*0.03</f>
        <v>22.5159</v>
      </c>
      <c r="G15" s="188"/>
      <c r="H15" s="190">
        <f>H16</f>
        <v>0</v>
      </c>
      <c r="J15" s="267"/>
      <c r="K15" s="272"/>
    </row>
    <row r="16" spans="1:10" ht="21.75" customHeight="1" thickBot="1">
      <c r="A16" s="158"/>
      <c r="B16" s="106"/>
      <c r="C16" s="21" t="s">
        <v>29</v>
      </c>
      <c r="D16" s="21" t="s">
        <v>10</v>
      </c>
      <c r="E16" s="33">
        <f>3.37</f>
        <v>3.37</v>
      </c>
      <c r="F16" s="33">
        <f>F15*E16</f>
        <v>75.87858299999999</v>
      </c>
      <c r="G16" s="192"/>
      <c r="H16" s="33">
        <f>F16*G16</f>
        <v>0</v>
      </c>
      <c r="J16" s="267"/>
    </row>
    <row r="17" spans="1:10" ht="30.75" customHeight="1" thickBot="1">
      <c r="A17" s="24">
        <v>6</v>
      </c>
      <c r="B17" s="106" t="s">
        <v>21</v>
      </c>
      <c r="C17" s="69" t="s">
        <v>52</v>
      </c>
      <c r="D17" s="45" t="s">
        <v>53</v>
      </c>
      <c r="E17" s="193"/>
      <c r="F17" s="193">
        <f>F15*1.6</f>
        <v>36.025439999999996</v>
      </c>
      <c r="G17" s="193"/>
      <c r="H17" s="193">
        <f>F17*G17</f>
        <v>0</v>
      </c>
      <c r="J17" s="267"/>
    </row>
    <row r="18" spans="1:10" ht="21" customHeight="1" thickBot="1">
      <c r="A18" s="325" t="s">
        <v>36</v>
      </c>
      <c r="B18" s="326"/>
      <c r="C18" s="326"/>
      <c r="D18" s="326"/>
      <c r="E18" s="326"/>
      <c r="F18" s="326"/>
      <c r="G18" s="326"/>
      <c r="H18" s="327"/>
      <c r="J18" s="273"/>
    </row>
    <row r="19" spans="1:10" ht="49.5" customHeight="1" thickBot="1">
      <c r="A19" s="22">
        <v>11</v>
      </c>
      <c r="B19" s="106" t="s">
        <v>21</v>
      </c>
      <c r="C19" s="44" t="s">
        <v>56</v>
      </c>
      <c r="D19" s="27" t="s">
        <v>23</v>
      </c>
      <c r="E19" s="188"/>
      <c r="F19" s="189">
        <v>12.16</v>
      </c>
      <c r="G19" s="188"/>
      <c r="H19" s="190">
        <f>G19*F19</f>
        <v>0</v>
      </c>
      <c r="J19" s="273"/>
    </row>
    <row r="20" spans="1:25" s="37" customFormat="1" ht="46.5" customHeight="1">
      <c r="A20" s="59">
        <v>13</v>
      </c>
      <c r="B20" s="94" t="s">
        <v>95</v>
      </c>
      <c r="C20" s="60" t="s">
        <v>115</v>
      </c>
      <c r="D20" s="73" t="s">
        <v>79</v>
      </c>
      <c r="E20" s="15"/>
      <c r="F20" s="47">
        <v>17.34</v>
      </c>
      <c r="G20" s="47"/>
      <c r="H20" s="194">
        <f>H21+H22+H23+H24</f>
        <v>0</v>
      </c>
      <c r="I20" s="267"/>
      <c r="J20" s="267"/>
      <c r="K20" s="267"/>
      <c r="L20" s="267"/>
      <c r="M20" s="267"/>
      <c r="N20" s="267"/>
      <c r="O20" s="267"/>
      <c r="P20" s="267"/>
      <c r="Q20" s="267"/>
      <c r="R20" s="74"/>
      <c r="S20" s="75"/>
      <c r="T20" s="39"/>
      <c r="U20" s="39"/>
      <c r="V20" s="39"/>
      <c r="W20" s="39"/>
      <c r="X20" s="39"/>
      <c r="Y20" s="39"/>
    </row>
    <row r="21" spans="1:25" s="37" customFormat="1" ht="21" customHeight="1">
      <c r="A21" s="76"/>
      <c r="B21" s="90" t="s">
        <v>63</v>
      </c>
      <c r="C21" s="79" t="s">
        <v>96</v>
      </c>
      <c r="D21" s="79" t="s">
        <v>10</v>
      </c>
      <c r="E21" s="80">
        <v>1.11</v>
      </c>
      <c r="F21" s="80">
        <f>F20*E21</f>
        <v>19.247400000000003</v>
      </c>
      <c r="G21" s="80"/>
      <c r="H21" s="80">
        <f>F21*G21</f>
        <v>0</v>
      </c>
      <c r="I21" s="267"/>
      <c r="J21" s="267"/>
      <c r="K21" s="267"/>
      <c r="L21" s="267"/>
      <c r="M21" s="267"/>
      <c r="N21" s="267"/>
      <c r="O21" s="267"/>
      <c r="P21" s="267"/>
      <c r="Q21" s="267"/>
      <c r="R21" s="74"/>
      <c r="S21" s="75"/>
      <c r="T21" s="39"/>
      <c r="U21" s="39"/>
      <c r="V21" s="39"/>
      <c r="W21" s="39"/>
      <c r="X21" s="39"/>
      <c r="Y21" s="39"/>
    </row>
    <row r="22" spans="1:42" s="52" customFormat="1" ht="21" customHeight="1">
      <c r="A22" s="76"/>
      <c r="B22" s="90" t="s">
        <v>63</v>
      </c>
      <c r="C22" s="161" t="s">
        <v>24</v>
      </c>
      <c r="D22" s="161" t="s">
        <v>13</v>
      </c>
      <c r="E22" s="195">
        <v>0.516</v>
      </c>
      <c r="F22" s="195">
        <f>F20*E22</f>
        <v>8.94744</v>
      </c>
      <c r="G22" s="196"/>
      <c r="H22" s="197">
        <f>F22*G22</f>
        <v>0</v>
      </c>
      <c r="I22" s="267"/>
      <c r="J22" s="267"/>
      <c r="K22" s="267"/>
      <c r="L22" s="267"/>
      <c r="M22" s="267"/>
      <c r="N22" s="267"/>
      <c r="O22" s="267"/>
      <c r="P22" s="267"/>
      <c r="Q22" s="267"/>
      <c r="R22" s="50"/>
      <c r="S22" s="51"/>
      <c r="U22" s="53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s="52" customFormat="1" ht="21" customHeight="1">
      <c r="A23" s="76"/>
      <c r="B23" s="91" t="s">
        <v>21</v>
      </c>
      <c r="C23" s="77" t="s">
        <v>116</v>
      </c>
      <c r="D23" s="77" t="s">
        <v>79</v>
      </c>
      <c r="E23" s="198">
        <v>1</v>
      </c>
      <c r="F23" s="198">
        <f>F20*E23</f>
        <v>17.34</v>
      </c>
      <c r="G23" s="199"/>
      <c r="H23" s="200">
        <f>F23*G23</f>
        <v>0</v>
      </c>
      <c r="I23" s="267"/>
      <c r="J23" s="267"/>
      <c r="K23" s="267"/>
      <c r="L23" s="267"/>
      <c r="M23" s="267"/>
      <c r="N23" s="267"/>
      <c r="O23" s="267"/>
      <c r="P23" s="267"/>
      <c r="Q23" s="267"/>
      <c r="R23" s="50"/>
      <c r="S23" s="51"/>
      <c r="U23" s="53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</row>
    <row r="24" spans="1:34" s="52" customFormat="1" ht="21" customHeight="1">
      <c r="A24" s="76"/>
      <c r="B24" s="90" t="s">
        <v>63</v>
      </c>
      <c r="C24" s="6" t="s">
        <v>70</v>
      </c>
      <c r="D24" s="77" t="s">
        <v>13</v>
      </c>
      <c r="E24" s="198">
        <v>0.054</v>
      </c>
      <c r="F24" s="198">
        <f>F20*E24</f>
        <v>0.93636</v>
      </c>
      <c r="G24" s="201"/>
      <c r="H24" s="200">
        <f>F24*G24</f>
        <v>0</v>
      </c>
      <c r="I24" s="49"/>
      <c r="J24" s="50"/>
      <c r="K24" s="51"/>
      <c r="M24" s="53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</row>
    <row r="25" spans="1:34" s="52" customFormat="1" ht="45" customHeight="1">
      <c r="A25" s="56" t="s">
        <v>232</v>
      </c>
      <c r="B25" s="94" t="s">
        <v>97</v>
      </c>
      <c r="C25" s="57" t="s">
        <v>244</v>
      </c>
      <c r="D25" s="57" t="s">
        <v>62</v>
      </c>
      <c r="E25" s="47"/>
      <c r="F25" s="47">
        <v>35</v>
      </c>
      <c r="G25" s="15"/>
      <c r="H25" s="194">
        <f>SUM(H26:H29)</f>
        <v>0</v>
      </c>
      <c r="I25" s="49"/>
      <c r="J25" s="50"/>
      <c r="K25" s="51"/>
      <c r="M25" s="53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</row>
    <row r="26" spans="1:34" s="52" customFormat="1" ht="21" customHeight="1">
      <c r="A26" s="159"/>
      <c r="B26" s="92" t="s">
        <v>63</v>
      </c>
      <c r="C26" s="79" t="s">
        <v>78</v>
      </c>
      <c r="D26" s="79" t="s">
        <v>58</v>
      </c>
      <c r="E26" s="80">
        <v>0.0238</v>
      </c>
      <c r="F26" s="80">
        <f>E26*F25</f>
        <v>0.8330000000000001</v>
      </c>
      <c r="G26" s="80"/>
      <c r="H26" s="80">
        <f>G26*F26</f>
        <v>0</v>
      </c>
      <c r="I26" s="49"/>
      <c r="J26" s="50"/>
      <c r="K26" s="51"/>
      <c r="M26" s="53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</row>
    <row r="27" spans="1:34" s="52" customFormat="1" ht="21.75" customHeight="1">
      <c r="A27" s="159"/>
      <c r="B27" s="92" t="s">
        <v>63</v>
      </c>
      <c r="C27" s="160" t="s">
        <v>59</v>
      </c>
      <c r="D27" s="160" t="s">
        <v>13</v>
      </c>
      <c r="E27" s="202">
        <v>0.0026</v>
      </c>
      <c r="F27" s="203">
        <f>E27*F25</f>
        <v>0.091</v>
      </c>
      <c r="G27" s="197"/>
      <c r="H27" s="203">
        <f>G27*F27</f>
        <v>0</v>
      </c>
      <c r="I27" s="49"/>
      <c r="J27" s="50"/>
      <c r="K27" s="51"/>
      <c r="M27" s="53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s="52" customFormat="1" ht="21.75" customHeight="1">
      <c r="A28" s="159"/>
      <c r="B28" s="92" t="s">
        <v>98</v>
      </c>
      <c r="C28" s="78" t="s">
        <v>99</v>
      </c>
      <c r="D28" s="78" t="s">
        <v>22</v>
      </c>
      <c r="E28" s="204">
        <v>0.146</v>
      </c>
      <c r="F28" s="187">
        <f>E28*F25</f>
        <v>5.109999999999999</v>
      </c>
      <c r="G28" s="200"/>
      <c r="H28" s="187">
        <f>G28*F28</f>
        <v>0</v>
      </c>
      <c r="I28" s="49"/>
      <c r="J28" s="50"/>
      <c r="K28" s="51"/>
      <c r="M28" s="53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2" customFormat="1" ht="21.75" customHeight="1">
      <c r="A29" s="159"/>
      <c r="B29" s="92" t="s">
        <v>100</v>
      </c>
      <c r="C29" s="78" t="s">
        <v>101</v>
      </c>
      <c r="D29" s="78" t="s">
        <v>13</v>
      </c>
      <c r="E29" s="204">
        <v>0.0219</v>
      </c>
      <c r="F29" s="187">
        <f>E29*F25</f>
        <v>0.7665</v>
      </c>
      <c r="G29" s="200"/>
      <c r="H29" s="187">
        <f>G29*F29</f>
        <v>0</v>
      </c>
      <c r="I29" s="49"/>
      <c r="J29" s="50"/>
      <c r="K29" s="51"/>
      <c r="M29" s="53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2" customFormat="1" ht="43.5" customHeight="1">
      <c r="A30" s="56" t="s">
        <v>233</v>
      </c>
      <c r="B30" s="94" t="s">
        <v>102</v>
      </c>
      <c r="C30" s="57" t="s">
        <v>245</v>
      </c>
      <c r="D30" s="57" t="s">
        <v>62</v>
      </c>
      <c r="E30" s="47"/>
      <c r="F30" s="47">
        <f>F25</f>
        <v>35</v>
      </c>
      <c r="G30" s="15"/>
      <c r="H30" s="194">
        <f>SUM(H31:H35)</f>
        <v>0</v>
      </c>
      <c r="I30" s="49"/>
      <c r="J30" s="50"/>
      <c r="K30" s="51"/>
      <c r="M30" s="53"/>
      <c r="Q30" s="5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2" customFormat="1" ht="21.75" customHeight="1">
      <c r="A31" s="159"/>
      <c r="B31" s="92" t="s">
        <v>63</v>
      </c>
      <c r="C31" s="79" t="s">
        <v>64</v>
      </c>
      <c r="D31" s="79" t="s">
        <v>58</v>
      </c>
      <c r="E31" s="80">
        <v>0.68</v>
      </c>
      <c r="F31" s="80">
        <f>E31*F30</f>
        <v>23.8</v>
      </c>
      <c r="G31" s="80"/>
      <c r="H31" s="80">
        <f>G31*F31</f>
        <v>0</v>
      </c>
      <c r="I31" s="49"/>
      <c r="J31" s="50"/>
      <c r="K31" s="51"/>
      <c r="M31" s="53"/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s="52" customFormat="1" ht="21.75" customHeight="1">
      <c r="A32" s="159"/>
      <c r="B32" s="92" t="s">
        <v>63</v>
      </c>
      <c r="C32" s="160" t="s">
        <v>59</v>
      </c>
      <c r="D32" s="160" t="s">
        <v>13</v>
      </c>
      <c r="E32" s="202">
        <v>0.0003</v>
      </c>
      <c r="F32" s="205">
        <f>E32*F30</f>
        <v>0.010499999999999999</v>
      </c>
      <c r="G32" s="197"/>
      <c r="H32" s="205">
        <f>G32*F32</f>
        <v>0</v>
      </c>
      <c r="I32" s="49"/>
      <c r="J32" s="50"/>
      <c r="K32" s="51"/>
      <c r="M32" s="53"/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</row>
    <row r="33" spans="1:34" s="52" customFormat="1" ht="21.75" customHeight="1">
      <c r="A33" s="159"/>
      <c r="B33" s="93" t="s">
        <v>103</v>
      </c>
      <c r="C33" s="78" t="s">
        <v>104</v>
      </c>
      <c r="D33" s="78" t="s">
        <v>22</v>
      </c>
      <c r="E33" s="204">
        <v>0.246</v>
      </c>
      <c r="F33" s="206">
        <f>E33*F30</f>
        <v>8.61</v>
      </c>
      <c r="G33" s="200"/>
      <c r="H33" s="206">
        <f>G33*F33</f>
        <v>0</v>
      </c>
      <c r="I33" s="49"/>
      <c r="J33" s="50"/>
      <c r="K33" s="51"/>
      <c r="M33" s="53"/>
      <c r="Q33" s="54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</row>
    <row r="34" spans="1:34" s="52" customFormat="1" ht="21.75" customHeight="1">
      <c r="A34" s="159"/>
      <c r="B34" s="94" t="s">
        <v>90</v>
      </c>
      <c r="C34" s="78" t="s">
        <v>105</v>
      </c>
      <c r="D34" s="78" t="s">
        <v>22</v>
      </c>
      <c r="E34" s="204">
        <v>0.027</v>
      </c>
      <c r="F34" s="206">
        <f>E34*F30</f>
        <v>0.945</v>
      </c>
      <c r="G34" s="200"/>
      <c r="H34" s="206">
        <f>G34*F34</f>
        <v>0</v>
      </c>
      <c r="I34" s="49"/>
      <c r="J34" s="50"/>
      <c r="K34" s="51"/>
      <c r="M34" s="53"/>
      <c r="Q34" s="54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</row>
    <row r="35" spans="1:34" s="52" customFormat="1" ht="21.75" customHeight="1" thickBot="1">
      <c r="A35" s="159"/>
      <c r="B35" s="92" t="s">
        <v>63</v>
      </c>
      <c r="C35" s="6" t="s">
        <v>70</v>
      </c>
      <c r="D35" s="78" t="s">
        <v>13</v>
      </c>
      <c r="E35" s="204">
        <v>0.0019</v>
      </c>
      <c r="F35" s="206">
        <f>E35*F30</f>
        <v>0.0665</v>
      </c>
      <c r="G35" s="200"/>
      <c r="H35" s="206">
        <f>G35*F35</f>
        <v>0</v>
      </c>
      <c r="I35" s="49"/>
      <c r="J35" s="50"/>
      <c r="K35" s="51"/>
      <c r="M35" s="53"/>
      <c r="Q35" s="54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</row>
    <row r="36" spans="1:10" ht="21" customHeight="1" thickBot="1">
      <c r="A36" s="322" t="s">
        <v>26</v>
      </c>
      <c r="B36" s="323"/>
      <c r="C36" s="323"/>
      <c r="D36" s="323"/>
      <c r="E36" s="323"/>
      <c r="F36" s="323"/>
      <c r="G36" s="323"/>
      <c r="H36" s="324"/>
      <c r="J36" s="273"/>
    </row>
    <row r="37" spans="1:34" s="52" customFormat="1" ht="47.25" customHeight="1">
      <c r="A37" s="46" t="s">
        <v>89</v>
      </c>
      <c r="B37" s="94" t="s">
        <v>60</v>
      </c>
      <c r="C37" s="9" t="s">
        <v>61</v>
      </c>
      <c r="D37" s="9" t="s">
        <v>62</v>
      </c>
      <c r="E37" s="15"/>
      <c r="F37" s="47">
        <v>112.07</v>
      </c>
      <c r="G37" s="15"/>
      <c r="H37" s="194">
        <f>SUM(H38:H43)</f>
        <v>0</v>
      </c>
      <c r="I37" s="49"/>
      <c r="J37" s="50"/>
      <c r="K37" s="51"/>
      <c r="M37" s="53"/>
      <c r="Q37" s="54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34" s="52" customFormat="1" ht="22.5" customHeight="1">
      <c r="A38" s="46"/>
      <c r="B38" s="95" t="s">
        <v>63</v>
      </c>
      <c r="C38" s="64" t="s">
        <v>64</v>
      </c>
      <c r="D38" s="64" t="s">
        <v>58</v>
      </c>
      <c r="E38" s="207">
        <v>0.312</v>
      </c>
      <c r="F38" s="208">
        <f>E38*F37</f>
        <v>34.96584</v>
      </c>
      <c r="G38" s="207"/>
      <c r="H38" s="208">
        <f>G38*F38</f>
        <v>0</v>
      </c>
      <c r="I38" s="49"/>
      <c r="J38" s="50"/>
      <c r="K38" s="51"/>
      <c r="M38" s="53"/>
      <c r="Q38" s="54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</row>
    <row r="39" spans="1:34" s="52" customFormat="1" ht="20.25" customHeight="1">
      <c r="A39" s="46"/>
      <c r="B39" s="96" t="s">
        <v>63</v>
      </c>
      <c r="C39" s="68" t="s">
        <v>59</v>
      </c>
      <c r="D39" s="68" t="s">
        <v>13</v>
      </c>
      <c r="E39" s="209">
        <v>0.0138</v>
      </c>
      <c r="F39" s="210">
        <f>F37*E39</f>
        <v>1.5465659999999999</v>
      </c>
      <c r="G39" s="211"/>
      <c r="H39" s="211">
        <f>F39*G39</f>
        <v>0</v>
      </c>
      <c r="I39" s="49"/>
      <c r="J39" s="50"/>
      <c r="K39" s="51"/>
      <c r="M39" s="53"/>
      <c r="Q39" s="54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</row>
    <row r="40" spans="1:34" s="52" customFormat="1" ht="26.25" customHeight="1">
      <c r="A40" s="46"/>
      <c r="B40" s="97" t="s">
        <v>65</v>
      </c>
      <c r="C40" s="6" t="s">
        <v>66</v>
      </c>
      <c r="D40" s="6" t="s">
        <v>23</v>
      </c>
      <c r="E40" s="187">
        <v>1.12</v>
      </c>
      <c r="F40" s="212">
        <f>F37*E40</f>
        <v>125.5184</v>
      </c>
      <c r="G40" s="187"/>
      <c r="H40" s="213">
        <f>F40*G40</f>
        <v>0</v>
      </c>
      <c r="I40" s="49"/>
      <c r="J40" s="50"/>
      <c r="K40" s="51"/>
      <c r="M40" s="53"/>
      <c r="Q40" s="54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</row>
    <row r="41" spans="1:34" s="52" customFormat="1" ht="21" customHeight="1">
      <c r="A41" s="46"/>
      <c r="B41" s="97" t="s">
        <v>21</v>
      </c>
      <c r="C41" s="6" t="s">
        <v>67</v>
      </c>
      <c r="D41" s="6" t="s">
        <v>22</v>
      </c>
      <c r="E41" s="187">
        <v>0.04</v>
      </c>
      <c r="F41" s="212">
        <f>F37*E41</f>
        <v>4.4828</v>
      </c>
      <c r="G41" s="187"/>
      <c r="H41" s="213">
        <f>F41*G41</f>
        <v>0</v>
      </c>
      <c r="I41" s="49"/>
      <c r="J41" s="50"/>
      <c r="K41" s="51"/>
      <c r="M41" s="53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</row>
    <row r="42" spans="1:34" s="52" customFormat="1" ht="24" customHeight="1">
      <c r="A42" s="46"/>
      <c r="B42" s="97" t="s">
        <v>68</v>
      </c>
      <c r="C42" s="6" t="s">
        <v>69</v>
      </c>
      <c r="D42" s="6" t="s">
        <v>22</v>
      </c>
      <c r="E42" s="187">
        <v>0.76</v>
      </c>
      <c r="F42" s="212">
        <f>F37*E42</f>
        <v>85.1732</v>
      </c>
      <c r="G42" s="187"/>
      <c r="H42" s="213">
        <f>F42*G42</f>
        <v>0</v>
      </c>
      <c r="I42" s="49"/>
      <c r="J42" s="50"/>
      <c r="K42" s="51"/>
      <c r="M42" s="53"/>
      <c r="Q42" s="54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</row>
    <row r="43" spans="1:34" s="52" customFormat="1" ht="24.75" customHeight="1">
      <c r="A43" s="46"/>
      <c r="B43" s="89" t="s">
        <v>63</v>
      </c>
      <c r="C43" s="6" t="s">
        <v>70</v>
      </c>
      <c r="D43" s="6" t="s">
        <v>13</v>
      </c>
      <c r="E43" s="187">
        <v>0.0019</v>
      </c>
      <c r="F43" s="212">
        <f>F37*E43</f>
        <v>0.21293299999999998</v>
      </c>
      <c r="G43" s="213"/>
      <c r="H43" s="213">
        <f>F43*G43</f>
        <v>0</v>
      </c>
      <c r="I43" s="49"/>
      <c r="J43" s="50"/>
      <c r="K43" s="51"/>
      <c r="M43" s="53"/>
      <c r="Q43" s="54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</row>
    <row r="44" spans="1:34" s="52" customFormat="1" ht="48" customHeight="1">
      <c r="A44" s="56" t="s">
        <v>234</v>
      </c>
      <c r="B44" s="94" t="s">
        <v>71</v>
      </c>
      <c r="C44" s="57" t="s">
        <v>72</v>
      </c>
      <c r="D44" s="58" t="s">
        <v>73</v>
      </c>
      <c r="E44" s="47"/>
      <c r="F44" s="47">
        <f>F37</f>
        <v>112.07</v>
      </c>
      <c r="G44" s="47"/>
      <c r="H44" s="194">
        <f>SUM(H45:H48)</f>
        <v>0</v>
      </c>
      <c r="I44" s="49"/>
      <c r="J44" s="50"/>
      <c r="K44" s="51"/>
      <c r="M44" s="53"/>
      <c r="Q44" s="54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</row>
    <row r="45" spans="1:34" s="52" customFormat="1" ht="22.5" customHeight="1">
      <c r="A45" s="56"/>
      <c r="B45" s="95" t="s">
        <v>63</v>
      </c>
      <c r="C45" s="65" t="s">
        <v>74</v>
      </c>
      <c r="D45" s="65" t="s">
        <v>58</v>
      </c>
      <c r="E45" s="208">
        <f>2*0.0034+0.188</f>
        <v>0.1948</v>
      </c>
      <c r="F45" s="208">
        <f>E45*F44</f>
        <v>21.831236</v>
      </c>
      <c r="G45" s="208"/>
      <c r="H45" s="208">
        <f>G45*F45</f>
        <v>0</v>
      </c>
      <c r="I45" s="49"/>
      <c r="J45" s="50"/>
      <c r="K45" s="51"/>
      <c r="M45" s="53"/>
      <c r="Q45" s="54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</row>
    <row r="46" spans="1:34" s="52" customFormat="1" ht="21.75" customHeight="1">
      <c r="A46" s="56"/>
      <c r="B46" s="98" t="s">
        <v>63</v>
      </c>
      <c r="C46" s="70" t="s">
        <v>75</v>
      </c>
      <c r="D46" s="70" t="s">
        <v>13</v>
      </c>
      <c r="E46" s="214">
        <f>2*0.0023+0.0095</f>
        <v>0.0141</v>
      </c>
      <c r="F46" s="214">
        <f>E46*F44</f>
        <v>1.5801869999999998</v>
      </c>
      <c r="G46" s="214"/>
      <c r="H46" s="214">
        <f>G46*F46</f>
        <v>0</v>
      </c>
      <c r="I46" s="49"/>
      <c r="J46" s="50"/>
      <c r="K46" s="51"/>
      <c r="M46" s="53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</row>
    <row r="47" spans="1:34" s="52" customFormat="1" ht="31.5" customHeight="1">
      <c r="A47" s="56"/>
      <c r="B47" s="94" t="s">
        <v>76</v>
      </c>
      <c r="C47" s="48" t="s">
        <v>77</v>
      </c>
      <c r="D47" s="48" t="s">
        <v>57</v>
      </c>
      <c r="E47" s="206">
        <v>0.0306</v>
      </c>
      <c r="F47" s="206">
        <f>E47*F44</f>
        <v>3.4293419999999997</v>
      </c>
      <c r="G47" s="206"/>
      <c r="H47" s="206">
        <f>G47*F47</f>
        <v>0</v>
      </c>
      <c r="I47" s="49"/>
      <c r="J47" s="50"/>
      <c r="K47" s="51"/>
      <c r="M47" s="53"/>
      <c r="Q47" s="54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1:34" s="52" customFormat="1" ht="23.25" customHeight="1">
      <c r="A48" s="56"/>
      <c r="B48" s="94" t="s">
        <v>63</v>
      </c>
      <c r="C48" s="6" t="s">
        <v>70</v>
      </c>
      <c r="D48" s="48" t="s">
        <v>13</v>
      </c>
      <c r="E48" s="206">
        <v>0.0636</v>
      </c>
      <c r="F48" s="206">
        <f>E48*F44</f>
        <v>7.127652</v>
      </c>
      <c r="G48" s="206"/>
      <c r="H48" s="206">
        <f>G48*F48</f>
        <v>0</v>
      </c>
      <c r="I48" s="49"/>
      <c r="J48" s="50"/>
      <c r="K48" s="51"/>
      <c r="M48" s="53"/>
      <c r="Q48" s="54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</row>
    <row r="49" spans="1:34" s="52" customFormat="1" ht="76.5" customHeight="1">
      <c r="A49" s="59">
        <v>18</v>
      </c>
      <c r="B49" s="94" t="s">
        <v>80</v>
      </c>
      <c r="C49" s="59" t="s">
        <v>81</v>
      </c>
      <c r="D49" s="59" t="s">
        <v>79</v>
      </c>
      <c r="E49" s="15"/>
      <c r="F49" s="47">
        <f>F44</f>
        <v>112.07</v>
      </c>
      <c r="G49" s="47"/>
      <c r="H49" s="194">
        <f>H50+H51+H52+H54+H55+H53</f>
        <v>0</v>
      </c>
      <c r="I49" s="49"/>
      <c r="J49" s="50"/>
      <c r="K49" s="51"/>
      <c r="M49" s="53"/>
      <c r="Q49" s="54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s="52" customFormat="1" ht="24.75" customHeight="1">
      <c r="A50" s="59"/>
      <c r="B50" s="99" t="s">
        <v>63</v>
      </c>
      <c r="C50" s="65" t="s">
        <v>78</v>
      </c>
      <c r="D50" s="67" t="s">
        <v>10</v>
      </c>
      <c r="E50" s="207">
        <v>0.536</v>
      </c>
      <c r="F50" s="207">
        <f>F49*E50</f>
        <v>60.06952</v>
      </c>
      <c r="G50" s="207"/>
      <c r="H50" s="207">
        <f aca="true" t="shared" si="0" ref="H50:H55">F50*G50</f>
        <v>0</v>
      </c>
      <c r="I50" s="49"/>
      <c r="J50" s="50"/>
      <c r="K50" s="51"/>
      <c r="M50" s="53"/>
      <c r="Q50" s="54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</row>
    <row r="51" spans="1:34" s="52" customFormat="1" ht="21" customHeight="1">
      <c r="A51" s="59"/>
      <c r="B51" s="100" t="s">
        <v>63</v>
      </c>
      <c r="C51" s="72" t="s">
        <v>24</v>
      </c>
      <c r="D51" s="72" t="s">
        <v>13</v>
      </c>
      <c r="E51" s="209">
        <v>0.0365</v>
      </c>
      <c r="F51" s="209">
        <f>F49*E51</f>
        <v>4.090554999999999</v>
      </c>
      <c r="G51" s="215"/>
      <c r="H51" s="209">
        <f t="shared" si="0"/>
        <v>0</v>
      </c>
      <c r="I51" s="49"/>
      <c r="J51" s="50"/>
      <c r="K51" s="51"/>
      <c r="M51" s="53"/>
      <c r="Q51" s="54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</row>
    <row r="52" spans="1:34" s="52" customFormat="1" ht="27" customHeight="1">
      <c r="A52" s="59"/>
      <c r="B52" s="101" t="s">
        <v>82</v>
      </c>
      <c r="C52" s="62" t="s">
        <v>83</v>
      </c>
      <c r="D52" s="62" t="s">
        <v>79</v>
      </c>
      <c r="E52" s="187">
        <v>1.05</v>
      </c>
      <c r="F52" s="187">
        <f>F49*E52</f>
        <v>117.6735</v>
      </c>
      <c r="G52" s="187"/>
      <c r="H52" s="187">
        <f t="shared" si="0"/>
        <v>0</v>
      </c>
      <c r="I52" s="49"/>
      <c r="J52" s="50"/>
      <c r="K52" s="51"/>
      <c r="M52" s="53"/>
      <c r="Q52" s="54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</row>
    <row r="53" spans="1:34" s="52" customFormat="1" ht="30" customHeight="1">
      <c r="A53" s="59"/>
      <c r="B53" s="101" t="s">
        <v>84</v>
      </c>
      <c r="C53" s="62" t="s">
        <v>85</v>
      </c>
      <c r="D53" s="62" t="s">
        <v>79</v>
      </c>
      <c r="E53" s="187">
        <v>1.05</v>
      </c>
      <c r="F53" s="187">
        <f>E53*F49</f>
        <v>117.6735</v>
      </c>
      <c r="G53" s="187"/>
      <c r="H53" s="187">
        <f t="shared" si="0"/>
        <v>0</v>
      </c>
      <c r="I53" s="49"/>
      <c r="J53" s="50"/>
      <c r="K53" s="51"/>
      <c r="M53" s="53"/>
      <c r="Q53" s="5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s="52" customFormat="1" ht="21.75" customHeight="1">
      <c r="A54" s="59"/>
      <c r="B54" s="101" t="s">
        <v>86</v>
      </c>
      <c r="C54" s="62" t="s">
        <v>87</v>
      </c>
      <c r="D54" s="62" t="s">
        <v>88</v>
      </c>
      <c r="E54" s="187">
        <v>1.07</v>
      </c>
      <c r="F54" s="187">
        <f>F49*E54</f>
        <v>119.9149</v>
      </c>
      <c r="G54" s="216"/>
      <c r="H54" s="187">
        <f t="shared" si="0"/>
        <v>0</v>
      </c>
      <c r="I54" s="49"/>
      <c r="J54" s="50"/>
      <c r="K54" s="51"/>
      <c r="M54" s="53"/>
      <c r="Q54" s="54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</row>
    <row r="55" spans="1:34" s="52" customFormat="1" ht="20.25" customHeight="1" thickBot="1">
      <c r="A55" s="59"/>
      <c r="B55" s="99" t="s">
        <v>63</v>
      </c>
      <c r="C55" s="6" t="s">
        <v>70</v>
      </c>
      <c r="D55" s="62" t="s">
        <v>13</v>
      </c>
      <c r="E55" s="187">
        <v>0.107</v>
      </c>
      <c r="F55" s="187">
        <f>F49*E55</f>
        <v>11.991489999999999</v>
      </c>
      <c r="G55" s="216"/>
      <c r="H55" s="187">
        <f t="shared" si="0"/>
        <v>0</v>
      </c>
      <c r="I55" s="49"/>
      <c r="J55" s="50"/>
      <c r="K55" s="51"/>
      <c r="M55" s="53"/>
      <c r="Q55" s="54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</row>
    <row r="56" spans="1:10" ht="18.75" customHeight="1" thickBot="1">
      <c r="A56" s="328" t="s">
        <v>34</v>
      </c>
      <c r="B56" s="329"/>
      <c r="C56" s="329"/>
      <c r="D56" s="329"/>
      <c r="E56" s="329"/>
      <c r="F56" s="329"/>
      <c r="G56" s="329"/>
      <c r="H56" s="330"/>
      <c r="J56" s="273"/>
    </row>
    <row r="57" spans="1:10" ht="57.75" customHeight="1" thickBot="1">
      <c r="A57" s="24">
        <v>20</v>
      </c>
      <c r="B57" s="107" t="s">
        <v>117</v>
      </c>
      <c r="C57" s="18" t="s">
        <v>118</v>
      </c>
      <c r="D57" s="26" t="s">
        <v>23</v>
      </c>
      <c r="E57" s="189"/>
      <c r="F57" s="189">
        <v>239.8</v>
      </c>
      <c r="G57" s="189"/>
      <c r="H57" s="217">
        <f>SUM(H58:H62)</f>
        <v>0</v>
      </c>
      <c r="J57" s="273"/>
    </row>
    <row r="58" spans="1:10" ht="21.75" customHeight="1">
      <c r="A58" s="156"/>
      <c r="B58" s="85"/>
      <c r="C58" s="19" t="s">
        <v>9</v>
      </c>
      <c r="D58" s="19" t="s">
        <v>23</v>
      </c>
      <c r="E58" s="23">
        <f>65.8/100</f>
        <v>0.6579999999999999</v>
      </c>
      <c r="F58" s="23">
        <f>F57*E58</f>
        <v>157.7884</v>
      </c>
      <c r="G58" s="23"/>
      <c r="H58" s="23">
        <f>G58*F58</f>
        <v>0</v>
      </c>
      <c r="J58" s="273"/>
    </row>
    <row r="59" spans="1:11" ht="21.75" customHeight="1">
      <c r="A59" s="9"/>
      <c r="B59" s="88"/>
      <c r="C59" s="28" t="s">
        <v>11</v>
      </c>
      <c r="D59" s="28" t="s">
        <v>12</v>
      </c>
      <c r="E59" s="218">
        <f>1/100</f>
        <v>0.01</v>
      </c>
      <c r="F59" s="218">
        <f>F57*E59</f>
        <v>2.398</v>
      </c>
      <c r="G59" s="218"/>
      <c r="H59" s="218">
        <f>G59*F59</f>
        <v>0</v>
      </c>
      <c r="J59" s="273"/>
      <c r="K59" s="274"/>
    </row>
    <row r="60" spans="1:13" ht="20.25" customHeight="1">
      <c r="A60" s="9"/>
      <c r="B60" s="88"/>
      <c r="C60" s="6" t="s">
        <v>27</v>
      </c>
      <c r="D60" s="6" t="s">
        <v>22</v>
      </c>
      <c r="E60" s="187">
        <f>79/100</f>
        <v>0.79</v>
      </c>
      <c r="F60" s="187">
        <f>F57*E60</f>
        <v>189.442</v>
      </c>
      <c r="G60" s="187"/>
      <c r="H60" s="187">
        <f>G60*F60</f>
        <v>0</v>
      </c>
      <c r="J60" s="273"/>
      <c r="M60" s="272"/>
    </row>
    <row r="61" spans="1:15" ht="30.75" customHeight="1">
      <c r="A61" s="155"/>
      <c r="B61" s="102"/>
      <c r="C61" s="4" t="s">
        <v>109</v>
      </c>
      <c r="D61" s="25" t="s">
        <v>22</v>
      </c>
      <c r="E61" s="186">
        <f>63/100</f>
        <v>0.63</v>
      </c>
      <c r="F61" s="186">
        <f>F57*E61</f>
        <v>151.074</v>
      </c>
      <c r="G61" s="186"/>
      <c r="H61" s="186">
        <f>G61*F61</f>
        <v>0</v>
      </c>
      <c r="J61" s="273"/>
      <c r="K61" s="272"/>
      <c r="O61" s="272"/>
    </row>
    <row r="62" spans="1:14" ht="25.5" customHeight="1">
      <c r="A62" s="9"/>
      <c r="B62" s="87"/>
      <c r="C62" s="6" t="s">
        <v>20</v>
      </c>
      <c r="D62" s="7" t="s">
        <v>13</v>
      </c>
      <c r="E62" s="187">
        <f>1.6/100</f>
        <v>0.016</v>
      </c>
      <c r="F62" s="187">
        <f>F57*E62</f>
        <v>3.8368</v>
      </c>
      <c r="G62" s="187"/>
      <c r="H62" s="187">
        <f>G62*F62</f>
        <v>0</v>
      </c>
      <c r="J62" s="273"/>
      <c r="K62" s="272"/>
      <c r="L62" s="272"/>
      <c r="M62" s="272"/>
      <c r="N62" s="269"/>
    </row>
    <row r="63" spans="1:34" s="52" customFormat="1" ht="26.25" customHeight="1" thickBot="1">
      <c r="A63" s="331" t="s">
        <v>35</v>
      </c>
      <c r="B63" s="332"/>
      <c r="C63" s="332"/>
      <c r="D63" s="332"/>
      <c r="E63" s="332"/>
      <c r="F63" s="332"/>
      <c r="G63" s="332"/>
      <c r="H63" s="333"/>
      <c r="I63" s="49"/>
      <c r="J63" s="50"/>
      <c r="K63" s="51"/>
      <c r="M63" s="53"/>
      <c r="Q63" s="54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s="52" customFormat="1" ht="30" customHeight="1" thickBot="1">
      <c r="A64" s="234">
        <v>21</v>
      </c>
      <c r="B64" s="235" t="s">
        <v>251</v>
      </c>
      <c r="C64" s="236" t="s">
        <v>254</v>
      </c>
      <c r="D64" s="237" t="s">
        <v>19</v>
      </c>
      <c r="E64" s="238"/>
      <c r="F64" s="239">
        <v>7.44</v>
      </c>
      <c r="G64" s="238"/>
      <c r="H64" s="240">
        <f>SUM(H65:H69)</f>
        <v>0</v>
      </c>
      <c r="I64" s="49"/>
      <c r="J64" s="50"/>
      <c r="K64" s="51"/>
      <c r="M64" s="53"/>
      <c r="Q64" s="54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s="52" customFormat="1" ht="19.5" customHeight="1">
      <c r="A65" s="241"/>
      <c r="B65" s="242"/>
      <c r="C65" s="79" t="s">
        <v>9</v>
      </c>
      <c r="D65" s="79" t="s">
        <v>10</v>
      </c>
      <c r="E65" s="243">
        <v>3.36</v>
      </c>
      <c r="F65" s="80">
        <f>F64*E65</f>
        <v>24.9984</v>
      </c>
      <c r="G65" s="243"/>
      <c r="H65" s="243">
        <f>G65*F65</f>
        <v>0</v>
      </c>
      <c r="I65" s="49"/>
      <c r="J65" s="50"/>
      <c r="K65" s="51"/>
      <c r="M65" s="53"/>
      <c r="Q65" s="54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52" customFormat="1" ht="19.5" customHeight="1">
      <c r="A66" s="244"/>
      <c r="B66" s="242"/>
      <c r="C66" s="245" t="s">
        <v>11</v>
      </c>
      <c r="D66" s="245" t="s">
        <v>12</v>
      </c>
      <c r="E66" s="246">
        <f>0.92*1.15</f>
        <v>1.058</v>
      </c>
      <c r="F66" s="246">
        <f>F64*E66</f>
        <v>7.871520000000001</v>
      </c>
      <c r="G66" s="246"/>
      <c r="H66" s="246">
        <f>G66*F66</f>
        <v>0</v>
      </c>
      <c r="I66" s="49"/>
      <c r="J66" s="50"/>
      <c r="K66" s="51"/>
      <c r="M66" s="53"/>
      <c r="Q66" s="54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</row>
    <row r="67" spans="1:34" s="52" customFormat="1" ht="19.5" customHeight="1">
      <c r="A67" s="244"/>
      <c r="B67" s="89"/>
      <c r="C67" s="48" t="s">
        <v>252</v>
      </c>
      <c r="D67" s="48" t="s">
        <v>19</v>
      </c>
      <c r="E67" s="247">
        <v>0.11</v>
      </c>
      <c r="F67" s="247">
        <f>F64*E67</f>
        <v>0.8184</v>
      </c>
      <c r="G67" s="247"/>
      <c r="H67" s="247">
        <f>G67*F67</f>
        <v>0</v>
      </c>
      <c r="I67" s="49"/>
      <c r="J67" s="50"/>
      <c r="K67" s="51"/>
      <c r="M67" s="53"/>
      <c r="Q67" s="54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</row>
    <row r="68" spans="1:34" s="52" customFormat="1" ht="19.5" customHeight="1">
      <c r="A68" s="244"/>
      <c r="B68" s="89"/>
      <c r="C68" s="48" t="s">
        <v>255</v>
      </c>
      <c r="D68" s="48" t="s">
        <v>253</v>
      </c>
      <c r="E68" s="206">
        <v>62.5</v>
      </c>
      <c r="F68" s="206">
        <f>F64*E68</f>
        <v>465</v>
      </c>
      <c r="G68" s="247"/>
      <c r="H68" s="247">
        <f>G68*F68</f>
        <v>0</v>
      </c>
      <c r="I68" s="49"/>
      <c r="J68" s="50"/>
      <c r="K68" s="51"/>
      <c r="M68" s="53"/>
      <c r="Q68" s="54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</row>
    <row r="69" spans="1:34" s="52" customFormat="1" ht="19.5" customHeight="1" thickBot="1">
      <c r="A69" s="248"/>
      <c r="B69" s="249"/>
      <c r="C69" s="250" t="s">
        <v>20</v>
      </c>
      <c r="D69" s="250" t="s">
        <v>13</v>
      </c>
      <c r="E69" s="251">
        <v>0.16</v>
      </c>
      <c r="F69" s="251">
        <f>F64*E69</f>
        <v>1.1904000000000001</v>
      </c>
      <c r="G69" s="251"/>
      <c r="H69" s="251">
        <f>G69*F69</f>
        <v>0</v>
      </c>
      <c r="I69" s="49"/>
      <c r="J69" s="50"/>
      <c r="K69" s="51"/>
      <c r="M69" s="53"/>
      <c r="Q69" s="54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</row>
    <row r="70" spans="1:34" s="52" customFormat="1" ht="41.25" customHeight="1" thickBot="1">
      <c r="A70" s="252">
        <v>22</v>
      </c>
      <c r="B70" s="253" t="s">
        <v>256</v>
      </c>
      <c r="C70" s="254" t="s">
        <v>257</v>
      </c>
      <c r="D70" s="255" t="s">
        <v>258</v>
      </c>
      <c r="E70" s="254"/>
      <c r="F70" s="256">
        <f>F76</f>
        <v>391</v>
      </c>
      <c r="G70" s="254"/>
      <c r="H70" s="194">
        <f>SUM(H71:H75)</f>
        <v>0</v>
      </c>
      <c r="I70" s="49"/>
      <c r="J70" s="50"/>
      <c r="K70" s="51"/>
      <c r="M70" s="53"/>
      <c r="Q70" s="54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</row>
    <row r="71" spans="1:34" s="52" customFormat="1" ht="19.5" customHeight="1">
      <c r="A71" s="13">
        <f>A70+0.1</f>
        <v>22.1</v>
      </c>
      <c r="B71" s="257"/>
      <c r="C71" s="258" t="s">
        <v>9</v>
      </c>
      <c r="D71" s="258" t="s">
        <v>10</v>
      </c>
      <c r="E71" s="258">
        <v>0.658</v>
      </c>
      <c r="F71" s="259">
        <f>F70*E71</f>
        <v>257.278</v>
      </c>
      <c r="G71" s="259"/>
      <c r="H71" s="259">
        <f>F71*G71</f>
        <v>0</v>
      </c>
      <c r="I71" s="49"/>
      <c r="J71" s="50"/>
      <c r="K71" s="51"/>
      <c r="M71" s="53"/>
      <c r="Q71" s="54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</row>
    <row r="72" spans="1:34" s="52" customFormat="1" ht="19.5" customHeight="1">
      <c r="A72" s="1">
        <f>A71+0.1</f>
        <v>22.200000000000003</v>
      </c>
      <c r="B72" s="260"/>
      <c r="C72" s="261" t="s">
        <v>259</v>
      </c>
      <c r="D72" s="261" t="s">
        <v>260</v>
      </c>
      <c r="E72" s="262">
        <v>0.024</v>
      </c>
      <c r="F72" s="263">
        <f>F70*E72</f>
        <v>9.384</v>
      </c>
      <c r="G72" s="263"/>
      <c r="H72" s="263">
        <f>F72*G72</f>
        <v>0</v>
      </c>
      <c r="I72" s="49"/>
      <c r="J72" s="50"/>
      <c r="K72" s="51"/>
      <c r="M72" s="53"/>
      <c r="Q72" s="54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</row>
    <row r="73" spans="1:34" s="52" customFormat="1" ht="19.5" customHeight="1">
      <c r="A73" s="1">
        <f>A72+0.1</f>
        <v>22.300000000000004</v>
      </c>
      <c r="B73" s="260"/>
      <c r="C73" s="261" t="s">
        <v>11</v>
      </c>
      <c r="D73" s="261" t="s">
        <v>261</v>
      </c>
      <c r="E73" s="262">
        <v>0.026</v>
      </c>
      <c r="F73" s="263">
        <f>F70*E73</f>
        <v>10.166</v>
      </c>
      <c r="G73" s="263"/>
      <c r="H73" s="263">
        <f>F73*G73</f>
        <v>0</v>
      </c>
      <c r="I73" s="49"/>
      <c r="J73" s="50"/>
      <c r="K73" s="51"/>
      <c r="M73" s="53"/>
      <c r="Q73" s="54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</row>
    <row r="74" spans="1:34" s="52" customFormat="1" ht="19.5" customHeight="1">
      <c r="A74" s="1">
        <f>A73+0.1</f>
        <v>22.400000000000006</v>
      </c>
      <c r="B74" s="260"/>
      <c r="C74" s="1" t="s">
        <v>262</v>
      </c>
      <c r="D74" s="1" t="s">
        <v>263</v>
      </c>
      <c r="E74" s="1">
        <f>2.38/100</f>
        <v>0.023799999999999998</v>
      </c>
      <c r="F74" s="264">
        <f>E74*F70</f>
        <v>9.3058</v>
      </c>
      <c r="G74" s="264"/>
      <c r="H74" s="264">
        <f>F74*G74</f>
        <v>0</v>
      </c>
      <c r="I74" s="49"/>
      <c r="J74" s="50"/>
      <c r="K74" s="51"/>
      <c r="M74" s="53"/>
      <c r="Q74" s="54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</row>
    <row r="75" spans="1:34" s="52" customFormat="1" ht="19.5" customHeight="1">
      <c r="A75" s="12">
        <f>A74+0.1</f>
        <v>22.500000000000007</v>
      </c>
      <c r="B75" s="265"/>
      <c r="C75" s="12" t="s">
        <v>20</v>
      </c>
      <c r="D75" s="12" t="s">
        <v>261</v>
      </c>
      <c r="E75" s="12">
        <v>0.003</v>
      </c>
      <c r="F75" s="14">
        <f>F70*E75</f>
        <v>1.173</v>
      </c>
      <c r="G75" s="14"/>
      <c r="H75" s="14">
        <f>F75*G75</f>
        <v>0</v>
      </c>
      <c r="I75" s="49"/>
      <c r="J75" s="50"/>
      <c r="K75" s="51"/>
      <c r="M75" s="53"/>
      <c r="Q75" s="54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</row>
    <row r="76" spans="1:34" s="52" customFormat="1" ht="54" customHeight="1">
      <c r="A76" s="60">
        <v>23</v>
      </c>
      <c r="B76" s="94" t="s">
        <v>91</v>
      </c>
      <c r="C76" s="60" t="s">
        <v>264</v>
      </c>
      <c r="D76" s="60" t="s">
        <v>79</v>
      </c>
      <c r="E76" s="47"/>
      <c r="F76" s="47">
        <v>391</v>
      </c>
      <c r="G76" s="47"/>
      <c r="H76" s="194">
        <f>H77+H78+H79+H80+H81</f>
        <v>0</v>
      </c>
      <c r="I76" s="49"/>
      <c r="J76" s="50"/>
      <c r="K76" s="51"/>
      <c r="M76" s="53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</row>
    <row r="77" spans="1:34" s="52" customFormat="1" ht="23.25" customHeight="1">
      <c r="A77" s="60"/>
      <c r="B77" s="103" t="s">
        <v>63</v>
      </c>
      <c r="C77" s="65" t="s">
        <v>78</v>
      </c>
      <c r="D77" s="66" t="s">
        <v>10</v>
      </c>
      <c r="E77" s="208">
        <v>0.658</v>
      </c>
      <c r="F77" s="207">
        <f>F76*E77</f>
        <v>257.278</v>
      </c>
      <c r="G77" s="207"/>
      <c r="H77" s="207">
        <f>F77*G77</f>
        <v>0</v>
      </c>
      <c r="I77" s="49"/>
      <c r="J77" s="50"/>
      <c r="K77" s="51"/>
      <c r="M77" s="53"/>
      <c r="Q77" s="54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</row>
    <row r="78" spans="1:34" s="52" customFormat="1" ht="23.25" customHeight="1">
      <c r="A78" s="60"/>
      <c r="B78" s="100" t="s">
        <v>63</v>
      </c>
      <c r="C78" s="71" t="s">
        <v>24</v>
      </c>
      <c r="D78" s="71" t="s">
        <v>13</v>
      </c>
      <c r="E78" s="214">
        <v>0.01</v>
      </c>
      <c r="F78" s="209">
        <f>F76*E78</f>
        <v>3.91</v>
      </c>
      <c r="G78" s="219"/>
      <c r="H78" s="209">
        <f>F78*G78</f>
        <v>0</v>
      </c>
      <c r="I78" s="49"/>
      <c r="J78" s="50"/>
      <c r="K78" s="51"/>
      <c r="M78" s="53"/>
      <c r="Q78" s="54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s="52" customFormat="1" ht="25.5" customHeight="1">
      <c r="A79" s="60"/>
      <c r="B79" s="104" t="s">
        <v>92</v>
      </c>
      <c r="C79" s="61" t="s">
        <v>93</v>
      </c>
      <c r="D79" s="61" t="s">
        <v>22</v>
      </c>
      <c r="E79" s="206">
        <v>0.63</v>
      </c>
      <c r="F79" s="187">
        <f>F76*E79</f>
        <v>246.33</v>
      </c>
      <c r="G79" s="201"/>
      <c r="H79" s="187">
        <f>F79*G79</f>
        <v>0</v>
      </c>
      <c r="I79" s="49"/>
      <c r="J79" s="50"/>
      <c r="K79" s="51"/>
      <c r="M79" s="53"/>
      <c r="Q79" s="54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</row>
    <row r="80" spans="1:34" s="52" customFormat="1" ht="18" customHeight="1">
      <c r="A80" s="60"/>
      <c r="B80" s="99" t="s">
        <v>94</v>
      </c>
      <c r="C80" s="61" t="s">
        <v>27</v>
      </c>
      <c r="D80" s="61" t="s">
        <v>22</v>
      </c>
      <c r="E80" s="206">
        <v>0.79</v>
      </c>
      <c r="F80" s="187">
        <f>F76*E80</f>
        <v>308.89</v>
      </c>
      <c r="G80" s="201"/>
      <c r="H80" s="187">
        <f>F80*G80</f>
        <v>0</v>
      </c>
      <c r="I80" s="49"/>
      <c r="J80" s="50"/>
      <c r="K80" s="51"/>
      <c r="M80" s="53"/>
      <c r="Q80" s="54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</row>
    <row r="81" spans="1:10" ht="21" customHeight="1" thickBot="1">
      <c r="A81" s="60"/>
      <c r="B81" s="99" t="s">
        <v>63</v>
      </c>
      <c r="C81" s="63" t="s">
        <v>70</v>
      </c>
      <c r="D81" s="61" t="s">
        <v>13</v>
      </c>
      <c r="E81" s="206">
        <v>0.016</v>
      </c>
      <c r="F81" s="187">
        <f>F76*E81</f>
        <v>6.256</v>
      </c>
      <c r="G81" s="201"/>
      <c r="H81" s="187">
        <f>F81*G81</f>
        <v>0</v>
      </c>
      <c r="J81" s="273"/>
    </row>
    <row r="82" spans="1:8" ht="42" customHeight="1" thickBot="1">
      <c r="A82" s="156"/>
      <c r="B82" s="29"/>
      <c r="C82" s="18" t="s">
        <v>14</v>
      </c>
      <c r="D82" s="38" t="s">
        <v>13</v>
      </c>
      <c r="E82" s="220"/>
      <c r="F82" s="220"/>
      <c r="G82" s="220"/>
      <c r="H82" s="162">
        <f>H6+H9+H12+H15+H19+H20+H25+H30+H37+H44+H49+H57+H76+H64+H70</f>
        <v>0</v>
      </c>
    </row>
    <row r="83" spans="1:8" ht="21.75" customHeight="1">
      <c r="A83" s="9"/>
      <c r="B83" s="87"/>
      <c r="C83" s="6" t="s">
        <v>15</v>
      </c>
      <c r="D83" s="10">
        <v>0.1</v>
      </c>
      <c r="E83" s="187"/>
      <c r="F83" s="187"/>
      <c r="G83" s="187"/>
      <c r="H83" s="187">
        <f>H82*D83</f>
        <v>0</v>
      </c>
    </row>
    <row r="84" spans="1:8" ht="21" customHeight="1">
      <c r="A84" s="9"/>
      <c r="B84" s="87"/>
      <c r="C84" s="6" t="s">
        <v>16</v>
      </c>
      <c r="D84" s="6" t="s">
        <v>13</v>
      </c>
      <c r="E84" s="187"/>
      <c r="F84" s="187"/>
      <c r="G84" s="187"/>
      <c r="H84" s="15">
        <f>H82+H83</f>
        <v>0</v>
      </c>
    </row>
    <row r="85" spans="1:8" ht="22.5" customHeight="1">
      <c r="A85" s="9"/>
      <c r="B85" s="87"/>
      <c r="C85" s="6" t="s">
        <v>17</v>
      </c>
      <c r="D85" s="10">
        <v>0.08</v>
      </c>
      <c r="E85" s="187"/>
      <c r="F85" s="187"/>
      <c r="G85" s="187"/>
      <c r="H85" s="187">
        <f>H84*D85</f>
        <v>0</v>
      </c>
    </row>
    <row r="86" spans="1:8" ht="26.25" customHeight="1">
      <c r="A86" s="9"/>
      <c r="B86" s="87"/>
      <c r="C86" s="9" t="s">
        <v>8</v>
      </c>
      <c r="D86" s="6" t="s">
        <v>13</v>
      </c>
      <c r="E86" s="187"/>
      <c r="F86" s="187"/>
      <c r="G86" s="187"/>
      <c r="H86" s="15">
        <f>SUM(H84:H85)</f>
        <v>0</v>
      </c>
    </row>
    <row r="87" spans="1:8" ht="13.5">
      <c r="A87" s="11"/>
      <c r="B87" s="105"/>
      <c r="C87" s="11"/>
      <c r="D87" s="39"/>
      <c r="E87" s="75"/>
      <c r="F87" s="75"/>
      <c r="G87" s="75"/>
      <c r="H87" s="42"/>
    </row>
    <row r="88" spans="1:8" ht="13.5">
      <c r="A88" s="11"/>
      <c r="B88" s="105"/>
      <c r="C88" s="37"/>
      <c r="D88" s="321"/>
      <c r="E88" s="321"/>
      <c r="F88" s="321"/>
      <c r="G88" s="75"/>
      <c r="H88" s="75"/>
    </row>
  </sheetData>
  <sheetProtection/>
  <protectedRanges>
    <protectedRange sqref="G76:G81" name="Range2_4"/>
    <protectedRange sqref="G20:G24" name="Range2_1"/>
  </protectedRanges>
  <mergeCells count="13">
    <mergeCell ref="A1:H1"/>
    <mergeCell ref="A2:H2"/>
    <mergeCell ref="A3:A4"/>
    <mergeCell ref="D3:D4"/>
    <mergeCell ref="E3:F3"/>
    <mergeCell ref="G3:H3"/>
    <mergeCell ref="C3:C4"/>
    <mergeCell ref="B3:B4"/>
    <mergeCell ref="D88:F88"/>
    <mergeCell ref="A36:H36"/>
    <mergeCell ref="A18:H18"/>
    <mergeCell ref="A56:H56"/>
    <mergeCell ref="A63:H63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paperSize="9" scale="9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52">
      <selection activeCell="G12" sqref="G12"/>
    </sheetView>
  </sheetViews>
  <sheetFormatPr defaultColWidth="9.140625" defaultRowHeight="12.75"/>
  <cols>
    <col min="1" max="1" width="4.421875" style="120" customWidth="1"/>
    <col min="2" max="2" width="8.00390625" style="122" customWidth="1"/>
    <col min="3" max="3" width="35.28125" style="120" customWidth="1"/>
    <col min="4" max="4" width="7.00390625" style="120" customWidth="1"/>
    <col min="5" max="5" width="9.57421875" style="132" customWidth="1"/>
    <col min="6" max="6" width="7.8515625" style="132" customWidth="1"/>
    <col min="7" max="7" width="8.00390625" style="132" customWidth="1"/>
    <col min="8" max="8" width="9.8515625" style="132" customWidth="1"/>
    <col min="9" max="10" width="9.140625" style="121" customWidth="1"/>
    <col min="11" max="11" width="13.7109375" style="121" bestFit="1" customWidth="1"/>
    <col min="12" max="12" width="10.140625" style="121" bestFit="1" customWidth="1"/>
    <col min="13" max="13" width="10.7109375" style="121" customWidth="1"/>
    <col min="14" max="16384" width="9.140625" style="121" customWidth="1"/>
  </cols>
  <sheetData>
    <row r="1" spans="1:8" ht="27.75" customHeight="1">
      <c r="A1" s="340" t="s">
        <v>119</v>
      </c>
      <c r="B1" s="340"/>
      <c r="C1" s="340"/>
      <c r="D1" s="340"/>
      <c r="E1" s="340"/>
      <c r="F1" s="340"/>
      <c r="G1" s="340"/>
      <c r="H1" s="340"/>
    </row>
    <row r="2" spans="1:8" ht="54" customHeight="1">
      <c r="A2" s="340" t="s">
        <v>241</v>
      </c>
      <c r="B2" s="340"/>
      <c r="C2" s="340"/>
      <c r="D2" s="340"/>
      <c r="E2" s="340"/>
      <c r="F2" s="340"/>
      <c r="G2" s="340"/>
      <c r="H2" s="340"/>
    </row>
    <row r="3" spans="1:8" ht="42.75" customHeight="1">
      <c r="A3" s="342" t="s">
        <v>0</v>
      </c>
      <c r="B3" s="344" t="s">
        <v>121</v>
      </c>
      <c r="C3" s="346" t="s">
        <v>122</v>
      </c>
      <c r="D3" s="348" t="s">
        <v>123</v>
      </c>
      <c r="E3" s="349" t="s">
        <v>124</v>
      </c>
      <c r="F3" s="350"/>
      <c r="G3" s="351" t="s">
        <v>120</v>
      </c>
      <c r="H3" s="352"/>
    </row>
    <row r="4" spans="1:8" ht="75.75" customHeight="1">
      <c r="A4" s="343"/>
      <c r="B4" s="345"/>
      <c r="C4" s="347"/>
      <c r="D4" s="343"/>
      <c r="E4" s="138" t="s">
        <v>125</v>
      </c>
      <c r="F4" s="138" t="s">
        <v>7</v>
      </c>
      <c r="G4" s="138" t="s">
        <v>125</v>
      </c>
      <c r="H4" s="138" t="s">
        <v>37</v>
      </c>
    </row>
    <row r="5" spans="1:8" ht="51.75" customHeight="1">
      <c r="A5" s="125">
        <v>1</v>
      </c>
      <c r="B5" s="127" t="s">
        <v>126</v>
      </c>
      <c r="C5" s="223" t="s">
        <v>240</v>
      </c>
      <c r="D5" s="126" t="s">
        <v>127</v>
      </c>
      <c r="E5" s="115"/>
      <c r="F5" s="279">
        <v>0.17</v>
      </c>
      <c r="G5" s="118"/>
      <c r="H5" s="133">
        <f>H6+H7+H8+H9</f>
        <v>0</v>
      </c>
    </row>
    <row r="6" spans="1:8" ht="25.5" customHeight="1">
      <c r="A6" s="126">
        <f>A5+0.1</f>
        <v>1.1</v>
      </c>
      <c r="B6" s="127"/>
      <c r="C6" s="124" t="s">
        <v>128</v>
      </c>
      <c r="D6" s="124" t="s">
        <v>40</v>
      </c>
      <c r="E6" s="124">
        <v>58.3</v>
      </c>
      <c r="F6" s="124">
        <f>F5*E6</f>
        <v>9.911</v>
      </c>
      <c r="G6" s="124"/>
      <c r="H6" s="124">
        <f>F6*G6</f>
        <v>0</v>
      </c>
    </row>
    <row r="7" spans="1:8" ht="19.5" customHeight="1">
      <c r="A7" s="126">
        <f>A6+0.1</f>
        <v>1.2000000000000002</v>
      </c>
      <c r="B7" s="127"/>
      <c r="C7" s="119" t="s">
        <v>129</v>
      </c>
      <c r="D7" s="119" t="s">
        <v>42</v>
      </c>
      <c r="E7" s="112">
        <v>0.46</v>
      </c>
      <c r="F7" s="112">
        <f>F5*E7</f>
        <v>0.0782</v>
      </c>
      <c r="G7" s="112"/>
      <c r="H7" s="124">
        <f>F7*G7</f>
        <v>0</v>
      </c>
    </row>
    <row r="8" spans="1:8" ht="25.5">
      <c r="A8" s="126">
        <f>A7+0.1</f>
        <v>1.3000000000000003</v>
      </c>
      <c r="B8" s="127" t="s">
        <v>21</v>
      </c>
      <c r="C8" s="129" t="s">
        <v>133</v>
      </c>
      <c r="D8" s="126" t="s">
        <v>130</v>
      </c>
      <c r="E8" s="114">
        <v>110</v>
      </c>
      <c r="F8" s="114">
        <f>F5*E8</f>
        <v>18.700000000000003</v>
      </c>
      <c r="G8" s="114"/>
      <c r="H8" s="124">
        <f>F8*G8</f>
        <v>0</v>
      </c>
    </row>
    <row r="9" spans="1:8" ht="16.5">
      <c r="A9" s="126">
        <f>A8+0.1</f>
        <v>1.4000000000000004</v>
      </c>
      <c r="B9" s="127"/>
      <c r="C9" s="129" t="s">
        <v>131</v>
      </c>
      <c r="D9" s="126" t="s">
        <v>42</v>
      </c>
      <c r="E9" s="114">
        <v>20.8</v>
      </c>
      <c r="F9" s="114">
        <f>F5*E9</f>
        <v>3.5360000000000005</v>
      </c>
      <c r="G9" s="114"/>
      <c r="H9" s="124">
        <f>F9*G9</f>
        <v>0</v>
      </c>
    </row>
    <row r="10" spans="1:8" ht="46.5" customHeight="1">
      <c r="A10" s="125">
        <v>2</v>
      </c>
      <c r="B10" s="127" t="s">
        <v>126</v>
      </c>
      <c r="C10" s="223" t="s">
        <v>132</v>
      </c>
      <c r="D10" s="126" t="s">
        <v>127</v>
      </c>
      <c r="E10" s="112"/>
      <c r="F10" s="118">
        <v>0.17</v>
      </c>
      <c r="G10" s="112"/>
      <c r="H10" s="133">
        <f>H11+H12+H13+H14</f>
        <v>0</v>
      </c>
    </row>
    <row r="11" spans="1:8" ht="20.25" customHeight="1">
      <c r="A11" s="126">
        <f>A10+0.1</f>
        <v>2.1</v>
      </c>
      <c r="B11" s="127"/>
      <c r="C11" s="280" t="s">
        <v>128</v>
      </c>
      <c r="D11" s="124" t="s">
        <v>40</v>
      </c>
      <c r="E11" s="115">
        <v>60.9</v>
      </c>
      <c r="F11" s="136">
        <f>F10*E11</f>
        <v>10.353</v>
      </c>
      <c r="G11" s="115"/>
      <c r="H11" s="134">
        <f>F11*G11</f>
        <v>0</v>
      </c>
    </row>
    <row r="12" spans="1:8" ht="23.25" customHeight="1">
      <c r="A12" s="126">
        <f>A11+0.1</f>
        <v>2.2</v>
      </c>
      <c r="B12" s="127"/>
      <c r="C12" s="119" t="s">
        <v>129</v>
      </c>
      <c r="D12" s="119" t="s">
        <v>42</v>
      </c>
      <c r="E12" s="119">
        <v>0.21</v>
      </c>
      <c r="F12" s="119">
        <v>0.23</v>
      </c>
      <c r="G12" s="119"/>
      <c r="H12" s="119">
        <f>F14*G12</f>
        <v>0</v>
      </c>
    </row>
    <row r="13" spans="1:8" ht="16.5">
      <c r="A13" s="126">
        <f>A12+0.1</f>
        <v>2.3000000000000003</v>
      </c>
      <c r="B13" s="127"/>
      <c r="C13" s="129" t="s">
        <v>246</v>
      </c>
      <c r="D13" s="126" t="s">
        <v>130</v>
      </c>
      <c r="E13" s="114">
        <v>110</v>
      </c>
      <c r="F13" s="114">
        <f>F10*E13</f>
        <v>18.700000000000003</v>
      </c>
      <c r="G13" s="114"/>
      <c r="H13" s="135">
        <f>F13*G13</f>
        <v>0</v>
      </c>
    </row>
    <row r="14" spans="1:8" ht="25.5">
      <c r="A14" s="126">
        <f>A13+0.1</f>
        <v>2.4000000000000004</v>
      </c>
      <c r="B14" s="127" t="s">
        <v>21</v>
      </c>
      <c r="C14" s="129" t="s">
        <v>20</v>
      </c>
      <c r="D14" s="126" t="s">
        <v>42</v>
      </c>
      <c r="E14" s="114">
        <v>15</v>
      </c>
      <c r="F14" s="114">
        <f>F10*E14</f>
        <v>2.5500000000000003</v>
      </c>
      <c r="G14" s="114"/>
      <c r="H14" s="135">
        <f>F14*G14</f>
        <v>0</v>
      </c>
    </row>
    <row r="15" spans="1:8" ht="39.75" customHeight="1">
      <c r="A15" s="125">
        <v>4</v>
      </c>
      <c r="B15" s="127" t="s">
        <v>126</v>
      </c>
      <c r="C15" s="223" t="s">
        <v>134</v>
      </c>
      <c r="D15" s="126" t="s">
        <v>43</v>
      </c>
      <c r="E15" s="112"/>
      <c r="F15" s="118">
        <v>3</v>
      </c>
      <c r="G15" s="112"/>
      <c r="H15" s="133">
        <f>SUM(H16:H21)</f>
        <v>0</v>
      </c>
    </row>
    <row r="16" spans="1:8" ht="22.5" customHeight="1">
      <c r="A16" s="126">
        <f>A15+0.1</f>
        <v>4.1</v>
      </c>
      <c r="B16" s="127"/>
      <c r="C16" s="124" t="s">
        <v>128</v>
      </c>
      <c r="D16" s="124" t="s">
        <v>40</v>
      </c>
      <c r="E16" s="124">
        <v>1.51</v>
      </c>
      <c r="F16" s="124">
        <f>F15*E16</f>
        <v>4.53</v>
      </c>
      <c r="G16" s="124"/>
      <c r="H16" s="124">
        <f>F18*G16</f>
        <v>0</v>
      </c>
    </row>
    <row r="17" spans="1:8" ht="22.5" customHeight="1">
      <c r="A17" s="126">
        <v>4.2</v>
      </c>
      <c r="B17" s="127"/>
      <c r="C17" s="128" t="s">
        <v>129</v>
      </c>
      <c r="D17" s="119" t="s">
        <v>42</v>
      </c>
      <c r="E17" s="112">
        <v>0.13</v>
      </c>
      <c r="F17" s="112">
        <f>F15*E17</f>
        <v>0.39</v>
      </c>
      <c r="G17" s="112"/>
      <c r="H17" s="112">
        <f>F19*G17</f>
        <v>0</v>
      </c>
    </row>
    <row r="18" spans="1:8" ht="21" customHeight="1">
      <c r="A18" s="126">
        <v>4.3</v>
      </c>
      <c r="B18" s="127"/>
      <c r="C18" s="129" t="s">
        <v>134</v>
      </c>
      <c r="D18" s="281" t="s">
        <v>43</v>
      </c>
      <c r="E18" s="114">
        <v>1</v>
      </c>
      <c r="F18" s="114">
        <f>F15*E18</f>
        <v>3</v>
      </c>
      <c r="G18" s="114"/>
      <c r="H18" s="135">
        <f>F18*G18</f>
        <v>0</v>
      </c>
    </row>
    <row r="19" spans="1:8" ht="21" customHeight="1">
      <c r="A19" s="126">
        <v>4.4</v>
      </c>
      <c r="B19" s="127"/>
      <c r="C19" s="129" t="s">
        <v>135</v>
      </c>
      <c r="D19" s="126" t="s">
        <v>43</v>
      </c>
      <c r="E19" s="114">
        <v>2</v>
      </c>
      <c r="F19" s="114">
        <v>2</v>
      </c>
      <c r="G19" s="114"/>
      <c r="H19" s="135">
        <f>F19*G19</f>
        <v>0</v>
      </c>
    </row>
    <row r="20" spans="1:8" ht="21" customHeight="1">
      <c r="A20" s="126">
        <f>A19+0.1</f>
        <v>4.5</v>
      </c>
      <c r="B20" s="127" t="s">
        <v>21</v>
      </c>
      <c r="C20" s="129" t="s">
        <v>136</v>
      </c>
      <c r="D20" s="126" t="s">
        <v>38</v>
      </c>
      <c r="E20" s="114">
        <v>1.1</v>
      </c>
      <c r="F20" s="114">
        <v>2</v>
      </c>
      <c r="G20" s="114"/>
      <c r="H20" s="135">
        <f>F20*G20</f>
        <v>0</v>
      </c>
    </row>
    <row r="21" spans="1:8" ht="21" customHeight="1">
      <c r="A21" s="126">
        <f>A20+0.1</f>
        <v>4.6</v>
      </c>
      <c r="B21" s="127" t="s">
        <v>21</v>
      </c>
      <c r="C21" s="129" t="s">
        <v>131</v>
      </c>
      <c r="D21" s="126" t="s">
        <v>42</v>
      </c>
      <c r="E21" s="114">
        <v>0.7</v>
      </c>
      <c r="F21" s="114">
        <f>F15*E21</f>
        <v>2.0999999999999996</v>
      </c>
      <c r="G21" s="114"/>
      <c r="H21" s="135">
        <f>F21*G21</f>
        <v>0</v>
      </c>
    </row>
    <row r="22" spans="1:8" ht="40.5" customHeight="1">
      <c r="A22" s="125">
        <v>6</v>
      </c>
      <c r="B22" s="127" t="s">
        <v>137</v>
      </c>
      <c r="C22" s="223" t="s">
        <v>138</v>
      </c>
      <c r="D22" s="126" t="s">
        <v>139</v>
      </c>
      <c r="E22" s="112"/>
      <c r="F22" s="118">
        <v>1</v>
      </c>
      <c r="G22" s="112"/>
      <c r="H22" s="133">
        <f>SUM(H23:H27)</f>
        <v>0</v>
      </c>
    </row>
    <row r="23" spans="1:8" ht="24" customHeight="1">
      <c r="A23" s="126">
        <v>6.1</v>
      </c>
      <c r="B23" s="127" t="s">
        <v>21</v>
      </c>
      <c r="C23" s="115" t="s">
        <v>128</v>
      </c>
      <c r="D23" s="115" t="s">
        <v>40</v>
      </c>
      <c r="E23" s="115">
        <v>17</v>
      </c>
      <c r="F23" s="115">
        <f>F22*E23</f>
        <v>17</v>
      </c>
      <c r="G23" s="115"/>
      <c r="H23" s="115">
        <f>F26*G23</f>
        <v>0</v>
      </c>
    </row>
    <row r="24" spans="1:8" ht="24" customHeight="1">
      <c r="A24" s="126">
        <v>6.2</v>
      </c>
      <c r="B24" s="127" t="s">
        <v>21</v>
      </c>
      <c r="C24" s="129" t="s">
        <v>140</v>
      </c>
      <c r="D24" s="126" t="s">
        <v>41</v>
      </c>
      <c r="E24" s="114">
        <v>0.2</v>
      </c>
      <c r="F24" s="114">
        <f>F22*E24</f>
        <v>0.2</v>
      </c>
      <c r="G24" s="114"/>
      <c r="H24" s="135">
        <f>F27*G24</f>
        <v>0</v>
      </c>
    </row>
    <row r="25" spans="1:8" ht="24" customHeight="1">
      <c r="A25" s="126">
        <v>6.3</v>
      </c>
      <c r="B25" s="127"/>
      <c r="C25" s="129" t="s">
        <v>141</v>
      </c>
      <c r="D25" s="126" t="s">
        <v>41</v>
      </c>
      <c r="E25" s="114">
        <v>0.05</v>
      </c>
      <c r="F25" s="114">
        <f>F22*E25</f>
        <v>0.05</v>
      </c>
      <c r="G25" s="114"/>
      <c r="H25" s="135">
        <f>F25*G25</f>
        <v>0</v>
      </c>
    </row>
    <row r="26" spans="1:8" ht="24" customHeight="1">
      <c r="A26" s="125">
        <v>6.4</v>
      </c>
      <c r="B26" s="127"/>
      <c r="C26" s="129" t="s">
        <v>142</v>
      </c>
      <c r="D26" s="126" t="s">
        <v>38</v>
      </c>
      <c r="E26" s="114">
        <v>7.8</v>
      </c>
      <c r="F26" s="114">
        <f>F22*E26</f>
        <v>7.8</v>
      </c>
      <c r="G26" s="114"/>
      <c r="H26" s="135">
        <f>F26*G26</f>
        <v>0</v>
      </c>
    </row>
    <row r="27" spans="1:8" ht="24" customHeight="1">
      <c r="A27" s="125">
        <v>6.5</v>
      </c>
      <c r="B27" s="127"/>
      <c r="C27" s="129" t="s">
        <v>131</v>
      </c>
      <c r="D27" s="126" t="s">
        <v>42</v>
      </c>
      <c r="E27" s="114">
        <v>1.08</v>
      </c>
      <c r="F27" s="114">
        <f>F22*E27</f>
        <v>1.08</v>
      </c>
      <c r="G27" s="114"/>
      <c r="H27" s="135">
        <f>F27*G27</f>
        <v>0</v>
      </c>
    </row>
    <row r="28" spans="1:8" ht="46.5" customHeight="1">
      <c r="A28" s="125">
        <v>7</v>
      </c>
      <c r="B28" s="127" t="s">
        <v>143</v>
      </c>
      <c r="C28" s="223" t="s">
        <v>144</v>
      </c>
      <c r="D28" s="126" t="s">
        <v>139</v>
      </c>
      <c r="E28" s="112"/>
      <c r="F28" s="118">
        <v>1</v>
      </c>
      <c r="G28" s="112"/>
      <c r="H28" s="133">
        <f>SUM(H29:H32)</f>
        <v>0</v>
      </c>
    </row>
    <row r="29" spans="1:8" ht="23.25" customHeight="1">
      <c r="A29" s="126">
        <v>7.1</v>
      </c>
      <c r="B29" s="127" t="s">
        <v>21</v>
      </c>
      <c r="C29" s="115" t="s">
        <v>128</v>
      </c>
      <c r="D29" s="115" t="s">
        <v>40</v>
      </c>
      <c r="E29" s="115">
        <v>7.32</v>
      </c>
      <c r="F29" s="115">
        <f>F28*E29</f>
        <v>7.32</v>
      </c>
      <c r="G29" s="115"/>
      <c r="H29" s="115">
        <f>F32*G29</f>
        <v>0</v>
      </c>
    </row>
    <row r="30" spans="1:8" ht="23.25" customHeight="1">
      <c r="A30" s="126">
        <v>7.2</v>
      </c>
      <c r="B30" s="127" t="s">
        <v>21</v>
      </c>
      <c r="C30" s="112" t="s">
        <v>129</v>
      </c>
      <c r="D30" s="112" t="s">
        <v>42</v>
      </c>
      <c r="E30" s="112">
        <v>0.36</v>
      </c>
      <c r="F30" s="112">
        <f>F28*E30</f>
        <v>0.36</v>
      </c>
      <c r="G30" s="112"/>
      <c r="H30" s="115">
        <f>F33*G30</f>
        <v>0</v>
      </c>
    </row>
    <row r="31" spans="1:8" ht="23.25" customHeight="1">
      <c r="A31" s="126">
        <v>7.3</v>
      </c>
      <c r="B31" s="127" t="s">
        <v>21</v>
      </c>
      <c r="C31" s="129" t="s">
        <v>145</v>
      </c>
      <c r="D31" s="126" t="s">
        <v>55</v>
      </c>
      <c r="E31" s="114">
        <v>0.4</v>
      </c>
      <c r="F31" s="114">
        <f>F28*E31</f>
        <v>0.4</v>
      </c>
      <c r="G31" s="114"/>
      <c r="H31" s="115">
        <f>F34*G31</f>
        <v>0</v>
      </c>
    </row>
    <row r="32" spans="1:8" ht="23.25" customHeight="1">
      <c r="A32" s="126">
        <v>7.4</v>
      </c>
      <c r="B32" s="127"/>
      <c r="C32" s="129" t="s">
        <v>131</v>
      </c>
      <c r="D32" s="126" t="s">
        <v>42</v>
      </c>
      <c r="E32" s="114">
        <v>0.64</v>
      </c>
      <c r="F32" s="114">
        <f>F28*E32</f>
        <v>0.64</v>
      </c>
      <c r="G32" s="114"/>
      <c r="H32" s="115">
        <f>F35*G32</f>
        <v>0</v>
      </c>
    </row>
    <row r="33" spans="1:8" ht="42" customHeight="1">
      <c r="A33" s="125">
        <v>8</v>
      </c>
      <c r="B33" s="127" t="s">
        <v>146</v>
      </c>
      <c r="C33" s="223" t="s">
        <v>147</v>
      </c>
      <c r="D33" s="126" t="s">
        <v>148</v>
      </c>
      <c r="E33" s="112"/>
      <c r="F33" s="118">
        <v>0.8</v>
      </c>
      <c r="G33" s="112"/>
      <c r="H33" s="133">
        <f>H34</f>
        <v>0</v>
      </c>
    </row>
    <row r="34" spans="1:9" ht="20.25" customHeight="1">
      <c r="A34" s="125"/>
      <c r="B34" s="127"/>
      <c r="C34" s="134" t="s">
        <v>128</v>
      </c>
      <c r="D34" s="134" t="s">
        <v>40</v>
      </c>
      <c r="E34" s="134">
        <v>247.8</v>
      </c>
      <c r="F34" s="134">
        <f>F33*E34</f>
        <v>198.24</v>
      </c>
      <c r="G34" s="134"/>
      <c r="H34" s="134">
        <f>F34*G34</f>
        <v>0</v>
      </c>
      <c r="I34" s="130"/>
    </row>
    <row r="35" spans="1:8" ht="35.25" customHeight="1">
      <c r="A35" s="125">
        <v>9</v>
      </c>
      <c r="B35" s="127" t="s">
        <v>149</v>
      </c>
      <c r="C35" s="223" t="s">
        <v>150</v>
      </c>
      <c r="D35" s="126" t="s">
        <v>42</v>
      </c>
      <c r="E35" s="112"/>
      <c r="F35" s="118">
        <v>0.63</v>
      </c>
      <c r="G35" s="112"/>
      <c r="H35" s="133">
        <f>H36</f>
        <v>0</v>
      </c>
    </row>
    <row r="36" spans="1:8" ht="30" customHeight="1">
      <c r="A36" s="125"/>
      <c r="B36" s="127"/>
      <c r="C36" s="280" t="s">
        <v>128</v>
      </c>
      <c r="D36" s="131" t="s">
        <v>130</v>
      </c>
      <c r="E36" s="136">
        <v>197</v>
      </c>
      <c r="F36" s="136">
        <f>F35*E36</f>
        <v>124.11</v>
      </c>
      <c r="G36" s="136"/>
      <c r="H36" s="136">
        <f>F36*G36</f>
        <v>0</v>
      </c>
    </row>
    <row r="37" spans="1:11" ht="39" customHeight="1">
      <c r="A37" s="125">
        <v>10</v>
      </c>
      <c r="B37" s="127"/>
      <c r="C37" s="223" t="s">
        <v>151</v>
      </c>
      <c r="D37" s="126" t="s">
        <v>18</v>
      </c>
      <c r="E37" s="112"/>
      <c r="F37" s="118">
        <v>27</v>
      </c>
      <c r="G37" s="114"/>
      <c r="H37" s="133">
        <f>F37*G37</f>
        <v>0</v>
      </c>
      <c r="K37" s="123"/>
    </row>
    <row r="38" spans="1:8" ht="45.75" customHeight="1">
      <c r="A38" s="126"/>
      <c r="B38" s="127"/>
      <c r="C38" s="223" t="s">
        <v>247</v>
      </c>
      <c r="D38" s="126" t="s">
        <v>42</v>
      </c>
      <c r="E38" s="115"/>
      <c r="F38" s="114"/>
      <c r="G38" s="118"/>
      <c r="H38" s="133">
        <f>H37+H35+H33+H28+H22+H15+H10+H5</f>
        <v>0</v>
      </c>
    </row>
    <row r="39" spans="1:8" ht="34.5" customHeight="1">
      <c r="A39" s="125"/>
      <c r="B39" s="127"/>
      <c r="C39" s="129" t="s">
        <v>152</v>
      </c>
      <c r="D39" s="126" t="s">
        <v>42</v>
      </c>
      <c r="E39" s="114"/>
      <c r="F39" s="115"/>
      <c r="G39" s="114"/>
      <c r="H39" s="137">
        <f>H38*12%</f>
        <v>0</v>
      </c>
    </row>
    <row r="40" spans="1:8" ht="26.25" customHeight="1">
      <c r="A40" s="125"/>
      <c r="B40" s="127"/>
      <c r="C40" s="223" t="s">
        <v>37</v>
      </c>
      <c r="D40" s="126" t="s">
        <v>42</v>
      </c>
      <c r="E40" s="114"/>
      <c r="F40" s="112"/>
      <c r="G40" s="114"/>
      <c r="H40" s="137">
        <f>H38+H39</f>
        <v>0</v>
      </c>
    </row>
    <row r="41" spans="1:8" ht="18.75" customHeight="1">
      <c r="A41" s="125"/>
      <c r="B41" s="127"/>
      <c r="C41" s="129" t="s">
        <v>153</v>
      </c>
      <c r="D41" s="126" t="s">
        <v>42</v>
      </c>
      <c r="E41" s="114"/>
      <c r="F41" s="114"/>
      <c r="G41" s="114"/>
      <c r="H41" s="137">
        <f>H40*0.08</f>
        <v>0</v>
      </c>
    </row>
    <row r="42" spans="1:8" ht="21.75" customHeight="1">
      <c r="A42" s="126"/>
      <c r="B42" s="127"/>
      <c r="C42" s="223" t="s">
        <v>154</v>
      </c>
      <c r="D42" s="126" t="s">
        <v>42</v>
      </c>
      <c r="E42" s="114"/>
      <c r="F42" s="114"/>
      <c r="G42" s="114"/>
      <c r="H42" s="137">
        <f>H40+H41</f>
        <v>0</v>
      </c>
    </row>
    <row r="43" spans="1:8" ht="21.75" customHeight="1">
      <c r="A43" s="150"/>
      <c r="B43" s="151"/>
      <c r="C43" s="282"/>
      <c r="D43" s="150"/>
      <c r="E43" s="152"/>
      <c r="F43" s="153"/>
      <c r="G43" s="153"/>
      <c r="H43" s="154"/>
    </row>
    <row r="44" spans="6:7" ht="31.5" customHeight="1">
      <c r="F44" s="341"/>
      <c r="G44" s="341"/>
    </row>
    <row r="45" spans="4:8" ht="16.5" customHeight="1">
      <c r="D45" s="339"/>
      <c r="E45" s="339"/>
      <c r="F45" s="339"/>
      <c r="G45" s="339"/>
      <c r="H45" s="339"/>
    </row>
    <row r="46" ht="16.5" customHeight="1"/>
  </sheetData>
  <sheetProtection/>
  <mergeCells count="10">
    <mergeCell ref="D45:H45"/>
    <mergeCell ref="A2:H2"/>
    <mergeCell ref="F44:G44"/>
    <mergeCell ref="A1:H1"/>
    <mergeCell ref="A3:A4"/>
    <mergeCell ref="B3:B4"/>
    <mergeCell ref="C3:C4"/>
    <mergeCell ref="D3:D4"/>
    <mergeCell ref="E3:F3"/>
    <mergeCell ref="G3:H3"/>
  </mergeCells>
  <printOptions/>
  <pageMargins left="0.9055118110236221" right="0.3937007874015748" top="0.49" bottom="0.37" header="0.28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64">
      <selection activeCell="C28" sqref="C28:E28"/>
    </sheetView>
  </sheetViews>
  <sheetFormatPr defaultColWidth="9.140625" defaultRowHeight="12.75"/>
  <cols>
    <col min="1" max="1" width="4.00390625" style="108" customWidth="1"/>
    <col min="2" max="2" width="8.28125" style="109" customWidth="1"/>
    <col min="3" max="4" width="9.140625" style="108" customWidth="1"/>
    <col min="5" max="5" width="23.140625" style="108" customWidth="1"/>
    <col min="6" max="6" width="6.8515625" style="108" customWidth="1"/>
    <col min="7" max="7" width="5.7109375" style="132" customWidth="1"/>
    <col min="8" max="9" width="7.8515625" style="132" customWidth="1"/>
    <col min="10" max="10" width="8.28125" style="132" customWidth="1"/>
    <col min="11" max="12" width="9.140625" style="108" customWidth="1"/>
    <col min="13" max="13" width="13.7109375" style="108" bestFit="1" customWidth="1"/>
    <col min="14" max="14" width="10.140625" style="108" bestFit="1" customWidth="1"/>
    <col min="15" max="16384" width="9.140625" style="108" customWidth="1"/>
  </cols>
  <sheetData>
    <row r="1" spans="1:10" ht="27.75" customHeight="1">
      <c r="A1" s="354" t="s">
        <v>119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44.25" customHeight="1">
      <c r="A2" s="354" t="s">
        <v>242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42.75" customHeight="1">
      <c r="A3" s="373" t="s">
        <v>0</v>
      </c>
      <c r="B3" s="375" t="s">
        <v>121</v>
      </c>
      <c r="C3" s="377" t="s">
        <v>122</v>
      </c>
      <c r="D3" s="378"/>
      <c r="E3" s="379"/>
      <c r="F3" s="383" t="s">
        <v>123</v>
      </c>
      <c r="G3" s="349" t="s">
        <v>124</v>
      </c>
      <c r="H3" s="350"/>
      <c r="I3" s="351" t="s">
        <v>120</v>
      </c>
      <c r="J3" s="352"/>
    </row>
    <row r="4" spans="1:10" ht="79.5" customHeight="1">
      <c r="A4" s="374"/>
      <c r="B4" s="376"/>
      <c r="C4" s="380"/>
      <c r="D4" s="381"/>
      <c r="E4" s="382"/>
      <c r="F4" s="374"/>
      <c r="G4" s="138" t="s">
        <v>125</v>
      </c>
      <c r="H4" s="138" t="s">
        <v>7</v>
      </c>
      <c r="I4" s="138" t="s">
        <v>125</v>
      </c>
      <c r="J4" s="138" t="s">
        <v>37</v>
      </c>
    </row>
    <row r="5" spans="1:10" ht="46.5" customHeight="1">
      <c r="A5" s="117">
        <v>2</v>
      </c>
      <c r="B5" s="113" t="s">
        <v>159</v>
      </c>
      <c r="C5" s="355" t="s">
        <v>160</v>
      </c>
      <c r="D5" s="356"/>
      <c r="E5" s="357"/>
      <c r="F5" s="117" t="s">
        <v>157</v>
      </c>
      <c r="G5" s="112"/>
      <c r="H5" s="118">
        <v>0.34</v>
      </c>
      <c r="I5" s="112"/>
      <c r="J5" s="133">
        <f>J6+J7+J8+J9</f>
        <v>0</v>
      </c>
    </row>
    <row r="6" spans="1:10" ht="18" customHeight="1">
      <c r="A6" s="111">
        <f>A5+0.1</f>
        <v>2.1</v>
      </c>
      <c r="B6" s="113"/>
      <c r="C6" s="370" t="s">
        <v>128</v>
      </c>
      <c r="D6" s="371"/>
      <c r="E6" s="372"/>
      <c r="F6" s="110" t="s">
        <v>40</v>
      </c>
      <c r="G6" s="115">
        <v>60.9</v>
      </c>
      <c r="H6" s="115">
        <f>H5*G6</f>
        <v>20.706</v>
      </c>
      <c r="I6" s="115"/>
      <c r="J6" s="115">
        <f>H6*I6</f>
        <v>0</v>
      </c>
    </row>
    <row r="7" spans="1:10" ht="18" customHeight="1">
      <c r="A7" s="111">
        <f>A6+0.1</f>
        <v>2.2</v>
      </c>
      <c r="B7" s="113"/>
      <c r="C7" s="367" t="s">
        <v>129</v>
      </c>
      <c r="D7" s="368"/>
      <c r="E7" s="369"/>
      <c r="F7" s="146" t="s">
        <v>42</v>
      </c>
      <c r="G7" s="139">
        <v>0.21</v>
      </c>
      <c r="H7" s="139">
        <v>0.23</v>
      </c>
      <c r="I7" s="139"/>
      <c r="J7" s="140">
        <f>H9*I7</f>
        <v>0</v>
      </c>
    </row>
    <row r="8" spans="1:10" ht="18" customHeight="1">
      <c r="A8" s="111">
        <f>A7+0.1</f>
        <v>2.3000000000000003</v>
      </c>
      <c r="B8" s="113"/>
      <c r="C8" s="358" t="s">
        <v>161</v>
      </c>
      <c r="D8" s="359"/>
      <c r="E8" s="360"/>
      <c r="F8" s="111" t="s">
        <v>158</v>
      </c>
      <c r="G8" s="114">
        <v>110</v>
      </c>
      <c r="H8" s="114">
        <f>H5*G8</f>
        <v>37.400000000000006</v>
      </c>
      <c r="I8" s="114"/>
      <c r="J8" s="135">
        <f>H8*I8</f>
        <v>0</v>
      </c>
    </row>
    <row r="9" spans="1:10" ht="18" customHeight="1">
      <c r="A9" s="111">
        <f>A8+0.1</f>
        <v>2.4000000000000004</v>
      </c>
      <c r="B9" s="113" t="s">
        <v>21</v>
      </c>
      <c r="C9" s="358" t="s">
        <v>20</v>
      </c>
      <c r="D9" s="359"/>
      <c r="E9" s="360"/>
      <c r="F9" s="111" t="s">
        <v>42</v>
      </c>
      <c r="G9" s="114">
        <v>15.6</v>
      </c>
      <c r="H9" s="114">
        <f>H5*G9</f>
        <v>5.304</v>
      </c>
      <c r="I9" s="114"/>
      <c r="J9" s="135">
        <f>H9*I9</f>
        <v>0</v>
      </c>
    </row>
    <row r="10" spans="1:10" ht="43.5" customHeight="1">
      <c r="A10" s="117">
        <v>3</v>
      </c>
      <c r="B10" s="113" t="s">
        <v>162</v>
      </c>
      <c r="C10" s="355" t="s">
        <v>163</v>
      </c>
      <c r="D10" s="356"/>
      <c r="E10" s="357"/>
      <c r="F10" s="117" t="s">
        <v>157</v>
      </c>
      <c r="G10" s="112"/>
      <c r="H10" s="118">
        <v>0.34</v>
      </c>
      <c r="I10" s="112"/>
      <c r="J10" s="133">
        <f>SUM(J11:J14)</f>
        <v>0</v>
      </c>
    </row>
    <row r="11" spans="1:10" ht="26.25" customHeight="1">
      <c r="A11" s="111">
        <f>A10+0.1</f>
        <v>3.1</v>
      </c>
      <c r="B11" s="113"/>
      <c r="C11" s="370" t="s">
        <v>128</v>
      </c>
      <c r="D11" s="371"/>
      <c r="E11" s="372"/>
      <c r="F11" s="110" t="s">
        <v>40</v>
      </c>
      <c r="G11" s="115">
        <v>60.9</v>
      </c>
      <c r="H11" s="115">
        <f>H10*G11</f>
        <v>20.706</v>
      </c>
      <c r="I11" s="115"/>
      <c r="J11" s="115">
        <f>H11*I11</f>
        <v>0</v>
      </c>
    </row>
    <row r="12" spans="1:10" ht="21.75" customHeight="1">
      <c r="A12" s="111">
        <v>3.2</v>
      </c>
      <c r="B12" s="113"/>
      <c r="C12" s="367" t="s">
        <v>129</v>
      </c>
      <c r="D12" s="368"/>
      <c r="E12" s="369"/>
      <c r="F12" s="146" t="s">
        <v>42</v>
      </c>
      <c r="G12" s="139">
        <v>0.21</v>
      </c>
      <c r="H12" s="139">
        <f>H10*G12</f>
        <v>0.0714</v>
      </c>
      <c r="I12" s="139"/>
      <c r="J12" s="140">
        <f>H12*I12</f>
        <v>0</v>
      </c>
    </row>
    <row r="13" spans="1:10" ht="21" customHeight="1">
      <c r="A13" s="117">
        <v>3.3</v>
      </c>
      <c r="B13" s="113"/>
      <c r="C13" s="358" t="s">
        <v>164</v>
      </c>
      <c r="D13" s="359"/>
      <c r="E13" s="360"/>
      <c r="F13" s="111" t="s">
        <v>43</v>
      </c>
      <c r="G13" s="114">
        <v>110</v>
      </c>
      <c r="H13" s="114">
        <f>H10*G13</f>
        <v>37.400000000000006</v>
      </c>
      <c r="I13" s="114"/>
      <c r="J13" s="114">
        <f>H13*I13</f>
        <v>0</v>
      </c>
    </row>
    <row r="14" spans="1:10" ht="21" customHeight="1">
      <c r="A14" s="111" t="e">
        <f>#REF!+0.1</f>
        <v>#REF!</v>
      </c>
      <c r="B14" s="113" t="s">
        <v>21</v>
      </c>
      <c r="C14" s="358" t="s">
        <v>131</v>
      </c>
      <c r="D14" s="359"/>
      <c r="E14" s="360"/>
      <c r="F14" s="111" t="s">
        <v>42</v>
      </c>
      <c r="G14" s="114">
        <v>15.6</v>
      </c>
      <c r="H14" s="114">
        <f>H10*G14</f>
        <v>5.304</v>
      </c>
      <c r="I14" s="114"/>
      <c r="J14" s="114">
        <f>H14*I14</f>
        <v>0</v>
      </c>
    </row>
    <row r="15" spans="1:10" ht="48.75" customHeight="1">
      <c r="A15" s="117">
        <v>4</v>
      </c>
      <c r="B15" s="113" t="s">
        <v>162</v>
      </c>
      <c r="C15" s="355" t="s">
        <v>165</v>
      </c>
      <c r="D15" s="356"/>
      <c r="E15" s="357"/>
      <c r="F15" s="141" t="s">
        <v>166</v>
      </c>
      <c r="G15" s="112"/>
      <c r="H15" s="118">
        <v>3</v>
      </c>
      <c r="I15" s="112"/>
      <c r="J15" s="133">
        <f>J16+J17+J18+J19</f>
        <v>0</v>
      </c>
    </row>
    <row r="16" spans="1:10" ht="24.75" customHeight="1">
      <c r="A16" s="111">
        <v>4.1</v>
      </c>
      <c r="B16" s="113" t="s">
        <v>21</v>
      </c>
      <c r="C16" s="361" t="s">
        <v>128</v>
      </c>
      <c r="D16" s="362"/>
      <c r="E16" s="363"/>
      <c r="F16" s="116" t="s">
        <v>40</v>
      </c>
      <c r="G16" s="136">
        <v>5.84</v>
      </c>
      <c r="H16" s="136">
        <f>H15*G16</f>
        <v>17.52</v>
      </c>
      <c r="I16" s="136"/>
      <c r="J16" s="147">
        <f aca="true" t="shared" si="0" ref="J16:J21">H16*I16</f>
        <v>0</v>
      </c>
    </row>
    <row r="17" spans="1:10" ht="21" customHeight="1">
      <c r="A17" s="111">
        <f>A16+0.1</f>
        <v>4.199999999999999</v>
      </c>
      <c r="B17" s="113"/>
      <c r="C17" s="367" t="s">
        <v>129</v>
      </c>
      <c r="D17" s="368"/>
      <c r="E17" s="369"/>
      <c r="F17" s="146" t="s">
        <v>42</v>
      </c>
      <c r="G17" s="139">
        <v>2.27</v>
      </c>
      <c r="H17" s="139">
        <f>H15*G17</f>
        <v>6.8100000000000005</v>
      </c>
      <c r="I17" s="139"/>
      <c r="J17" s="147">
        <f t="shared" si="0"/>
        <v>0</v>
      </c>
    </row>
    <row r="18" spans="1:10" ht="21" customHeight="1">
      <c r="A18" s="117">
        <v>4.3</v>
      </c>
      <c r="B18" s="113"/>
      <c r="C18" s="358" t="s">
        <v>167</v>
      </c>
      <c r="D18" s="359"/>
      <c r="E18" s="360"/>
      <c r="F18" s="111" t="s">
        <v>43</v>
      </c>
      <c r="G18" s="114">
        <v>10</v>
      </c>
      <c r="H18" s="114">
        <f>H15*G18</f>
        <v>30</v>
      </c>
      <c r="I18" s="114"/>
      <c r="J18" s="135">
        <f t="shared" si="0"/>
        <v>0</v>
      </c>
    </row>
    <row r="19" spans="1:10" ht="21" customHeight="1">
      <c r="A19" s="111" t="e">
        <f>#REF!+0.1</f>
        <v>#REF!</v>
      </c>
      <c r="B19" s="113" t="s">
        <v>21</v>
      </c>
      <c r="C19" s="358" t="s">
        <v>131</v>
      </c>
      <c r="D19" s="359"/>
      <c r="E19" s="360"/>
      <c r="F19" s="142" t="s">
        <v>42</v>
      </c>
      <c r="G19" s="114">
        <v>0.57</v>
      </c>
      <c r="H19" s="114">
        <f>H15*G19</f>
        <v>1.71</v>
      </c>
      <c r="I19" s="114"/>
      <c r="J19" s="135">
        <f t="shared" si="0"/>
        <v>0</v>
      </c>
    </row>
    <row r="20" spans="1:10" ht="51" customHeight="1">
      <c r="A20" s="117">
        <v>5</v>
      </c>
      <c r="B20" s="113" t="s">
        <v>137</v>
      </c>
      <c r="C20" s="355" t="s">
        <v>168</v>
      </c>
      <c r="D20" s="356"/>
      <c r="E20" s="357"/>
      <c r="F20" s="117" t="s">
        <v>112</v>
      </c>
      <c r="G20" s="112"/>
      <c r="H20" s="118">
        <v>34</v>
      </c>
      <c r="I20" s="148"/>
      <c r="J20" s="133">
        <f t="shared" si="0"/>
        <v>0</v>
      </c>
    </row>
    <row r="21" spans="1:10" ht="49.5" customHeight="1">
      <c r="A21" s="117">
        <v>6</v>
      </c>
      <c r="B21" s="113" t="s">
        <v>137</v>
      </c>
      <c r="C21" s="355" t="s">
        <v>169</v>
      </c>
      <c r="D21" s="356"/>
      <c r="E21" s="357"/>
      <c r="F21" s="117" t="s">
        <v>112</v>
      </c>
      <c r="G21" s="112"/>
      <c r="H21" s="118">
        <v>34</v>
      </c>
      <c r="I21" s="148"/>
      <c r="J21" s="133">
        <f t="shared" si="0"/>
        <v>0</v>
      </c>
    </row>
    <row r="22" spans="1:10" ht="45.75" customHeight="1">
      <c r="A22" s="117">
        <v>7</v>
      </c>
      <c r="B22" s="113" t="s">
        <v>170</v>
      </c>
      <c r="C22" s="355" t="s">
        <v>269</v>
      </c>
      <c r="D22" s="356"/>
      <c r="E22" s="357"/>
      <c r="F22" s="117" t="s">
        <v>43</v>
      </c>
      <c r="G22" s="112"/>
      <c r="H22" s="118">
        <v>3</v>
      </c>
      <c r="I22" s="112"/>
      <c r="J22" s="133">
        <f>SUM(J23:J26)</f>
        <v>0</v>
      </c>
    </row>
    <row r="23" spans="1:10" ht="26.25" customHeight="1">
      <c r="A23" s="111">
        <v>7.1</v>
      </c>
      <c r="B23" s="113" t="s">
        <v>21</v>
      </c>
      <c r="C23" s="361" t="s">
        <v>128</v>
      </c>
      <c r="D23" s="362"/>
      <c r="E23" s="363"/>
      <c r="F23" s="116" t="s">
        <v>40</v>
      </c>
      <c r="G23" s="136">
        <v>1.51</v>
      </c>
      <c r="H23" s="136">
        <f>H22*G23</f>
        <v>4.53</v>
      </c>
      <c r="I23" s="136"/>
      <c r="J23" s="147">
        <f>H23*I23</f>
        <v>0</v>
      </c>
    </row>
    <row r="24" spans="1:10" ht="20.25" customHeight="1">
      <c r="A24" s="111">
        <v>7.2</v>
      </c>
      <c r="B24" s="113" t="s">
        <v>21</v>
      </c>
      <c r="C24" s="364" t="s">
        <v>129</v>
      </c>
      <c r="D24" s="365"/>
      <c r="E24" s="366"/>
      <c r="F24" s="143" t="s">
        <v>42</v>
      </c>
      <c r="G24" s="144">
        <v>0.13</v>
      </c>
      <c r="H24" s="144">
        <f>H22*G24</f>
        <v>0.39</v>
      </c>
      <c r="I24" s="144"/>
      <c r="J24" s="149">
        <f>H24*I24</f>
        <v>0</v>
      </c>
    </row>
    <row r="25" spans="1:10" ht="33.75" customHeight="1">
      <c r="A25" s="111">
        <v>7.3</v>
      </c>
      <c r="B25" s="113"/>
      <c r="C25" s="358" t="s">
        <v>270</v>
      </c>
      <c r="D25" s="359"/>
      <c r="E25" s="360"/>
      <c r="F25" s="111" t="s">
        <v>43</v>
      </c>
      <c r="G25" s="114">
        <v>1</v>
      </c>
      <c r="H25" s="114">
        <f>H22*G25</f>
        <v>3</v>
      </c>
      <c r="I25" s="114"/>
      <c r="J25" s="135">
        <f>H25*I25</f>
        <v>0</v>
      </c>
    </row>
    <row r="26" spans="1:10" ht="26.25" customHeight="1">
      <c r="A26" s="111">
        <v>7.4</v>
      </c>
      <c r="B26" s="113"/>
      <c r="C26" s="358" t="s">
        <v>131</v>
      </c>
      <c r="D26" s="359"/>
      <c r="E26" s="360"/>
      <c r="F26" s="111" t="s">
        <v>42</v>
      </c>
      <c r="G26" s="114">
        <v>0.07</v>
      </c>
      <c r="H26" s="114">
        <f>H22*G26</f>
        <v>0.21000000000000002</v>
      </c>
      <c r="I26" s="114"/>
      <c r="J26" s="135">
        <f>H26*I26</f>
        <v>0</v>
      </c>
    </row>
    <row r="27" spans="1:10" ht="39.75" customHeight="1">
      <c r="A27" s="117">
        <v>7</v>
      </c>
      <c r="B27" s="113" t="s">
        <v>170</v>
      </c>
      <c r="C27" s="355" t="s">
        <v>182</v>
      </c>
      <c r="D27" s="356"/>
      <c r="E27" s="357"/>
      <c r="F27" s="117" t="s">
        <v>43</v>
      </c>
      <c r="G27" s="112"/>
      <c r="H27" s="118">
        <v>3</v>
      </c>
      <c r="I27" s="112"/>
      <c r="J27" s="133">
        <f>SUM(J28:J31)</f>
        <v>0</v>
      </c>
    </row>
    <row r="28" spans="1:10" ht="26.25" customHeight="1">
      <c r="A28" s="111">
        <v>7.1</v>
      </c>
      <c r="B28" s="113" t="s">
        <v>21</v>
      </c>
      <c r="C28" s="361" t="s">
        <v>128</v>
      </c>
      <c r="D28" s="362"/>
      <c r="E28" s="363"/>
      <c r="F28" s="116" t="s">
        <v>40</v>
      </c>
      <c r="G28" s="136">
        <v>1.51</v>
      </c>
      <c r="H28" s="136">
        <f>H27*G28</f>
        <v>4.53</v>
      </c>
      <c r="I28" s="136"/>
      <c r="J28" s="147">
        <f>H28*I28</f>
        <v>0</v>
      </c>
    </row>
    <row r="29" spans="1:10" ht="26.25" customHeight="1">
      <c r="A29" s="111">
        <v>7.2</v>
      </c>
      <c r="B29" s="113" t="s">
        <v>21</v>
      </c>
      <c r="C29" s="364" t="s">
        <v>129</v>
      </c>
      <c r="D29" s="365"/>
      <c r="E29" s="366"/>
      <c r="F29" s="143" t="s">
        <v>42</v>
      </c>
      <c r="G29" s="144">
        <v>0.13</v>
      </c>
      <c r="H29" s="144">
        <f>H27*G29</f>
        <v>0.39</v>
      </c>
      <c r="I29" s="144"/>
      <c r="J29" s="149">
        <f>H29*I29</f>
        <v>0</v>
      </c>
    </row>
    <row r="30" spans="1:10" ht="26.25" customHeight="1">
      <c r="A30" s="111">
        <v>7.3</v>
      </c>
      <c r="B30" s="113"/>
      <c r="C30" s="358" t="s">
        <v>183</v>
      </c>
      <c r="D30" s="359"/>
      <c r="E30" s="360"/>
      <c r="F30" s="111" t="s">
        <v>43</v>
      </c>
      <c r="G30" s="114">
        <v>1</v>
      </c>
      <c r="H30" s="114">
        <f>H27*G30</f>
        <v>3</v>
      </c>
      <c r="I30" s="114"/>
      <c r="J30" s="135">
        <f>H30*I30</f>
        <v>0</v>
      </c>
    </row>
    <row r="31" spans="1:10" ht="26.25" customHeight="1">
      <c r="A31" s="111">
        <v>7.4</v>
      </c>
      <c r="B31" s="113"/>
      <c r="C31" s="358" t="s">
        <v>131</v>
      </c>
      <c r="D31" s="359"/>
      <c r="E31" s="360"/>
      <c r="F31" s="111" t="s">
        <v>42</v>
      </c>
      <c r="G31" s="114">
        <v>0.07</v>
      </c>
      <c r="H31" s="114">
        <f>H27*G31</f>
        <v>0.21000000000000002</v>
      </c>
      <c r="I31" s="114"/>
      <c r="J31" s="135">
        <f>H31*I31</f>
        <v>0</v>
      </c>
    </row>
    <row r="32" spans="1:10" ht="36.75" customHeight="1">
      <c r="A32" s="117">
        <v>7</v>
      </c>
      <c r="B32" s="113" t="s">
        <v>170</v>
      </c>
      <c r="C32" s="355" t="s">
        <v>235</v>
      </c>
      <c r="D32" s="356"/>
      <c r="E32" s="357"/>
      <c r="F32" s="117" t="s">
        <v>43</v>
      </c>
      <c r="G32" s="112"/>
      <c r="H32" s="118">
        <v>1</v>
      </c>
      <c r="I32" s="112"/>
      <c r="J32" s="133">
        <f>SUM(J33:J36)</f>
        <v>0</v>
      </c>
    </row>
    <row r="33" spans="1:10" ht="26.25" customHeight="1">
      <c r="A33" s="111">
        <v>7.1</v>
      </c>
      <c r="B33" s="113" t="s">
        <v>21</v>
      </c>
      <c r="C33" s="361" t="s">
        <v>128</v>
      </c>
      <c r="D33" s="362"/>
      <c r="E33" s="363"/>
      <c r="F33" s="116" t="s">
        <v>40</v>
      </c>
      <c r="G33" s="136">
        <v>42</v>
      </c>
      <c r="H33" s="136">
        <f>H32*G33</f>
        <v>42</v>
      </c>
      <c r="I33" s="136"/>
      <c r="J33" s="147">
        <f>H33*I33</f>
        <v>0</v>
      </c>
    </row>
    <row r="34" spans="1:10" ht="26.25" customHeight="1">
      <c r="A34" s="111">
        <v>7.2</v>
      </c>
      <c r="B34" s="113" t="s">
        <v>21</v>
      </c>
      <c r="C34" s="364" t="s">
        <v>129</v>
      </c>
      <c r="D34" s="365"/>
      <c r="E34" s="366"/>
      <c r="F34" s="143" t="s">
        <v>42</v>
      </c>
      <c r="G34" s="144">
        <v>3.7</v>
      </c>
      <c r="H34" s="144">
        <f>H32*G34</f>
        <v>3.7</v>
      </c>
      <c r="I34" s="144"/>
      <c r="J34" s="149">
        <f>H34*I34</f>
        <v>0</v>
      </c>
    </row>
    <row r="35" spans="1:10" ht="26.25" customHeight="1">
      <c r="A35" s="111">
        <v>7.3</v>
      </c>
      <c r="B35" s="113"/>
      <c r="C35" s="358" t="s">
        <v>236</v>
      </c>
      <c r="D35" s="359"/>
      <c r="E35" s="360"/>
      <c r="F35" s="111" t="s">
        <v>43</v>
      </c>
      <c r="G35" s="114">
        <v>1</v>
      </c>
      <c r="H35" s="114">
        <f>H32*G35</f>
        <v>1</v>
      </c>
      <c r="I35" s="114"/>
      <c r="J35" s="135">
        <f>H35*I35</f>
        <v>0</v>
      </c>
    </row>
    <row r="36" spans="1:10" ht="26.25" customHeight="1">
      <c r="A36" s="111">
        <v>7.4</v>
      </c>
      <c r="B36" s="113"/>
      <c r="C36" s="358" t="s">
        <v>131</v>
      </c>
      <c r="D36" s="359"/>
      <c r="E36" s="360"/>
      <c r="F36" s="111" t="s">
        <v>42</v>
      </c>
      <c r="G36" s="114">
        <v>0.7</v>
      </c>
      <c r="H36" s="114">
        <f>H32*G36</f>
        <v>0.7</v>
      </c>
      <c r="I36" s="114"/>
      <c r="J36" s="135">
        <f>H36*I36</f>
        <v>0</v>
      </c>
    </row>
    <row r="37" spans="1:10" ht="51" customHeight="1">
      <c r="A37" s="117">
        <v>8</v>
      </c>
      <c r="B37" s="113" t="s">
        <v>170</v>
      </c>
      <c r="C37" s="355" t="s">
        <v>171</v>
      </c>
      <c r="D37" s="356"/>
      <c r="E37" s="357"/>
      <c r="F37" s="117" t="s">
        <v>43</v>
      </c>
      <c r="G37" s="112"/>
      <c r="H37" s="118">
        <v>3</v>
      </c>
      <c r="I37" s="112"/>
      <c r="J37" s="133">
        <f>SUM(J38:J41)</f>
        <v>0</v>
      </c>
    </row>
    <row r="38" spans="1:10" ht="26.25" customHeight="1">
      <c r="A38" s="111">
        <v>8.1</v>
      </c>
      <c r="B38" s="113" t="s">
        <v>21</v>
      </c>
      <c r="C38" s="361" t="s">
        <v>128</v>
      </c>
      <c r="D38" s="362"/>
      <c r="E38" s="363"/>
      <c r="F38" s="116" t="s">
        <v>40</v>
      </c>
      <c r="G38" s="136">
        <v>1.51</v>
      </c>
      <c r="H38" s="136">
        <f>H37*G38</f>
        <v>4.53</v>
      </c>
      <c r="I38" s="136"/>
      <c r="J38" s="147">
        <f>H38*I38</f>
        <v>0</v>
      </c>
    </row>
    <row r="39" spans="1:10" ht="20.25" customHeight="1">
      <c r="A39" s="111">
        <v>8.2</v>
      </c>
      <c r="B39" s="113" t="s">
        <v>21</v>
      </c>
      <c r="C39" s="364" t="s">
        <v>129</v>
      </c>
      <c r="D39" s="365"/>
      <c r="E39" s="366"/>
      <c r="F39" s="143" t="s">
        <v>42</v>
      </c>
      <c r="G39" s="144">
        <v>0.13</v>
      </c>
      <c r="H39" s="144">
        <f>H37*G39</f>
        <v>0.39</v>
      </c>
      <c r="I39" s="144"/>
      <c r="J39" s="144">
        <f>H39*I39</f>
        <v>0</v>
      </c>
    </row>
    <row r="40" spans="1:10" ht="24.75" customHeight="1">
      <c r="A40" s="111">
        <v>8.3</v>
      </c>
      <c r="B40" s="113"/>
      <c r="C40" s="358" t="s">
        <v>172</v>
      </c>
      <c r="D40" s="359"/>
      <c r="E40" s="360"/>
      <c r="F40" s="111" t="s">
        <v>43</v>
      </c>
      <c r="G40" s="114">
        <v>1</v>
      </c>
      <c r="H40" s="114">
        <f>H37*G40</f>
        <v>3</v>
      </c>
      <c r="I40" s="114"/>
      <c r="J40" s="135">
        <f>H40*I40</f>
        <v>0</v>
      </c>
    </row>
    <row r="41" spans="1:10" ht="26.25" customHeight="1">
      <c r="A41" s="111">
        <v>8.4</v>
      </c>
      <c r="B41" s="113"/>
      <c r="C41" s="358" t="s">
        <v>131</v>
      </c>
      <c r="D41" s="359"/>
      <c r="E41" s="360"/>
      <c r="F41" s="111" t="s">
        <v>42</v>
      </c>
      <c r="G41" s="114">
        <v>0.07</v>
      </c>
      <c r="H41" s="114">
        <f>H37*G41</f>
        <v>0.21000000000000002</v>
      </c>
      <c r="I41" s="114"/>
      <c r="J41" s="135">
        <f>H41*I41</f>
        <v>0</v>
      </c>
    </row>
    <row r="42" spans="1:10" ht="51" customHeight="1">
      <c r="A42" s="117">
        <v>9</v>
      </c>
      <c r="B42" s="113" t="s">
        <v>170</v>
      </c>
      <c r="C42" s="355" t="s">
        <v>173</v>
      </c>
      <c r="D42" s="356"/>
      <c r="E42" s="357"/>
      <c r="F42" s="117" t="s">
        <v>43</v>
      </c>
      <c r="G42" s="112"/>
      <c r="H42" s="118">
        <v>3</v>
      </c>
      <c r="I42" s="112"/>
      <c r="J42" s="133">
        <f>SUM(J43:J46)</f>
        <v>0</v>
      </c>
    </row>
    <row r="43" spans="1:10" ht="26.25" customHeight="1">
      <c r="A43" s="111">
        <v>9.1</v>
      </c>
      <c r="B43" s="113" t="s">
        <v>21</v>
      </c>
      <c r="C43" s="361" t="s">
        <v>128</v>
      </c>
      <c r="D43" s="362"/>
      <c r="E43" s="363"/>
      <c r="F43" s="116" t="s">
        <v>40</v>
      </c>
      <c r="G43" s="136">
        <v>1.51</v>
      </c>
      <c r="H43" s="136">
        <f>H42*G43</f>
        <v>4.53</v>
      </c>
      <c r="I43" s="136"/>
      <c r="J43" s="147">
        <f>H43*I43</f>
        <v>0</v>
      </c>
    </row>
    <row r="44" spans="1:10" ht="20.25" customHeight="1">
      <c r="A44" s="111">
        <v>9.2</v>
      </c>
      <c r="B44" s="113" t="s">
        <v>21</v>
      </c>
      <c r="C44" s="364" t="s">
        <v>129</v>
      </c>
      <c r="D44" s="365"/>
      <c r="E44" s="366"/>
      <c r="F44" s="143" t="s">
        <v>42</v>
      </c>
      <c r="G44" s="144">
        <v>0.13</v>
      </c>
      <c r="H44" s="144">
        <f>H42*G44</f>
        <v>0.39</v>
      </c>
      <c r="I44" s="144"/>
      <c r="J44" s="149">
        <f>H44*I44</f>
        <v>0</v>
      </c>
    </row>
    <row r="45" spans="1:10" ht="33.75" customHeight="1">
      <c r="A45" s="111">
        <v>9.3</v>
      </c>
      <c r="B45" s="113"/>
      <c r="C45" s="358" t="s">
        <v>174</v>
      </c>
      <c r="D45" s="359"/>
      <c r="E45" s="360"/>
      <c r="F45" s="111" t="s">
        <v>43</v>
      </c>
      <c r="G45" s="114">
        <v>1</v>
      </c>
      <c r="H45" s="114">
        <f>H42*G45</f>
        <v>3</v>
      </c>
      <c r="I45" s="114"/>
      <c r="J45" s="135">
        <f>H45*I45</f>
        <v>0</v>
      </c>
    </row>
    <row r="46" spans="1:10" ht="26.25" customHeight="1">
      <c r="A46" s="111">
        <v>9.4</v>
      </c>
      <c r="B46" s="113"/>
      <c r="C46" s="358" t="s">
        <v>131</v>
      </c>
      <c r="D46" s="359"/>
      <c r="E46" s="360"/>
      <c r="F46" s="111" t="s">
        <v>42</v>
      </c>
      <c r="G46" s="114">
        <v>0.07</v>
      </c>
      <c r="H46" s="114">
        <f>H42*G46</f>
        <v>0.21000000000000002</v>
      </c>
      <c r="I46" s="114"/>
      <c r="J46" s="135">
        <f>H46*I46</f>
        <v>0</v>
      </c>
    </row>
    <row r="47" spans="1:10" ht="40.5" customHeight="1">
      <c r="A47" s="117">
        <v>10</v>
      </c>
      <c r="B47" s="113" t="s">
        <v>170</v>
      </c>
      <c r="C47" s="355" t="s">
        <v>181</v>
      </c>
      <c r="D47" s="356"/>
      <c r="E47" s="357"/>
      <c r="F47" s="117" t="s">
        <v>43</v>
      </c>
      <c r="G47" s="112"/>
      <c r="H47" s="118">
        <v>3</v>
      </c>
      <c r="I47" s="112"/>
      <c r="J47" s="133">
        <f>SUM(J48:J51)</f>
        <v>0</v>
      </c>
    </row>
    <row r="48" spans="1:10" ht="26.25" customHeight="1">
      <c r="A48" s="111">
        <v>10.1</v>
      </c>
      <c r="B48" s="113" t="s">
        <v>21</v>
      </c>
      <c r="C48" s="361" t="s">
        <v>128</v>
      </c>
      <c r="D48" s="362"/>
      <c r="E48" s="363"/>
      <c r="F48" s="116" t="s">
        <v>40</v>
      </c>
      <c r="G48" s="136">
        <v>1.51</v>
      </c>
      <c r="H48" s="136">
        <f>H47*G48</f>
        <v>4.53</v>
      </c>
      <c r="I48" s="136"/>
      <c r="J48" s="147">
        <f>H48*I48</f>
        <v>0</v>
      </c>
    </row>
    <row r="49" spans="1:10" ht="20.25" customHeight="1">
      <c r="A49" s="111">
        <v>10.2</v>
      </c>
      <c r="B49" s="113" t="s">
        <v>21</v>
      </c>
      <c r="C49" s="364" t="s">
        <v>129</v>
      </c>
      <c r="D49" s="365"/>
      <c r="E49" s="366"/>
      <c r="F49" s="143" t="s">
        <v>42</v>
      </c>
      <c r="G49" s="144">
        <v>0.13</v>
      </c>
      <c r="H49" s="144">
        <f>H47*G49</f>
        <v>0.39</v>
      </c>
      <c r="I49" s="144"/>
      <c r="J49" s="149">
        <f>H49*I49</f>
        <v>0</v>
      </c>
    </row>
    <row r="50" spans="1:10" ht="33.75" customHeight="1">
      <c r="A50" s="111">
        <v>10.3</v>
      </c>
      <c r="B50" s="113"/>
      <c r="C50" s="358" t="s">
        <v>175</v>
      </c>
      <c r="D50" s="359"/>
      <c r="E50" s="360"/>
      <c r="F50" s="111" t="s">
        <v>43</v>
      </c>
      <c r="G50" s="114">
        <v>1</v>
      </c>
      <c r="H50" s="114">
        <f>H47*G50</f>
        <v>3</v>
      </c>
      <c r="I50" s="114"/>
      <c r="J50" s="135">
        <f>H50*I50</f>
        <v>0</v>
      </c>
    </row>
    <row r="51" spans="1:10" ht="26.25" customHeight="1">
      <c r="A51" s="111">
        <v>10.411</v>
      </c>
      <c r="B51" s="113"/>
      <c r="C51" s="358" t="s">
        <v>131</v>
      </c>
      <c r="D51" s="359"/>
      <c r="E51" s="360"/>
      <c r="F51" s="111" t="s">
        <v>42</v>
      </c>
      <c r="G51" s="114">
        <v>0.07</v>
      </c>
      <c r="H51" s="114">
        <f>H47*G51</f>
        <v>0.21000000000000002</v>
      </c>
      <c r="I51" s="114"/>
      <c r="J51" s="135">
        <f>H51*I51</f>
        <v>0</v>
      </c>
    </row>
    <row r="52" spans="1:10" ht="48" customHeight="1">
      <c r="A52" s="117">
        <v>11</v>
      </c>
      <c r="B52" s="113" t="s">
        <v>176</v>
      </c>
      <c r="C52" s="355" t="s">
        <v>177</v>
      </c>
      <c r="D52" s="356"/>
      <c r="E52" s="357"/>
      <c r="F52" s="117" t="s">
        <v>157</v>
      </c>
      <c r="G52" s="112"/>
      <c r="H52" s="118">
        <v>0.58</v>
      </c>
      <c r="I52" s="112"/>
      <c r="J52" s="133">
        <f>SUM(J53:J55)</f>
        <v>0</v>
      </c>
    </row>
    <row r="53" spans="1:10" ht="26.25" customHeight="1">
      <c r="A53" s="111">
        <v>11.1</v>
      </c>
      <c r="B53" s="113" t="s">
        <v>21</v>
      </c>
      <c r="C53" s="361" t="s">
        <v>128</v>
      </c>
      <c r="D53" s="362"/>
      <c r="E53" s="363"/>
      <c r="F53" s="116" t="s">
        <v>40</v>
      </c>
      <c r="G53" s="136">
        <v>5.16</v>
      </c>
      <c r="H53" s="136">
        <f>H52*G53</f>
        <v>2.9928</v>
      </c>
      <c r="I53" s="136"/>
      <c r="J53" s="147">
        <f>H53*I53</f>
        <v>0</v>
      </c>
    </row>
    <row r="54" spans="1:10" ht="22.5" customHeight="1">
      <c r="A54" s="111">
        <v>11.2</v>
      </c>
      <c r="B54" s="113"/>
      <c r="C54" s="364" t="s">
        <v>178</v>
      </c>
      <c r="D54" s="365"/>
      <c r="E54" s="366"/>
      <c r="F54" s="143" t="s">
        <v>19</v>
      </c>
      <c r="G54" s="144">
        <v>1</v>
      </c>
      <c r="H54" s="144">
        <f>H52*G54</f>
        <v>0.58</v>
      </c>
      <c r="I54" s="144"/>
      <c r="J54" s="149">
        <f>H54*I54</f>
        <v>0</v>
      </c>
    </row>
    <row r="55" spans="1:10" ht="26.25" customHeight="1">
      <c r="A55" s="111">
        <v>11.3</v>
      </c>
      <c r="B55" s="113"/>
      <c r="C55" s="358" t="s">
        <v>131</v>
      </c>
      <c r="D55" s="359"/>
      <c r="E55" s="360"/>
      <c r="F55" s="111" t="s">
        <v>42</v>
      </c>
      <c r="G55" s="114">
        <v>0.11</v>
      </c>
      <c r="H55" s="114">
        <f>H52*G55</f>
        <v>0.0638</v>
      </c>
      <c r="I55" s="114"/>
      <c r="J55" s="135">
        <f>H55*I55</f>
        <v>0</v>
      </c>
    </row>
    <row r="56" spans="1:10" ht="42.75" customHeight="1">
      <c r="A56" s="224">
        <v>12</v>
      </c>
      <c r="B56" s="225" t="s">
        <v>248</v>
      </c>
      <c r="C56" s="355" t="s">
        <v>250</v>
      </c>
      <c r="D56" s="356"/>
      <c r="E56" s="357"/>
      <c r="F56" s="283" t="s">
        <v>43</v>
      </c>
      <c r="G56" s="226"/>
      <c r="H56" s="227">
        <v>6</v>
      </c>
      <c r="I56" s="226"/>
      <c r="J56" s="133">
        <f>J57+J59+J60+J61+J62</f>
        <v>0</v>
      </c>
    </row>
    <row r="57" spans="1:10" ht="26.25" customHeight="1">
      <c r="A57" s="228">
        <f aca="true" t="shared" si="1" ref="A57:A62">A56+0.1</f>
        <v>12.1</v>
      </c>
      <c r="B57" s="225"/>
      <c r="C57" s="361" t="s">
        <v>128</v>
      </c>
      <c r="D57" s="362"/>
      <c r="E57" s="363"/>
      <c r="F57" s="284" t="s">
        <v>40</v>
      </c>
      <c r="G57" s="229">
        <v>5.16</v>
      </c>
      <c r="H57" s="229">
        <f>H56*G57</f>
        <v>30.96</v>
      </c>
      <c r="I57" s="229"/>
      <c r="J57" s="230">
        <f aca="true" t="shared" si="2" ref="J57:J62">H57*I57</f>
        <v>0</v>
      </c>
    </row>
    <row r="58" spans="1:10" ht="26.25" customHeight="1">
      <c r="A58" s="228">
        <f t="shared" si="1"/>
        <v>12.2</v>
      </c>
      <c r="B58" s="225"/>
      <c r="C58" s="364" t="s">
        <v>129</v>
      </c>
      <c r="D58" s="365"/>
      <c r="E58" s="366"/>
      <c r="F58" s="285" t="s">
        <v>190</v>
      </c>
      <c r="G58" s="226">
        <v>0.06</v>
      </c>
      <c r="H58" s="226">
        <f>G58*H56</f>
        <v>0.36</v>
      </c>
      <c r="I58" s="226"/>
      <c r="J58" s="231">
        <f t="shared" si="2"/>
        <v>0</v>
      </c>
    </row>
    <row r="59" spans="1:10" ht="26.25" customHeight="1">
      <c r="A59" s="228">
        <f t="shared" si="1"/>
        <v>12.299999999999999</v>
      </c>
      <c r="B59" s="225"/>
      <c r="C59" s="358" t="s">
        <v>249</v>
      </c>
      <c r="D59" s="359"/>
      <c r="E59" s="360"/>
      <c r="F59" s="286" t="s">
        <v>43</v>
      </c>
      <c r="G59" s="232">
        <v>1</v>
      </c>
      <c r="H59" s="232">
        <f>H56*G59</f>
        <v>6</v>
      </c>
      <c r="I59" s="232"/>
      <c r="J59" s="233">
        <f t="shared" si="2"/>
        <v>0</v>
      </c>
    </row>
    <row r="60" spans="1:10" ht="26.25" customHeight="1">
      <c r="A60" s="228">
        <f t="shared" si="1"/>
        <v>12.399999999999999</v>
      </c>
      <c r="B60" s="225" t="s">
        <v>21</v>
      </c>
      <c r="C60" s="358" t="s">
        <v>135</v>
      </c>
      <c r="D60" s="359"/>
      <c r="E60" s="360"/>
      <c r="F60" s="286" t="s">
        <v>43</v>
      </c>
      <c r="G60" s="232">
        <v>2</v>
      </c>
      <c r="H60" s="232">
        <f>H56*G60</f>
        <v>12</v>
      </c>
      <c r="I60" s="232"/>
      <c r="J60" s="233">
        <f t="shared" si="2"/>
        <v>0</v>
      </c>
    </row>
    <row r="61" spans="1:10" ht="26.25" customHeight="1">
      <c r="A61" s="228">
        <f t="shared" si="1"/>
        <v>12.499999999999998</v>
      </c>
      <c r="B61" s="225" t="s">
        <v>21</v>
      </c>
      <c r="C61" s="358" t="s">
        <v>136</v>
      </c>
      <c r="D61" s="359"/>
      <c r="E61" s="360"/>
      <c r="F61" s="286" t="s">
        <v>38</v>
      </c>
      <c r="G61" s="232">
        <v>1.1</v>
      </c>
      <c r="H61" s="232">
        <f>H56*G61</f>
        <v>6.6000000000000005</v>
      </c>
      <c r="I61" s="232"/>
      <c r="J61" s="233">
        <f t="shared" si="2"/>
        <v>0</v>
      </c>
    </row>
    <row r="62" spans="1:10" ht="26.25" customHeight="1">
      <c r="A62" s="228">
        <f t="shared" si="1"/>
        <v>12.599999999999998</v>
      </c>
      <c r="B62" s="225" t="s">
        <v>21</v>
      </c>
      <c r="C62" s="358" t="s">
        <v>131</v>
      </c>
      <c r="D62" s="359"/>
      <c r="E62" s="360"/>
      <c r="F62" s="286" t="s">
        <v>190</v>
      </c>
      <c r="G62" s="232">
        <v>1.6</v>
      </c>
      <c r="H62" s="232">
        <f>G62*H56</f>
        <v>9.600000000000001</v>
      </c>
      <c r="I62" s="232"/>
      <c r="J62" s="233">
        <f t="shared" si="2"/>
        <v>0</v>
      </c>
    </row>
    <row r="63" spans="1:10" ht="39" customHeight="1">
      <c r="A63" s="111"/>
      <c r="B63" s="113" t="s">
        <v>21</v>
      </c>
      <c r="C63" s="355" t="s">
        <v>179</v>
      </c>
      <c r="D63" s="356"/>
      <c r="E63" s="357"/>
      <c r="F63" s="111" t="s">
        <v>42</v>
      </c>
      <c r="G63" s="115"/>
      <c r="H63" s="114"/>
      <c r="I63" s="118"/>
      <c r="J63" s="133">
        <f>J5+J10+J15+J20+J21+J22+J27+J37+J42+J47+J52+J32+J56</f>
        <v>0</v>
      </c>
    </row>
    <row r="64" spans="1:10" ht="34.5" customHeight="1">
      <c r="A64" s="117"/>
      <c r="B64" s="113"/>
      <c r="C64" s="358" t="s">
        <v>180</v>
      </c>
      <c r="D64" s="359"/>
      <c r="E64" s="360"/>
      <c r="F64" s="111" t="s">
        <v>42</v>
      </c>
      <c r="G64" s="114"/>
      <c r="H64" s="115"/>
      <c r="I64" s="114"/>
      <c r="J64" s="137">
        <f>J63*10%</f>
        <v>0</v>
      </c>
    </row>
    <row r="65" spans="1:10" ht="24" customHeight="1">
      <c r="A65" s="117"/>
      <c r="B65" s="113"/>
      <c r="C65" s="355" t="s">
        <v>37</v>
      </c>
      <c r="D65" s="356"/>
      <c r="E65" s="357"/>
      <c r="F65" s="117" t="s">
        <v>42</v>
      </c>
      <c r="G65" s="114"/>
      <c r="H65" s="112"/>
      <c r="I65" s="114"/>
      <c r="J65" s="137">
        <f>J63+J64</f>
        <v>0</v>
      </c>
    </row>
    <row r="66" spans="1:10" ht="24" customHeight="1">
      <c r="A66" s="117"/>
      <c r="B66" s="113"/>
      <c r="C66" s="358" t="s">
        <v>153</v>
      </c>
      <c r="D66" s="359"/>
      <c r="E66" s="360"/>
      <c r="F66" s="111" t="s">
        <v>42</v>
      </c>
      <c r="G66" s="114"/>
      <c r="H66" s="114"/>
      <c r="I66" s="114"/>
      <c r="J66" s="137">
        <f>J65*0.08</f>
        <v>0</v>
      </c>
    </row>
    <row r="67" spans="1:10" ht="19.5" customHeight="1">
      <c r="A67" s="111"/>
      <c r="B67" s="113"/>
      <c r="C67" s="355" t="s">
        <v>154</v>
      </c>
      <c r="D67" s="356"/>
      <c r="E67" s="357"/>
      <c r="F67" s="111" t="s">
        <v>42</v>
      </c>
      <c r="G67" s="114"/>
      <c r="H67" s="114"/>
      <c r="I67" s="114"/>
      <c r="J67" s="137">
        <f>J65+J66</f>
        <v>0</v>
      </c>
    </row>
    <row r="68" ht="31.5" customHeight="1"/>
    <row r="69" spans="3:10" ht="13.5">
      <c r="C69" s="353"/>
      <c r="D69" s="353"/>
      <c r="E69" s="353"/>
      <c r="F69" s="353"/>
      <c r="G69" s="353"/>
      <c r="H69" s="353"/>
      <c r="I69" s="353"/>
      <c r="J69" s="353"/>
    </row>
    <row r="70" spans="3:12" ht="16.5" customHeight="1">
      <c r="C70" s="353"/>
      <c r="D70" s="353"/>
      <c r="E70" s="353"/>
      <c r="F70" s="353"/>
      <c r="G70" s="353"/>
      <c r="H70" s="353"/>
      <c r="I70" s="353"/>
      <c r="J70" s="353"/>
      <c r="K70" s="145"/>
      <c r="L70" s="145"/>
    </row>
    <row r="71" ht="16.5" customHeight="1"/>
  </sheetData>
  <sheetProtection/>
  <mergeCells count="72">
    <mergeCell ref="A3:A4"/>
    <mergeCell ref="B3:B4"/>
    <mergeCell ref="C3:E4"/>
    <mergeCell ref="F3:F4"/>
    <mergeCell ref="G3:H3"/>
    <mergeCell ref="I3:J3"/>
    <mergeCell ref="C6:E6"/>
    <mergeCell ref="C7:E7"/>
    <mergeCell ref="C8:E8"/>
    <mergeCell ref="C9:E9"/>
    <mergeCell ref="C10:E10"/>
    <mergeCell ref="C5:E5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47:E47"/>
    <mergeCell ref="C48:E48"/>
    <mergeCell ref="C39:E39"/>
    <mergeCell ref="C33:E33"/>
    <mergeCell ref="C34:E34"/>
    <mergeCell ref="C35:E35"/>
    <mergeCell ref="C36:E36"/>
    <mergeCell ref="C40:E40"/>
    <mergeCell ref="C37:E37"/>
    <mergeCell ref="C38:E38"/>
    <mergeCell ref="C41:E41"/>
    <mergeCell ref="C42:E42"/>
    <mergeCell ref="C43:E43"/>
    <mergeCell ref="C44:E44"/>
    <mergeCell ref="C45:E45"/>
    <mergeCell ref="C46:E46"/>
    <mergeCell ref="C65:E65"/>
    <mergeCell ref="C66:E66"/>
    <mergeCell ref="C61:E61"/>
    <mergeCell ref="C62:E62"/>
    <mergeCell ref="C57:E57"/>
    <mergeCell ref="C58:E58"/>
    <mergeCell ref="C59:E59"/>
    <mergeCell ref="C60:E60"/>
    <mergeCell ref="C49:E49"/>
    <mergeCell ref="C50:E50"/>
    <mergeCell ref="C51:E51"/>
    <mergeCell ref="C52:E52"/>
    <mergeCell ref="A1:J1"/>
    <mergeCell ref="C27:E27"/>
    <mergeCell ref="C28:E28"/>
    <mergeCell ref="C29:E29"/>
    <mergeCell ref="C30:E30"/>
    <mergeCell ref="C31:E31"/>
    <mergeCell ref="C23:E23"/>
    <mergeCell ref="C24:E24"/>
    <mergeCell ref="C25:E25"/>
    <mergeCell ref="C26:E26"/>
    <mergeCell ref="C69:J70"/>
    <mergeCell ref="A2:J2"/>
    <mergeCell ref="C32:E32"/>
    <mergeCell ref="C64:E64"/>
    <mergeCell ref="C67:E67"/>
    <mergeCell ref="C53:E53"/>
    <mergeCell ref="C54:E54"/>
    <mergeCell ref="C55:E55"/>
    <mergeCell ref="C63:E63"/>
    <mergeCell ref="C56:E56"/>
  </mergeCells>
  <printOptions/>
  <pageMargins left="0.9055118110236221" right="0.3937007874015748" top="0.49" bottom="0.37" header="0.28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Normal="112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8" sqref="I18:I29"/>
    </sheetView>
  </sheetViews>
  <sheetFormatPr defaultColWidth="9.140625" defaultRowHeight="12.75"/>
  <cols>
    <col min="1" max="1" width="4.57421875" style="163" customWidth="1"/>
    <col min="2" max="2" width="9.421875" style="178" customWidth="1"/>
    <col min="3" max="4" width="9.140625" style="163" customWidth="1"/>
    <col min="5" max="5" width="17.140625" style="163" customWidth="1"/>
    <col min="6" max="6" width="7.57421875" style="163" customWidth="1"/>
    <col min="7" max="7" width="8.57421875" style="163" customWidth="1"/>
    <col min="8" max="8" width="7.421875" style="163" customWidth="1"/>
    <col min="9" max="9" width="7.57421875" style="163" customWidth="1"/>
    <col min="10" max="10" width="10.00390625" style="163" customWidth="1"/>
    <col min="11" max="11" width="9.140625" style="163" customWidth="1"/>
    <col min="12" max="12" width="12.28125" style="163" bestFit="1" customWidth="1"/>
    <col min="13" max="16384" width="9.140625" style="163" customWidth="1"/>
  </cols>
  <sheetData>
    <row r="1" spans="1:9" ht="27.75" customHeight="1">
      <c r="A1" s="390" t="s">
        <v>237</v>
      </c>
      <c r="B1" s="390"/>
      <c r="C1" s="390"/>
      <c r="D1" s="390"/>
      <c r="E1" s="390"/>
      <c r="F1" s="390"/>
      <c r="G1" s="390"/>
      <c r="H1" s="390"/>
      <c r="I1" s="390"/>
    </row>
    <row r="2" ht="10.5" customHeight="1"/>
    <row r="3" spans="1:9" ht="37.5" customHeight="1">
      <c r="A3" s="390" t="s">
        <v>238</v>
      </c>
      <c r="B3" s="390"/>
      <c r="C3" s="390"/>
      <c r="D3" s="390"/>
      <c r="E3" s="390"/>
      <c r="F3" s="390"/>
      <c r="G3" s="390"/>
      <c r="H3" s="390"/>
      <c r="I3" s="390"/>
    </row>
    <row r="4" spans="1:10" ht="33" customHeight="1">
      <c r="A4" s="393" t="s">
        <v>0</v>
      </c>
      <c r="B4" s="394" t="s">
        <v>121</v>
      </c>
      <c r="C4" s="396" t="s">
        <v>185</v>
      </c>
      <c r="D4" s="397"/>
      <c r="E4" s="398"/>
      <c r="F4" s="391" t="s">
        <v>44</v>
      </c>
      <c r="G4" s="384" t="s">
        <v>124</v>
      </c>
      <c r="H4" s="386"/>
      <c r="I4" s="384" t="s">
        <v>184</v>
      </c>
      <c r="J4" s="386"/>
    </row>
    <row r="5" spans="1:10" ht="73.5" customHeight="1">
      <c r="A5" s="392"/>
      <c r="B5" s="395"/>
      <c r="C5" s="399"/>
      <c r="D5" s="400"/>
      <c r="E5" s="401"/>
      <c r="F5" s="392"/>
      <c r="G5" s="83" t="s">
        <v>186</v>
      </c>
      <c r="H5" s="83" t="s">
        <v>187</v>
      </c>
      <c r="I5" s="83" t="s">
        <v>186</v>
      </c>
      <c r="J5" s="83" t="s">
        <v>37</v>
      </c>
    </row>
    <row r="6" spans="1:10" ht="14.25" customHeight="1">
      <c r="A6" s="165">
        <v>1</v>
      </c>
      <c r="B6" s="179">
        <v>2</v>
      </c>
      <c r="C6" s="384">
        <v>3</v>
      </c>
      <c r="D6" s="385"/>
      <c r="E6" s="386"/>
      <c r="F6" s="165">
        <v>4</v>
      </c>
      <c r="G6" s="165">
        <v>5</v>
      </c>
      <c r="H6" s="165">
        <v>6</v>
      </c>
      <c r="I6" s="165">
        <v>7</v>
      </c>
      <c r="J6" s="165">
        <v>8</v>
      </c>
    </row>
    <row r="7" spans="1:10" ht="37.5" customHeight="1">
      <c r="A7" s="164">
        <v>1</v>
      </c>
      <c r="B7" s="179" t="s">
        <v>188</v>
      </c>
      <c r="C7" s="387" t="s">
        <v>189</v>
      </c>
      <c r="D7" s="388"/>
      <c r="E7" s="389"/>
      <c r="F7" s="164" t="s">
        <v>55</v>
      </c>
      <c r="G7" s="164"/>
      <c r="H7" s="164">
        <v>91</v>
      </c>
      <c r="I7" s="164"/>
      <c r="J7" s="180">
        <f>SUM(J8:J9)</f>
        <v>0</v>
      </c>
    </row>
    <row r="8" spans="1:10" ht="21.75" customHeight="1">
      <c r="A8" s="165">
        <f>A7+0.1</f>
        <v>1.1</v>
      </c>
      <c r="B8" s="179"/>
      <c r="C8" s="384" t="s">
        <v>39</v>
      </c>
      <c r="D8" s="385"/>
      <c r="E8" s="386"/>
      <c r="F8" s="166" t="s">
        <v>40</v>
      </c>
      <c r="G8" s="166">
        <v>0.246</v>
      </c>
      <c r="H8" s="166">
        <f>H7*G8</f>
        <v>22.386</v>
      </c>
      <c r="I8" s="167"/>
      <c r="J8" s="168">
        <f>H8*I8</f>
        <v>0</v>
      </c>
    </row>
    <row r="9" spans="1:10" ht="21.75" customHeight="1">
      <c r="A9" s="165">
        <f>A8+0.1</f>
        <v>1.2000000000000002</v>
      </c>
      <c r="B9" s="179"/>
      <c r="C9" s="384" t="s">
        <v>129</v>
      </c>
      <c r="D9" s="385"/>
      <c r="E9" s="386"/>
      <c r="F9" s="169" t="s">
        <v>190</v>
      </c>
      <c r="G9" s="169">
        <v>0.093</v>
      </c>
      <c r="H9" s="169">
        <f>H7*G9</f>
        <v>8.463</v>
      </c>
      <c r="I9" s="170"/>
      <c r="J9" s="171">
        <f>H9*I9</f>
        <v>0</v>
      </c>
    </row>
    <row r="10" spans="1:10" ht="25.5" customHeight="1">
      <c r="A10" s="164">
        <v>2</v>
      </c>
      <c r="B10" s="179" t="s">
        <v>191</v>
      </c>
      <c r="C10" s="387" t="s">
        <v>192</v>
      </c>
      <c r="D10" s="388"/>
      <c r="E10" s="389"/>
      <c r="F10" s="164" t="s">
        <v>41</v>
      </c>
      <c r="G10" s="164"/>
      <c r="H10" s="164">
        <v>0.15</v>
      </c>
      <c r="I10" s="164"/>
      <c r="J10" s="180">
        <f>SUM(J11:J12)</f>
        <v>0</v>
      </c>
    </row>
    <row r="11" spans="1:10" ht="21.75" customHeight="1">
      <c r="A11" s="165">
        <f>A10+0.1</f>
        <v>2.1</v>
      </c>
      <c r="B11" s="179"/>
      <c r="C11" s="384" t="s">
        <v>39</v>
      </c>
      <c r="D11" s="385"/>
      <c r="E11" s="386"/>
      <c r="F11" s="166" t="s">
        <v>40</v>
      </c>
      <c r="G11" s="166">
        <v>74.2</v>
      </c>
      <c r="H11" s="172">
        <f>H10*G11</f>
        <v>11.13</v>
      </c>
      <c r="I11" s="167"/>
      <c r="J11" s="168">
        <f>H11*I11</f>
        <v>0</v>
      </c>
    </row>
    <row r="12" spans="1:10" ht="21.75" customHeight="1">
      <c r="A12" s="165">
        <f>A11+0.1</f>
        <v>2.2</v>
      </c>
      <c r="B12" s="179"/>
      <c r="C12" s="384" t="s">
        <v>129</v>
      </c>
      <c r="D12" s="385"/>
      <c r="E12" s="386"/>
      <c r="F12" s="169" t="s">
        <v>190</v>
      </c>
      <c r="G12" s="169">
        <v>1.1</v>
      </c>
      <c r="H12" s="173">
        <f>H10*G12</f>
        <v>0.165</v>
      </c>
      <c r="I12" s="170"/>
      <c r="J12" s="171">
        <f>H12*I12</f>
        <v>0</v>
      </c>
    </row>
    <row r="13" spans="1:12" ht="35.25" customHeight="1">
      <c r="A13" s="164">
        <v>3</v>
      </c>
      <c r="B13" s="179" t="s">
        <v>193</v>
      </c>
      <c r="C13" s="387" t="s">
        <v>194</v>
      </c>
      <c r="D13" s="388"/>
      <c r="E13" s="389"/>
      <c r="F13" s="164" t="s">
        <v>55</v>
      </c>
      <c r="G13" s="164"/>
      <c r="H13" s="164">
        <f>H16+H17</f>
        <v>190</v>
      </c>
      <c r="I13" s="164"/>
      <c r="J13" s="180">
        <f>SUM(J14:J17)</f>
        <v>0</v>
      </c>
      <c r="L13" s="181"/>
    </row>
    <row r="14" spans="1:10" ht="21.75" customHeight="1">
      <c r="A14" s="165">
        <f>A13+0.1</f>
        <v>3.1</v>
      </c>
      <c r="B14" s="179"/>
      <c r="C14" s="384" t="s">
        <v>39</v>
      </c>
      <c r="D14" s="385"/>
      <c r="E14" s="386"/>
      <c r="F14" s="166" t="s">
        <v>40</v>
      </c>
      <c r="G14" s="166">
        <v>0.16</v>
      </c>
      <c r="H14" s="166">
        <f>H13*G14</f>
        <v>30.400000000000002</v>
      </c>
      <c r="I14" s="167"/>
      <c r="J14" s="168">
        <f>H14*I14</f>
        <v>0</v>
      </c>
    </row>
    <row r="15" spans="1:10" ht="19.5" customHeight="1">
      <c r="A15" s="165">
        <f>A14+0.1</f>
        <v>3.2</v>
      </c>
      <c r="B15" s="179"/>
      <c r="C15" s="384" t="s">
        <v>129</v>
      </c>
      <c r="D15" s="385"/>
      <c r="E15" s="386"/>
      <c r="F15" s="169" t="s">
        <v>190</v>
      </c>
      <c r="G15" s="169">
        <v>0.002</v>
      </c>
      <c r="H15" s="169">
        <f>H13*G15</f>
        <v>0.38</v>
      </c>
      <c r="I15" s="170"/>
      <c r="J15" s="171">
        <f>H15*I15</f>
        <v>0</v>
      </c>
    </row>
    <row r="16" spans="1:10" ht="25.5" customHeight="1">
      <c r="A16" s="165">
        <f>A15+0.1</f>
        <v>3.3000000000000003</v>
      </c>
      <c r="B16" s="179" t="s">
        <v>195</v>
      </c>
      <c r="C16" s="384" t="s">
        <v>196</v>
      </c>
      <c r="D16" s="385"/>
      <c r="E16" s="386"/>
      <c r="F16" s="165" t="s">
        <v>55</v>
      </c>
      <c r="G16" s="165"/>
      <c r="H16" s="165">
        <v>120</v>
      </c>
      <c r="I16" s="174"/>
      <c r="J16" s="175">
        <f>H16*I16</f>
        <v>0</v>
      </c>
    </row>
    <row r="17" spans="1:10" ht="25.5" customHeight="1">
      <c r="A17" s="165">
        <f>A16+0.1</f>
        <v>3.4000000000000004</v>
      </c>
      <c r="B17" s="179" t="s">
        <v>197</v>
      </c>
      <c r="C17" s="384" t="s">
        <v>198</v>
      </c>
      <c r="D17" s="385"/>
      <c r="E17" s="386"/>
      <c r="F17" s="165" t="s">
        <v>55</v>
      </c>
      <c r="G17" s="165"/>
      <c r="H17" s="165">
        <v>70</v>
      </c>
      <c r="I17" s="174"/>
      <c r="J17" s="175">
        <f>H17*I17</f>
        <v>0</v>
      </c>
    </row>
    <row r="18" spans="1:10" ht="34.5" customHeight="1">
      <c r="A18" s="164">
        <v>4</v>
      </c>
      <c r="B18" s="179" t="s">
        <v>199</v>
      </c>
      <c r="C18" s="387" t="s">
        <v>200</v>
      </c>
      <c r="D18" s="388"/>
      <c r="E18" s="389"/>
      <c r="F18" s="164" t="s">
        <v>54</v>
      </c>
      <c r="G18" s="164"/>
      <c r="H18" s="164">
        <v>4</v>
      </c>
      <c r="I18" s="164"/>
      <c r="J18" s="180">
        <f>SUM(J19:J21)</f>
        <v>0</v>
      </c>
    </row>
    <row r="19" spans="1:10" ht="23.25" customHeight="1">
      <c r="A19" s="165">
        <f>A18+0.1</f>
        <v>4.1</v>
      </c>
      <c r="B19" s="179"/>
      <c r="C19" s="384" t="s">
        <v>39</v>
      </c>
      <c r="D19" s="385"/>
      <c r="E19" s="386"/>
      <c r="F19" s="166" t="s">
        <v>40</v>
      </c>
      <c r="G19" s="166">
        <v>0.2</v>
      </c>
      <c r="H19" s="166">
        <f>H18*G19</f>
        <v>0.8</v>
      </c>
      <c r="I19" s="167"/>
      <c r="J19" s="168">
        <f>H19*I19</f>
        <v>0</v>
      </c>
    </row>
    <row r="20" spans="1:10" ht="21.75" customHeight="1">
      <c r="A20" s="165">
        <f>A19+0.1</f>
        <v>4.199999999999999</v>
      </c>
      <c r="B20" s="179"/>
      <c r="C20" s="384" t="s">
        <v>129</v>
      </c>
      <c r="D20" s="385"/>
      <c r="E20" s="386"/>
      <c r="F20" s="169" t="s">
        <v>190</v>
      </c>
      <c r="G20" s="169">
        <v>0.005</v>
      </c>
      <c r="H20" s="169">
        <f>H18*G20</f>
        <v>0.02</v>
      </c>
      <c r="I20" s="170"/>
      <c r="J20" s="171">
        <f>H20*I20</f>
        <v>0</v>
      </c>
    </row>
    <row r="21" spans="1:10" ht="24.75" customHeight="1">
      <c r="A21" s="165">
        <f>A20+0.1</f>
        <v>4.299999999999999</v>
      </c>
      <c r="B21" s="179" t="s">
        <v>201</v>
      </c>
      <c r="C21" s="384" t="s">
        <v>202</v>
      </c>
      <c r="D21" s="385"/>
      <c r="E21" s="386"/>
      <c r="F21" s="165" t="s">
        <v>54</v>
      </c>
      <c r="G21" s="165"/>
      <c r="H21" s="165">
        <v>4</v>
      </c>
      <c r="I21" s="165"/>
      <c r="J21" s="175">
        <f>H21*I21</f>
        <v>0</v>
      </c>
    </row>
    <row r="22" spans="1:10" ht="52.5" customHeight="1">
      <c r="A22" s="164">
        <v>5</v>
      </c>
      <c r="B22" s="179" t="s">
        <v>203</v>
      </c>
      <c r="C22" s="387" t="s">
        <v>204</v>
      </c>
      <c r="D22" s="388"/>
      <c r="E22" s="389"/>
      <c r="F22" s="164" t="s">
        <v>54</v>
      </c>
      <c r="G22" s="164"/>
      <c r="H22" s="164">
        <v>10</v>
      </c>
      <c r="I22" s="164"/>
      <c r="J22" s="180">
        <f>SUM(J23:J25)</f>
        <v>0</v>
      </c>
    </row>
    <row r="23" spans="1:10" ht="24" customHeight="1">
      <c r="A23" s="165">
        <f>A22+0.1</f>
        <v>5.1</v>
      </c>
      <c r="B23" s="179"/>
      <c r="C23" s="384" t="s">
        <v>39</v>
      </c>
      <c r="D23" s="385"/>
      <c r="E23" s="386"/>
      <c r="F23" s="166" t="s">
        <v>40</v>
      </c>
      <c r="G23" s="166">
        <v>0.22</v>
      </c>
      <c r="H23" s="166">
        <f>H22*G23</f>
        <v>2.2</v>
      </c>
      <c r="I23" s="167"/>
      <c r="J23" s="168">
        <f>H23*I23</f>
        <v>0</v>
      </c>
    </row>
    <row r="24" spans="1:10" ht="21" customHeight="1">
      <c r="A24" s="165">
        <f>A23+0.1</f>
        <v>5.199999999999999</v>
      </c>
      <c r="B24" s="179"/>
      <c r="C24" s="384" t="s">
        <v>129</v>
      </c>
      <c r="D24" s="385"/>
      <c r="E24" s="386"/>
      <c r="F24" s="169" t="s">
        <v>190</v>
      </c>
      <c r="G24" s="169">
        <v>0.002</v>
      </c>
      <c r="H24" s="169">
        <f>H22*G24</f>
        <v>0.02</v>
      </c>
      <c r="I24" s="170"/>
      <c r="J24" s="171">
        <f>H24*I24</f>
        <v>0</v>
      </c>
    </row>
    <row r="25" spans="1:14" ht="24" customHeight="1">
      <c r="A25" s="165">
        <f>A24+0.1</f>
        <v>5.299999999999999</v>
      </c>
      <c r="B25" s="179" t="s">
        <v>205</v>
      </c>
      <c r="C25" s="384" t="s">
        <v>206</v>
      </c>
      <c r="D25" s="385"/>
      <c r="E25" s="386"/>
      <c r="F25" s="165" t="s">
        <v>54</v>
      </c>
      <c r="G25" s="165"/>
      <c r="H25" s="165">
        <v>10</v>
      </c>
      <c r="I25" s="165"/>
      <c r="J25" s="175">
        <f>H25*I25</f>
        <v>0</v>
      </c>
      <c r="N25" s="163" t="s">
        <v>207</v>
      </c>
    </row>
    <row r="26" spans="1:10" ht="33.75" customHeight="1">
      <c r="A26" s="164">
        <v>6</v>
      </c>
      <c r="B26" s="179" t="s">
        <v>208</v>
      </c>
      <c r="C26" s="387" t="s">
        <v>209</v>
      </c>
      <c r="D26" s="388"/>
      <c r="E26" s="389"/>
      <c r="F26" s="164" t="s">
        <v>54</v>
      </c>
      <c r="G26" s="164"/>
      <c r="H26" s="164">
        <v>20</v>
      </c>
      <c r="I26" s="164"/>
      <c r="J26" s="180">
        <f>SUM(J27:J29)</f>
        <v>0</v>
      </c>
    </row>
    <row r="27" spans="1:10" ht="24" customHeight="1">
      <c r="A27" s="165">
        <f>A26+0.1</f>
        <v>6.1</v>
      </c>
      <c r="B27" s="179"/>
      <c r="C27" s="384" t="s">
        <v>39</v>
      </c>
      <c r="D27" s="385"/>
      <c r="E27" s="386"/>
      <c r="F27" s="166" t="s">
        <v>40</v>
      </c>
      <c r="G27" s="166">
        <v>2</v>
      </c>
      <c r="H27" s="166">
        <f>H26*G27</f>
        <v>40</v>
      </c>
      <c r="I27" s="167"/>
      <c r="J27" s="168">
        <f>H27*I27</f>
        <v>0</v>
      </c>
    </row>
    <row r="28" spans="1:10" ht="22.5" customHeight="1">
      <c r="A28" s="165">
        <f>A27+0.1</f>
        <v>6.199999999999999</v>
      </c>
      <c r="B28" s="179"/>
      <c r="C28" s="384" t="s">
        <v>129</v>
      </c>
      <c r="D28" s="385"/>
      <c r="E28" s="386"/>
      <c r="F28" s="169" t="s">
        <v>190</v>
      </c>
      <c r="G28" s="169">
        <v>0.96</v>
      </c>
      <c r="H28" s="169">
        <f>H26*G28</f>
        <v>19.2</v>
      </c>
      <c r="I28" s="170"/>
      <c r="J28" s="171">
        <f>H28*I28</f>
        <v>0</v>
      </c>
    </row>
    <row r="29" spans="1:10" ht="27" customHeight="1">
      <c r="A29" s="165">
        <f>A28+0.1</f>
        <v>6.299999999999999</v>
      </c>
      <c r="B29" s="179" t="s">
        <v>210</v>
      </c>
      <c r="C29" s="384" t="s">
        <v>211</v>
      </c>
      <c r="D29" s="385"/>
      <c r="E29" s="386"/>
      <c r="F29" s="165" t="s">
        <v>54</v>
      </c>
      <c r="G29" s="165"/>
      <c r="H29" s="165">
        <v>20</v>
      </c>
      <c r="I29" s="165"/>
      <c r="J29" s="175">
        <f>H29*I29</f>
        <v>0</v>
      </c>
    </row>
    <row r="30" spans="1:10" ht="33.75" customHeight="1">
      <c r="A30" s="164"/>
      <c r="B30" s="179"/>
      <c r="C30" s="387" t="s">
        <v>212</v>
      </c>
      <c r="D30" s="388"/>
      <c r="E30" s="389"/>
      <c r="F30" s="165" t="s">
        <v>42</v>
      </c>
      <c r="G30" s="164"/>
      <c r="H30" s="164"/>
      <c r="I30" s="164"/>
      <c r="J30" s="182">
        <f>J7+J10+J13+J18+J22+J26</f>
        <v>0</v>
      </c>
    </row>
    <row r="31" spans="1:12" ht="22.5" customHeight="1">
      <c r="A31" s="165"/>
      <c r="B31" s="179"/>
      <c r="C31" s="384" t="s">
        <v>213</v>
      </c>
      <c r="D31" s="385"/>
      <c r="E31" s="386"/>
      <c r="F31" s="165" t="s">
        <v>42</v>
      </c>
      <c r="G31" s="166"/>
      <c r="H31" s="166"/>
      <c r="I31" s="166"/>
      <c r="J31" s="176">
        <f>J8+J11+J14+J19+J23+J27</f>
        <v>0</v>
      </c>
      <c r="L31" s="181"/>
    </row>
    <row r="32" spans="1:12" ht="30" customHeight="1">
      <c r="A32" s="165"/>
      <c r="B32" s="179"/>
      <c r="C32" s="384" t="s">
        <v>214</v>
      </c>
      <c r="D32" s="385"/>
      <c r="E32" s="386"/>
      <c r="F32" s="165" t="s">
        <v>42</v>
      </c>
      <c r="G32" s="165"/>
      <c r="H32" s="165"/>
      <c r="I32" s="165"/>
      <c r="J32" s="177">
        <f>J31*0.75</f>
        <v>0</v>
      </c>
      <c r="L32" s="181"/>
    </row>
    <row r="33" spans="1:10" ht="21" customHeight="1">
      <c r="A33" s="165"/>
      <c r="B33" s="179"/>
      <c r="C33" s="387" t="s">
        <v>154</v>
      </c>
      <c r="D33" s="388"/>
      <c r="E33" s="389"/>
      <c r="F33" s="165" t="s">
        <v>42</v>
      </c>
      <c r="G33" s="165"/>
      <c r="H33" s="165"/>
      <c r="I33" s="165"/>
      <c r="J33" s="177">
        <f>J30+J32</f>
        <v>0</v>
      </c>
    </row>
    <row r="34" spans="1:10" ht="19.5" customHeight="1">
      <c r="A34" s="165"/>
      <c r="B34" s="179"/>
      <c r="C34" s="384" t="s">
        <v>215</v>
      </c>
      <c r="D34" s="385"/>
      <c r="E34" s="386"/>
      <c r="F34" s="165" t="s">
        <v>42</v>
      </c>
      <c r="G34" s="165"/>
      <c r="H34" s="165"/>
      <c r="I34" s="165"/>
      <c r="J34" s="177">
        <f>J33*0.08</f>
        <v>0</v>
      </c>
    </row>
    <row r="35" spans="1:10" ht="26.25" customHeight="1">
      <c r="A35" s="165"/>
      <c r="B35" s="179"/>
      <c r="C35" s="387" t="s">
        <v>37</v>
      </c>
      <c r="D35" s="388"/>
      <c r="E35" s="389"/>
      <c r="F35" s="165" t="s">
        <v>42</v>
      </c>
      <c r="G35" s="165"/>
      <c r="H35" s="165"/>
      <c r="I35" s="165"/>
      <c r="J35" s="177">
        <f>J33+J34</f>
        <v>0</v>
      </c>
    </row>
    <row r="36" ht="30.75" customHeight="1"/>
    <row r="37" spans="3:9" ht="15">
      <c r="C37" s="390"/>
      <c r="D37" s="390"/>
      <c r="E37" s="390"/>
      <c r="G37" s="390"/>
      <c r="H37" s="390"/>
      <c r="I37" s="390"/>
    </row>
  </sheetData>
  <sheetProtection/>
  <mergeCells count="40">
    <mergeCell ref="C37:E37"/>
    <mergeCell ref="G37:I37"/>
    <mergeCell ref="C9:E9"/>
    <mergeCell ref="C10:E10"/>
    <mergeCell ref="C11:E11"/>
    <mergeCell ref="C12:E12"/>
    <mergeCell ref="C17:E17"/>
    <mergeCell ref="C18:E18"/>
    <mergeCell ref="C19:E19"/>
    <mergeCell ref="C20:E20"/>
    <mergeCell ref="A1:I1"/>
    <mergeCell ref="A3:I3"/>
    <mergeCell ref="F4:F5"/>
    <mergeCell ref="G4:H4"/>
    <mergeCell ref="I4:J4"/>
    <mergeCell ref="C35:E35"/>
    <mergeCell ref="A4:A5"/>
    <mergeCell ref="B4:B5"/>
    <mergeCell ref="C4:E5"/>
    <mergeCell ref="C6:E6"/>
    <mergeCell ref="C27:E27"/>
    <mergeCell ref="C28:E28"/>
    <mergeCell ref="C7:E7"/>
    <mergeCell ref="C8:E8"/>
    <mergeCell ref="C13:E13"/>
    <mergeCell ref="C14:E14"/>
    <mergeCell ref="C15:E15"/>
    <mergeCell ref="C16:E16"/>
    <mergeCell ref="C21:E21"/>
    <mergeCell ref="C22:E22"/>
    <mergeCell ref="C23:E23"/>
    <mergeCell ref="C24:E24"/>
    <mergeCell ref="C25:E25"/>
    <mergeCell ref="C26:E26"/>
    <mergeCell ref="C32:E32"/>
    <mergeCell ref="C33:E33"/>
    <mergeCell ref="C34:E34"/>
    <mergeCell ref="C29:E29"/>
    <mergeCell ref="C30:E30"/>
    <mergeCell ref="C31:E31"/>
  </mergeCells>
  <printOptions/>
  <pageMargins left="0.9055118110236221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3">
      <selection activeCell="G8" sqref="G8:G15"/>
    </sheetView>
  </sheetViews>
  <sheetFormatPr defaultColWidth="9.140625" defaultRowHeight="12.75"/>
  <cols>
    <col min="1" max="1" width="4.8515625" style="3" customWidth="1"/>
    <col min="2" max="2" width="9.28125" style="287" customWidth="1"/>
    <col min="3" max="3" width="43.421875" style="3" customWidth="1"/>
    <col min="4" max="4" width="7.7109375" style="3" customWidth="1"/>
    <col min="5" max="5" width="6.7109375" style="3" customWidth="1"/>
    <col min="6" max="6" width="7.57421875" style="3" customWidth="1"/>
    <col min="7" max="7" width="6.7109375" style="3" customWidth="1"/>
    <col min="8" max="8" width="10.57421875" style="3" customWidth="1"/>
    <col min="9" max="9" width="10.7109375" style="3" bestFit="1" customWidth="1"/>
    <col min="10" max="10" width="9.28125" style="3" customWidth="1"/>
    <col min="11" max="11" width="12.28125" style="3" bestFit="1" customWidth="1"/>
    <col min="12" max="16384" width="9.140625" style="3" customWidth="1"/>
  </cols>
  <sheetData>
    <row r="1" spans="1:8" ht="25.5" customHeight="1">
      <c r="A1" s="402" t="s">
        <v>217</v>
      </c>
      <c r="B1" s="402"/>
      <c r="C1" s="402"/>
      <c r="D1" s="402"/>
      <c r="E1" s="402"/>
      <c r="F1" s="402"/>
      <c r="G1" s="402"/>
      <c r="H1" s="402"/>
    </row>
    <row r="2" spans="1:10" ht="33" customHeight="1">
      <c r="A2" s="403" t="s">
        <v>239</v>
      </c>
      <c r="B2" s="403"/>
      <c r="C2" s="403"/>
      <c r="D2" s="403"/>
      <c r="E2" s="403"/>
      <c r="F2" s="403"/>
      <c r="G2" s="403"/>
      <c r="H2" s="403"/>
      <c r="J2" s="3" t="s">
        <v>218</v>
      </c>
    </row>
    <row r="3" spans="1:8" ht="8.25" customHeight="1">
      <c r="A3" s="403"/>
      <c r="B3" s="403"/>
      <c r="C3" s="403"/>
      <c r="D3" s="403"/>
      <c r="E3" s="403"/>
      <c r="F3" s="403"/>
      <c r="G3" s="403"/>
      <c r="H3" s="403"/>
    </row>
    <row r="4" spans="1:8" ht="44.25" customHeight="1">
      <c r="A4" s="404" t="s">
        <v>0</v>
      </c>
      <c r="B4" s="406" t="s">
        <v>121</v>
      </c>
      <c r="C4" s="404" t="s">
        <v>185</v>
      </c>
      <c r="D4" s="408" t="s">
        <v>44</v>
      </c>
      <c r="E4" s="410" t="s">
        <v>124</v>
      </c>
      <c r="F4" s="411"/>
      <c r="G4" s="410" t="s">
        <v>184</v>
      </c>
      <c r="H4" s="411"/>
    </row>
    <row r="5" spans="1:8" ht="81.75" customHeight="1">
      <c r="A5" s="405"/>
      <c r="B5" s="407"/>
      <c r="C5" s="405"/>
      <c r="D5" s="409"/>
      <c r="E5" s="221" t="s">
        <v>186</v>
      </c>
      <c r="F5" s="221" t="s">
        <v>187</v>
      </c>
      <c r="G5" s="221" t="s">
        <v>186</v>
      </c>
      <c r="H5" s="290" t="s">
        <v>37</v>
      </c>
    </row>
    <row r="6" spans="1:8" ht="12.75" customHeight="1">
      <c r="A6" s="13">
        <v>1</v>
      </c>
      <c r="B6" s="291">
        <v>2</v>
      </c>
      <c r="C6" s="13">
        <v>3</v>
      </c>
      <c r="D6" s="1">
        <v>4</v>
      </c>
      <c r="E6" s="1">
        <v>5</v>
      </c>
      <c r="F6" s="1">
        <v>6</v>
      </c>
      <c r="G6" s="1">
        <v>7</v>
      </c>
      <c r="H6" s="13">
        <v>8</v>
      </c>
    </row>
    <row r="7" spans="1:9" ht="34.5" customHeight="1">
      <c r="A7" s="1"/>
      <c r="B7" s="292"/>
      <c r="C7" s="293" t="s">
        <v>219</v>
      </c>
      <c r="D7" s="1"/>
      <c r="E7" s="1"/>
      <c r="F7" s="1"/>
      <c r="G7" s="1"/>
      <c r="H7" s="1"/>
      <c r="I7" s="289"/>
    </row>
    <row r="8" spans="1:9" ht="36" customHeight="1">
      <c r="A8" s="293">
        <v>1</v>
      </c>
      <c r="B8" s="292" t="s">
        <v>220</v>
      </c>
      <c r="C8" s="293" t="s">
        <v>221</v>
      </c>
      <c r="D8" s="293" t="s">
        <v>55</v>
      </c>
      <c r="E8" s="1"/>
      <c r="F8" s="294">
        <v>60</v>
      </c>
      <c r="G8" s="264"/>
      <c r="H8" s="295">
        <f>SUM(H9:H11)</f>
        <v>0</v>
      </c>
      <c r="I8" s="289"/>
    </row>
    <row r="9" spans="1:10" ht="36.75" customHeight="1">
      <c r="A9" s="1">
        <f>A8+0.1</f>
        <v>1.1</v>
      </c>
      <c r="B9" s="292"/>
      <c r="C9" s="1" t="s">
        <v>39</v>
      </c>
      <c r="D9" s="296" t="s">
        <v>40</v>
      </c>
      <c r="E9" s="296">
        <v>0.28</v>
      </c>
      <c r="F9" s="297">
        <f>F8*E9</f>
        <v>16.8</v>
      </c>
      <c r="G9" s="297"/>
      <c r="H9" s="297">
        <f>F9*G9</f>
        <v>0</v>
      </c>
      <c r="I9" s="289"/>
      <c r="J9" s="288"/>
    </row>
    <row r="10" spans="1:9" ht="21.75" customHeight="1">
      <c r="A10" s="1">
        <f>A9+0.1</f>
        <v>1.2000000000000002</v>
      </c>
      <c r="B10" s="292"/>
      <c r="C10" s="1" t="s">
        <v>129</v>
      </c>
      <c r="D10" s="298" t="s">
        <v>190</v>
      </c>
      <c r="E10" s="298">
        <v>0.016</v>
      </c>
      <c r="F10" s="298">
        <f>E10*F8</f>
        <v>0.96</v>
      </c>
      <c r="G10" s="299"/>
      <c r="H10" s="300">
        <f>F10*G10</f>
        <v>0</v>
      </c>
      <c r="I10" s="289"/>
    </row>
    <row r="11" spans="1:9" ht="30.75" customHeight="1">
      <c r="A11" s="1">
        <f>A10+0.1</f>
        <v>1.3000000000000003</v>
      </c>
      <c r="B11" s="292" t="s">
        <v>222</v>
      </c>
      <c r="C11" s="1" t="s">
        <v>223</v>
      </c>
      <c r="D11" s="1" t="s">
        <v>55</v>
      </c>
      <c r="E11" s="1"/>
      <c r="F11" s="264">
        <v>60</v>
      </c>
      <c r="G11" s="264"/>
      <c r="H11" s="301">
        <f>F11*G11</f>
        <v>0</v>
      </c>
      <c r="I11" s="289"/>
    </row>
    <row r="12" spans="1:9" ht="29.25" customHeight="1">
      <c r="A12" s="293">
        <v>2</v>
      </c>
      <c r="B12" s="183" t="s">
        <v>224</v>
      </c>
      <c r="C12" s="293" t="s">
        <v>225</v>
      </c>
      <c r="D12" s="293" t="s">
        <v>54</v>
      </c>
      <c r="E12" s="1"/>
      <c r="F12" s="294">
        <v>3</v>
      </c>
      <c r="G12" s="264"/>
      <c r="H12" s="295">
        <f>SUM(H13:H15)</f>
        <v>0</v>
      </c>
      <c r="I12" s="289"/>
    </row>
    <row r="13" spans="1:10" ht="36.75" customHeight="1">
      <c r="A13" s="1">
        <f>A12+0.1</f>
        <v>2.1</v>
      </c>
      <c r="B13" s="292"/>
      <c r="C13" s="1" t="s">
        <v>39</v>
      </c>
      <c r="D13" s="296" t="s">
        <v>40</v>
      </c>
      <c r="E13" s="296">
        <v>0.22</v>
      </c>
      <c r="F13" s="297">
        <f>F12*E13</f>
        <v>0.66</v>
      </c>
      <c r="G13" s="297"/>
      <c r="H13" s="297">
        <f>F13*G13</f>
        <v>0</v>
      </c>
      <c r="I13" s="289"/>
      <c r="J13" s="288"/>
    </row>
    <row r="14" spans="1:9" ht="21.75" customHeight="1">
      <c r="A14" s="1">
        <f>A13+0.1</f>
        <v>2.2</v>
      </c>
      <c r="B14" s="292"/>
      <c r="C14" s="1" t="s">
        <v>129</v>
      </c>
      <c r="D14" s="298" t="s">
        <v>190</v>
      </c>
      <c r="E14" s="298">
        <v>0.02</v>
      </c>
      <c r="F14" s="298">
        <f>E14*F12</f>
        <v>0.06</v>
      </c>
      <c r="G14" s="298"/>
      <c r="H14" s="300">
        <f>F14*G14</f>
        <v>0</v>
      </c>
      <c r="I14" s="289"/>
    </row>
    <row r="15" spans="1:9" ht="33" customHeight="1">
      <c r="A15" s="1">
        <f>A14+0.1</f>
        <v>2.3000000000000003</v>
      </c>
      <c r="B15" s="292" t="s">
        <v>226</v>
      </c>
      <c r="C15" s="13" t="s">
        <v>227</v>
      </c>
      <c r="D15" s="1" t="s">
        <v>54</v>
      </c>
      <c r="E15" s="1"/>
      <c r="F15" s="264">
        <v>3</v>
      </c>
      <c r="G15" s="302"/>
      <c r="H15" s="301">
        <f>F15*G15</f>
        <v>0</v>
      </c>
      <c r="I15" s="289"/>
    </row>
    <row r="16" spans="1:8" ht="37.5" customHeight="1">
      <c r="A16" s="303"/>
      <c r="B16" s="291"/>
      <c r="C16" s="293" t="s">
        <v>228</v>
      </c>
      <c r="D16" s="1"/>
      <c r="E16" s="1"/>
      <c r="F16" s="1"/>
      <c r="G16" s="1"/>
      <c r="H16" s="304">
        <f>H8+H12</f>
        <v>0</v>
      </c>
    </row>
    <row r="17" spans="1:10" ht="24.75" customHeight="1">
      <c r="A17" s="303"/>
      <c r="B17" s="305"/>
      <c r="C17" s="293" t="s">
        <v>229</v>
      </c>
      <c r="D17" s="1" t="s">
        <v>42</v>
      </c>
      <c r="E17" s="1"/>
      <c r="F17" s="1"/>
      <c r="G17" s="1"/>
      <c r="H17" s="306">
        <f>H9+H13</f>
        <v>0</v>
      </c>
      <c r="J17" s="288"/>
    </row>
    <row r="18" spans="1:10" ht="36" customHeight="1">
      <c r="A18" s="1"/>
      <c r="B18" s="292"/>
      <c r="C18" s="293" t="s">
        <v>230</v>
      </c>
      <c r="D18" s="1" t="s">
        <v>42</v>
      </c>
      <c r="E18" s="1"/>
      <c r="F18" s="264"/>
      <c r="G18" s="264"/>
      <c r="H18" s="307">
        <f>H17*0.72</f>
        <v>0</v>
      </c>
      <c r="J18" s="289"/>
    </row>
    <row r="19" spans="1:11" ht="23.25" customHeight="1">
      <c r="A19" s="1"/>
      <c r="B19" s="292"/>
      <c r="C19" s="293" t="s">
        <v>154</v>
      </c>
      <c r="D19" s="1" t="s">
        <v>42</v>
      </c>
      <c r="E19" s="1"/>
      <c r="F19" s="264"/>
      <c r="G19" s="264"/>
      <c r="H19" s="307">
        <f>H16+H18</f>
        <v>0</v>
      </c>
      <c r="J19" s="289"/>
      <c r="K19" s="289"/>
    </row>
    <row r="20" spans="1:10" ht="27" customHeight="1">
      <c r="A20" s="1"/>
      <c r="B20" s="308"/>
      <c r="C20" s="293" t="s">
        <v>267</v>
      </c>
      <c r="D20" s="1" t="s">
        <v>42</v>
      </c>
      <c r="E20" s="1"/>
      <c r="F20" s="264"/>
      <c r="G20" s="264"/>
      <c r="H20" s="307">
        <f>H19*0.08</f>
        <v>0</v>
      </c>
      <c r="J20" s="289"/>
    </row>
    <row r="21" spans="1:10" ht="27" customHeight="1">
      <c r="A21" s="1"/>
      <c r="B21" s="292"/>
      <c r="C21" s="293" t="s">
        <v>37</v>
      </c>
      <c r="D21" s="1" t="s">
        <v>42</v>
      </c>
      <c r="E21" s="1"/>
      <c r="F21" s="1"/>
      <c r="G21" s="1"/>
      <c r="H21" s="307">
        <f>H19+H20</f>
        <v>0</v>
      </c>
      <c r="I21" s="289"/>
      <c r="J21" s="289"/>
    </row>
    <row r="22" spans="3:10" ht="19.5" customHeight="1">
      <c r="C22" s="2"/>
      <c r="H22" s="289"/>
      <c r="I22" s="289"/>
      <c r="J22" s="289"/>
    </row>
    <row r="23" spans="8:9" ht="13.5">
      <c r="H23" s="289"/>
      <c r="I23" s="289"/>
    </row>
    <row r="24" spans="5:10" ht="24" customHeight="1">
      <c r="E24" s="403"/>
      <c r="F24" s="403"/>
      <c r="G24" s="403"/>
      <c r="H24" s="289"/>
      <c r="I24" s="289"/>
      <c r="J24" s="288"/>
    </row>
    <row r="25" ht="23.25" customHeight="1">
      <c r="J25" s="288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10">
    <mergeCell ref="A1:H1"/>
    <mergeCell ref="A2:H2"/>
    <mergeCell ref="A3:H3"/>
    <mergeCell ref="E24:G24"/>
    <mergeCell ref="A4:A5"/>
    <mergeCell ref="B4:B5"/>
    <mergeCell ref="C4:C5"/>
    <mergeCell ref="D4:D5"/>
    <mergeCell ref="E4:F4"/>
    <mergeCell ref="G4:H4"/>
  </mergeCells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tatia</cp:lastModifiedBy>
  <cp:lastPrinted>2022-09-07T14:37:01Z</cp:lastPrinted>
  <dcterms:created xsi:type="dcterms:W3CDTF">1996-10-14T23:33:28Z</dcterms:created>
  <dcterms:modified xsi:type="dcterms:W3CDTF">2022-09-16T13:07:12Z</dcterms:modified>
  <cp:category/>
  <cp:version/>
  <cp:contentType/>
  <cp:contentStatus/>
</cp:coreProperties>
</file>