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42904793-B69D-4A1F-A0F1-8BCF8FABC307}" xr6:coauthVersionLast="36" xr6:coauthVersionMax="36" xr10:uidLastSave="{00000000-0000-0000-0000-000000000000}"/>
  <bookViews>
    <workbookView xWindow="0" yWindow="0" windowWidth="20736" windowHeight="10800" activeTab="1" xr2:uid="{00000000-000D-0000-FFFF-FFFF00000000}"/>
  </bookViews>
  <sheets>
    <sheet name="კრებსითი" sheetId="19" r:id="rId1"/>
    <sheet name="მოსაცდელი" sheetId="18" r:id="rId2"/>
    <sheet name="წყლის კუთხე" sheetId="20" r:id="rId3"/>
    <sheet name="მაგისტრალი" sheetId="21" r:id="rId4"/>
  </sheets>
  <definedNames>
    <definedName name="_xlnm.Print_Area" localSheetId="1">მოსაცდელი!$A$1:$G$87</definedName>
  </definedNames>
  <calcPr calcId="191029"/>
</workbook>
</file>

<file path=xl/calcChain.xml><?xml version="1.0" encoding="utf-8"?>
<calcChain xmlns="http://schemas.openxmlformats.org/spreadsheetml/2006/main">
  <c r="E18" i="21" l="1"/>
  <c r="E14" i="21"/>
  <c r="E13" i="21"/>
  <c r="E12" i="21"/>
  <c r="E11" i="21"/>
  <c r="E9" i="21"/>
  <c r="E8" i="21"/>
  <c r="E6" i="21"/>
  <c r="E16" i="21" l="1"/>
  <c r="E19" i="21"/>
  <c r="E17" i="21"/>
  <c r="E67" i="18"/>
  <c r="E66" i="18"/>
  <c r="E65" i="18"/>
  <c r="E64" i="18"/>
  <c r="E63" i="18"/>
  <c r="E49" i="18" l="1"/>
  <c r="E76" i="18"/>
  <c r="E81" i="18"/>
  <c r="E80" i="18"/>
  <c r="E79" i="18"/>
  <c r="E78" i="18"/>
  <c r="E75" i="18"/>
  <c r="E73" i="18"/>
  <c r="E70" i="18"/>
  <c r="E69" i="18"/>
  <c r="E55" i="20" l="1"/>
  <c r="E53" i="20"/>
  <c r="E52" i="20"/>
  <c r="E51" i="20"/>
  <c r="E50" i="20"/>
  <c r="E48" i="20"/>
  <c r="E44" i="20"/>
  <c r="E43" i="20"/>
  <c r="E42" i="20"/>
  <c r="E39" i="20"/>
  <c r="E38" i="20"/>
  <c r="E37" i="20"/>
  <c r="E36" i="20"/>
  <c r="E35" i="20"/>
  <c r="E33" i="20"/>
  <c r="E32" i="20"/>
  <c r="E31" i="20"/>
  <c r="E30" i="20"/>
  <c r="E29" i="20"/>
  <c r="E27" i="20"/>
  <c r="E26" i="20"/>
  <c r="E25" i="20"/>
  <c r="E24" i="20"/>
  <c r="E23" i="20"/>
  <c r="E21" i="20"/>
  <c r="E20" i="20"/>
  <c r="E19" i="20"/>
  <c r="E18" i="20"/>
  <c r="E17" i="20"/>
  <c r="E15" i="20"/>
  <c r="E14" i="20"/>
  <c r="E13" i="20"/>
  <c r="E11" i="20"/>
  <c r="E10" i="20"/>
  <c r="E9" i="20"/>
  <c r="E7" i="20"/>
  <c r="E46" i="20" l="1"/>
  <c r="E61" i="18" l="1"/>
  <c r="E60" i="18"/>
  <c r="E59" i="18"/>
  <c r="E58" i="18"/>
  <c r="E57" i="18"/>
  <c r="E56" i="18"/>
  <c r="E50" i="18" l="1"/>
  <c r="E16" i="18"/>
  <c r="E23" i="18"/>
  <c r="E22" i="18"/>
  <c r="E21" i="18"/>
  <c r="E20" i="18"/>
  <c r="E19" i="18"/>
  <c r="E45" i="18"/>
  <c r="E35" i="18"/>
  <c r="E24" i="18" l="1"/>
  <c r="E44" i="18" l="1"/>
  <c r="E43" i="18"/>
  <c r="E41" i="18"/>
  <c r="E40" i="18"/>
  <c r="D37" i="18"/>
  <c r="E37" i="18" s="1"/>
  <c r="E36" i="18"/>
  <c r="A36" i="18"/>
  <c r="A37" i="18" s="1"/>
  <c r="A38" i="18" s="1"/>
  <c r="A40" i="18" s="1"/>
  <c r="A41" i="18" s="1"/>
  <c r="A42" i="18" s="1"/>
  <c r="A43" i="18" s="1"/>
  <c r="A44" i="18" s="1"/>
  <c r="E47" i="18"/>
  <c r="E48" i="18"/>
  <c r="E51" i="18"/>
  <c r="E52" i="18"/>
  <c r="E53" i="18"/>
  <c r="E54" i="18"/>
  <c r="E26" i="18"/>
  <c r="E27" i="18"/>
  <c r="E28" i="18"/>
  <c r="E29" i="18"/>
  <c r="E30" i="18"/>
  <c r="E33" i="18"/>
  <c r="E13" i="18"/>
  <c r="E14" i="18"/>
  <c r="E15" i="18"/>
  <c r="E17" i="18"/>
  <c r="E8" i="18"/>
  <c r="E9" i="18"/>
  <c r="E10" i="18"/>
  <c r="E11" i="18"/>
  <c r="E6" i="18"/>
  <c r="E34" i="18" l="1"/>
</calcChain>
</file>

<file path=xl/sharedStrings.xml><?xml version="1.0" encoding="utf-8"?>
<sst xmlns="http://schemas.openxmlformats.org/spreadsheetml/2006/main" count="361" uniqueCount="146">
  <si>
    <t>#</t>
  </si>
  <si>
    <t>კაც/სთ</t>
  </si>
  <si>
    <t>მანქანები</t>
  </si>
  <si>
    <t>კგ</t>
  </si>
  <si>
    <t xml:space="preserve"> სანივნივე სისტემის   მოწყობა დახერხილი ხემასალით (0.07*0.14)</t>
  </si>
  <si>
    <t>კუბ.მ.</t>
  </si>
  <si>
    <t>შრომითი დანახარჯები</t>
  </si>
  <si>
    <t>ლ</t>
  </si>
  <si>
    <t>კბმ</t>
  </si>
  <si>
    <t xml:space="preserve">ანტისეპტიკური საღებავი </t>
  </si>
  <si>
    <t>ტოლი</t>
  </si>
  <si>
    <t>კვმ</t>
  </si>
  <si>
    <t>ლურსმანი</t>
  </si>
  <si>
    <t>სხვადასხვა მასალები</t>
  </si>
  <si>
    <t>მათ შორის: დამატებითი ღირებულების გადასახადი</t>
  </si>
  <si>
    <t>დამატებითი ღირებულების გადასახადი 18 %</t>
  </si>
  <si>
    <t>ნაკრები სახარჯთაღრიცხვო გაანგარიშება</t>
  </si>
  <si>
    <t>ხარჯთაღრიცხვის ნომერი</t>
  </si>
  <si>
    <t>საერთო სახარჯთაღრიცხვო ღირებულება</t>
  </si>
  <si>
    <t>ჯამი</t>
  </si>
  <si>
    <t>სულ კრებსითი სახარჯთაღრიცხვო ღირებულება</t>
  </si>
  <si>
    <t>მ3</t>
  </si>
  <si>
    <t>მ2</t>
  </si>
  <si>
    <t>100მ2</t>
  </si>
  <si>
    <t>განზ.</t>
  </si>
  <si>
    <t>ლარი</t>
  </si>
  <si>
    <t>რაოდენობა</t>
  </si>
  <si>
    <t>ბეტონი მ250</t>
  </si>
  <si>
    <t>ტ</t>
  </si>
  <si>
    <t>ნორმ. ერთეულზე</t>
  </si>
  <si>
    <t>სულ</t>
  </si>
  <si>
    <t>გეგმიური დაგროვება - 8%</t>
  </si>
  <si>
    <t>ყალიბის ფარი</t>
  </si>
  <si>
    <t>ც</t>
  </si>
  <si>
    <t>ცალი</t>
  </si>
  <si>
    <t xml:space="preserve">სჭვალი  </t>
  </si>
  <si>
    <t>სამუშაოების დასახელება</t>
  </si>
  <si>
    <t>სხვა მანქანა</t>
  </si>
  <si>
    <t>სხვა მასალა</t>
  </si>
  <si>
    <t>დახერხილი მასალა</t>
  </si>
  <si>
    <t xml:space="preserve">დახერხილი  მასალა  </t>
  </si>
  <si>
    <t xml:space="preserve">ნაჭედი სახურავის  </t>
  </si>
  <si>
    <t xml:space="preserve">შრომის დანახარჯი </t>
  </si>
  <si>
    <t>ზედნადები ხარჯები -10%</t>
  </si>
  <si>
    <t xml:space="preserve">გრუნტის დამუშავება ხელით  საძირკვლის მოსაწყობად ადგილზე დაყრით </t>
  </si>
  <si>
    <t>ცემენტის ხსნარი მ-75</t>
  </si>
  <si>
    <t>მონოლითური რკინაბეტონის სარტყელის მოწყობა  (სიმაღლე 15სმ)</t>
  </si>
  <si>
    <t>არმატურა დ=10მმ</t>
  </si>
  <si>
    <t>არმატურა დ=6მმ; ბიჯი-20სმ</t>
  </si>
  <si>
    <t>მცირე ზომის ბეტონის ბლოკები სისქით (25*12*6სმ)</t>
  </si>
  <si>
    <t>ფიცარი 3სმ სისქის (ნივნივების გასამაგრებელი)</t>
  </si>
  <si>
    <t>არმატურა დ=6მმ; (8მ)</t>
  </si>
  <si>
    <t xml:space="preserve"> კედლების მოწყობა მცირე ზომის წითელი აგურის ბლოკებით  (25*12*6)</t>
  </si>
  <si>
    <t xml:space="preserve"> ფრონტონების მოწყობა მცირე ზომის წითელი აგურის ბლოკებით ცალფა (25*12*6)</t>
  </si>
  <si>
    <t>პროფილირებული ფერადი თუნუქი სახურავის სისქით 0.45მმ პრიალა ხის ლარტყებზე</t>
  </si>
  <si>
    <t>პროფილირებული ფერადი თუნუქი სახურავის სისქით 0.45მმ პრიალა</t>
  </si>
  <si>
    <t xml:space="preserve"> თუნუქი  ფურცლოვანი</t>
  </si>
  <si>
    <t xml:space="preserve">შრომითი დანახარჯები </t>
  </si>
  <si>
    <t>მონოლითური ბეტონით იატაკის საფუძვლის მოწყობა სისქით 15სმ</t>
  </si>
  <si>
    <t xml:space="preserve"> ტერიტორიაზე წყლის  აუზის მოწყობა </t>
  </si>
  <si>
    <t>განზომილების ერთეული</t>
  </si>
  <si>
    <t>წყლის აუზის მოწყობა</t>
  </si>
  <si>
    <t xml:space="preserve">გრუნტის დამუშავება ხელით </t>
  </si>
  <si>
    <t>მონოლითური ბეტონის ძირის ფილის მოწყობა. (1,1*1,0*0,15)</t>
  </si>
  <si>
    <t>ბეტონი მ300</t>
  </si>
  <si>
    <t xml:space="preserve">არმატურა </t>
  </si>
  <si>
    <t>ფარი ყალიბის</t>
  </si>
  <si>
    <t xml:space="preserve">კედლების მოწყობა მცირე ზომის წითელი აგურის ბლოკებით (25*12*6) </t>
  </si>
  <si>
    <t>ცემენტის ხსნარი-ბეტეკი-მ-200</t>
  </si>
  <si>
    <t>მცირე ზომის წითელი აგურის ბლოკი (25*12*6)</t>
  </si>
  <si>
    <t>შიდა კედლების  შელესვა ბეტეკის ხსნარით</t>
  </si>
  <si>
    <t xml:space="preserve">ტუმბო 1მ3/სთ  </t>
  </si>
  <si>
    <t>მან/სთ</t>
  </si>
  <si>
    <t xml:space="preserve">ცემენტის ხსნარი-ბეტეკი </t>
  </si>
  <si>
    <t xml:space="preserve">კედლებზე ყინულგამძლე ფილების მოწყობა (მოჭიქული)  </t>
  </si>
  <si>
    <t>მოჭიქული ფილა (კაფელი)</t>
  </si>
  <si>
    <t>წებო-ცემენტი-ბეტეკი</t>
  </si>
  <si>
    <t>ყინულგამძლე მეთლახის  ფილების დაგება (მოჭიქული)</t>
  </si>
  <si>
    <t>მეთლახის ფილა</t>
  </si>
  <si>
    <t>წყალი-კანალიზაცია</t>
  </si>
  <si>
    <t>პლასმასის  წყალსადენის მილების მოწყობა დ-25 მმ</t>
  </si>
  <si>
    <t>გრძ.მ</t>
  </si>
  <si>
    <t>პლასმასის მილი დ-25მმ</t>
  </si>
  <si>
    <t>ონკანი</t>
  </si>
  <si>
    <t xml:space="preserve">ცალი </t>
  </si>
  <si>
    <t>გრუნტის დამუშავება ხელით საკანალიზაციო დ100მმ მილის მოსაწყობად(15,5*0.60*0.30)</t>
  </si>
  <si>
    <t>გოფრირებული დ-100მმ საკანალიზაციო მილების მოწყობა არხში</t>
  </si>
  <si>
    <t xml:space="preserve">პლასმასის გოფრირებული საკანალიზაციო მილი დ-100 მმ </t>
  </si>
  <si>
    <t xml:space="preserve">გრუნტის უკუჩაყრა ხელით </t>
  </si>
  <si>
    <t>ზედნადები ხარჯები - 10%</t>
  </si>
  <si>
    <t>2</t>
  </si>
  <si>
    <t>ბეტონის ტრასპორტირება 100კმ-დან</t>
  </si>
  <si>
    <t>აგურის ბლოკის ტრასპორტირება 100კმ-დან</t>
  </si>
  <si>
    <t>არმატურის ტრასპორტირება 100კმ-დან</t>
  </si>
  <si>
    <t>დახერხილი ხე-მასალა(0.07*0.14)+(0.1*0.14)</t>
  </si>
  <si>
    <t>ლაქი</t>
  </si>
  <si>
    <t>მ</t>
  </si>
  <si>
    <t>ტნ</t>
  </si>
  <si>
    <t>მილკვადრატი 40X60X3  -4,30კგ</t>
  </si>
  <si>
    <t>პროექტ</t>
  </si>
  <si>
    <t>ანტიკოროზიული საღებავი</t>
  </si>
  <si>
    <t>შრომითი რესურსები</t>
  </si>
  <si>
    <t>მშრალი შიპებიანი გაშალაშინებული ფიცარი-36-40მმ</t>
  </si>
  <si>
    <t>ლითონის კონსტრუქციების  ტრასპორტირება-85კმ-დან</t>
  </si>
  <si>
    <t>რკინის კონსტრუქციის დამუშავება ანტიკოროზიული საღებავით</t>
  </si>
  <si>
    <t xml:space="preserve">   ჭერის მოწყობა გარანდული-3სმ სისქის ფიცრით</t>
  </si>
  <si>
    <t>თვითმჭრელი შურუპი</t>
  </si>
  <si>
    <t>ხის მასალა</t>
  </si>
  <si>
    <t>სხვა მასალები</t>
  </si>
  <si>
    <t>სხვა ხარჯები</t>
  </si>
  <si>
    <t xml:space="preserve">შრომის დანახარჯები </t>
  </si>
  <si>
    <t>შრომის დანახარჯები</t>
  </si>
  <si>
    <t>მაგიდისა-(0.6*0.6) და სკამების-(4მ*0.4) მონატაჟი ლითონის მილკვადრატებით, გალაქვით</t>
  </si>
  <si>
    <t xml:space="preserve">ხაოანი მეთლახის  ფილების დაგება </t>
  </si>
  <si>
    <t>წებო-ცემენტი</t>
  </si>
  <si>
    <t>13</t>
  </si>
  <si>
    <t>14</t>
  </si>
  <si>
    <t>სასმელი წყლის მაგისტრალის მოწყობა</t>
  </si>
  <si>
    <t>სამუშაოს დასახელება</t>
  </si>
  <si>
    <t>განზომილების ერთეულზე</t>
  </si>
  <si>
    <t>საპროექტო მონაცემებზე</t>
  </si>
  <si>
    <t>კ/სთ</t>
  </si>
  <si>
    <t xml:space="preserve">შრომითი დანახარჯი </t>
  </si>
  <si>
    <t>გრძ.მ.</t>
  </si>
  <si>
    <t>გრძ. მ.</t>
  </si>
  <si>
    <t>სხვადასხვა ფასონური ნაწილების მონტაჟი</t>
  </si>
  <si>
    <t xml:space="preserve"> კომპ.</t>
  </si>
  <si>
    <t xml:space="preserve"> ფასონური ნაწილები</t>
  </si>
  <si>
    <t xml:space="preserve">ზედნადები ხარჯები </t>
  </si>
  <si>
    <t xml:space="preserve">გეგმიური დაგროვება </t>
  </si>
  <si>
    <t>პოლიეთილენის მილსადენების  ადგილობრივი გაცრილი გრუნტით  ზემოდან 20 სმ დაყრა 400*0,2*0,3)</t>
  </si>
  <si>
    <t>III-IV კატეგორიის გრუნტის გათხრა ხელით (ტყეში ბუჩქოვანი მცენარეული საფარის გაკაფვა წყალდენის სამონტაჟოდ): 0,20*0,3*400=30კუბმ</t>
  </si>
  <si>
    <t xml:space="preserve"> პე-100სდრ9; დ - 20 მმ-ანი PN -16 პოლიეთილენის შავი მილი</t>
  </si>
  <si>
    <t>დ20*2მმ მმ-იანი პოლიეთილენის პე-100სდრ9, PN-16 შავი მილებით წყალდენების მონტაჟი</t>
  </si>
  <si>
    <t>15</t>
  </si>
  <si>
    <t xml:space="preserve">ლოკალურ-რესურსული  ხარჯთაღრიცხვა #3 </t>
  </si>
  <si>
    <t>ლოკ ხარჯთ. # 2</t>
  </si>
  <si>
    <t>ლოკ ხარჯთ. # 3</t>
  </si>
  <si>
    <t>ლოკ ხარჯთ. # 1</t>
  </si>
  <si>
    <t>ლ ო კ ა ლ უ რ ი     ხ ა რ ჯ თ ა ღ რ ი ც ხ ვ ა 1</t>
  </si>
  <si>
    <t>ერთეულის ფასი</t>
  </si>
  <si>
    <t>საერთო 
ფასი</t>
  </si>
  <si>
    <t>ლ ო კ ა ლ უ რ ი     ხ ა რ ჯ თ ა ღ რ ი ც ხ ვ ა  # 2</t>
  </si>
  <si>
    <t xml:space="preserve"> ჯამი</t>
  </si>
  <si>
    <t xml:space="preserve">მშენებლობის ძირითადი ობიექტების დასახელება </t>
  </si>
  <si>
    <t>სოფელ წელათის  მოსაცდელის მშენებლობა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</si>
</sst>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р_._-;\-* #,##0.00_р_._-;_-* &quot;-&quot;??_р_._-;_-@_-"/>
    <numFmt numFmtId="165" formatCode="0.000"/>
    <numFmt numFmtId="166" formatCode="0.0"/>
    <numFmt numFmtId="167" formatCode="0.0000"/>
    <numFmt numFmtId="168" formatCode="#,##0.0"/>
    <numFmt numFmtId="169" formatCode="#,##0.000"/>
    <numFmt numFmtId="170" formatCode="#,##0.0000"/>
    <numFmt numFmtId="171" formatCode="0.00000"/>
    <numFmt numFmtId="172" formatCode="0.0%"/>
  </numFmts>
  <fonts count="2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1"/>
    </font>
    <font>
      <sz val="10"/>
      <name val="Sylfaen"/>
      <family val="1"/>
    </font>
    <font>
      <sz val="10"/>
      <name val="Arial Cyr"/>
      <charset val="204"/>
    </font>
    <font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10"/>
      <name val="Arial"/>
      <family val="2"/>
    </font>
    <font>
      <sz val="16"/>
      <color theme="1"/>
      <name val="Sylfaen"/>
      <family val="1"/>
    </font>
    <font>
      <b/>
      <sz val="11"/>
      <color theme="1"/>
      <name val="Sylfaen"/>
      <family val="1"/>
    </font>
    <font>
      <sz val="12"/>
      <color theme="1"/>
      <name val="Sylfaen"/>
      <family val="1"/>
    </font>
    <font>
      <b/>
      <sz val="10"/>
      <name val="Sylfae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i/>
      <sz val="10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rgb="FF000000"/>
      <name val="Sylfaen"/>
      <family val="1"/>
    </font>
    <font>
      <sz val="10"/>
      <color indexed="12"/>
      <name val="Sylfaen"/>
      <family val="1"/>
    </font>
    <font>
      <b/>
      <sz val="16"/>
      <name val="Sylfaen"/>
      <family val="1"/>
    </font>
    <font>
      <b/>
      <sz val="12"/>
      <color theme="1"/>
      <name val="Sylfaen"/>
      <family val="1"/>
    </font>
    <font>
      <b/>
      <sz val="16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5" fillId="0" borderId="0"/>
  </cellStyleXfs>
  <cellXfs count="238">
    <xf numFmtId="0" fontId="0" fillId="0" borderId="0" xfId="0"/>
    <xf numFmtId="0" fontId="6" fillId="0" borderId="0" xfId="0" applyFont="1"/>
    <xf numFmtId="2" fontId="4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/>
    <xf numFmtId="0" fontId="10" fillId="2" borderId="0" xfId="0" applyFont="1" applyFill="1"/>
    <xf numFmtId="0" fontId="7" fillId="2" borderId="0" xfId="0" applyFont="1" applyFill="1" applyAlignment="1">
      <alignment vertical="top" wrapText="1"/>
    </xf>
    <xf numFmtId="0" fontId="12" fillId="2" borderId="0" xfId="0" applyFont="1" applyFill="1"/>
    <xf numFmtId="2" fontId="6" fillId="2" borderId="0" xfId="0" applyNumberFormat="1" applyFont="1" applyFill="1"/>
    <xf numFmtId="0" fontId="11" fillId="2" borderId="0" xfId="0" applyFont="1" applyFill="1"/>
    <xf numFmtId="49" fontId="13" fillId="0" borderId="1" xfId="0" applyNumberFormat="1" applyFont="1" applyBorder="1" applyAlignment="1">
      <alignment horizontal="center" vertical="center" wrapText="1"/>
    </xf>
    <xf numFmtId="165" fontId="6" fillId="2" borderId="0" xfId="0" applyNumberFormat="1" applyFont="1" applyFill="1"/>
    <xf numFmtId="167" fontId="6" fillId="2" borderId="0" xfId="0" applyNumberFormat="1" applyFont="1" applyFill="1"/>
    <xf numFmtId="1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1" fontId="13" fillId="2" borderId="1" xfId="0" applyNumberFormat="1" applyFont="1" applyFill="1" applyBorder="1" applyAlignment="1">
      <alignment horizontal="center" vertical="center" wrapText="1"/>
    </xf>
    <xf numFmtId="172" fontId="13" fillId="2" borderId="1" xfId="0" applyNumberFormat="1" applyFont="1" applyFill="1" applyBorder="1" applyAlignment="1">
      <alignment horizontal="center" vertical="center" wrapText="1"/>
    </xf>
    <xf numFmtId="9" fontId="13" fillId="2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7" fontId="4" fillId="2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2" borderId="1" xfId="1" applyNumberFormat="1" applyFont="1" applyFill="1" applyBorder="1" applyAlignment="1">
      <alignment horizontal="center" vertical="top"/>
    </xf>
    <xf numFmtId="0" fontId="13" fillId="2" borderId="1" xfId="0" quotePrefix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left" vertical="top" wrapText="1"/>
    </xf>
    <xf numFmtId="2" fontId="18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vertical="top"/>
    </xf>
    <xf numFmtId="4" fontId="17" fillId="2" borderId="1" xfId="0" applyNumberFormat="1" applyFont="1" applyFill="1" applyBorder="1" applyAlignment="1">
      <alignment horizontal="center" vertical="top"/>
    </xf>
    <xf numFmtId="167" fontId="17" fillId="2" borderId="1" xfId="0" applyNumberFormat="1" applyFont="1" applyFill="1" applyBorder="1" applyAlignment="1">
      <alignment horizontal="center" vertical="top"/>
    </xf>
    <xf numFmtId="2" fontId="17" fillId="2" borderId="1" xfId="0" applyNumberFormat="1" applyFont="1" applyFill="1" applyBorder="1" applyAlignment="1">
      <alignment horizontal="center" vertical="top"/>
    </xf>
    <xf numFmtId="166" fontId="13" fillId="2" borderId="1" xfId="0" applyNumberFormat="1" applyFont="1" applyFill="1" applyBorder="1" applyAlignment="1">
      <alignment horizontal="center" vertical="center" wrapText="1"/>
    </xf>
    <xf numFmtId="167" fontId="13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top" wrapText="1"/>
    </xf>
    <xf numFmtId="167" fontId="4" fillId="2" borderId="1" xfId="0" applyNumberFormat="1" applyFont="1" applyFill="1" applyBorder="1" applyAlignment="1">
      <alignment horizontal="center" vertical="top" wrapText="1"/>
    </xf>
    <xf numFmtId="0" fontId="4" fillId="2" borderId="1" xfId="4" applyNumberFormat="1" applyFont="1" applyFill="1" applyBorder="1" applyAlignment="1">
      <alignment horizontal="justify" vertical="top"/>
    </xf>
    <xf numFmtId="0" fontId="4" fillId="2" borderId="1" xfId="4" applyFont="1" applyFill="1" applyBorder="1" applyAlignment="1">
      <alignment horizontal="center" vertical="top" wrapText="1"/>
    </xf>
    <xf numFmtId="2" fontId="4" fillId="2" borderId="1" xfId="4" applyNumberFormat="1" applyFont="1" applyFill="1" applyBorder="1" applyAlignment="1">
      <alignment horizontal="center" vertical="top" wrapText="1"/>
    </xf>
    <xf numFmtId="167" fontId="4" fillId="2" borderId="1" xfId="4" applyNumberFormat="1" applyFont="1" applyFill="1" applyBorder="1" applyAlignment="1">
      <alignment horizontal="center" vertical="top" wrapText="1"/>
    </xf>
    <xf numFmtId="165" fontId="4" fillId="2" borderId="1" xfId="4" applyNumberFormat="1" applyFont="1" applyFill="1" applyBorder="1" applyAlignment="1">
      <alignment horizontal="center" vertical="top" wrapText="1"/>
    </xf>
    <xf numFmtId="0" fontId="4" fillId="2" borderId="1" xfId="6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167" fontId="13" fillId="2" borderId="1" xfId="0" quotePrefix="1" applyNumberFormat="1" applyFont="1" applyFill="1" applyBorder="1" applyAlignment="1">
      <alignment horizontal="center" vertical="top" wrapText="1"/>
    </xf>
    <xf numFmtId="2" fontId="4" fillId="2" borderId="1" xfId="0" quotePrefix="1" applyNumberFormat="1" applyFont="1" applyFill="1" applyBorder="1" applyAlignment="1">
      <alignment horizontal="center" vertical="top" wrapText="1"/>
    </xf>
    <xf numFmtId="167" fontId="4" fillId="2" borderId="1" xfId="0" quotePrefix="1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13" fillId="2" borderId="1" xfId="6" applyFont="1" applyFill="1" applyBorder="1" applyAlignment="1">
      <alignment horizontal="center" vertical="top" wrapText="1"/>
    </xf>
    <xf numFmtId="167" fontId="13" fillId="2" borderId="1" xfId="6" applyNumberFormat="1" applyFont="1" applyFill="1" applyBorder="1" applyAlignment="1">
      <alignment horizontal="center" vertical="top" wrapText="1"/>
    </xf>
    <xf numFmtId="2" fontId="4" fillId="2" borderId="1" xfId="6" applyNumberFormat="1" applyFont="1" applyFill="1" applyBorder="1" applyAlignment="1">
      <alignment horizontal="center" vertical="top" wrapText="1"/>
    </xf>
    <xf numFmtId="167" fontId="4" fillId="2" borderId="1" xfId="6" applyNumberFormat="1" applyFont="1" applyFill="1" applyBorder="1" applyAlignment="1">
      <alignment horizontal="center" vertical="top" wrapText="1"/>
    </xf>
    <xf numFmtId="0" fontId="4" fillId="2" borderId="1" xfId="6" applyNumberFormat="1" applyFont="1" applyFill="1" applyBorder="1" applyAlignment="1">
      <alignment horizontal="justify" vertical="top"/>
    </xf>
    <xf numFmtId="0" fontId="13" fillId="2" borderId="1" xfId="6" applyNumberFormat="1" applyFont="1" applyFill="1" applyBorder="1" applyAlignment="1">
      <alignment horizontal="left" vertical="top" wrapText="1"/>
    </xf>
    <xf numFmtId="166" fontId="4" fillId="2" borderId="1" xfId="6" applyNumberFormat="1" applyFont="1" applyFill="1" applyBorder="1" applyAlignment="1">
      <alignment horizontal="center"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/>
    </xf>
    <xf numFmtId="167" fontId="18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0" fontId="13" fillId="2" borderId="1" xfId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66" fontId="18" fillId="2" borderId="1" xfId="0" applyNumberFormat="1" applyFont="1" applyFill="1" applyBorder="1" applyAlignment="1">
      <alignment horizontal="center" vertical="center"/>
    </xf>
    <xf numFmtId="166" fontId="17" fillId="2" borderId="1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 wrapText="1"/>
    </xf>
    <xf numFmtId="0" fontId="13" fillId="2" borderId="1" xfId="6" applyNumberFormat="1" applyFont="1" applyFill="1" applyBorder="1" applyAlignment="1">
      <alignment horizontal="left" vertical="center" wrapText="1"/>
    </xf>
    <xf numFmtId="0" fontId="13" fillId="2" borderId="1" xfId="6" applyFont="1" applyFill="1" applyBorder="1" applyAlignment="1">
      <alignment horizontal="center" vertical="center" wrapText="1"/>
    </xf>
    <xf numFmtId="167" fontId="13" fillId="2" borderId="1" xfId="6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left" vertical="center" wrapText="1"/>
    </xf>
    <xf numFmtId="165" fontId="17" fillId="2" borderId="0" xfId="0" applyNumberFormat="1" applyFont="1" applyFill="1"/>
    <xf numFmtId="0" fontId="4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165" fontId="20" fillId="2" borderId="0" xfId="0" applyNumberFormat="1" applyFont="1" applyFill="1" applyAlignment="1">
      <alignment horizontal="center" vertical="center" wrapText="1"/>
    </xf>
    <xf numFmtId="1" fontId="20" fillId="2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/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2" fontId="4" fillId="2" borderId="1" xfId="16" applyNumberFormat="1" applyFont="1" applyFill="1" applyBorder="1" applyAlignment="1">
      <alignment horizontal="center" vertical="center"/>
    </xf>
    <xf numFmtId="2" fontId="4" fillId="2" borderId="1" xfId="16" applyNumberFormat="1" applyFont="1" applyFill="1" applyBorder="1" applyAlignment="1">
      <alignment horizontal="center"/>
    </xf>
    <xf numFmtId="2" fontId="4" fillId="2" borderId="1" xfId="16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2" fontId="17" fillId="2" borderId="1" xfId="18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7" fillId="2" borderId="1" xfId="1" applyFont="1" applyFill="1" applyBorder="1" applyAlignment="1">
      <alignment horizontal="center" vertical="center" wrapText="1"/>
    </xf>
    <xf numFmtId="165" fontId="17" fillId="2" borderId="1" xfId="1" applyNumberFormat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2" fontId="17" fillId="2" borderId="1" xfId="0" quotePrefix="1" applyNumberFormat="1" applyFont="1" applyFill="1" applyBorder="1" applyAlignment="1">
      <alignment horizontal="center" vertical="center" wrapText="1"/>
    </xf>
    <xf numFmtId="0" fontId="18" fillId="2" borderId="1" xfId="4" applyNumberFormat="1" applyFont="1" applyFill="1" applyBorder="1" applyAlignment="1">
      <alignment horizontal="justify" vertical="center"/>
    </xf>
    <xf numFmtId="2" fontId="18" fillId="2" borderId="1" xfId="1" applyNumberFormat="1" applyFont="1" applyFill="1" applyBorder="1" applyAlignment="1">
      <alignment horizontal="center" vertical="center"/>
    </xf>
    <xf numFmtId="0" fontId="18" fillId="2" borderId="1" xfId="10" applyFont="1" applyFill="1" applyBorder="1" applyAlignment="1">
      <alignment horizontal="center" vertical="center" wrapText="1"/>
    </xf>
    <xf numFmtId="0" fontId="17" fillId="2" borderId="1" xfId="10" applyFont="1" applyFill="1" applyBorder="1" applyAlignment="1">
      <alignment horizontal="center" vertical="center" wrapText="1"/>
    </xf>
    <xf numFmtId="2" fontId="17" fillId="2" borderId="1" xfId="10" applyNumberFormat="1" applyFont="1" applyFill="1" applyBorder="1" applyAlignment="1">
      <alignment horizontal="center" vertical="center" wrapText="1"/>
    </xf>
    <xf numFmtId="2" fontId="17" fillId="2" borderId="1" xfId="9" applyNumberFormat="1" applyFont="1" applyFill="1" applyBorder="1" applyAlignment="1">
      <alignment horizontal="center" vertical="center" wrapText="1"/>
    </xf>
    <xf numFmtId="0" fontId="18" fillId="2" borderId="1" xfId="9" applyFont="1" applyFill="1" applyBorder="1" applyAlignment="1">
      <alignment horizontal="left" vertical="center" wrapText="1"/>
    </xf>
    <xf numFmtId="0" fontId="17" fillId="2" borderId="1" xfId="9" applyFont="1" applyFill="1" applyBorder="1" applyAlignment="1">
      <alignment horizontal="left" vertical="center" wrapText="1"/>
    </xf>
    <xf numFmtId="0" fontId="17" fillId="2" borderId="1" xfId="9" applyFont="1" applyFill="1" applyBorder="1" applyAlignment="1">
      <alignment horizontal="center" vertical="center" wrapText="1"/>
    </xf>
    <xf numFmtId="2" fontId="17" fillId="2" borderId="1" xfId="11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2" fontId="17" fillId="2" borderId="1" xfId="11" applyNumberFormat="1" applyFont="1" applyFill="1" applyBorder="1" applyAlignment="1">
      <alignment horizontal="center" vertical="center"/>
    </xf>
    <xf numFmtId="0" fontId="18" fillId="2" borderId="1" xfId="6" applyNumberFormat="1" applyFont="1" applyFill="1" applyBorder="1" applyAlignment="1">
      <alignment horizontal="left" vertical="center" wrapText="1"/>
    </xf>
    <xf numFmtId="0" fontId="18" fillId="2" borderId="1" xfId="6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49" fontId="17" fillId="2" borderId="1" xfId="15" applyNumberFormat="1" applyFont="1" applyFill="1" applyBorder="1" applyAlignment="1">
      <alignment horizontal="left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49" fontId="17" fillId="2" borderId="1" xfId="15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left" vertical="center" wrapText="1"/>
    </xf>
    <xf numFmtId="0" fontId="17" fillId="2" borderId="0" xfId="1" applyFont="1" applyFill="1"/>
    <xf numFmtId="165" fontId="17" fillId="2" borderId="0" xfId="1" applyNumberFormat="1" applyFont="1" applyFill="1"/>
    <xf numFmtId="0" fontId="17" fillId="2" borderId="0" xfId="1" applyFont="1" applyFill="1" applyAlignment="1">
      <alignment horizontal="center"/>
    </xf>
    <xf numFmtId="0" fontId="18" fillId="2" borderId="1" xfId="1" applyFont="1" applyFill="1" applyBorder="1" applyAlignment="1">
      <alignment vertical="center"/>
    </xf>
    <xf numFmtId="0" fontId="17" fillId="2" borderId="0" xfId="1" applyFont="1" applyFill="1" applyAlignment="1">
      <alignment vertical="center"/>
    </xf>
    <xf numFmtId="0" fontId="17" fillId="2" borderId="0" xfId="0" applyFont="1" applyFill="1" applyAlignment="1">
      <alignment vertical="center"/>
    </xf>
    <xf numFmtId="2" fontId="18" fillId="2" borderId="1" xfId="4" applyNumberFormat="1" applyFont="1" applyFill="1" applyBorder="1" applyAlignment="1">
      <alignment horizontal="center" vertical="center" wrapText="1"/>
    </xf>
    <xf numFmtId="2" fontId="17" fillId="2" borderId="1" xfId="13" applyNumberFormat="1" applyFont="1" applyFill="1" applyBorder="1" applyAlignment="1">
      <alignment horizontal="center" vertical="center"/>
    </xf>
    <xf numFmtId="2" fontId="17" fillId="2" borderId="1" xfId="4" applyNumberFormat="1" applyFont="1" applyFill="1" applyBorder="1" applyAlignment="1">
      <alignment horizontal="center" vertical="center" wrapText="1"/>
    </xf>
    <xf numFmtId="2" fontId="17" fillId="2" borderId="1" xfId="6" applyNumberFormat="1" applyFont="1" applyFill="1" applyBorder="1" applyAlignment="1">
      <alignment horizontal="center" vertical="center" wrapText="1"/>
    </xf>
    <xf numFmtId="2" fontId="18" fillId="2" borderId="1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4" fontId="17" fillId="2" borderId="1" xfId="0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0" fontId="17" fillId="2" borderId="1" xfId="4" applyNumberFormat="1" applyFont="1" applyFill="1" applyBorder="1" applyAlignment="1">
      <alignment horizontal="justify" vertical="center"/>
    </xf>
    <xf numFmtId="166" fontId="17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169" fontId="17" fillId="2" borderId="1" xfId="0" applyNumberFormat="1" applyFont="1" applyFill="1" applyBorder="1" applyAlignment="1">
      <alignment horizontal="center" vertical="center"/>
    </xf>
    <xf numFmtId="168" fontId="17" fillId="2" borderId="1" xfId="0" applyNumberFormat="1" applyFont="1" applyFill="1" applyBorder="1" applyAlignment="1">
      <alignment horizontal="center" vertical="center"/>
    </xf>
    <xf numFmtId="170" fontId="17" fillId="2" borderId="1" xfId="0" applyNumberFormat="1" applyFont="1" applyFill="1" applyBorder="1" applyAlignment="1">
      <alignment horizontal="center" vertical="center"/>
    </xf>
    <xf numFmtId="0" fontId="17" fillId="2" borderId="1" xfId="6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justify" vertical="center"/>
    </xf>
    <xf numFmtId="0" fontId="17" fillId="2" borderId="1" xfId="6" applyNumberFormat="1" applyFont="1" applyFill="1" applyBorder="1" applyAlignment="1">
      <alignment horizontal="justify" vertical="center"/>
    </xf>
    <xf numFmtId="166" fontId="17" fillId="2" borderId="1" xfId="6" applyNumberFormat="1" applyFont="1" applyFill="1" applyBorder="1" applyAlignment="1">
      <alignment horizontal="center" vertical="center" wrapText="1"/>
    </xf>
    <xf numFmtId="2" fontId="17" fillId="2" borderId="0" xfId="0" applyNumberFormat="1" applyFont="1" applyFill="1" applyAlignment="1">
      <alignment vertical="center"/>
    </xf>
    <xf numFmtId="0" fontId="18" fillId="2" borderId="1" xfId="1" applyFont="1" applyFill="1" applyBorder="1" applyAlignment="1">
      <alignment horizontal="center" vertical="center" wrapText="1"/>
    </xf>
    <xf numFmtId="165" fontId="18" fillId="2" borderId="1" xfId="1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171" fontId="18" fillId="2" borderId="1" xfId="0" applyNumberFormat="1" applyFont="1" applyFill="1" applyBorder="1" applyAlignment="1">
      <alignment horizontal="center" vertical="center"/>
    </xf>
    <xf numFmtId="171" fontId="17" fillId="2" borderId="1" xfId="0" applyNumberFormat="1" applyFont="1" applyFill="1" applyBorder="1" applyAlignment="1">
      <alignment horizontal="center" vertical="center"/>
    </xf>
    <xf numFmtId="171" fontId="18" fillId="2" borderId="1" xfId="0" quotePrefix="1" applyNumberFormat="1" applyFont="1" applyFill="1" applyBorder="1" applyAlignment="1">
      <alignment horizontal="center" vertical="center" wrapText="1"/>
    </xf>
    <xf numFmtId="171" fontId="17" fillId="2" borderId="1" xfId="0" quotePrefix="1" applyNumberFormat="1" applyFont="1" applyFill="1" applyBorder="1" applyAlignment="1">
      <alignment horizontal="center" vertical="center" wrapText="1"/>
    </xf>
    <xf numFmtId="171" fontId="18" fillId="2" borderId="1" xfId="10" applyNumberFormat="1" applyFont="1" applyFill="1" applyBorder="1" applyAlignment="1">
      <alignment horizontal="center" vertical="center" wrapText="1"/>
    </xf>
    <xf numFmtId="171" fontId="17" fillId="2" borderId="1" xfId="10" applyNumberFormat="1" applyFont="1" applyFill="1" applyBorder="1" applyAlignment="1">
      <alignment horizontal="center" vertical="center" wrapText="1"/>
    </xf>
    <xf numFmtId="171" fontId="18" fillId="2" borderId="1" xfId="0" applyNumberFormat="1" applyFont="1" applyFill="1" applyBorder="1" applyAlignment="1">
      <alignment horizontal="center" vertical="center" wrapText="1"/>
    </xf>
    <xf numFmtId="171" fontId="17" fillId="2" borderId="1" xfId="0" applyNumberFormat="1" applyFont="1" applyFill="1" applyBorder="1" applyAlignment="1">
      <alignment horizontal="center" vertical="center" wrapText="1"/>
    </xf>
    <xf numFmtId="171" fontId="17" fillId="2" borderId="1" xfId="9" applyNumberFormat="1" applyFont="1" applyFill="1" applyBorder="1" applyAlignment="1">
      <alignment horizontal="center" vertical="center" wrapText="1"/>
    </xf>
    <xf numFmtId="171" fontId="18" fillId="2" borderId="1" xfId="6" applyNumberFormat="1" applyFont="1" applyFill="1" applyBorder="1" applyAlignment="1">
      <alignment horizontal="center" vertical="center" wrapText="1"/>
    </xf>
    <xf numFmtId="171" fontId="17" fillId="2" borderId="1" xfId="6" applyNumberFormat="1" applyFont="1" applyFill="1" applyBorder="1" applyAlignment="1">
      <alignment horizontal="center" vertical="center" wrapText="1"/>
    </xf>
    <xf numFmtId="0" fontId="13" fillId="2" borderId="1" xfId="0" quotePrefix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9" fillId="2" borderId="1" xfId="0" applyFont="1" applyFill="1" applyBorder="1" applyAlignment="1">
      <alignment horizontal="center" vertical="center"/>
    </xf>
    <xf numFmtId="167" fontId="17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left" vertical="center" wrapText="1"/>
    </xf>
    <xf numFmtId="16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4" applyNumberFormat="1" applyFont="1" applyFill="1" applyBorder="1" applyAlignment="1">
      <alignment horizontal="justify" vertical="center"/>
    </xf>
    <xf numFmtId="0" fontId="4" fillId="2" borderId="1" xfId="4" applyFont="1" applyFill="1" applyBorder="1" applyAlignment="1">
      <alignment horizontal="center" vertical="center" wrapText="1"/>
    </xf>
    <xf numFmtId="2" fontId="4" fillId="2" borderId="1" xfId="4" applyNumberFormat="1" applyFont="1" applyFill="1" applyBorder="1" applyAlignment="1">
      <alignment horizontal="center" vertical="center" wrapText="1"/>
    </xf>
    <xf numFmtId="167" fontId="4" fillId="2" borderId="1" xfId="4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2" fontId="4" fillId="2" borderId="1" xfId="6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vertical="center"/>
    </xf>
    <xf numFmtId="168" fontId="13" fillId="2" borderId="1" xfId="3" applyNumberFormat="1" applyFont="1" applyFill="1" applyBorder="1" applyAlignment="1">
      <alignment horizontal="center" vertical="center" wrapText="1"/>
    </xf>
    <xf numFmtId="167" fontId="13" fillId="2" borderId="1" xfId="3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4" fontId="13" fillId="2" borderId="1" xfId="3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67" fontId="13" fillId="2" borderId="1" xfId="1" applyNumberFormat="1" applyFont="1" applyFill="1" applyBorder="1" applyAlignment="1">
      <alignment horizontal="center" vertical="center" wrapText="1"/>
    </xf>
    <xf numFmtId="2" fontId="13" fillId="2" borderId="1" xfId="1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Alignment="1">
      <alignment vertical="center"/>
    </xf>
    <xf numFmtId="167" fontId="4" fillId="2" borderId="1" xfId="0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left" vertical="center" wrapText="1"/>
    </xf>
    <xf numFmtId="2" fontId="13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4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167" fontId="8" fillId="2" borderId="1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top" wrapText="1"/>
    </xf>
    <xf numFmtId="167" fontId="4" fillId="2" borderId="0" xfId="1" applyNumberFormat="1" applyFont="1" applyFill="1" applyBorder="1" applyAlignment="1">
      <alignment horizontal="center" vertical="top" wrapText="1"/>
    </xf>
    <xf numFmtId="2" fontId="4" fillId="2" borderId="0" xfId="1" applyNumberFormat="1" applyFont="1" applyFill="1" applyBorder="1" applyAlignment="1">
      <alignment horizontal="center" vertical="top" wrapText="1"/>
    </xf>
    <xf numFmtId="0" fontId="13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textRotation="90" wrapText="1"/>
    </xf>
    <xf numFmtId="0" fontId="4" fillId="2" borderId="3" xfId="1" applyFont="1" applyFill="1" applyBorder="1" applyAlignment="1">
      <alignment horizontal="center" vertical="center" textRotation="90" wrapText="1"/>
    </xf>
    <xf numFmtId="0" fontId="4" fillId="2" borderId="1" xfId="1" applyFont="1" applyFill="1" applyBorder="1" applyAlignment="1">
      <alignment horizontal="center" vertical="center"/>
    </xf>
    <xf numFmtId="167" fontId="4" fillId="2" borderId="1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</cellXfs>
  <cellStyles count="19">
    <cellStyle name="Normal" xfId="0" builtinId="0"/>
    <cellStyle name="Normal 10" xfId="14" xr:uid="{00000000-0005-0000-0000-000001000000}"/>
    <cellStyle name="Normal 14 3" xfId="8" xr:uid="{00000000-0005-0000-0000-000002000000}"/>
    <cellStyle name="Normal 2" xfId="15" xr:uid="{00000000-0005-0000-0000-000003000000}"/>
    <cellStyle name="Normal 2 3 2" xfId="16" xr:uid="{00000000-0005-0000-0000-000004000000}"/>
    <cellStyle name="Normal 3" xfId="6" xr:uid="{00000000-0005-0000-0000-000005000000}"/>
    <cellStyle name="Normal 48" xfId="12" xr:uid="{00000000-0005-0000-0000-000006000000}"/>
    <cellStyle name="Normal_gare wyalsadfenigagarini 10" xfId="11" xr:uid="{00000000-0005-0000-0000-000007000000}"/>
    <cellStyle name="Normal_gare wyalsadfenigagarini 2 2" xfId="13" xr:uid="{00000000-0005-0000-0000-000008000000}"/>
    <cellStyle name="Обычный 2" xfId="2" xr:uid="{00000000-0005-0000-0000-000009000000}"/>
    <cellStyle name="Обычный 3" xfId="7" xr:uid="{00000000-0005-0000-0000-00000A000000}"/>
    <cellStyle name="Обычный 3 3 2" xfId="18" xr:uid="{00000000-0005-0000-0000-00000B000000}"/>
    <cellStyle name="Обычный 3 4" xfId="17" xr:uid="{00000000-0005-0000-0000-00000C000000}"/>
    <cellStyle name="Обычный_eras 50-52" xfId="9" xr:uid="{00000000-0005-0000-0000-00000D000000}"/>
    <cellStyle name="Обычный_ruruas 9" xfId="10" xr:uid="{00000000-0005-0000-0000-00000E000000}"/>
    <cellStyle name="Обычный_Лист1" xfId="1" xr:uid="{00000000-0005-0000-0000-00000F000000}"/>
    <cellStyle name="Финансовый 2" xfId="3" xr:uid="{00000000-0005-0000-0000-000010000000}"/>
    <cellStyle name="მძიმე 2" xfId="5" xr:uid="{00000000-0005-0000-0000-000011000000}"/>
    <cellStyle name="ჩვეულებრივი 2" xfId="4" xr:uid="{00000000-0005-0000-0000-000012000000}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workbookViewId="0">
      <selection activeCell="I5" sqref="I5"/>
    </sheetView>
  </sheetViews>
  <sheetFormatPr defaultColWidth="9.109375" defaultRowHeight="14.4"/>
  <cols>
    <col min="1" max="1" width="9.109375" style="1"/>
    <col min="2" max="2" width="20.5546875" style="1" customWidth="1"/>
    <col min="3" max="3" width="60.5546875" style="1" customWidth="1"/>
    <col min="4" max="4" width="21.5546875" style="1" customWidth="1"/>
    <col min="5" max="16384" width="9.109375" style="1"/>
  </cols>
  <sheetData>
    <row r="1" spans="1:4" ht="46.2" customHeight="1">
      <c r="A1" s="207" t="s">
        <v>16</v>
      </c>
      <c r="B1" s="208"/>
      <c r="C1" s="208"/>
      <c r="D1" s="209"/>
    </row>
    <row r="2" spans="1:4" ht="46.2" customHeight="1">
      <c r="A2" s="207" t="s">
        <v>14</v>
      </c>
      <c r="B2" s="208"/>
      <c r="C2" s="208"/>
      <c r="D2" s="209"/>
    </row>
    <row r="3" spans="1:4">
      <c r="A3" s="205"/>
      <c r="B3" s="205" t="s">
        <v>17</v>
      </c>
      <c r="C3" s="206" t="s">
        <v>144</v>
      </c>
      <c r="D3" s="200"/>
    </row>
    <row r="4" spans="1:4" ht="68.400000000000006" customHeight="1">
      <c r="A4" s="205"/>
      <c r="B4" s="205"/>
      <c r="C4" s="206"/>
      <c r="D4" s="90" t="s">
        <v>18</v>
      </c>
    </row>
    <row r="5" spans="1:4" ht="22.8" customHeight="1">
      <c r="A5" s="10"/>
      <c r="B5" s="2" t="s">
        <v>138</v>
      </c>
      <c r="C5" s="3" t="s">
        <v>145</v>
      </c>
      <c r="D5" s="2"/>
    </row>
    <row r="6" spans="1:4" ht="21.6" customHeight="1">
      <c r="A6" s="10"/>
      <c r="B6" s="2" t="s">
        <v>136</v>
      </c>
      <c r="C6" s="3" t="s">
        <v>59</v>
      </c>
      <c r="D6" s="2"/>
    </row>
    <row r="7" spans="1:4" ht="21.6" customHeight="1">
      <c r="A7" s="10"/>
      <c r="B7" s="2" t="s">
        <v>137</v>
      </c>
      <c r="C7" s="3" t="s">
        <v>117</v>
      </c>
      <c r="D7" s="2"/>
    </row>
    <row r="8" spans="1:4" s="203" customFormat="1" ht="23.4" customHeight="1">
      <c r="A8" s="10"/>
      <c r="B8" s="201"/>
      <c r="C8" s="202" t="s">
        <v>19</v>
      </c>
      <c r="D8" s="202"/>
    </row>
    <row r="9" spans="1:4" s="203" customFormat="1" ht="28.2" customHeight="1">
      <c r="A9" s="204"/>
      <c r="B9" s="201"/>
      <c r="C9" s="202" t="s">
        <v>15</v>
      </c>
      <c r="D9" s="202"/>
    </row>
    <row r="10" spans="1:4" s="203" customFormat="1" ht="28.2" customHeight="1">
      <c r="A10" s="204"/>
      <c r="B10" s="201"/>
      <c r="C10" s="202" t="s">
        <v>20</v>
      </c>
      <c r="D10" s="202"/>
    </row>
  </sheetData>
  <mergeCells count="5">
    <mergeCell ref="A3:A4"/>
    <mergeCell ref="B3:B4"/>
    <mergeCell ref="C3:C4"/>
    <mergeCell ref="A1:D1"/>
    <mergeCell ref="A2:D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118"/>
  <sheetViews>
    <sheetView tabSelected="1" topLeftCell="A40" zoomScale="99" zoomScaleNormal="99" zoomScaleSheetLayoutView="80" workbookViewId="0">
      <selection activeCell="M46" sqref="M46"/>
    </sheetView>
  </sheetViews>
  <sheetFormatPr defaultColWidth="9" defaultRowHeight="14.4"/>
  <cols>
    <col min="1" max="1" width="6.21875" style="105" customWidth="1"/>
    <col min="2" max="2" width="43.88671875" style="4" customWidth="1"/>
    <col min="3" max="3" width="13.6640625" style="4" customWidth="1"/>
    <col min="4" max="4" width="10.88671875" style="4" bestFit="1" customWidth="1"/>
    <col min="5" max="5" width="17.21875" style="11" customWidth="1"/>
    <col min="6" max="6" width="13.109375" style="4" customWidth="1"/>
    <col min="7" max="7" width="14" style="4" customWidth="1"/>
    <col min="8" max="16384" width="9" style="4"/>
  </cols>
  <sheetData>
    <row r="1" spans="1:7" ht="50.4" customHeight="1">
      <c r="A1" s="210" t="s">
        <v>139</v>
      </c>
      <c r="B1" s="210"/>
      <c r="C1" s="210"/>
      <c r="D1" s="210"/>
      <c r="E1" s="210"/>
      <c r="F1" s="210"/>
      <c r="G1" s="210"/>
    </row>
    <row r="2" spans="1:7" ht="51.6" customHeight="1">
      <c r="A2" s="211" t="s">
        <v>145</v>
      </c>
      <c r="B2" s="211"/>
      <c r="C2" s="211"/>
      <c r="D2" s="211"/>
      <c r="E2" s="211"/>
      <c r="F2" s="211"/>
      <c r="G2" s="211"/>
    </row>
    <row r="3" spans="1:7" s="66" customFormat="1" ht="15.75" customHeight="1">
      <c r="A3" s="212" t="s">
        <v>0</v>
      </c>
      <c r="B3" s="213" t="s">
        <v>36</v>
      </c>
      <c r="C3" s="213" t="s">
        <v>24</v>
      </c>
      <c r="D3" s="214" t="s">
        <v>26</v>
      </c>
      <c r="E3" s="214"/>
      <c r="F3" s="214"/>
      <c r="G3" s="214"/>
    </row>
    <row r="4" spans="1:7" s="66" customFormat="1" ht="36" customHeight="1">
      <c r="A4" s="212"/>
      <c r="B4" s="213"/>
      <c r="C4" s="213"/>
      <c r="D4" s="107" t="s">
        <v>29</v>
      </c>
      <c r="E4" s="108" t="s">
        <v>30</v>
      </c>
      <c r="F4" s="107" t="s">
        <v>140</v>
      </c>
      <c r="G4" s="107" t="s">
        <v>141</v>
      </c>
    </row>
    <row r="5" spans="1:7" s="136" customFormat="1" ht="49.8" customHeight="1">
      <c r="A5" s="109">
        <v>1</v>
      </c>
      <c r="B5" s="142" t="s">
        <v>44</v>
      </c>
      <c r="C5" s="68" t="s">
        <v>21</v>
      </c>
      <c r="D5" s="63"/>
      <c r="E5" s="160">
        <v>5.25</v>
      </c>
      <c r="F5" s="122"/>
      <c r="G5" s="122"/>
    </row>
    <row r="6" spans="1:7" s="136" customFormat="1" ht="24" customHeight="1">
      <c r="A6" s="109"/>
      <c r="B6" s="143" t="s">
        <v>42</v>
      </c>
      <c r="C6" s="121" t="s">
        <v>1</v>
      </c>
      <c r="D6" s="144">
        <v>2.06</v>
      </c>
      <c r="E6" s="161">
        <f>D6*E5</f>
        <v>10.815</v>
      </c>
      <c r="F6" s="122"/>
      <c r="G6" s="122"/>
    </row>
    <row r="7" spans="1:7" s="136" customFormat="1" ht="43.8" customHeight="1">
      <c r="A7" s="109">
        <v>2</v>
      </c>
      <c r="B7" s="142" t="s">
        <v>58</v>
      </c>
      <c r="C7" s="82" t="s">
        <v>21</v>
      </c>
      <c r="D7" s="82"/>
      <c r="E7" s="162">
        <v>1.125</v>
      </c>
      <c r="F7" s="75"/>
      <c r="G7" s="110"/>
    </row>
    <row r="8" spans="1:7" s="136" customFormat="1" ht="16.2" customHeight="1">
      <c r="A8" s="109"/>
      <c r="B8" s="143" t="s">
        <v>42</v>
      </c>
      <c r="C8" s="76" t="s">
        <v>1</v>
      </c>
      <c r="D8" s="76">
        <v>2.9</v>
      </c>
      <c r="E8" s="163">
        <f>E7*D8</f>
        <v>3.2624999999999997</v>
      </c>
      <c r="F8" s="75"/>
      <c r="G8" s="110"/>
    </row>
    <row r="9" spans="1:7" s="136" customFormat="1" ht="17.399999999999999" customHeight="1">
      <c r="A9" s="109"/>
      <c r="B9" s="126" t="s">
        <v>37</v>
      </c>
      <c r="C9" s="76" t="s">
        <v>25</v>
      </c>
      <c r="D9" s="76">
        <v>0.92</v>
      </c>
      <c r="E9" s="163">
        <f>E7*D9</f>
        <v>1.0350000000000001</v>
      </c>
      <c r="F9" s="75"/>
      <c r="G9" s="110"/>
    </row>
    <row r="10" spans="1:7" s="136" customFormat="1" ht="18" customHeight="1">
      <c r="A10" s="109"/>
      <c r="B10" s="146" t="s">
        <v>27</v>
      </c>
      <c r="C10" s="76" t="s">
        <v>21</v>
      </c>
      <c r="D10" s="76">
        <v>1.02</v>
      </c>
      <c r="E10" s="163">
        <f>E7*D10</f>
        <v>1.1475</v>
      </c>
      <c r="F10" s="139"/>
      <c r="G10" s="122"/>
    </row>
    <row r="11" spans="1:7" s="136" customFormat="1" ht="18" customHeight="1">
      <c r="A11" s="109"/>
      <c r="B11" s="126" t="s">
        <v>38</v>
      </c>
      <c r="C11" s="76" t="s">
        <v>25</v>
      </c>
      <c r="D11" s="76">
        <v>0.88</v>
      </c>
      <c r="E11" s="163">
        <f>E7*D11</f>
        <v>0.99</v>
      </c>
      <c r="F11" s="75"/>
      <c r="G11" s="110"/>
    </row>
    <row r="12" spans="1:7" s="136" customFormat="1" ht="42" customHeight="1">
      <c r="A12" s="109">
        <v>3</v>
      </c>
      <c r="B12" s="142" t="s">
        <v>52</v>
      </c>
      <c r="C12" s="82" t="s">
        <v>21</v>
      </c>
      <c r="D12" s="82"/>
      <c r="E12" s="162">
        <v>3.9369999999999998</v>
      </c>
      <c r="F12" s="75"/>
      <c r="G12" s="110"/>
    </row>
    <row r="13" spans="1:7" s="136" customFormat="1" ht="21" customHeight="1">
      <c r="A13" s="109"/>
      <c r="B13" s="143" t="s">
        <v>42</v>
      </c>
      <c r="C13" s="76" t="s">
        <v>1</v>
      </c>
      <c r="D13" s="76">
        <v>16.760000000000002</v>
      </c>
      <c r="E13" s="163">
        <f>E12*D13</f>
        <v>65.984120000000004</v>
      </c>
      <c r="F13" s="75"/>
      <c r="G13" s="110"/>
    </row>
    <row r="14" spans="1:7" s="136" customFormat="1" ht="19.2" customHeight="1">
      <c r="A14" s="109"/>
      <c r="B14" s="126" t="s">
        <v>37</v>
      </c>
      <c r="C14" s="76" t="s">
        <v>25</v>
      </c>
      <c r="D14" s="76">
        <v>0.92</v>
      </c>
      <c r="E14" s="163">
        <f>E12*D14</f>
        <v>3.6220400000000001</v>
      </c>
      <c r="F14" s="75"/>
      <c r="G14" s="110"/>
    </row>
    <row r="15" spans="1:7" s="136" customFormat="1" ht="20.399999999999999" customHeight="1">
      <c r="A15" s="109"/>
      <c r="B15" s="126" t="s">
        <v>45</v>
      </c>
      <c r="C15" s="76" t="s">
        <v>21</v>
      </c>
      <c r="D15" s="76">
        <v>0.11</v>
      </c>
      <c r="E15" s="163">
        <f>E12*D15</f>
        <v>0.43307000000000001</v>
      </c>
      <c r="F15" s="75"/>
      <c r="G15" s="110"/>
    </row>
    <row r="16" spans="1:7" s="136" customFormat="1" ht="32.4" customHeight="1">
      <c r="A16" s="109"/>
      <c r="B16" s="126" t="s">
        <v>49</v>
      </c>
      <c r="C16" s="76" t="s">
        <v>33</v>
      </c>
      <c r="D16" s="147">
        <v>556</v>
      </c>
      <c r="E16" s="163">
        <f>E12*D16</f>
        <v>2188.9719999999998</v>
      </c>
      <c r="F16" s="75"/>
      <c r="G16" s="110"/>
    </row>
    <row r="17" spans="1:7" s="136" customFormat="1" ht="16.8" customHeight="1">
      <c r="A17" s="109"/>
      <c r="B17" s="126" t="s">
        <v>38</v>
      </c>
      <c r="C17" s="76" t="s">
        <v>25</v>
      </c>
      <c r="D17" s="76">
        <v>0.16</v>
      </c>
      <c r="E17" s="163">
        <f>E12*D17</f>
        <v>0.62992000000000004</v>
      </c>
      <c r="F17" s="75"/>
      <c r="G17" s="110"/>
    </row>
    <row r="18" spans="1:7" s="136" customFormat="1" ht="41.4" customHeight="1">
      <c r="A18" s="109">
        <v>4</v>
      </c>
      <c r="B18" s="142" t="s">
        <v>53</v>
      </c>
      <c r="C18" s="82" t="s">
        <v>21</v>
      </c>
      <c r="D18" s="82"/>
      <c r="E18" s="162">
        <v>0.375</v>
      </c>
      <c r="F18" s="75"/>
      <c r="G18" s="110"/>
    </row>
    <row r="19" spans="1:7" s="136" customFormat="1" ht="17.399999999999999" customHeight="1">
      <c r="A19" s="109"/>
      <c r="B19" s="143" t="s">
        <v>42</v>
      </c>
      <c r="C19" s="76" t="s">
        <v>1</v>
      </c>
      <c r="D19" s="76">
        <v>16.760000000000002</v>
      </c>
      <c r="E19" s="163">
        <f>E18*D19</f>
        <v>6.2850000000000001</v>
      </c>
      <c r="F19" s="75"/>
      <c r="G19" s="110"/>
    </row>
    <row r="20" spans="1:7" s="136" customFormat="1" ht="21.6" customHeight="1">
      <c r="A20" s="109"/>
      <c r="B20" s="126" t="s">
        <v>37</v>
      </c>
      <c r="C20" s="76" t="s">
        <v>25</v>
      </c>
      <c r="D20" s="76">
        <v>0.92</v>
      </c>
      <c r="E20" s="163">
        <f>E18*D20</f>
        <v>0.34500000000000003</v>
      </c>
      <c r="F20" s="75"/>
      <c r="G20" s="110"/>
    </row>
    <row r="21" spans="1:7" s="136" customFormat="1" ht="20.399999999999999" customHeight="1">
      <c r="A21" s="109"/>
      <c r="B21" s="126" t="s">
        <v>45</v>
      </c>
      <c r="C21" s="76" t="s">
        <v>21</v>
      </c>
      <c r="D21" s="76">
        <v>0.11</v>
      </c>
      <c r="E21" s="163">
        <f>E18*D21</f>
        <v>4.1250000000000002E-2</v>
      </c>
      <c r="F21" s="75"/>
      <c r="G21" s="110"/>
    </row>
    <row r="22" spans="1:7" s="136" customFormat="1" ht="33.6" customHeight="1">
      <c r="A22" s="109"/>
      <c r="B22" s="126" t="s">
        <v>49</v>
      </c>
      <c r="C22" s="76" t="s">
        <v>33</v>
      </c>
      <c r="D22" s="147">
        <v>556</v>
      </c>
      <c r="E22" s="163">
        <f>E18*D22</f>
        <v>208.5</v>
      </c>
      <c r="F22" s="75"/>
      <c r="G22" s="110"/>
    </row>
    <row r="23" spans="1:7" s="136" customFormat="1" ht="19.8" customHeight="1">
      <c r="A23" s="109"/>
      <c r="B23" s="126" t="s">
        <v>38</v>
      </c>
      <c r="C23" s="76" t="s">
        <v>25</v>
      </c>
      <c r="D23" s="76">
        <v>0.16</v>
      </c>
      <c r="E23" s="163">
        <f>E18*D23</f>
        <v>0.06</v>
      </c>
      <c r="F23" s="75"/>
      <c r="G23" s="110"/>
    </row>
    <row r="24" spans="1:7" s="136" customFormat="1" ht="45.75" customHeight="1">
      <c r="A24" s="109">
        <v>5</v>
      </c>
      <c r="B24" s="111" t="s">
        <v>92</v>
      </c>
      <c r="C24" s="68" t="s">
        <v>28</v>
      </c>
      <c r="D24" s="69"/>
      <c r="E24" s="160">
        <f>(E22+E16)*2.5/1000</f>
        <v>5.9936799999999995</v>
      </c>
      <c r="F24" s="137"/>
      <c r="G24" s="104"/>
    </row>
    <row r="25" spans="1:7" s="136" customFormat="1" ht="41.4" customHeight="1">
      <c r="A25" s="109">
        <v>6</v>
      </c>
      <c r="B25" s="148" t="s">
        <v>46</v>
      </c>
      <c r="C25" s="68" t="s">
        <v>21</v>
      </c>
      <c r="D25" s="69"/>
      <c r="E25" s="160">
        <v>0.41249999999999998</v>
      </c>
      <c r="F25" s="122"/>
      <c r="G25" s="122"/>
    </row>
    <row r="26" spans="1:7" s="136" customFormat="1" ht="19.2" customHeight="1">
      <c r="A26" s="109"/>
      <c r="B26" s="143" t="s">
        <v>42</v>
      </c>
      <c r="C26" s="121" t="s">
        <v>1</v>
      </c>
      <c r="D26" s="70">
        <v>13.5</v>
      </c>
      <c r="E26" s="161">
        <f>E25*D26</f>
        <v>5.5687499999999996</v>
      </c>
      <c r="F26" s="122"/>
      <c r="G26" s="122"/>
    </row>
    <row r="27" spans="1:7" s="136" customFormat="1" ht="18.600000000000001" customHeight="1">
      <c r="A27" s="109"/>
      <c r="B27" s="146" t="s">
        <v>37</v>
      </c>
      <c r="C27" s="121" t="s">
        <v>25</v>
      </c>
      <c r="D27" s="144">
        <v>1.1200000000000001</v>
      </c>
      <c r="E27" s="161">
        <f>E25*D27</f>
        <v>0.46200000000000002</v>
      </c>
      <c r="F27" s="122"/>
      <c r="G27" s="122"/>
    </row>
    <row r="28" spans="1:7" s="136" customFormat="1" ht="19.2" customHeight="1">
      <c r="A28" s="109"/>
      <c r="B28" s="146" t="s">
        <v>27</v>
      </c>
      <c r="C28" s="121" t="s">
        <v>21</v>
      </c>
      <c r="D28" s="149">
        <v>1.0149999999999999</v>
      </c>
      <c r="E28" s="161">
        <f>E25*D28</f>
        <v>0.41868749999999993</v>
      </c>
      <c r="F28" s="139"/>
      <c r="G28" s="122"/>
    </row>
    <row r="29" spans="1:7" s="136" customFormat="1" ht="19.8" customHeight="1">
      <c r="A29" s="109"/>
      <c r="B29" s="143" t="s">
        <v>32</v>
      </c>
      <c r="C29" s="121" t="s">
        <v>22</v>
      </c>
      <c r="D29" s="150">
        <v>2.9</v>
      </c>
      <c r="E29" s="161">
        <f>E25*D29</f>
        <v>1.1962499999999998</v>
      </c>
      <c r="F29" s="139"/>
      <c r="G29" s="122"/>
    </row>
    <row r="30" spans="1:7" s="136" customFormat="1" ht="18.600000000000001" customHeight="1">
      <c r="A30" s="109"/>
      <c r="B30" s="143" t="s">
        <v>39</v>
      </c>
      <c r="C30" s="121" t="s">
        <v>21</v>
      </c>
      <c r="D30" s="151">
        <v>3.78E-2</v>
      </c>
      <c r="E30" s="161">
        <f>E25*D30</f>
        <v>1.5592499999999999E-2</v>
      </c>
      <c r="F30" s="139"/>
      <c r="G30" s="122"/>
    </row>
    <row r="31" spans="1:7" s="136" customFormat="1" ht="18" customHeight="1">
      <c r="A31" s="109"/>
      <c r="B31" s="143" t="s">
        <v>47</v>
      </c>
      <c r="C31" s="152" t="s">
        <v>28</v>
      </c>
      <c r="D31" s="144"/>
      <c r="E31" s="161">
        <v>2.7E-2</v>
      </c>
      <c r="F31" s="139"/>
      <c r="G31" s="122"/>
    </row>
    <row r="32" spans="1:7" s="136" customFormat="1" ht="19.8" customHeight="1">
      <c r="A32" s="109"/>
      <c r="B32" s="143" t="s">
        <v>48</v>
      </c>
      <c r="C32" s="152" t="s">
        <v>28</v>
      </c>
      <c r="D32" s="144"/>
      <c r="E32" s="161">
        <v>1.0999999999999999E-2</v>
      </c>
      <c r="F32" s="139"/>
      <c r="G32" s="122"/>
    </row>
    <row r="33" spans="1:7" s="136" customFormat="1" ht="22.2" customHeight="1">
      <c r="A33" s="109"/>
      <c r="B33" s="146" t="s">
        <v>38</v>
      </c>
      <c r="C33" s="121" t="s">
        <v>25</v>
      </c>
      <c r="D33" s="70">
        <v>0.9</v>
      </c>
      <c r="E33" s="161">
        <f>E25*D33</f>
        <v>0.37124999999999997</v>
      </c>
      <c r="F33" s="139"/>
      <c r="G33" s="122"/>
    </row>
    <row r="34" spans="1:7" s="136" customFormat="1" ht="29.25" customHeight="1">
      <c r="A34" s="109">
        <v>7</v>
      </c>
      <c r="B34" s="111" t="s">
        <v>91</v>
      </c>
      <c r="C34" s="68" t="s">
        <v>28</v>
      </c>
      <c r="D34" s="69"/>
      <c r="E34" s="160">
        <f>(E28+E15+E10)*2.444</f>
        <v>4.88618533</v>
      </c>
      <c r="F34" s="137"/>
      <c r="G34" s="104"/>
    </row>
    <row r="35" spans="1:7" s="136" customFormat="1" ht="50.25" customHeight="1">
      <c r="A35" s="82">
        <v>8</v>
      </c>
      <c r="B35" s="113" t="s">
        <v>4</v>
      </c>
      <c r="C35" s="113" t="s">
        <v>5</v>
      </c>
      <c r="D35" s="113"/>
      <c r="E35" s="164">
        <f>E38+E39</f>
        <v>0.36</v>
      </c>
      <c r="F35" s="137"/>
      <c r="G35" s="104"/>
    </row>
    <row r="36" spans="1:7" s="136" customFormat="1" ht="29.25" customHeight="1">
      <c r="A36" s="114">
        <f t="shared" ref="A36:A44" si="0">A35+0.1</f>
        <v>8.1</v>
      </c>
      <c r="B36" s="114" t="s">
        <v>6</v>
      </c>
      <c r="C36" s="114" t="s">
        <v>1</v>
      </c>
      <c r="D36" s="115">
        <v>115.2</v>
      </c>
      <c r="E36" s="165">
        <f>E35*D36</f>
        <v>41.472000000000001</v>
      </c>
      <c r="F36" s="122"/>
      <c r="G36" s="122"/>
    </row>
    <row r="37" spans="1:7" s="136" customFormat="1" ht="29.25" customHeight="1">
      <c r="A37" s="114">
        <f t="shared" si="0"/>
        <v>8.1999999999999993</v>
      </c>
      <c r="B37" s="114" t="s">
        <v>2</v>
      </c>
      <c r="C37" s="114" t="s">
        <v>7</v>
      </c>
      <c r="D37" s="115">
        <f>2.1*1.15</f>
        <v>2.415</v>
      </c>
      <c r="E37" s="165">
        <f>E35*D37</f>
        <v>0.86939999999999995</v>
      </c>
      <c r="F37" s="122"/>
      <c r="G37" s="122"/>
    </row>
    <row r="38" spans="1:7" s="136" customFormat="1" ht="29.25" customHeight="1">
      <c r="A38" s="114">
        <f t="shared" si="0"/>
        <v>8.2999999999999989</v>
      </c>
      <c r="B38" s="114" t="s">
        <v>94</v>
      </c>
      <c r="C38" s="114" t="s">
        <v>8</v>
      </c>
      <c r="D38" s="115"/>
      <c r="E38" s="165">
        <v>0.26</v>
      </c>
      <c r="F38" s="116"/>
      <c r="G38" s="122"/>
    </row>
    <row r="39" spans="1:7" s="136" customFormat="1" ht="29.25" customHeight="1">
      <c r="A39" s="114"/>
      <c r="B39" s="114" t="s">
        <v>50</v>
      </c>
      <c r="C39" s="114" t="s">
        <v>8</v>
      </c>
      <c r="D39" s="115"/>
      <c r="E39" s="165">
        <v>0.1</v>
      </c>
      <c r="F39" s="116"/>
      <c r="G39" s="122"/>
    </row>
    <row r="40" spans="1:7" s="136" customFormat="1" ht="29.25" customHeight="1">
      <c r="A40" s="114">
        <f>A38+0.1</f>
        <v>8.3999999999999986</v>
      </c>
      <c r="B40" s="114" t="s">
        <v>9</v>
      </c>
      <c r="C40" s="114" t="s">
        <v>3</v>
      </c>
      <c r="D40" s="114">
        <v>1.96</v>
      </c>
      <c r="E40" s="165">
        <f>D40*E35</f>
        <v>0.7056</v>
      </c>
      <c r="F40" s="75"/>
      <c r="G40" s="122"/>
    </row>
    <row r="41" spans="1:7" s="136" customFormat="1" ht="29.25" customHeight="1">
      <c r="A41" s="114">
        <f t="shared" si="0"/>
        <v>8.4999999999999982</v>
      </c>
      <c r="B41" s="114" t="s">
        <v>10</v>
      </c>
      <c r="C41" s="114" t="s">
        <v>11</v>
      </c>
      <c r="D41" s="114">
        <v>3.38</v>
      </c>
      <c r="E41" s="165">
        <f>D41*E35</f>
        <v>1.2167999999999999</v>
      </c>
      <c r="F41" s="116"/>
      <c r="G41" s="122"/>
    </row>
    <row r="42" spans="1:7" s="136" customFormat="1" ht="29.25" customHeight="1">
      <c r="A42" s="114">
        <f t="shared" si="0"/>
        <v>8.5999999999999979</v>
      </c>
      <c r="B42" s="114" t="s">
        <v>51</v>
      </c>
      <c r="C42" s="114" t="s">
        <v>28</v>
      </c>
      <c r="D42" s="114"/>
      <c r="E42" s="165">
        <v>1.8E-3</v>
      </c>
      <c r="F42" s="115"/>
      <c r="G42" s="122"/>
    </row>
    <row r="43" spans="1:7" s="136" customFormat="1" ht="29.25" customHeight="1">
      <c r="A43" s="114">
        <f t="shared" si="0"/>
        <v>8.6999999999999975</v>
      </c>
      <c r="B43" s="114" t="s">
        <v>12</v>
      </c>
      <c r="C43" s="114" t="s">
        <v>3</v>
      </c>
      <c r="D43" s="114">
        <v>7.2</v>
      </c>
      <c r="E43" s="165">
        <f>D43*E35</f>
        <v>2.5920000000000001</v>
      </c>
      <c r="F43" s="115"/>
      <c r="G43" s="122"/>
    </row>
    <row r="44" spans="1:7" s="136" customFormat="1" ht="29.25" customHeight="1">
      <c r="A44" s="114">
        <f t="shared" si="0"/>
        <v>8.7999999999999972</v>
      </c>
      <c r="B44" s="114" t="s">
        <v>13</v>
      </c>
      <c r="C44" s="114" t="s">
        <v>7</v>
      </c>
      <c r="D44" s="114">
        <v>3.44</v>
      </c>
      <c r="E44" s="165">
        <f>D44*E35</f>
        <v>1.2383999999999999</v>
      </c>
      <c r="F44" s="115"/>
      <c r="G44" s="122"/>
    </row>
    <row r="45" spans="1:7" s="136" customFormat="1" ht="37.200000000000003" customHeight="1">
      <c r="A45" s="109">
        <v>9</v>
      </c>
      <c r="B45" s="111" t="s">
        <v>93</v>
      </c>
      <c r="C45" s="68" t="s">
        <v>28</v>
      </c>
      <c r="D45" s="69"/>
      <c r="E45" s="160">
        <f>E42+E32+E31</f>
        <v>3.9800000000000002E-2</v>
      </c>
      <c r="F45" s="137"/>
      <c r="G45" s="104"/>
    </row>
    <row r="46" spans="1:7" s="136" customFormat="1" ht="58.8" customHeight="1">
      <c r="A46" s="109">
        <v>10</v>
      </c>
      <c r="B46" s="117" t="s">
        <v>54</v>
      </c>
      <c r="C46" s="82" t="s">
        <v>23</v>
      </c>
      <c r="D46" s="82"/>
      <c r="E46" s="166">
        <v>0.1026</v>
      </c>
      <c r="F46" s="75"/>
      <c r="G46" s="75"/>
    </row>
    <row r="47" spans="1:7" s="136" customFormat="1" ht="21.6" customHeight="1">
      <c r="A47" s="109"/>
      <c r="B47" s="143" t="s">
        <v>42</v>
      </c>
      <c r="C47" s="76" t="s">
        <v>1</v>
      </c>
      <c r="D47" s="76">
        <v>43.9</v>
      </c>
      <c r="E47" s="167">
        <f>E46*D47</f>
        <v>4.5041399999999996</v>
      </c>
      <c r="F47" s="75"/>
      <c r="G47" s="75"/>
    </row>
    <row r="48" spans="1:7" s="136" customFormat="1" ht="19.8" customHeight="1">
      <c r="A48" s="109"/>
      <c r="B48" s="146" t="s">
        <v>37</v>
      </c>
      <c r="C48" s="76" t="s">
        <v>25</v>
      </c>
      <c r="D48" s="76">
        <v>3.54</v>
      </c>
      <c r="E48" s="167">
        <f>E46*D48</f>
        <v>0.36320399999999997</v>
      </c>
      <c r="F48" s="75"/>
      <c r="G48" s="75"/>
    </row>
    <row r="49" spans="1:7" s="136" customFormat="1" ht="39" customHeight="1">
      <c r="A49" s="109"/>
      <c r="B49" s="118" t="s">
        <v>55</v>
      </c>
      <c r="C49" s="76" t="s">
        <v>22</v>
      </c>
      <c r="D49" s="147">
        <v>118</v>
      </c>
      <c r="E49" s="167">
        <f>D49*E46</f>
        <v>12.1068</v>
      </c>
      <c r="F49" s="75"/>
      <c r="G49" s="75"/>
    </row>
    <row r="50" spans="1:7" s="136" customFormat="1" ht="19.8" customHeight="1">
      <c r="A50" s="109"/>
      <c r="B50" s="118" t="s">
        <v>56</v>
      </c>
      <c r="C50" s="119" t="s">
        <v>28</v>
      </c>
      <c r="D50" s="116">
        <v>0.03</v>
      </c>
      <c r="E50" s="168">
        <f>D50*E46</f>
        <v>3.0779999999999996E-3</v>
      </c>
      <c r="F50" s="75"/>
      <c r="G50" s="75"/>
    </row>
    <row r="51" spans="1:7" s="136" customFormat="1" ht="18.600000000000001" customHeight="1">
      <c r="A51" s="109"/>
      <c r="B51" s="153" t="s">
        <v>40</v>
      </c>
      <c r="C51" s="76" t="s">
        <v>21</v>
      </c>
      <c r="D51" s="76">
        <v>1.19</v>
      </c>
      <c r="E51" s="167">
        <f>E46*D51</f>
        <v>0.12209399999999999</v>
      </c>
      <c r="F51" s="75"/>
      <c r="G51" s="75"/>
    </row>
    <row r="52" spans="1:7" s="136" customFormat="1" ht="21.6" customHeight="1">
      <c r="A52" s="109"/>
      <c r="B52" s="153" t="s">
        <v>41</v>
      </c>
      <c r="C52" s="76" t="s">
        <v>3</v>
      </c>
      <c r="D52" s="147">
        <v>15</v>
      </c>
      <c r="E52" s="167">
        <f>E46*D52</f>
        <v>1.5389999999999999</v>
      </c>
      <c r="F52" s="75"/>
      <c r="G52" s="75"/>
    </row>
    <row r="53" spans="1:7" s="136" customFormat="1" ht="20.399999999999999" customHeight="1">
      <c r="A53" s="109"/>
      <c r="B53" s="153" t="s">
        <v>35</v>
      </c>
      <c r="C53" s="76" t="s">
        <v>34</v>
      </c>
      <c r="D53" s="147">
        <v>600</v>
      </c>
      <c r="E53" s="167">
        <f>E46*D53</f>
        <v>61.559999999999995</v>
      </c>
      <c r="F53" s="75"/>
      <c r="G53" s="75"/>
    </row>
    <row r="54" spans="1:7" s="136" customFormat="1" ht="18" customHeight="1">
      <c r="A54" s="109"/>
      <c r="B54" s="146" t="s">
        <v>38</v>
      </c>
      <c r="C54" s="76" t="s">
        <v>25</v>
      </c>
      <c r="D54" s="76">
        <v>8.2799999999999994</v>
      </c>
      <c r="E54" s="167">
        <f>E46*D54</f>
        <v>0.84952799999999995</v>
      </c>
      <c r="F54" s="75"/>
      <c r="G54" s="75"/>
    </row>
    <row r="55" spans="1:7" s="136" customFormat="1" ht="60" customHeight="1">
      <c r="A55" s="109">
        <v>11</v>
      </c>
      <c r="B55" s="82" t="s">
        <v>105</v>
      </c>
      <c r="C55" s="82" t="s">
        <v>5</v>
      </c>
      <c r="D55" s="82"/>
      <c r="E55" s="166">
        <v>0.15</v>
      </c>
      <c r="F55" s="120"/>
      <c r="G55" s="120"/>
    </row>
    <row r="56" spans="1:7" s="136" customFormat="1" ht="13.8">
      <c r="A56" s="109"/>
      <c r="B56" s="121" t="s">
        <v>101</v>
      </c>
      <c r="C56" s="121" t="s">
        <v>1</v>
      </c>
      <c r="D56" s="145">
        <v>23.8</v>
      </c>
      <c r="E56" s="161">
        <f>E55*D56</f>
        <v>3.57</v>
      </c>
      <c r="F56" s="122"/>
      <c r="G56" s="122"/>
    </row>
    <row r="57" spans="1:7" s="136" customFormat="1" ht="13.8">
      <c r="A57" s="109"/>
      <c r="B57" s="121" t="s">
        <v>2</v>
      </c>
      <c r="C57" s="121" t="s">
        <v>25</v>
      </c>
      <c r="D57" s="145">
        <v>2.1</v>
      </c>
      <c r="E57" s="161">
        <f>E55*D57</f>
        <v>0.315</v>
      </c>
      <c r="F57" s="123"/>
      <c r="G57" s="123"/>
    </row>
    <row r="58" spans="1:7" s="136" customFormat="1" ht="13.8">
      <c r="A58" s="109"/>
      <c r="B58" s="121" t="s">
        <v>107</v>
      </c>
      <c r="C58" s="121" t="s">
        <v>5</v>
      </c>
      <c r="D58" s="122">
        <v>1.05</v>
      </c>
      <c r="E58" s="161">
        <f>E55*D58</f>
        <v>0.1575</v>
      </c>
      <c r="F58" s="122"/>
      <c r="G58" s="123"/>
    </row>
    <row r="59" spans="1:7" s="136" customFormat="1" ht="13.8">
      <c r="A59" s="109"/>
      <c r="B59" s="121" t="s">
        <v>12</v>
      </c>
      <c r="C59" s="121" t="s">
        <v>3</v>
      </c>
      <c r="D59" s="121">
        <v>7.2</v>
      </c>
      <c r="E59" s="161">
        <f>E55*D59</f>
        <v>1.08</v>
      </c>
      <c r="F59" s="122"/>
      <c r="G59" s="122"/>
    </row>
    <row r="60" spans="1:7" s="136" customFormat="1" ht="13.8">
      <c r="A60" s="109"/>
      <c r="B60" s="121" t="s">
        <v>95</v>
      </c>
      <c r="C60" s="121" t="s">
        <v>3</v>
      </c>
      <c r="D60" s="121">
        <v>1.96</v>
      </c>
      <c r="E60" s="161">
        <f>E55*D60</f>
        <v>0.29399999999999998</v>
      </c>
      <c r="F60" s="122"/>
      <c r="G60" s="123"/>
    </row>
    <row r="61" spans="1:7" s="136" customFormat="1" ht="13.8">
      <c r="A61" s="109"/>
      <c r="B61" s="121" t="s">
        <v>109</v>
      </c>
      <c r="C61" s="121" t="s">
        <v>25</v>
      </c>
      <c r="D61" s="145">
        <v>3.44</v>
      </c>
      <c r="E61" s="161">
        <f>E55*D61</f>
        <v>0.51600000000000001</v>
      </c>
      <c r="F61" s="122"/>
      <c r="G61" s="123"/>
    </row>
    <row r="62" spans="1:7" s="136" customFormat="1" ht="27.6" customHeight="1">
      <c r="A62" s="109">
        <v>12</v>
      </c>
      <c r="B62" s="124" t="s">
        <v>113</v>
      </c>
      <c r="C62" s="82" t="s">
        <v>22</v>
      </c>
      <c r="D62" s="125"/>
      <c r="E62" s="169">
        <v>5</v>
      </c>
      <c r="F62" s="140"/>
      <c r="G62" s="140"/>
    </row>
    <row r="63" spans="1:7" s="136" customFormat="1" ht="22.2" customHeight="1">
      <c r="A63" s="109"/>
      <c r="B63" s="143" t="s">
        <v>57</v>
      </c>
      <c r="C63" s="76" t="s">
        <v>1</v>
      </c>
      <c r="D63" s="152">
        <v>1.08</v>
      </c>
      <c r="E63" s="170">
        <f>E62*D63</f>
        <v>5.4</v>
      </c>
      <c r="F63" s="140"/>
      <c r="G63" s="140"/>
    </row>
    <row r="64" spans="1:7" s="136" customFormat="1" ht="18" customHeight="1">
      <c r="A64" s="109"/>
      <c r="B64" s="146" t="s">
        <v>37</v>
      </c>
      <c r="C64" s="152" t="s">
        <v>25</v>
      </c>
      <c r="D64" s="152">
        <v>4.5199999999999997E-2</v>
      </c>
      <c r="E64" s="170">
        <f>E62*D64</f>
        <v>0.22599999999999998</v>
      </c>
      <c r="F64" s="140"/>
      <c r="G64" s="140"/>
    </row>
    <row r="65" spans="1:8" s="136" customFormat="1" ht="19.8" customHeight="1">
      <c r="A65" s="109"/>
      <c r="B65" s="154" t="s">
        <v>78</v>
      </c>
      <c r="C65" s="152" t="s">
        <v>22</v>
      </c>
      <c r="D65" s="140">
        <v>1.02</v>
      </c>
      <c r="E65" s="170">
        <f>E62*D65</f>
        <v>5.0999999999999996</v>
      </c>
      <c r="F65" s="140"/>
      <c r="G65" s="140"/>
    </row>
    <row r="66" spans="1:8" s="136" customFormat="1" ht="19.8" customHeight="1">
      <c r="A66" s="109"/>
      <c r="B66" s="154" t="s">
        <v>114</v>
      </c>
      <c r="C66" s="152" t="s">
        <v>3</v>
      </c>
      <c r="D66" s="155">
        <v>5.5</v>
      </c>
      <c r="E66" s="170">
        <f>E62*D66</f>
        <v>27.5</v>
      </c>
      <c r="F66" s="140"/>
      <c r="G66" s="140"/>
    </row>
    <row r="67" spans="1:8" s="136" customFormat="1" ht="20.399999999999999" customHeight="1">
      <c r="A67" s="109"/>
      <c r="B67" s="146" t="s">
        <v>38</v>
      </c>
      <c r="C67" s="152" t="s">
        <v>25</v>
      </c>
      <c r="D67" s="152">
        <v>4.6600000000000003E-2</v>
      </c>
      <c r="E67" s="170">
        <f>E62*D67</f>
        <v>0.23300000000000001</v>
      </c>
      <c r="F67" s="140"/>
      <c r="G67" s="140"/>
    </row>
    <row r="68" spans="1:8" s="136" customFormat="1" ht="63.75" customHeight="1">
      <c r="A68" s="81" t="s">
        <v>115</v>
      </c>
      <c r="B68" s="81" t="s">
        <v>112</v>
      </c>
      <c r="C68" s="81" t="s">
        <v>97</v>
      </c>
      <c r="D68" s="82"/>
      <c r="E68" s="166">
        <v>0.15</v>
      </c>
      <c r="F68" s="75"/>
      <c r="G68" s="75"/>
    </row>
    <row r="69" spans="1:8" s="136" customFormat="1" ht="21" customHeight="1">
      <c r="A69" s="81"/>
      <c r="B69" s="84" t="s">
        <v>110</v>
      </c>
      <c r="C69" s="83" t="s">
        <v>1</v>
      </c>
      <c r="D69" s="76">
        <v>21.8</v>
      </c>
      <c r="E69" s="167">
        <f>E68*D69</f>
        <v>3.27</v>
      </c>
      <c r="F69" s="75"/>
      <c r="G69" s="75"/>
    </row>
    <row r="70" spans="1:8" s="136" customFormat="1" ht="22.8" customHeight="1">
      <c r="A70" s="81"/>
      <c r="B70" s="84" t="s">
        <v>37</v>
      </c>
      <c r="C70" s="83" t="s">
        <v>25</v>
      </c>
      <c r="D70" s="76">
        <v>6.2</v>
      </c>
      <c r="E70" s="167">
        <f>E68*D70</f>
        <v>0.92999999999999994</v>
      </c>
      <c r="F70" s="75"/>
      <c r="G70" s="75"/>
    </row>
    <row r="71" spans="1:8" s="136" customFormat="1" ht="22.8" customHeight="1">
      <c r="A71" s="81"/>
      <c r="B71" s="126" t="s">
        <v>98</v>
      </c>
      <c r="C71" s="121" t="s">
        <v>96</v>
      </c>
      <c r="D71" s="76"/>
      <c r="E71" s="167">
        <v>34.799999999999997</v>
      </c>
      <c r="F71" s="138"/>
      <c r="G71" s="122"/>
    </row>
    <row r="72" spans="1:8" s="136" customFormat="1" ht="37.799999999999997" customHeight="1">
      <c r="A72" s="81"/>
      <c r="B72" s="127" t="s">
        <v>102</v>
      </c>
      <c r="C72" s="83" t="s">
        <v>11</v>
      </c>
      <c r="D72" s="128" t="s">
        <v>99</v>
      </c>
      <c r="E72" s="167">
        <v>3.96</v>
      </c>
      <c r="F72" s="75"/>
      <c r="G72" s="75"/>
    </row>
    <row r="73" spans="1:8" s="136" customFormat="1" ht="22.2" customHeight="1">
      <c r="A73" s="81"/>
      <c r="B73" s="127" t="s">
        <v>106</v>
      </c>
      <c r="C73" s="129" t="s">
        <v>3</v>
      </c>
      <c r="D73" s="128">
        <v>11</v>
      </c>
      <c r="E73" s="167">
        <f>E68*D73</f>
        <v>1.65</v>
      </c>
      <c r="F73" s="75"/>
      <c r="G73" s="75"/>
    </row>
    <row r="74" spans="1:8" s="136" customFormat="1" ht="19.2" customHeight="1">
      <c r="A74" s="81"/>
      <c r="B74" s="127" t="s">
        <v>95</v>
      </c>
      <c r="C74" s="129" t="s">
        <v>3</v>
      </c>
      <c r="D74" s="128"/>
      <c r="E74" s="167">
        <v>1.5</v>
      </c>
      <c r="F74" s="75"/>
      <c r="G74" s="75"/>
    </row>
    <row r="75" spans="1:8" s="136" customFormat="1" ht="24.6" customHeight="1">
      <c r="A75" s="81"/>
      <c r="B75" s="127" t="s">
        <v>108</v>
      </c>
      <c r="C75" s="83" t="s">
        <v>25</v>
      </c>
      <c r="D75" s="128">
        <v>2.78</v>
      </c>
      <c r="E75" s="167">
        <f>E68*D75</f>
        <v>0.41699999999999998</v>
      </c>
      <c r="F75" s="75"/>
      <c r="G75" s="75"/>
    </row>
    <row r="76" spans="1:8" s="136" customFormat="1" ht="39" customHeight="1">
      <c r="A76" s="81" t="s">
        <v>116</v>
      </c>
      <c r="B76" s="130" t="s">
        <v>103</v>
      </c>
      <c r="C76" s="81" t="s">
        <v>28</v>
      </c>
      <c r="D76" s="76"/>
      <c r="E76" s="166">
        <f>E68</f>
        <v>0.15</v>
      </c>
      <c r="F76" s="75"/>
      <c r="G76" s="75"/>
    </row>
    <row r="77" spans="1:8" s="136" customFormat="1" ht="46.2" customHeight="1">
      <c r="A77" s="81" t="s">
        <v>134</v>
      </c>
      <c r="B77" s="82" t="s">
        <v>104</v>
      </c>
      <c r="C77" s="81" t="s">
        <v>11</v>
      </c>
      <c r="D77" s="76"/>
      <c r="E77" s="166">
        <v>6.96</v>
      </c>
      <c r="F77" s="75"/>
      <c r="G77" s="75"/>
    </row>
    <row r="78" spans="1:8" s="136" customFormat="1" ht="22.8" customHeight="1">
      <c r="A78" s="102"/>
      <c r="B78" s="84" t="s">
        <v>111</v>
      </c>
      <c r="C78" s="83" t="s">
        <v>1</v>
      </c>
      <c r="D78" s="76">
        <v>0.33600000000000002</v>
      </c>
      <c r="E78" s="167">
        <f>E77*D78</f>
        <v>2.3385600000000002</v>
      </c>
      <c r="F78" s="75"/>
      <c r="G78" s="75"/>
    </row>
    <row r="79" spans="1:8" s="136" customFormat="1" ht="23.4" customHeight="1">
      <c r="A79" s="102"/>
      <c r="B79" s="84" t="s">
        <v>2</v>
      </c>
      <c r="C79" s="83" t="s">
        <v>25</v>
      </c>
      <c r="D79" s="76">
        <v>1.4999999999999999E-2</v>
      </c>
      <c r="E79" s="167">
        <f>E77*D79</f>
        <v>0.10439999999999999</v>
      </c>
      <c r="F79" s="75"/>
      <c r="G79" s="75"/>
    </row>
    <row r="80" spans="1:8" s="136" customFormat="1" ht="28.8" customHeight="1">
      <c r="A80" s="102"/>
      <c r="B80" s="84" t="s">
        <v>100</v>
      </c>
      <c r="C80" s="83" t="s">
        <v>3</v>
      </c>
      <c r="D80" s="76">
        <v>2.4</v>
      </c>
      <c r="E80" s="167">
        <f>E77*D80</f>
        <v>16.704000000000001</v>
      </c>
      <c r="F80" s="75"/>
      <c r="G80" s="75"/>
      <c r="H80" s="156"/>
    </row>
    <row r="81" spans="1:7" s="136" customFormat="1" ht="28.8" customHeight="1">
      <c r="A81" s="102"/>
      <c r="B81" s="84" t="s">
        <v>38</v>
      </c>
      <c r="C81" s="83" t="s">
        <v>25</v>
      </c>
      <c r="D81" s="76">
        <v>2.2800000000000001E-2</v>
      </c>
      <c r="E81" s="167">
        <f>E77*D81</f>
        <v>0.158688</v>
      </c>
      <c r="F81" s="75"/>
      <c r="G81" s="75"/>
    </row>
    <row r="82" spans="1:7" s="159" customFormat="1" ht="18" customHeight="1">
      <c r="A82" s="134"/>
      <c r="B82" s="157" t="s">
        <v>19</v>
      </c>
      <c r="C82" s="157" t="s">
        <v>25</v>
      </c>
      <c r="D82" s="157"/>
      <c r="E82" s="158"/>
      <c r="F82" s="112"/>
      <c r="G82" s="141"/>
    </row>
    <row r="83" spans="1:7" s="159" customFormat="1" ht="21.6" customHeight="1">
      <c r="A83" s="134"/>
      <c r="B83" s="82" t="s">
        <v>43</v>
      </c>
      <c r="C83" s="157" t="s">
        <v>25</v>
      </c>
      <c r="D83" s="68"/>
      <c r="E83" s="158"/>
      <c r="F83" s="141"/>
      <c r="G83" s="141"/>
    </row>
    <row r="84" spans="1:7" s="159" customFormat="1" ht="26.4" customHeight="1">
      <c r="A84" s="134"/>
      <c r="B84" s="82" t="s">
        <v>19</v>
      </c>
      <c r="C84" s="157" t="s">
        <v>25</v>
      </c>
      <c r="D84" s="68"/>
      <c r="E84" s="158"/>
      <c r="F84" s="141"/>
      <c r="G84" s="141"/>
    </row>
    <row r="85" spans="1:7" s="159" customFormat="1" ht="27.6" customHeight="1">
      <c r="A85" s="134"/>
      <c r="B85" s="82" t="s">
        <v>31</v>
      </c>
      <c r="C85" s="157" t="s">
        <v>25</v>
      </c>
      <c r="D85" s="68"/>
      <c r="E85" s="158"/>
      <c r="F85" s="141"/>
      <c r="G85" s="141"/>
    </row>
    <row r="86" spans="1:7" s="159" customFormat="1" ht="19.5" customHeight="1">
      <c r="A86" s="134"/>
      <c r="B86" s="82" t="s">
        <v>19</v>
      </c>
      <c r="C86" s="157" t="s">
        <v>25</v>
      </c>
      <c r="D86" s="68"/>
      <c r="E86" s="158"/>
      <c r="F86" s="141"/>
      <c r="G86" s="141"/>
    </row>
    <row r="87" spans="1:7" s="66" customFormat="1" ht="30" customHeight="1">
      <c r="A87" s="135"/>
      <c r="B87" s="131"/>
      <c r="C87" s="131"/>
      <c r="D87" s="131"/>
      <c r="E87" s="132"/>
      <c r="F87" s="131"/>
      <c r="G87" s="131"/>
    </row>
    <row r="88" spans="1:7" s="66" customFormat="1" ht="30" customHeight="1">
      <c r="A88" s="136"/>
      <c r="B88" s="133"/>
      <c r="E88" s="85"/>
    </row>
    <row r="89" spans="1:7" s="66" customFormat="1" ht="30" customHeight="1">
      <c r="A89" s="136"/>
      <c r="B89" s="131"/>
      <c r="E89" s="85"/>
    </row>
    <row r="90" spans="1:7" s="66" customFormat="1" ht="30" customHeight="1">
      <c r="A90" s="136"/>
      <c r="E90" s="85"/>
    </row>
    <row r="91" spans="1:7" s="66" customFormat="1" ht="30" customHeight="1">
      <c r="A91" s="136"/>
      <c r="E91" s="85"/>
    </row>
    <row r="92" spans="1:7" s="66" customFormat="1" ht="30" customHeight="1">
      <c r="A92" s="136"/>
      <c r="E92" s="85"/>
    </row>
    <row r="93" spans="1:7" s="66" customFormat="1" ht="30" customHeight="1">
      <c r="A93" s="136"/>
      <c r="E93" s="85"/>
    </row>
    <row r="94" spans="1:7" s="66" customFormat="1" ht="30" customHeight="1">
      <c r="A94" s="136"/>
      <c r="E94" s="85"/>
    </row>
    <row r="95" spans="1:7" ht="30" customHeight="1"/>
    <row r="96" spans="1:7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</sheetData>
  <mergeCells count="7">
    <mergeCell ref="A1:G1"/>
    <mergeCell ref="A2:G2"/>
    <mergeCell ref="A3:A4"/>
    <mergeCell ref="B3:B4"/>
    <mergeCell ref="C3:C4"/>
    <mergeCell ref="D3:E3"/>
    <mergeCell ref="F3:G3"/>
  </mergeCells>
  <pageMargins left="0.35" right="0.21" top="0.41" bottom="0.31" header="0.22" footer="0.2"/>
  <pageSetup paperSize="9" scale="62" orientation="landscape" r:id="rId1"/>
  <rowBreaks count="1" manualBreakCount="1">
    <brk id="6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1"/>
  <sheetViews>
    <sheetView workbookViewId="0">
      <selection activeCell="K4" sqref="K4"/>
    </sheetView>
  </sheetViews>
  <sheetFormatPr defaultColWidth="9.109375" defaultRowHeight="14.4"/>
  <cols>
    <col min="1" max="1" width="7.44140625" style="9" customWidth="1"/>
    <col min="2" max="2" width="37.6640625" style="4" customWidth="1"/>
    <col min="3" max="3" width="9.21875" style="4" bestFit="1" customWidth="1"/>
    <col min="4" max="4" width="7.88671875" style="4" customWidth="1"/>
    <col min="5" max="5" width="15.77734375" style="12" customWidth="1"/>
    <col min="6" max="6" width="14.33203125" style="8" customWidth="1"/>
    <col min="7" max="7" width="14.33203125" style="4" customWidth="1"/>
    <col min="8" max="9" width="9.109375" style="4"/>
    <col min="10" max="10" width="11.33203125" style="4" bestFit="1" customWidth="1"/>
    <col min="11" max="16384" width="9.109375" style="4"/>
  </cols>
  <sheetData>
    <row r="1" spans="1:9" s="5" customFormat="1" ht="40.799999999999997" customHeight="1">
      <c r="A1" s="218" t="s">
        <v>142</v>
      </c>
      <c r="B1" s="219"/>
      <c r="C1" s="219"/>
      <c r="D1" s="219"/>
      <c r="E1" s="219"/>
      <c r="F1" s="219"/>
      <c r="G1" s="220"/>
      <c r="H1" s="4"/>
      <c r="I1" s="4"/>
    </row>
    <row r="2" spans="1:9" s="5" customFormat="1" ht="33.6" customHeight="1">
      <c r="A2" s="215" t="s">
        <v>59</v>
      </c>
      <c r="B2" s="215"/>
      <c r="C2" s="215"/>
      <c r="D2" s="215"/>
      <c r="E2" s="216"/>
      <c r="F2" s="217"/>
      <c r="G2" s="215"/>
      <c r="H2" s="4"/>
      <c r="I2" s="4"/>
    </row>
    <row r="3" spans="1:9" s="5" customFormat="1" ht="28.5" customHeight="1">
      <c r="A3" s="224" t="s">
        <v>0</v>
      </c>
      <c r="B3" s="226" t="s">
        <v>36</v>
      </c>
      <c r="C3" s="227" t="s">
        <v>60</v>
      </c>
      <c r="D3" s="229" t="s">
        <v>26</v>
      </c>
      <c r="E3" s="230"/>
      <c r="F3" s="231"/>
      <c r="G3" s="229"/>
      <c r="H3" s="4"/>
      <c r="I3" s="4"/>
    </row>
    <row r="4" spans="1:9" s="5" customFormat="1" ht="75" customHeight="1">
      <c r="A4" s="225"/>
      <c r="B4" s="226"/>
      <c r="C4" s="228"/>
      <c r="D4" s="23" t="s">
        <v>29</v>
      </c>
      <c r="E4" s="24" t="s">
        <v>30</v>
      </c>
      <c r="F4" s="25" t="s">
        <v>140</v>
      </c>
      <c r="G4" s="23" t="s">
        <v>141</v>
      </c>
      <c r="H4" s="4"/>
      <c r="I4" s="4"/>
    </row>
    <row r="5" spans="1:9" s="106" customFormat="1" ht="33.6" customHeight="1">
      <c r="A5" s="67"/>
      <c r="B5" s="67" t="s">
        <v>61</v>
      </c>
      <c r="C5" s="92"/>
      <c r="D5" s="176"/>
      <c r="E5" s="177"/>
      <c r="F5" s="92"/>
      <c r="G5" s="92"/>
      <c r="H5" s="105"/>
      <c r="I5" s="105"/>
    </row>
    <row r="6" spans="1:9" s="172" customFormat="1" ht="34.5" customHeight="1">
      <c r="A6" s="171">
        <v>1</v>
      </c>
      <c r="B6" s="103" t="s">
        <v>62</v>
      </c>
      <c r="C6" s="62" t="s">
        <v>21</v>
      </c>
      <c r="D6" s="63"/>
      <c r="E6" s="64">
        <v>5.6</v>
      </c>
      <c r="F6" s="104"/>
      <c r="G6" s="104"/>
    </row>
    <row r="7" spans="1:9" s="172" customFormat="1" ht="24.6" customHeight="1">
      <c r="A7" s="171"/>
      <c r="B7" s="95" t="s">
        <v>42</v>
      </c>
      <c r="C7" s="173" t="s">
        <v>1</v>
      </c>
      <c r="D7" s="144">
        <v>2.06</v>
      </c>
      <c r="E7" s="174">
        <f>D7*E6</f>
        <v>11.536</v>
      </c>
      <c r="F7" s="122"/>
      <c r="G7" s="122"/>
    </row>
    <row r="8" spans="1:9" s="172" customFormat="1" ht="51" customHeight="1">
      <c r="A8" s="171">
        <v>2</v>
      </c>
      <c r="B8" s="175" t="s">
        <v>63</v>
      </c>
      <c r="C8" s="15" t="s">
        <v>21</v>
      </c>
      <c r="D8" s="39"/>
      <c r="E8" s="40">
        <v>0.16500000000000001</v>
      </c>
      <c r="F8" s="92"/>
      <c r="G8" s="92"/>
    </row>
    <row r="9" spans="1:9" s="6" customFormat="1" ht="18.75" customHeight="1">
      <c r="A9" s="31"/>
      <c r="B9" s="34" t="s">
        <v>42</v>
      </c>
      <c r="C9" s="28" t="s">
        <v>1</v>
      </c>
      <c r="D9" s="41">
        <v>8.4</v>
      </c>
      <c r="E9" s="42">
        <f>E8*D9</f>
        <v>1.3860000000000001</v>
      </c>
      <c r="F9" s="29"/>
      <c r="G9" s="29"/>
    </row>
    <row r="10" spans="1:9" s="6" customFormat="1" ht="18.600000000000001" customHeight="1">
      <c r="A10" s="31"/>
      <c r="B10" s="43" t="s">
        <v>37</v>
      </c>
      <c r="C10" s="44" t="s">
        <v>25</v>
      </c>
      <c r="D10" s="45">
        <v>0.81</v>
      </c>
      <c r="E10" s="46">
        <f>E8*D10</f>
        <v>0.13365000000000002</v>
      </c>
      <c r="F10" s="45"/>
      <c r="G10" s="45"/>
    </row>
    <row r="11" spans="1:9" s="6" customFormat="1" ht="21.6" customHeight="1">
      <c r="A11" s="31"/>
      <c r="B11" s="43" t="s">
        <v>64</v>
      </c>
      <c r="C11" s="44" t="s">
        <v>21</v>
      </c>
      <c r="D11" s="47">
        <v>1.0149999999999999</v>
      </c>
      <c r="E11" s="46">
        <f>E8*D11</f>
        <v>0.16747499999999998</v>
      </c>
      <c r="F11" s="45"/>
      <c r="G11" s="45"/>
    </row>
    <row r="12" spans="1:9" s="6" customFormat="1" ht="19.8" customHeight="1">
      <c r="A12" s="31"/>
      <c r="B12" s="43" t="s">
        <v>65</v>
      </c>
      <c r="C12" s="48" t="s">
        <v>28</v>
      </c>
      <c r="D12" s="45"/>
      <c r="E12" s="46">
        <v>6.2E-2</v>
      </c>
      <c r="F12" s="45"/>
      <c r="G12" s="45"/>
    </row>
    <row r="13" spans="1:9" s="6" customFormat="1" ht="18.600000000000001" customHeight="1">
      <c r="A13" s="31"/>
      <c r="B13" s="43" t="s">
        <v>66</v>
      </c>
      <c r="C13" s="44" t="s">
        <v>22</v>
      </c>
      <c r="D13" s="45">
        <v>1.37</v>
      </c>
      <c r="E13" s="46">
        <f>E8*D13</f>
        <v>0.22605000000000003</v>
      </c>
      <c r="F13" s="45"/>
      <c r="G13" s="45"/>
    </row>
    <row r="14" spans="1:9" s="6" customFormat="1" ht="18.600000000000001" customHeight="1">
      <c r="A14" s="31"/>
      <c r="B14" s="43" t="s">
        <v>39</v>
      </c>
      <c r="C14" s="44" t="s">
        <v>21</v>
      </c>
      <c r="D14" s="46">
        <v>3.6600000000000001E-2</v>
      </c>
      <c r="E14" s="46">
        <f>E8*D14</f>
        <v>6.0390000000000001E-3</v>
      </c>
      <c r="F14" s="45"/>
      <c r="G14" s="45"/>
    </row>
    <row r="15" spans="1:9" s="182" customFormat="1" ht="24" customHeight="1">
      <c r="A15" s="67"/>
      <c r="B15" s="178" t="s">
        <v>38</v>
      </c>
      <c r="C15" s="179" t="s">
        <v>25</v>
      </c>
      <c r="D15" s="180">
        <v>0.39</v>
      </c>
      <c r="E15" s="181">
        <f>E8*D15</f>
        <v>6.4350000000000004E-2</v>
      </c>
      <c r="F15" s="180"/>
      <c r="G15" s="180"/>
    </row>
    <row r="16" spans="1:9" s="7" customFormat="1" ht="37.799999999999997" customHeight="1">
      <c r="A16" s="26">
        <v>3</v>
      </c>
      <c r="B16" s="32" t="s">
        <v>67</v>
      </c>
      <c r="C16" s="49" t="s">
        <v>21</v>
      </c>
      <c r="D16" s="49"/>
      <c r="E16" s="50">
        <v>0.61499999999999999</v>
      </c>
      <c r="F16" s="29"/>
      <c r="G16" s="51"/>
    </row>
    <row r="17" spans="1:9" s="7" customFormat="1" ht="23.4" customHeight="1">
      <c r="A17" s="26"/>
      <c r="B17" s="34" t="s">
        <v>42</v>
      </c>
      <c r="C17" s="28" t="s">
        <v>1</v>
      </c>
      <c r="D17" s="28">
        <v>3.36</v>
      </c>
      <c r="E17" s="52">
        <f>E16*D17</f>
        <v>2.0663999999999998</v>
      </c>
      <c r="F17" s="29"/>
      <c r="G17" s="51"/>
    </row>
    <row r="18" spans="1:9" s="7" customFormat="1" ht="22.2" customHeight="1">
      <c r="A18" s="26"/>
      <c r="B18" s="53" t="s">
        <v>37</v>
      </c>
      <c r="C18" s="28" t="s">
        <v>25</v>
      </c>
      <c r="D18" s="28">
        <v>0.92</v>
      </c>
      <c r="E18" s="52">
        <f>E16*D18</f>
        <v>0.56579999999999997</v>
      </c>
      <c r="F18" s="29"/>
      <c r="G18" s="51"/>
    </row>
    <row r="19" spans="1:9" s="7" customFormat="1" ht="24" customHeight="1">
      <c r="A19" s="26"/>
      <c r="B19" s="53" t="s">
        <v>68</v>
      </c>
      <c r="C19" s="28" t="s">
        <v>21</v>
      </c>
      <c r="D19" s="28">
        <v>0.11</v>
      </c>
      <c r="E19" s="52">
        <f>E16*D19</f>
        <v>6.7650000000000002E-2</v>
      </c>
      <c r="F19" s="29"/>
      <c r="G19" s="51"/>
    </row>
    <row r="20" spans="1:9" s="7" customFormat="1" ht="34.799999999999997" customHeight="1">
      <c r="A20" s="26"/>
      <c r="B20" s="53" t="s">
        <v>69</v>
      </c>
      <c r="C20" s="28" t="s">
        <v>33</v>
      </c>
      <c r="D20" s="41">
        <v>556</v>
      </c>
      <c r="E20" s="52">
        <f>E16*D20</f>
        <v>341.94</v>
      </c>
      <c r="F20" s="29"/>
      <c r="G20" s="51"/>
    </row>
    <row r="21" spans="1:9" s="5" customFormat="1" ht="21.6">
      <c r="A21" s="27"/>
      <c r="B21" s="53" t="s">
        <v>38</v>
      </c>
      <c r="C21" s="28" t="s">
        <v>25</v>
      </c>
      <c r="D21" s="28">
        <v>0.16</v>
      </c>
      <c r="E21" s="52">
        <f>E16*D21</f>
        <v>9.8400000000000001E-2</v>
      </c>
      <c r="F21" s="29"/>
      <c r="G21" s="51"/>
      <c r="H21" s="4"/>
      <c r="I21" s="4"/>
    </row>
    <row r="22" spans="1:9" s="5" customFormat="1" ht="40.799999999999997" customHeight="1">
      <c r="A22" s="27">
        <v>4</v>
      </c>
      <c r="B22" s="32" t="s">
        <v>70</v>
      </c>
      <c r="C22" s="49" t="s">
        <v>22</v>
      </c>
      <c r="D22" s="54"/>
      <c r="E22" s="55">
        <v>1.56</v>
      </c>
      <c r="F22" s="56"/>
      <c r="G22" s="56"/>
      <c r="H22" s="4"/>
      <c r="I22" s="4"/>
    </row>
    <row r="23" spans="1:9" s="5" customFormat="1" ht="21.6">
      <c r="A23" s="27"/>
      <c r="B23" s="34" t="s">
        <v>42</v>
      </c>
      <c r="C23" s="28" t="s">
        <v>1</v>
      </c>
      <c r="D23" s="56">
        <v>1.01</v>
      </c>
      <c r="E23" s="57">
        <f>E22*D23</f>
        <v>1.5756000000000001</v>
      </c>
      <c r="F23" s="56"/>
      <c r="G23" s="56"/>
      <c r="H23" s="4"/>
      <c r="I23" s="4"/>
    </row>
    <row r="24" spans="1:9" s="5" customFormat="1" ht="17.25" customHeight="1">
      <c r="A24" s="27"/>
      <c r="B24" s="58" t="s">
        <v>71</v>
      </c>
      <c r="C24" s="48" t="s">
        <v>72</v>
      </c>
      <c r="D24" s="48">
        <v>4.1000000000000002E-2</v>
      </c>
      <c r="E24" s="57">
        <f>E22*D24</f>
        <v>6.3960000000000003E-2</v>
      </c>
      <c r="F24" s="56"/>
      <c r="G24" s="56"/>
      <c r="H24" s="4"/>
      <c r="I24" s="4"/>
    </row>
    <row r="25" spans="1:9" s="5" customFormat="1" ht="17.25" customHeight="1">
      <c r="A25" s="27"/>
      <c r="B25" s="43" t="s">
        <v>37</v>
      </c>
      <c r="C25" s="48" t="s">
        <v>25</v>
      </c>
      <c r="D25" s="48">
        <v>2.7E-2</v>
      </c>
      <c r="E25" s="57">
        <f>E22*D25</f>
        <v>4.2119999999999998E-2</v>
      </c>
      <c r="F25" s="56"/>
      <c r="G25" s="56"/>
      <c r="H25" s="4"/>
      <c r="I25" s="4"/>
    </row>
    <row r="26" spans="1:9" s="5" customFormat="1" ht="18" customHeight="1">
      <c r="A26" s="27"/>
      <c r="B26" s="58" t="s">
        <v>73</v>
      </c>
      <c r="C26" s="48" t="s">
        <v>21</v>
      </c>
      <c r="D26" s="48">
        <v>2.3800000000000002E-2</v>
      </c>
      <c r="E26" s="57">
        <f>E22*D26</f>
        <v>3.7128000000000001E-2</v>
      </c>
      <c r="F26" s="56"/>
      <c r="G26" s="56"/>
      <c r="H26" s="4"/>
      <c r="I26" s="4"/>
    </row>
    <row r="27" spans="1:9" s="5" customFormat="1" ht="16.5" customHeight="1">
      <c r="A27" s="27"/>
      <c r="B27" s="43" t="s">
        <v>38</v>
      </c>
      <c r="C27" s="48" t="s">
        <v>25</v>
      </c>
      <c r="D27" s="48">
        <v>3.0000000000000001E-3</v>
      </c>
      <c r="E27" s="57">
        <f>E22*D27</f>
        <v>4.6800000000000001E-3</v>
      </c>
      <c r="F27" s="56"/>
      <c r="G27" s="56"/>
      <c r="H27" s="4"/>
      <c r="I27" s="4"/>
    </row>
    <row r="28" spans="1:9" s="5" customFormat="1" ht="39.6" customHeight="1">
      <c r="A28" s="27">
        <v>5</v>
      </c>
      <c r="B28" s="59" t="s">
        <v>74</v>
      </c>
      <c r="C28" s="49" t="s">
        <v>22</v>
      </c>
      <c r="D28" s="54"/>
      <c r="E28" s="55">
        <v>1.56</v>
      </c>
      <c r="F28" s="56"/>
      <c r="G28" s="56"/>
      <c r="H28" s="4"/>
      <c r="I28" s="4"/>
    </row>
    <row r="29" spans="1:9" s="5" customFormat="1" ht="16.5" customHeight="1">
      <c r="A29" s="27"/>
      <c r="B29" s="34" t="s">
        <v>42</v>
      </c>
      <c r="C29" s="28" t="s">
        <v>1</v>
      </c>
      <c r="D29" s="60">
        <v>1.7</v>
      </c>
      <c r="E29" s="57">
        <f>E28*D29</f>
        <v>2.6520000000000001</v>
      </c>
      <c r="F29" s="56"/>
      <c r="G29" s="56"/>
      <c r="H29" s="4"/>
      <c r="I29" s="4"/>
    </row>
    <row r="30" spans="1:9" s="5" customFormat="1" ht="16.5" customHeight="1">
      <c r="A30" s="27"/>
      <c r="B30" s="43" t="s">
        <v>37</v>
      </c>
      <c r="C30" s="48" t="s">
        <v>25</v>
      </c>
      <c r="D30" s="56">
        <v>0.02</v>
      </c>
      <c r="E30" s="57">
        <f>E28*D30</f>
        <v>3.1200000000000002E-2</v>
      </c>
      <c r="F30" s="56"/>
      <c r="G30" s="56"/>
      <c r="H30" s="4"/>
      <c r="I30" s="4"/>
    </row>
    <row r="31" spans="1:9" s="5" customFormat="1" ht="16.5" customHeight="1">
      <c r="A31" s="27"/>
      <c r="B31" s="58" t="s">
        <v>75</v>
      </c>
      <c r="C31" s="48" t="s">
        <v>22</v>
      </c>
      <c r="D31" s="56">
        <v>1.01</v>
      </c>
      <c r="E31" s="57">
        <f>E28*D31</f>
        <v>1.5756000000000001</v>
      </c>
      <c r="F31" s="56"/>
      <c r="G31" s="56"/>
      <c r="H31" s="4"/>
      <c r="I31" s="4"/>
    </row>
    <row r="32" spans="1:9" s="5" customFormat="1" ht="16.5" customHeight="1">
      <c r="A32" s="27"/>
      <c r="B32" s="58" t="s">
        <v>76</v>
      </c>
      <c r="C32" s="48" t="s">
        <v>3</v>
      </c>
      <c r="D32" s="60">
        <v>5.5</v>
      </c>
      <c r="E32" s="57">
        <f>E28*D32</f>
        <v>8.58</v>
      </c>
      <c r="F32" s="56"/>
      <c r="G32" s="56"/>
      <c r="H32" s="4"/>
      <c r="I32" s="4"/>
    </row>
    <row r="33" spans="1:9" s="5" customFormat="1" ht="16.5" customHeight="1">
      <c r="A33" s="27"/>
      <c r="B33" s="43" t="s">
        <v>38</v>
      </c>
      <c r="C33" s="48" t="s">
        <v>25</v>
      </c>
      <c r="D33" s="48">
        <v>7.0000000000000001E-3</v>
      </c>
      <c r="E33" s="57">
        <f>E28*D33</f>
        <v>1.0920000000000001E-2</v>
      </c>
      <c r="F33" s="56"/>
      <c r="G33" s="56"/>
      <c r="H33" s="4"/>
      <c r="I33" s="4"/>
    </row>
    <row r="34" spans="1:9" s="106" customFormat="1" ht="39" customHeight="1">
      <c r="A34" s="67">
        <v>6</v>
      </c>
      <c r="B34" s="72" t="s">
        <v>77</v>
      </c>
      <c r="C34" s="15" t="s">
        <v>22</v>
      </c>
      <c r="D34" s="73"/>
      <c r="E34" s="74">
        <v>0.27</v>
      </c>
      <c r="F34" s="183"/>
      <c r="G34" s="183"/>
      <c r="H34" s="105"/>
      <c r="I34" s="105"/>
    </row>
    <row r="35" spans="1:9" s="5" customFormat="1" ht="16.5" customHeight="1">
      <c r="A35" s="27"/>
      <c r="B35" s="34" t="s">
        <v>57</v>
      </c>
      <c r="C35" s="28" t="s">
        <v>1</v>
      </c>
      <c r="D35" s="48">
        <v>1.08</v>
      </c>
      <c r="E35" s="57">
        <f>E34*D35</f>
        <v>0.29160000000000003</v>
      </c>
      <c r="F35" s="56"/>
      <c r="G35" s="56"/>
      <c r="H35" s="4"/>
      <c r="I35" s="4"/>
    </row>
    <row r="36" spans="1:9" s="5" customFormat="1" ht="16.5" customHeight="1">
      <c r="A36" s="27"/>
      <c r="B36" s="43" t="s">
        <v>37</v>
      </c>
      <c r="C36" s="48" t="s">
        <v>25</v>
      </c>
      <c r="D36" s="48">
        <v>4.5199999999999997E-2</v>
      </c>
      <c r="E36" s="57">
        <f>E34*D36</f>
        <v>1.2204E-2</v>
      </c>
      <c r="F36" s="56"/>
      <c r="G36" s="56"/>
      <c r="H36" s="4"/>
      <c r="I36" s="4"/>
    </row>
    <row r="37" spans="1:9" s="5" customFormat="1" ht="16.5" customHeight="1">
      <c r="A37" s="27"/>
      <c r="B37" s="58" t="s">
        <v>78</v>
      </c>
      <c r="C37" s="48" t="s">
        <v>22</v>
      </c>
      <c r="D37" s="56">
        <v>1.02</v>
      </c>
      <c r="E37" s="57">
        <f>E34*D37</f>
        <v>0.27540000000000003</v>
      </c>
      <c r="F37" s="56"/>
      <c r="G37" s="56"/>
      <c r="H37" s="4"/>
      <c r="I37" s="4"/>
    </row>
    <row r="38" spans="1:9" s="5" customFormat="1" ht="16.5" customHeight="1">
      <c r="A38" s="27"/>
      <c r="B38" s="58" t="s">
        <v>76</v>
      </c>
      <c r="C38" s="48" t="s">
        <v>3</v>
      </c>
      <c r="D38" s="60">
        <v>5.5</v>
      </c>
      <c r="E38" s="57">
        <f>E34*D38</f>
        <v>1.4850000000000001</v>
      </c>
      <c r="F38" s="56"/>
      <c r="G38" s="56"/>
      <c r="H38" s="4"/>
      <c r="I38" s="4"/>
    </row>
    <row r="39" spans="1:9" s="5" customFormat="1" ht="16.5" customHeight="1">
      <c r="A39" s="27"/>
      <c r="B39" s="43" t="s">
        <v>38</v>
      </c>
      <c r="C39" s="48" t="s">
        <v>25</v>
      </c>
      <c r="D39" s="48">
        <v>4.6600000000000003E-2</v>
      </c>
      <c r="E39" s="57">
        <f>E34*D39</f>
        <v>1.2582000000000001E-2</v>
      </c>
      <c r="F39" s="56"/>
      <c r="G39" s="56"/>
      <c r="H39" s="4"/>
      <c r="I39" s="4"/>
    </row>
    <row r="40" spans="1:9" s="5" customFormat="1" ht="16.5" customHeight="1">
      <c r="A40" s="27"/>
      <c r="B40" s="61" t="s">
        <v>79</v>
      </c>
      <c r="C40" s="28"/>
      <c r="D40" s="28"/>
      <c r="E40" s="42"/>
      <c r="F40" s="30"/>
      <c r="G40" s="30"/>
      <c r="H40" s="4"/>
      <c r="I40" s="4"/>
    </row>
    <row r="41" spans="1:9" s="106" customFormat="1" ht="43.5" customHeight="1">
      <c r="A41" s="67">
        <v>7</v>
      </c>
      <c r="B41" s="80" t="s">
        <v>80</v>
      </c>
      <c r="C41" s="65" t="s">
        <v>81</v>
      </c>
      <c r="D41" s="14"/>
      <c r="E41" s="40">
        <v>1</v>
      </c>
      <c r="F41" s="92"/>
      <c r="G41" s="92"/>
      <c r="H41" s="105"/>
      <c r="I41" s="105"/>
    </row>
    <row r="42" spans="1:9" s="106" customFormat="1" ht="19.8" customHeight="1">
      <c r="A42" s="67"/>
      <c r="B42" s="95" t="s">
        <v>42</v>
      </c>
      <c r="C42" s="92" t="s">
        <v>1</v>
      </c>
      <c r="D42" s="91">
        <v>9.5899999999999999E-2</v>
      </c>
      <c r="E42" s="196">
        <f>D42*E41</f>
        <v>9.5899999999999999E-2</v>
      </c>
      <c r="F42" s="92"/>
      <c r="G42" s="92"/>
      <c r="H42" s="105"/>
      <c r="I42" s="105"/>
    </row>
    <row r="43" spans="1:9" s="106" customFormat="1" ht="21" customHeight="1">
      <c r="A43" s="67"/>
      <c r="B43" s="197" t="s">
        <v>37</v>
      </c>
      <c r="C43" s="78" t="s">
        <v>25</v>
      </c>
      <c r="D43" s="91">
        <v>4.5199999999999997E-2</v>
      </c>
      <c r="E43" s="196">
        <f>D43*E41</f>
        <v>4.5199999999999997E-2</v>
      </c>
      <c r="F43" s="92"/>
      <c r="G43" s="92"/>
      <c r="H43" s="105"/>
      <c r="I43" s="105"/>
    </row>
    <row r="44" spans="1:9" s="106" customFormat="1" ht="19.8" customHeight="1">
      <c r="A44" s="67"/>
      <c r="B44" s="77" t="s">
        <v>82</v>
      </c>
      <c r="C44" s="78" t="s">
        <v>81</v>
      </c>
      <c r="D44" s="92">
        <v>1.01</v>
      </c>
      <c r="E44" s="196">
        <f>D44*E41</f>
        <v>1.01</v>
      </c>
      <c r="F44" s="92"/>
      <c r="G44" s="92"/>
      <c r="H44" s="105"/>
      <c r="I44" s="105"/>
    </row>
    <row r="45" spans="1:9" s="106" customFormat="1" ht="22.2" customHeight="1">
      <c r="A45" s="67"/>
      <c r="B45" s="77" t="s">
        <v>83</v>
      </c>
      <c r="C45" s="78" t="s">
        <v>84</v>
      </c>
      <c r="D45" s="18"/>
      <c r="E45" s="196">
        <v>1</v>
      </c>
      <c r="F45" s="92"/>
      <c r="G45" s="92"/>
      <c r="H45" s="105"/>
      <c r="I45" s="105"/>
    </row>
    <row r="46" spans="1:9" s="106" customFormat="1" ht="19.2" customHeight="1">
      <c r="A46" s="67"/>
      <c r="B46" s="178" t="s">
        <v>38</v>
      </c>
      <c r="C46" s="78" t="s">
        <v>25</v>
      </c>
      <c r="D46" s="91">
        <v>5.9999999999999995E-4</v>
      </c>
      <c r="E46" s="196">
        <f>D46*E44</f>
        <v>6.0599999999999998E-4</v>
      </c>
      <c r="F46" s="183"/>
      <c r="G46" s="183"/>
      <c r="H46" s="105"/>
      <c r="I46" s="105"/>
    </row>
    <row r="47" spans="1:9" s="5" customFormat="1" ht="54.75" customHeight="1">
      <c r="A47" s="27">
        <v>8</v>
      </c>
      <c r="B47" s="32" t="s">
        <v>85</v>
      </c>
      <c r="C47" s="62" t="s">
        <v>21</v>
      </c>
      <c r="D47" s="63"/>
      <c r="E47" s="64">
        <v>2.79</v>
      </c>
      <c r="F47" s="33"/>
      <c r="G47" s="33"/>
      <c r="H47" s="4"/>
      <c r="I47" s="4"/>
    </row>
    <row r="48" spans="1:9" s="5" customFormat="1" ht="22.8" customHeight="1">
      <c r="A48" s="27"/>
      <c r="B48" s="34" t="s">
        <v>42</v>
      </c>
      <c r="C48" s="35" t="s">
        <v>1</v>
      </c>
      <c r="D48" s="36">
        <v>2.06</v>
      </c>
      <c r="E48" s="37">
        <f>D48*E47</f>
        <v>5.7473999999999998</v>
      </c>
      <c r="F48" s="38"/>
      <c r="G48" s="38"/>
      <c r="H48" s="4"/>
      <c r="I48" s="4"/>
    </row>
    <row r="49" spans="1:10" s="106" customFormat="1" ht="56.25" customHeight="1">
      <c r="A49" s="67">
        <v>9</v>
      </c>
      <c r="B49" s="80" t="s">
        <v>86</v>
      </c>
      <c r="C49" s="65" t="s">
        <v>81</v>
      </c>
      <c r="D49" s="14"/>
      <c r="E49" s="40">
        <v>5</v>
      </c>
      <c r="F49" s="92"/>
      <c r="G49" s="92"/>
      <c r="H49" s="105"/>
      <c r="I49" s="105"/>
    </row>
    <row r="50" spans="1:10" s="106" customFormat="1" ht="26.4" customHeight="1">
      <c r="A50" s="67"/>
      <c r="B50" s="95" t="s">
        <v>42</v>
      </c>
      <c r="C50" s="92" t="s">
        <v>1</v>
      </c>
      <c r="D50" s="91">
        <v>0.58299999999999996</v>
      </c>
      <c r="E50" s="196">
        <f>D50*E49</f>
        <v>2.915</v>
      </c>
      <c r="F50" s="92"/>
      <c r="G50" s="92"/>
      <c r="H50" s="105"/>
      <c r="I50" s="105"/>
    </row>
    <row r="51" spans="1:10" s="106" customFormat="1" ht="31.2" customHeight="1">
      <c r="A51" s="67"/>
      <c r="B51" s="197" t="s">
        <v>37</v>
      </c>
      <c r="C51" s="78" t="s">
        <v>25</v>
      </c>
      <c r="D51" s="91">
        <v>4.5999999999999999E-3</v>
      </c>
      <c r="E51" s="196">
        <f>D51*E49</f>
        <v>2.3E-2</v>
      </c>
      <c r="F51" s="92"/>
      <c r="G51" s="92"/>
      <c r="H51" s="105"/>
      <c r="I51" s="105"/>
    </row>
    <row r="52" spans="1:10" s="106" customFormat="1" ht="42.6" customHeight="1">
      <c r="A52" s="67"/>
      <c r="B52" s="77" t="s">
        <v>87</v>
      </c>
      <c r="C52" s="78" t="s">
        <v>81</v>
      </c>
      <c r="D52" s="18">
        <v>1</v>
      </c>
      <c r="E52" s="196">
        <f>D52*E49</f>
        <v>5</v>
      </c>
      <c r="F52" s="92"/>
      <c r="G52" s="92"/>
      <c r="H52" s="105"/>
      <c r="I52" s="105"/>
    </row>
    <row r="53" spans="1:10" s="106" customFormat="1" ht="22.2" customHeight="1">
      <c r="A53" s="67"/>
      <c r="B53" s="178" t="s">
        <v>38</v>
      </c>
      <c r="C53" s="78" t="s">
        <v>25</v>
      </c>
      <c r="D53" s="91">
        <v>0.20799999999999999</v>
      </c>
      <c r="E53" s="196">
        <f>D53*E49</f>
        <v>1.04</v>
      </c>
      <c r="F53" s="183"/>
      <c r="G53" s="183"/>
      <c r="H53" s="105"/>
      <c r="I53" s="105"/>
    </row>
    <row r="54" spans="1:10" s="106" customFormat="1" ht="36.6" customHeight="1">
      <c r="A54" s="67">
        <v>10</v>
      </c>
      <c r="B54" s="103" t="s">
        <v>88</v>
      </c>
      <c r="C54" s="62" t="s">
        <v>21</v>
      </c>
      <c r="D54" s="63"/>
      <c r="E54" s="64">
        <v>0.6</v>
      </c>
      <c r="F54" s="104"/>
      <c r="G54" s="104"/>
      <c r="H54" s="105"/>
      <c r="I54" s="105"/>
    </row>
    <row r="55" spans="1:10" s="106" customFormat="1" ht="35.4" customHeight="1">
      <c r="A55" s="67"/>
      <c r="B55" s="95" t="s">
        <v>42</v>
      </c>
      <c r="C55" s="173" t="s">
        <v>1</v>
      </c>
      <c r="D55" s="149">
        <v>0.99299999999999999</v>
      </c>
      <c r="E55" s="174">
        <f>D55*E54</f>
        <v>0.5958</v>
      </c>
      <c r="F55" s="122"/>
      <c r="G55" s="122"/>
      <c r="H55" s="105"/>
      <c r="I55" s="105"/>
      <c r="J55" s="195"/>
    </row>
    <row r="56" spans="1:10" s="190" customFormat="1" ht="28.8" customHeight="1">
      <c r="A56" s="184"/>
      <c r="B56" s="15" t="s">
        <v>19</v>
      </c>
      <c r="C56" s="15" t="s">
        <v>25</v>
      </c>
      <c r="D56" s="185"/>
      <c r="E56" s="186"/>
      <c r="F56" s="187"/>
      <c r="G56" s="104"/>
      <c r="H56" s="188"/>
      <c r="I56" s="189"/>
    </row>
    <row r="57" spans="1:10" s="190" customFormat="1" ht="24.6" customHeight="1">
      <c r="A57" s="184"/>
      <c r="B57" s="15" t="s">
        <v>89</v>
      </c>
      <c r="C57" s="15" t="s">
        <v>25</v>
      </c>
      <c r="D57" s="191"/>
      <c r="E57" s="186"/>
      <c r="F57" s="187"/>
      <c r="G57" s="104"/>
      <c r="H57" s="189"/>
      <c r="I57" s="189"/>
    </row>
    <row r="58" spans="1:10" s="190" customFormat="1" ht="26.4" customHeight="1">
      <c r="A58" s="184"/>
      <c r="B58" s="15" t="s">
        <v>19</v>
      </c>
      <c r="C58" s="192" t="s">
        <v>25</v>
      </c>
      <c r="D58" s="62"/>
      <c r="E58" s="193"/>
      <c r="F58" s="194"/>
      <c r="G58" s="194"/>
      <c r="H58" s="189"/>
      <c r="I58" s="189"/>
    </row>
    <row r="59" spans="1:10" s="190" customFormat="1" ht="24.6" customHeight="1">
      <c r="A59" s="184"/>
      <c r="B59" s="15" t="s">
        <v>31</v>
      </c>
      <c r="C59" s="192" t="s">
        <v>25</v>
      </c>
      <c r="D59" s="62"/>
      <c r="E59" s="193"/>
      <c r="F59" s="194"/>
      <c r="G59" s="194"/>
      <c r="H59" s="189"/>
      <c r="I59" s="189"/>
    </row>
    <row r="60" spans="1:10" s="190" customFormat="1" ht="20.25" customHeight="1">
      <c r="A60" s="184"/>
      <c r="B60" s="15" t="s">
        <v>19</v>
      </c>
      <c r="C60" s="192" t="s">
        <v>25</v>
      </c>
      <c r="D60" s="62"/>
      <c r="E60" s="193"/>
      <c r="F60" s="194"/>
      <c r="G60" s="194"/>
      <c r="H60" s="189"/>
      <c r="I60" s="189"/>
    </row>
    <row r="61" spans="1:10" s="5" customFormat="1" ht="21.6">
      <c r="A61" s="221"/>
      <c r="B61" s="221"/>
      <c r="C61" s="221"/>
      <c r="D61" s="221"/>
      <c r="E61" s="222"/>
      <c r="F61" s="223"/>
      <c r="G61" s="221"/>
      <c r="H61" s="4"/>
      <c r="I61" s="4"/>
    </row>
  </sheetData>
  <mergeCells count="8">
    <mergeCell ref="A2:G2"/>
    <mergeCell ref="A1:G1"/>
    <mergeCell ref="A61:G61"/>
    <mergeCell ref="A3:A4"/>
    <mergeCell ref="B3:B4"/>
    <mergeCell ref="C3:C4"/>
    <mergeCell ref="D3:E3"/>
    <mergeCell ref="F3:G3"/>
  </mergeCells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1"/>
  <sheetViews>
    <sheetView zoomScaleNormal="100" workbookViewId="0">
      <selection activeCell="M4" sqref="M4"/>
    </sheetView>
  </sheetViews>
  <sheetFormatPr defaultRowHeight="13.8"/>
  <cols>
    <col min="1" max="1" width="5.109375" style="86" customWidth="1"/>
    <col min="2" max="2" width="43.77734375" style="86" customWidth="1"/>
    <col min="3" max="3" width="9.88671875" style="86" customWidth="1"/>
    <col min="4" max="4" width="8.77734375" style="86" customWidth="1"/>
    <col min="5" max="5" width="14.5546875" style="86" customWidth="1"/>
    <col min="6" max="6" width="13" style="86" customWidth="1"/>
    <col min="7" max="7" width="13.109375" style="86" customWidth="1"/>
    <col min="8" max="250" width="9.109375" style="86"/>
    <col min="251" max="251" width="5.6640625" style="86" customWidth="1"/>
    <col min="252" max="252" width="8.77734375" style="86" customWidth="1"/>
    <col min="253" max="253" width="39.88671875" style="86" customWidth="1"/>
    <col min="254" max="254" width="9.88671875" style="86" customWidth="1"/>
    <col min="255" max="255" width="10.109375" style="86" bestFit="1" customWidth="1"/>
    <col min="256" max="256" width="8.77734375" style="86" customWidth="1"/>
    <col min="257" max="257" width="6.77734375" style="86" customWidth="1"/>
    <col min="258" max="258" width="10" style="86" customWidth="1"/>
    <col min="259" max="259" width="12.33203125" style="86" bestFit="1" customWidth="1"/>
    <col min="260" max="260" width="8.21875" style="86" bestFit="1" customWidth="1"/>
    <col min="261" max="261" width="8.77734375" style="86" customWidth="1"/>
    <col min="262" max="506" width="9.109375" style="86"/>
    <col min="507" max="507" width="5.6640625" style="86" customWidth="1"/>
    <col min="508" max="508" width="8.77734375" style="86" customWidth="1"/>
    <col min="509" max="509" width="39.88671875" style="86" customWidth="1"/>
    <col min="510" max="510" width="9.88671875" style="86" customWidth="1"/>
    <col min="511" max="511" width="10.109375" style="86" bestFit="1" customWidth="1"/>
    <col min="512" max="512" width="8.77734375" style="86" customWidth="1"/>
    <col min="513" max="513" width="6.77734375" style="86" customWidth="1"/>
    <col min="514" max="514" width="10" style="86" customWidth="1"/>
    <col min="515" max="515" width="12.33203125" style="86" bestFit="1" customWidth="1"/>
    <col min="516" max="516" width="8.21875" style="86" bestFit="1" customWidth="1"/>
    <col min="517" max="517" width="8.77734375" style="86" customWidth="1"/>
    <col min="518" max="762" width="9.109375" style="86"/>
    <col min="763" max="763" width="5.6640625" style="86" customWidth="1"/>
    <col min="764" max="764" width="8.77734375" style="86" customWidth="1"/>
    <col min="765" max="765" width="39.88671875" style="86" customWidth="1"/>
    <col min="766" max="766" width="9.88671875" style="86" customWidth="1"/>
    <col min="767" max="767" width="10.109375" style="86" bestFit="1" customWidth="1"/>
    <col min="768" max="768" width="8.77734375" style="86" customWidth="1"/>
    <col min="769" max="769" width="6.77734375" style="86" customWidth="1"/>
    <col min="770" max="770" width="10" style="86" customWidth="1"/>
    <col min="771" max="771" width="12.33203125" style="86" bestFit="1" customWidth="1"/>
    <col min="772" max="772" width="8.21875" style="86" bestFit="1" customWidth="1"/>
    <col min="773" max="773" width="8.77734375" style="86" customWidth="1"/>
    <col min="774" max="1018" width="9.109375" style="86"/>
    <col min="1019" max="1019" width="5.6640625" style="86" customWidth="1"/>
    <col min="1020" max="1020" width="8.77734375" style="86" customWidth="1"/>
    <col min="1021" max="1021" width="39.88671875" style="86" customWidth="1"/>
    <col min="1022" max="1022" width="9.88671875" style="86" customWidth="1"/>
    <col min="1023" max="1023" width="10.109375" style="86" bestFit="1" customWidth="1"/>
    <col min="1024" max="1024" width="8.77734375" style="86" customWidth="1"/>
    <col min="1025" max="1025" width="6.77734375" style="86" customWidth="1"/>
    <col min="1026" max="1026" width="10" style="86" customWidth="1"/>
    <col min="1027" max="1027" width="12.33203125" style="86" bestFit="1" customWidth="1"/>
    <col min="1028" max="1028" width="8.21875" style="86" bestFit="1" customWidth="1"/>
    <col min="1029" max="1029" width="8.77734375" style="86" customWidth="1"/>
    <col min="1030" max="1274" width="9.109375" style="86"/>
    <col min="1275" max="1275" width="5.6640625" style="86" customWidth="1"/>
    <col min="1276" max="1276" width="8.77734375" style="86" customWidth="1"/>
    <col min="1277" max="1277" width="39.88671875" style="86" customWidth="1"/>
    <col min="1278" max="1278" width="9.88671875" style="86" customWidth="1"/>
    <col min="1279" max="1279" width="10.109375" style="86" bestFit="1" customWidth="1"/>
    <col min="1280" max="1280" width="8.77734375" style="86" customWidth="1"/>
    <col min="1281" max="1281" width="6.77734375" style="86" customWidth="1"/>
    <col min="1282" max="1282" width="10" style="86" customWidth="1"/>
    <col min="1283" max="1283" width="12.33203125" style="86" bestFit="1" customWidth="1"/>
    <col min="1284" max="1284" width="8.21875" style="86" bestFit="1" customWidth="1"/>
    <col min="1285" max="1285" width="8.77734375" style="86" customWidth="1"/>
    <col min="1286" max="1530" width="9.109375" style="86"/>
    <col min="1531" max="1531" width="5.6640625" style="86" customWidth="1"/>
    <col min="1532" max="1532" width="8.77734375" style="86" customWidth="1"/>
    <col min="1533" max="1533" width="39.88671875" style="86" customWidth="1"/>
    <col min="1534" max="1534" width="9.88671875" style="86" customWidth="1"/>
    <col min="1535" max="1535" width="10.109375" style="86" bestFit="1" customWidth="1"/>
    <col min="1536" max="1536" width="8.77734375" style="86" customWidth="1"/>
    <col min="1537" max="1537" width="6.77734375" style="86" customWidth="1"/>
    <col min="1538" max="1538" width="10" style="86" customWidth="1"/>
    <col min="1539" max="1539" width="12.33203125" style="86" bestFit="1" customWidth="1"/>
    <col min="1540" max="1540" width="8.21875" style="86" bestFit="1" customWidth="1"/>
    <col min="1541" max="1541" width="8.77734375" style="86" customWidth="1"/>
    <col min="1542" max="1786" width="9.109375" style="86"/>
    <col min="1787" max="1787" width="5.6640625" style="86" customWidth="1"/>
    <col min="1788" max="1788" width="8.77734375" style="86" customWidth="1"/>
    <col min="1789" max="1789" width="39.88671875" style="86" customWidth="1"/>
    <col min="1790" max="1790" width="9.88671875" style="86" customWidth="1"/>
    <col min="1791" max="1791" width="10.109375" style="86" bestFit="1" customWidth="1"/>
    <col min="1792" max="1792" width="8.77734375" style="86" customWidth="1"/>
    <col min="1793" max="1793" width="6.77734375" style="86" customWidth="1"/>
    <col min="1794" max="1794" width="10" style="86" customWidth="1"/>
    <col min="1795" max="1795" width="12.33203125" style="86" bestFit="1" customWidth="1"/>
    <col min="1796" max="1796" width="8.21875" style="86" bestFit="1" customWidth="1"/>
    <col min="1797" max="1797" width="8.77734375" style="86" customWidth="1"/>
    <col min="1798" max="2042" width="9.109375" style="86"/>
    <col min="2043" max="2043" width="5.6640625" style="86" customWidth="1"/>
    <col min="2044" max="2044" width="8.77734375" style="86" customWidth="1"/>
    <col min="2045" max="2045" width="39.88671875" style="86" customWidth="1"/>
    <col min="2046" max="2046" width="9.88671875" style="86" customWidth="1"/>
    <col min="2047" max="2047" width="10.109375" style="86" bestFit="1" customWidth="1"/>
    <col min="2048" max="2048" width="8.77734375" style="86" customWidth="1"/>
    <col min="2049" max="2049" width="6.77734375" style="86" customWidth="1"/>
    <col min="2050" max="2050" width="10" style="86" customWidth="1"/>
    <col min="2051" max="2051" width="12.33203125" style="86" bestFit="1" customWidth="1"/>
    <col min="2052" max="2052" width="8.21875" style="86" bestFit="1" customWidth="1"/>
    <col min="2053" max="2053" width="8.77734375" style="86" customWidth="1"/>
    <col min="2054" max="2298" width="9.109375" style="86"/>
    <col min="2299" max="2299" width="5.6640625" style="86" customWidth="1"/>
    <col min="2300" max="2300" width="8.77734375" style="86" customWidth="1"/>
    <col min="2301" max="2301" width="39.88671875" style="86" customWidth="1"/>
    <col min="2302" max="2302" width="9.88671875" style="86" customWidth="1"/>
    <col min="2303" max="2303" width="10.109375" style="86" bestFit="1" customWidth="1"/>
    <col min="2304" max="2304" width="8.77734375" style="86" customWidth="1"/>
    <col min="2305" max="2305" width="6.77734375" style="86" customWidth="1"/>
    <col min="2306" max="2306" width="10" style="86" customWidth="1"/>
    <col min="2307" max="2307" width="12.33203125" style="86" bestFit="1" customWidth="1"/>
    <col min="2308" max="2308" width="8.21875" style="86" bestFit="1" customWidth="1"/>
    <col min="2309" max="2309" width="8.77734375" style="86" customWidth="1"/>
    <col min="2310" max="2554" width="9.109375" style="86"/>
    <col min="2555" max="2555" width="5.6640625" style="86" customWidth="1"/>
    <col min="2556" max="2556" width="8.77734375" style="86" customWidth="1"/>
    <col min="2557" max="2557" width="39.88671875" style="86" customWidth="1"/>
    <col min="2558" max="2558" width="9.88671875" style="86" customWidth="1"/>
    <col min="2559" max="2559" width="10.109375" style="86" bestFit="1" customWidth="1"/>
    <col min="2560" max="2560" width="8.77734375" style="86" customWidth="1"/>
    <col min="2561" max="2561" width="6.77734375" style="86" customWidth="1"/>
    <col min="2562" max="2562" width="10" style="86" customWidth="1"/>
    <col min="2563" max="2563" width="12.33203125" style="86" bestFit="1" customWidth="1"/>
    <col min="2564" max="2564" width="8.21875" style="86" bestFit="1" customWidth="1"/>
    <col min="2565" max="2565" width="8.77734375" style="86" customWidth="1"/>
    <col min="2566" max="2810" width="9.109375" style="86"/>
    <col min="2811" max="2811" width="5.6640625" style="86" customWidth="1"/>
    <col min="2812" max="2812" width="8.77734375" style="86" customWidth="1"/>
    <col min="2813" max="2813" width="39.88671875" style="86" customWidth="1"/>
    <col min="2814" max="2814" width="9.88671875" style="86" customWidth="1"/>
    <col min="2815" max="2815" width="10.109375" style="86" bestFit="1" customWidth="1"/>
    <col min="2816" max="2816" width="8.77734375" style="86" customWidth="1"/>
    <col min="2817" max="2817" width="6.77734375" style="86" customWidth="1"/>
    <col min="2818" max="2818" width="10" style="86" customWidth="1"/>
    <col min="2819" max="2819" width="12.33203125" style="86" bestFit="1" customWidth="1"/>
    <col min="2820" max="2820" width="8.21875" style="86" bestFit="1" customWidth="1"/>
    <col min="2821" max="2821" width="8.77734375" style="86" customWidth="1"/>
    <col min="2822" max="3066" width="9.109375" style="86"/>
    <col min="3067" max="3067" width="5.6640625" style="86" customWidth="1"/>
    <col min="3068" max="3068" width="8.77734375" style="86" customWidth="1"/>
    <col min="3069" max="3069" width="39.88671875" style="86" customWidth="1"/>
    <col min="3070" max="3070" width="9.88671875" style="86" customWidth="1"/>
    <col min="3071" max="3071" width="10.109375" style="86" bestFit="1" customWidth="1"/>
    <col min="3072" max="3072" width="8.77734375" style="86" customWidth="1"/>
    <col min="3073" max="3073" width="6.77734375" style="86" customWidth="1"/>
    <col min="3074" max="3074" width="10" style="86" customWidth="1"/>
    <col min="3075" max="3075" width="12.33203125" style="86" bestFit="1" customWidth="1"/>
    <col min="3076" max="3076" width="8.21875" style="86" bestFit="1" customWidth="1"/>
    <col min="3077" max="3077" width="8.77734375" style="86" customWidth="1"/>
    <col min="3078" max="3322" width="9.109375" style="86"/>
    <col min="3323" max="3323" width="5.6640625" style="86" customWidth="1"/>
    <col min="3324" max="3324" width="8.77734375" style="86" customWidth="1"/>
    <col min="3325" max="3325" width="39.88671875" style="86" customWidth="1"/>
    <col min="3326" max="3326" width="9.88671875" style="86" customWidth="1"/>
    <col min="3327" max="3327" width="10.109375" style="86" bestFit="1" customWidth="1"/>
    <col min="3328" max="3328" width="8.77734375" style="86" customWidth="1"/>
    <col min="3329" max="3329" width="6.77734375" style="86" customWidth="1"/>
    <col min="3330" max="3330" width="10" style="86" customWidth="1"/>
    <col min="3331" max="3331" width="12.33203125" style="86" bestFit="1" customWidth="1"/>
    <col min="3332" max="3332" width="8.21875" style="86" bestFit="1" customWidth="1"/>
    <col min="3333" max="3333" width="8.77734375" style="86" customWidth="1"/>
    <col min="3334" max="3578" width="9.109375" style="86"/>
    <col min="3579" max="3579" width="5.6640625" style="86" customWidth="1"/>
    <col min="3580" max="3580" width="8.77734375" style="86" customWidth="1"/>
    <col min="3581" max="3581" width="39.88671875" style="86" customWidth="1"/>
    <col min="3582" max="3582" width="9.88671875" style="86" customWidth="1"/>
    <col min="3583" max="3583" width="10.109375" style="86" bestFit="1" customWidth="1"/>
    <col min="3584" max="3584" width="8.77734375" style="86" customWidth="1"/>
    <col min="3585" max="3585" width="6.77734375" style="86" customWidth="1"/>
    <col min="3586" max="3586" width="10" style="86" customWidth="1"/>
    <col min="3587" max="3587" width="12.33203125" style="86" bestFit="1" customWidth="1"/>
    <col min="3588" max="3588" width="8.21875" style="86" bestFit="1" customWidth="1"/>
    <col min="3589" max="3589" width="8.77734375" style="86" customWidth="1"/>
    <col min="3590" max="3834" width="9.109375" style="86"/>
    <col min="3835" max="3835" width="5.6640625" style="86" customWidth="1"/>
    <col min="3836" max="3836" width="8.77734375" style="86" customWidth="1"/>
    <col min="3837" max="3837" width="39.88671875" style="86" customWidth="1"/>
    <col min="3838" max="3838" width="9.88671875" style="86" customWidth="1"/>
    <col min="3839" max="3839" width="10.109375" style="86" bestFit="1" customWidth="1"/>
    <col min="3840" max="3840" width="8.77734375" style="86" customWidth="1"/>
    <col min="3841" max="3841" width="6.77734375" style="86" customWidth="1"/>
    <col min="3842" max="3842" width="10" style="86" customWidth="1"/>
    <col min="3843" max="3843" width="12.33203125" style="86" bestFit="1" customWidth="1"/>
    <col min="3844" max="3844" width="8.21875" style="86" bestFit="1" customWidth="1"/>
    <col min="3845" max="3845" width="8.77734375" style="86" customWidth="1"/>
    <col min="3846" max="4090" width="9.109375" style="86"/>
    <col min="4091" max="4091" width="5.6640625" style="86" customWidth="1"/>
    <col min="4092" max="4092" width="8.77734375" style="86" customWidth="1"/>
    <col min="4093" max="4093" width="39.88671875" style="86" customWidth="1"/>
    <col min="4094" max="4094" width="9.88671875" style="86" customWidth="1"/>
    <col min="4095" max="4095" width="10.109375" style="86" bestFit="1" customWidth="1"/>
    <col min="4096" max="4096" width="8.77734375" style="86" customWidth="1"/>
    <col min="4097" max="4097" width="6.77734375" style="86" customWidth="1"/>
    <col min="4098" max="4098" width="10" style="86" customWidth="1"/>
    <col min="4099" max="4099" width="12.33203125" style="86" bestFit="1" customWidth="1"/>
    <col min="4100" max="4100" width="8.21875" style="86" bestFit="1" customWidth="1"/>
    <col min="4101" max="4101" width="8.77734375" style="86" customWidth="1"/>
    <col min="4102" max="4346" width="9.109375" style="86"/>
    <col min="4347" max="4347" width="5.6640625" style="86" customWidth="1"/>
    <col min="4348" max="4348" width="8.77734375" style="86" customWidth="1"/>
    <col min="4349" max="4349" width="39.88671875" style="86" customWidth="1"/>
    <col min="4350" max="4350" width="9.88671875" style="86" customWidth="1"/>
    <col min="4351" max="4351" width="10.109375" style="86" bestFit="1" customWidth="1"/>
    <col min="4352" max="4352" width="8.77734375" style="86" customWidth="1"/>
    <col min="4353" max="4353" width="6.77734375" style="86" customWidth="1"/>
    <col min="4354" max="4354" width="10" style="86" customWidth="1"/>
    <col min="4355" max="4355" width="12.33203125" style="86" bestFit="1" customWidth="1"/>
    <col min="4356" max="4356" width="8.21875" style="86" bestFit="1" customWidth="1"/>
    <col min="4357" max="4357" width="8.77734375" style="86" customWidth="1"/>
    <col min="4358" max="4602" width="9.109375" style="86"/>
    <col min="4603" max="4603" width="5.6640625" style="86" customWidth="1"/>
    <col min="4604" max="4604" width="8.77734375" style="86" customWidth="1"/>
    <col min="4605" max="4605" width="39.88671875" style="86" customWidth="1"/>
    <col min="4606" max="4606" width="9.88671875" style="86" customWidth="1"/>
    <col min="4607" max="4607" width="10.109375" style="86" bestFit="1" customWidth="1"/>
    <col min="4608" max="4608" width="8.77734375" style="86" customWidth="1"/>
    <col min="4609" max="4609" width="6.77734375" style="86" customWidth="1"/>
    <col min="4610" max="4610" width="10" style="86" customWidth="1"/>
    <col min="4611" max="4611" width="12.33203125" style="86" bestFit="1" customWidth="1"/>
    <col min="4612" max="4612" width="8.21875" style="86" bestFit="1" customWidth="1"/>
    <col min="4613" max="4613" width="8.77734375" style="86" customWidth="1"/>
    <col min="4614" max="4858" width="9.109375" style="86"/>
    <col min="4859" max="4859" width="5.6640625" style="86" customWidth="1"/>
    <col min="4860" max="4860" width="8.77734375" style="86" customWidth="1"/>
    <col min="4861" max="4861" width="39.88671875" style="86" customWidth="1"/>
    <col min="4862" max="4862" width="9.88671875" style="86" customWidth="1"/>
    <col min="4863" max="4863" width="10.109375" style="86" bestFit="1" customWidth="1"/>
    <col min="4864" max="4864" width="8.77734375" style="86" customWidth="1"/>
    <col min="4865" max="4865" width="6.77734375" style="86" customWidth="1"/>
    <col min="4866" max="4866" width="10" style="86" customWidth="1"/>
    <col min="4867" max="4867" width="12.33203125" style="86" bestFit="1" customWidth="1"/>
    <col min="4868" max="4868" width="8.21875" style="86" bestFit="1" customWidth="1"/>
    <col min="4869" max="4869" width="8.77734375" style="86" customWidth="1"/>
    <col min="4870" max="5114" width="9.109375" style="86"/>
    <col min="5115" max="5115" width="5.6640625" style="86" customWidth="1"/>
    <col min="5116" max="5116" width="8.77734375" style="86" customWidth="1"/>
    <col min="5117" max="5117" width="39.88671875" style="86" customWidth="1"/>
    <col min="5118" max="5118" width="9.88671875" style="86" customWidth="1"/>
    <col min="5119" max="5119" width="10.109375" style="86" bestFit="1" customWidth="1"/>
    <col min="5120" max="5120" width="8.77734375" style="86" customWidth="1"/>
    <col min="5121" max="5121" width="6.77734375" style="86" customWidth="1"/>
    <col min="5122" max="5122" width="10" style="86" customWidth="1"/>
    <col min="5123" max="5123" width="12.33203125" style="86" bestFit="1" customWidth="1"/>
    <col min="5124" max="5124" width="8.21875" style="86" bestFit="1" customWidth="1"/>
    <col min="5125" max="5125" width="8.77734375" style="86" customWidth="1"/>
    <col min="5126" max="5370" width="9.109375" style="86"/>
    <col min="5371" max="5371" width="5.6640625" style="86" customWidth="1"/>
    <col min="5372" max="5372" width="8.77734375" style="86" customWidth="1"/>
    <col min="5373" max="5373" width="39.88671875" style="86" customWidth="1"/>
    <col min="5374" max="5374" width="9.88671875" style="86" customWidth="1"/>
    <col min="5375" max="5375" width="10.109375" style="86" bestFit="1" customWidth="1"/>
    <col min="5376" max="5376" width="8.77734375" style="86" customWidth="1"/>
    <col min="5377" max="5377" width="6.77734375" style="86" customWidth="1"/>
    <col min="5378" max="5378" width="10" style="86" customWidth="1"/>
    <col min="5379" max="5379" width="12.33203125" style="86" bestFit="1" customWidth="1"/>
    <col min="5380" max="5380" width="8.21875" style="86" bestFit="1" customWidth="1"/>
    <col min="5381" max="5381" width="8.77734375" style="86" customWidth="1"/>
    <col min="5382" max="5626" width="9.109375" style="86"/>
    <col min="5627" max="5627" width="5.6640625" style="86" customWidth="1"/>
    <col min="5628" max="5628" width="8.77734375" style="86" customWidth="1"/>
    <col min="5629" max="5629" width="39.88671875" style="86" customWidth="1"/>
    <col min="5630" max="5630" width="9.88671875" style="86" customWidth="1"/>
    <col min="5631" max="5631" width="10.109375" style="86" bestFit="1" customWidth="1"/>
    <col min="5632" max="5632" width="8.77734375" style="86" customWidth="1"/>
    <col min="5633" max="5633" width="6.77734375" style="86" customWidth="1"/>
    <col min="5634" max="5634" width="10" style="86" customWidth="1"/>
    <col min="5635" max="5635" width="12.33203125" style="86" bestFit="1" customWidth="1"/>
    <col min="5636" max="5636" width="8.21875" style="86" bestFit="1" customWidth="1"/>
    <col min="5637" max="5637" width="8.77734375" style="86" customWidth="1"/>
    <col min="5638" max="5882" width="9.109375" style="86"/>
    <col min="5883" max="5883" width="5.6640625" style="86" customWidth="1"/>
    <col min="5884" max="5884" width="8.77734375" style="86" customWidth="1"/>
    <col min="5885" max="5885" width="39.88671875" style="86" customWidth="1"/>
    <col min="5886" max="5886" width="9.88671875" style="86" customWidth="1"/>
    <col min="5887" max="5887" width="10.109375" style="86" bestFit="1" customWidth="1"/>
    <col min="5888" max="5888" width="8.77734375" style="86" customWidth="1"/>
    <col min="5889" max="5889" width="6.77734375" style="86" customWidth="1"/>
    <col min="5890" max="5890" width="10" style="86" customWidth="1"/>
    <col min="5891" max="5891" width="12.33203125" style="86" bestFit="1" customWidth="1"/>
    <col min="5892" max="5892" width="8.21875" style="86" bestFit="1" customWidth="1"/>
    <col min="5893" max="5893" width="8.77734375" style="86" customWidth="1"/>
    <col min="5894" max="6138" width="9.109375" style="86"/>
    <col min="6139" max="6139" width="5.6640625" style="86" customWidth="1"/>
    <col min="6140" max="6140" width="8.77734375" style="86" customWidth="1"/>
    <col min="6141" max="6141" width="39.88671875" style="86" customWidth="1"/>
    <col min="6142" max="6142" width="9.88671875" style="86" customWidth="1"/>
    <col min="6143" max="6143" width="10.109375" style="86" bestFit="1" customWidth="1"/>
    <col min="6144" max="6144" width="8.77734375" style="86" customWidth="1"/>
    <col min="6145" max="6145" width="6.77734375" style="86" customWidth="1"/>
    <col min="6146" max="6146" width="10" style="86" customWidth="1"/>
    <col min="6147" max="6147" width="12.33203125" style="86" bestFit="1" customWidth="1"/>
    <col min="6148" max="6148" width="8.21875" style="86" bestFit="1" customWidth="1"/>
    <col min="6149" max="6149" width="8.77734375" style="86" customWidth="1"/>
    <col min="6150" max="6394" width="9.109375" style="86"/>
    <col min="6395" max="6395" width="5.6640625" style="86" customWidth="1"/>
    <col min="6396" max="6396" width="8.77734375" style="86" customWidth="1"/>
    <col min="6397" max="6397" width="39.88671875" style="86" customWidth="1"/>
    <col min="6398" max="6398" width="9.88671875" style="86" customWidth="1"/>
    <col min="6399" max="6399" width="10.109375" style="86" bestFit="1" customWidth="1"/>
    <col min="6400" max="6400" width="8.77734375" style="86" customWidth="1"/>
    <col min="6401" max="6401" width="6.77734375" style="86" customWidth="1"/>
    <col min="6402" max="6402" width="10" style="86" customWidth="1"/>
    <col min="6403" max="6403" width="12.33203125" style="86" bestFit="1" customWidth="1"/>
    <col min="6404" max="6404" width="8.21875" style="86" bestFit="1" customWidth="1"/>
    <col min="6405" max="6405" width="8.77734375" style="86" customWidth="1"/>
    <col min="6406" max="6650" width="9.109375" style="86"/>
    <col min="6651" max="6651" width="5.6640625" style="86" customWidth="1"/>
    <col min="6652" max="6652" width="8.77734375" style="86" customWidth="1"/>
    <col min="6653" max="6653" width="39.88671875" style="86" customWidth="1"/>
    <col min="6654" max="6654" width="9.88671875" style="86" customWidth="1"/>
    <col min="6655" max="6655" width="10.109375" style="86" bestFit="1" customWidth="1"/>
    <col min="6656" max="6656" width="8.77734375" style="86" customWidth="1"/>
    <col min="6657" max="6657" width="6.77734375" style="86" customWidth="1"/>
    <col min="6658" max="6658" width="10" style="86" customWidth="1"/>
    <col min="6659" max="6659" width="12.33203125" style="86" bestFit="1" customWidth="1"/>
    <col min="6660" max="6660" width="8.21875" style="86" bestFit="1" customWidth="1"/>
    <col min="6661" max="6661" width="8.77734375" style="86" customWidth="1"/>
    <col min="6662" max="6906" width="9.109375" style="86"/>
    <col min="6907" max="6907" width="5.6640625" style="86" customWidth="1"/>
    <col min="6908" max="6908" width="8.77734375" style="86" customWidth="1"/>
    <col min="6909" max="6909" width="39.88671875" style="86" customWidth="1"/>
    <col min="6910" max="6910" width="9.88671875" style="86" customWidth="1"/>
    <col min="6911" max="6911" width="10.109375" style="86" bestFit="1" customWidth="1"/>
    <col min="6912" max="6912" width="8.77734375" style="86" customWidth="1"/>
    <col min="6913" max="6913" width="6.77734375" style="86" customWidth="1"/>
    <col min="6914" max="6914" width="10" style="86" customWidth="1"/>
    <col min="6915" max="6915" width="12.33203125" style="86" bestFit="1" customWidth="1"/>
    <col min="6916" max="6916" width="8.21875" style="86" bestFit="1" customWidth="1"/>
    <col min="6917" max="6917" width="8.77734375" style="86" customWidth="1"/>
    <col min="6918" max="7162" width="9.109375" style="86"/>
    <col min="7163" max="7163" width="5.6640625" style="86" customWidth="1"/>
    <col min="7164" max="7164" width="8.77734375" style="86" customWidth="1"/>
    <col min="7165" max="7165" width="39.88671875" style="86" customWidth="1"/>
    <col min="7166" max="7166" width="9.88671875" style="86" customWidth="1"/>
    <col min="7167" max="7167" width="10.109375" style="86" bestFit="1" customWidth="1"/>
    <col min="7168" max="7168" width="8.77734375" style="86" customWidth="1"/>
    <col min="7169" max="7169" width="6.77734375" style="86" customWidth="1"/>
    <col min="7170" max="7170" width="10" style="86" customWidth="1"/>
    <col min="7171" max="7171" width="12.33203125" style="86" bestFit="1" customWidth="1"/>
    <col min="7172" max="7172" width="8.21875" style="86" bestFit="1" customWidth="1"/>
    <col min="7173" max="7173" width="8.77734375" style="86" customWidth="1"/>
    <col min="7174" max="7418" width="9.109375" style="86"/>
    <col min="7419" max="7419" width="5.6640625" style="86" customWidth="1"/>
    <col min="7420" max="7420" width="8.77734375" style="86" customWidth="1"/>
    <col min="7421" max="7421" width="39.88671875" style="86" customWidth="1"/>
    <col min="7422" max="7422" width="9.88671875" style="86" customWidth="1"/>
    <col min="7423" max="7423" width="10.109375" style="86" bestFit="1" customWidth="1"/>
    <col min="7424" max="7424" width="8.77734375" style="86" customWidth="1"/>
    <col min="7425" max="7425" width="6.77734375" style="86" customWidth="1"/>
    <col min="7426" max="7426" width="10" style="86" customWidth="1"/>
    <col min="7427" max="7427" width="12.33203125" style="86" bestFit="1" customWidth="1"/>
    <col min="7428" max="7428" width="8.21875" style="86" bestFit="1" customWidth="1"/>
    <col min="7429" max="7429" width="8.77734375" style="86" customWidth="1"/>
    <col min="7430" max="7674" width="9.109375" style="86"/>
    <col min="7675" max="7675" width="5.6640625" style="86" customWidth="1"/>
    <col min="7676" max="7676" width="8.77734375" style="86" customWidth="1"/>
    <col min="7677" max="7677" width="39.88671875" style="86" customWidth="1"/>
    <col min="7678" max="7678" width="9.88671875" style="86" customWidth="1"/>
    <col min="7679" max="7679" width="10.109375" style="86" bestFit="1" customWidth="1"/>
    <col min="7680" max="7680" width="8.77734375" style="86" customWidth="1"/>
    <col min="7681" max="7681" width="6.77734375" style="86" customWidth="1"/>
    <col min="7682" max="7682" width="10" style="86" customWidth="1"/>
    <col min="7683" max="7683" width="12.33203125" style="86" bestFit="1" customWidth="1"/>
    <col min="7684" max="7684" width="8.21875" style="86" bestFit="1" customWidth="1"/>
    <col min="7685" max="7685" width="8.77734375" style="86" customWidth="1"/>
    <col min="7686" max="7930" width="9.109375" style="86"/>
    <col min="7931" max="7931" width="5.6640625" style="86" customWidth="1"/>
    <col min="7932" max="7932" width="8.77734375" style="86" customWidth="1"/>
    <col min="7933" max="7933" width="39.88671875" style="86" customWidth="1"/>
    <col min="7934" max="7934" width="9.88671875" style="86" customWidth="1"/>
    <col min="7935" max="7935" width="10.109375" style="86" bestFit="1" customWidth="1"/>
    <col min="7936" max="7936" width="8.77734375" style="86" customWidth="1"/>
    <col min="7937" max="7937" width="6.77734375" style="86" customWidth="1"/>
    <col min="7938" max="7938" width="10" style="86" customWidth="1"/>
    <col min="7939" max="7939" width="12.33203125" style="86" bestFit="1" customWidth="1"/>
    <col min="7940" max="7940" width="8.21875" style="86" bestFit="1" customWidth="1"/>
    <col min="7941" max="7941" width="8.77734375" style="86" customWidth="1"/>
    <col min="7942" max="8186" width="9.109375" style="86"/>
    <col min="8187" max="8187" width="5.6640625" style="86" customWidth="1"/>
    <col min="8188" max="8188" width="8.77734375" style="86" customWidth="1"/>
    <col min="8189" max="8189" width="39.88671875" style="86" customWidth="1"/>
    <col min="8190" max="8190" width="9.88671875" style="86" customWidth="1"/>
    <col min="8191" max="8191" width="10.109375" style="86" bestFit="1" customWidth="1"/>
    <col min="8192" max="8192" width="8.77734375" style="86" customWidth="1"/>
    <col min="8193" max="8193" width="6.77734375" style="86" customWidth="1"/>
    <col min="8194" max="8194" width="10" style="86" customWidth="1"/>
    <col min="8195" max="8195" width="12.33203125" style="86" bestFit="1" customWidth="1"/>
    <col min="8196" max="8196" width="8.21875" style="86" bestFit="1" customWidth="1"/>
    <col min="8197" max="8197" width="8.77734375" style="86" customWidth="1"/>
    <col min="8198" max="8442" width="9.109375" style="86"/>
    <col min="8443" max="8443" width="5.6640625" style="86" customWidth="1"/>
    <col min="8444" max="8444" width="8.77734375" style="86" customWidth="1"/>
    <col min="8445" max="8445" width="39.88671875" style="86" customWidth="1"/>
    <col min="8446" max="8446" width="9.88671875" style="86" customWidth="1"/>
    <col min="8447" max="8447" width="10.109375" style="86" bestFit="1" customWidth="1"/>
    <col min="8448" max="8448" width="8.77734375" style="86" customWidth="1"/>
    <col min="8449" max="8449" width="6.77734375" style="86" customWidth="1"/>
    <col min="8450" max="8450" width="10" style="86" customWidth="1"/>
    <col min="8451" max="8451" width="12.33203125" style="86" bestFit="1" customWidth="1"/>
    <col min="8452" max="8452" width="8.21875" style="86" bestFit="1" customWidth="1"/>
    <col min="8453" max="8453" width="8.77734375" style="86" customWidth="1"/>
    <col min="8454" max="8698" width="9.109375" style="86"/>
    <col min="8699" max="8699" width="5.6640625" style="86" customWidth="1"/>
    <col min="8700" max="8700" width="8.77734375" style="86" customWidth="1"/>
    <col min="8701" max="8701" width="39.88671875" style="86" customWidth="1"/>
    <col min="8702" max="8702" width="9.88671875" style="86" customWidth="1"/>
    <col min="8703" max="8703" width="10.109375" style="86" bestFit="1" customWidth="1"/>
    <col min="8704" max="8704" width="8.77734375" style="86" customWidth="1"/>
    <col min="8705" max="8705" width="6.77734375" style="86" customWidth="1"/>
    <col min="8706" max="8706" width="10" style="86" customWidth="1"/>
    <col min="8707" max="8707" width="12.33203125" style="86" bestFit="1" customWidth="1"/>
    <col min="8708" max="8708" width="8.21875" style="86" bestFit="1" customWidth="1"/>
    <col min="8709" max="8709" width="8.77734375" style="86" customWidth="1"/>
    <col min="8710" max="8954" width="9.109375" style="86"/>
    <col min="8955" max="8955" width="5.6640625" style="86" customWidth="1"/>
    <col min="8956" max="8956" width="8.77734375" style="86" customWidth="1"/>
    <col min="8957" max="8957" width="39.88671875" style="86" customWidth="1"/>
    <col min="8958" max="8958" width="9.88671875" style="86" customWidth="1"/>
    <col min="8959" max="8959" width="10.109375" style="86" bestFit="1" customWidth="1"/>
    <col min="8960" max="8960" width="8.77734375" style="86" customWidth="1"/>
    <col min="8961" max="8961" width="6.77734375" style="86" customWidth="1"/>
    <col min="8962" max="8962" width="10" style="86" customWidth="1"/>
    <col min="8963" max="8963" width="12.33203125" style="86" bestFit="1" customWidth="1"/>
    <col min="8964" max="8964" width="8.21875" style="86" bestFit="1" customWidth="1"/>
    <col min="8965" max="8965" width="8.77734375" style="86" customWidth="1"/>
    <col min="8966" max="9210" width="9.109375" style="86"/>
    <col min="9211" max="9211" width="5.6640625" style="86" customWidth="1"/>
    <col min="9212" max="9212" width="8.77734375" style="86" customWidth="1"/>
    <col min="9213" max="9213" width="39.88671875" style="86" customWidth="1"/>
    <col min="9214" max="9214" width="9.88671875" style="86" customWidth="1"/>
    <col min="9215" max="9215" width="10.109375" style="86" bestFit="1" customWidth="1"/>
    <col min="9216" max="9216" width="8.77734375" style="86" customWidth="1"/>
    <col min="9217" max="9217" width="6.77734375" style="86" customWidth="1"/>
    <col min="9218" max="9218" width="10" style="86" customWidth="1"/>
    <col min="9219" max="9219" width="12.33203125" style="86" bestFit="1" customWidth="1"/>
    <col min="9220" max="9220" width="8.21875" style="86" bestFit="1" customWidth="1"/>
    <col min="9221" max="9221" width="8.77734375" style="86" customWidth="1"/>
    <col min="9222" max="9466" width="9.109375" style="86"/>
    <col min="9467" max="9467" width="5.6640625" style="86" customWidth="1"/>
    <col min="9468" max="9468" width="8.77734375" style="86" customWidth="1"/>
    <col min="9469" max="9469" width="39.88671875" style="86" customWidth="1"/>
    <col min="9470" max="9470" width="9.88671875" style="86" customWidth="1"/>
    <col min="9471" max="9471" width="10.109375" style="86" bestFit="1" customWidth="1"/>
    <col min="9472" max="9472" width="8.77734375" style="86" customWidth="1"/>
    <col min="9473" max="9473" width="6.77734375" style="86" customWidth="1"/>
    <col min="9474" max="9474" width="10" style="86" customWidth="1"/>
    <col min="9475" max="9475" width="12.33203125" style="86" bestFit="1" customWidth="1"/>
    <col min="9476" max="9476" width="8.21875" style="86" bestFit="1" customWidth="1"/>
    <col min="9477" max="9477" width="8.77734375" style="86" customWidth="1"/>
    <col min="9478" max="9722" width="9.109375" style="86"/>
    <col min="9723" max="9723" width="5.6640625" style="86" customWidth="1"/>
    <col min="9724" max="9724" width="8.77734375" style="86" customWidth="1"/>
    <col min="9725" max="9725" width="39.88671875" style="86" customWidth="1"/>
    <col min="9726" max="9726" width="9.88671875" style="86" customWidth="1"/>
    <col min="9727" max="9727" width="10.109375" style="86" bestFit="1" customWidth="1"/>
    <col min="9728" max="9728" width="8.77734375" style="86" customWidth="1"/>
    <col min="9729" max="9729" width="6.77734375" style="86" customWidth="1"/>
    <col min="9730" max="9730" width="10" style="86" customWidth="1"/>
    <col min="9731" max="9731" width="12.33203125" style="86" bestFit="1" customWidth="1"/>
    <col min="9732" max="9732" width="8.21875" style="86" bestFit="1" customWidth="1"/>
    <col min="9733" max="9733" width="8.77734375" style="86" customWidth="1"/>
    <col min="9734" max="9978" width="9.109375" style="86"/>
    <col min="9979" max="9979" width="5.6640625" style="86" customWidth="1"/>
    <col min="9980" max="9980" width="8.77734375" style="86" customWidth="1"/>
    <col min="9981" max="9981" width="39.88671875" style="86" customWidth="1"/>
    <col min="9982" max="9982" width="9.88671875" style="86" customWidth="1"/>
    <col min="9983" max="9983" width="10.109375" style="86" bestFit="1" customWidth="1"/>
    <col min="9984" max="9984" width="8.77734375" style="86" customWidth="1"/>
    <col min="9985" max="9985" width="6.77734375" style="86" customWidth="1"/>
    <col min="9986" max="9986" width="10" style="86" customWidth="1"/>
    <col min="9987" max="9987" width="12.33203125" style="86" bestFit="1" customWidth="1"/>
    <col min="9988" max="9988" width="8.21875" style="86" bestFit="1" customWidth="1"/>
    <col min="9989" max="9989" width="8.77734375" style="86" customWidth="1"/>
    <col min="9990" max="10234" width="9.109375" style="86"/>
    <col min="10235" max="10235" width="5.6640625" style="86" customWidth="1"/>
    <col min="10236" max="10236" width="8.77734375" style="86" customWidth="1"/>
    <col min="10237" max="10237" width="39.88671875" style="86" customWidth="1"/>
    <col min="10238" max="10238" width="9.88671875" style="86" customWidth="1"/>
    <col min="10239" max="10239" width="10.109375" style="86" bestFit="1" customWidth="1"/>
    <col min="10240" max="10240" width="8.77734375" style="86" customWidth="1"/>
    <col min="10241" max="10241" width="6.77734375" style="86" customWidth="1"/>
    <col min="10242" max="10242" width="10" style="86" customWidth="1"/>
    <col min="10243" max="10243" width="12.33203125" style="86" bestFit="1" customWidth="1"/>
    <col min="10244" max="10244" width="8.21875" style="86" bestFit="1" customWidth="1"/>
    <col min="10245" max="10245" width="8.77734375" style="86" customWidth="1"/>
    <col min="10246" max="10490" width="9.109375" style="86"/>
    <col min="10491" max="10491" width="5.6640625" style="86" customWidth="1"/>
    <col min="10492" max="10492" width="8.77734375" style="86" customWidth="1"/>
    <col min="10493" max="10493" width="39.88671875" style="86" customWidth="1"/>
    <col min="10494" max="10494" width="9.88671875" style="86" customWidth="1"/>
    <col min="10495" max="10495" width="10.109375" style="86" bestFit="1" customWidth="1"/>
    <col min="10496" max="10496" width="8.77734375" style="86" customWidth="1"/>
    <col min="10497" max="10497" width="6.77734375" style="86" customWidth="1"/>
    <col min="10498" max="10498" width="10" style="86" customWidth="1"/>
    <col min="10499" max="10499" width="12.33203125" style="86" bestFit="1" customWidth="1"/>
    <col min="10500" max="10500" width="8.21875" style="86" bestFit="1" customWidth="1"/>
    <col min="10501" max="10501" width="8.77734375" style="86" customWidth="1"/>
    <col min="10502" max="10746" width="9.109375" style="86"/>
    <col min="10747" max="10747" width="5.6640625" style="86" customWidth="1"/>
    <col min="10748" max="10748" width="8.77734375" style="86" customWidth="1"/>
    <col min="10749" max="10749" width="39.88671875" style="86" customWidth="1"/>
    <col min="10750" max="10750" width="9.88671875" style="86" customWidth="1"/>
    <col min="10751" max="10751" width="10.109375" style="86" bestFit="1" customWidth="1"/>
    <col min="10752" max="10752" width="8.77734375" style="86" customWidth="1"/>
    <col min="10753" max="10753" width="6.77734375" style="86" customWidth="1"/>
    <col min="10754" max="10754" width="10" style="86" customWidth="1"/>
    <col min="10755" max="10755" width="12.33203125" style="86" bestFit="1" customWidth="1"/>
    <col min="10756" max="10756" width="8.21875" style="86" bestFit="1" customWidth="1"/>
    <col min="10757" max="10757" width="8.77734375" style="86" customWidth="1"/>
    <col min="10758" max="11002" width="9.109375" style="86"/>
    <col min="11003" max="11003" width="5.6640625" style="86" customWidth="1"/>
    <col min="11004" max="11004" width="8.77734375" style="86" customWidth="1"/>
    <col min="11005" max="11005" width="39.88671875" style="86" customWidth="1"/>
    <col min="11006" max="11006" width="9.88671875" style="86" customWidth="1"/>
    <col min="11007" max="11007" width="10.109375" style="86" bestFit="1" customWidth="1"/>
    <col min="11008" max="11008" width="8.77734375" style="86" customWidth="1"/>
    <col min="11009" max="11009" width="6.77734375" style="86" customWidth="1"/>
    <col min="11010" max="11010" width="10" style="86" customWidth="1"/>
    <col min="11011" max="11011" width="12.33203125" style="86" bestFit="1" customWidth="1"/>
    <col min="11012" max="11012" width="8.21875" style="86" bestFit="1" customWidth="1"/>
    <col min="11013" max="11013" width="8.77734375" style="86" customWidth="1"/>
    <col min="11014" max="11258" width="9.109375" style="86"/>
    <col min="11259" max="11259" width="5.6640625" style="86" customWidth="1"/>
    <col min="11260" max="11260" width="8.77734375" style="86" customWidth="1"/>
    <col min="11261" max="11261" width="39.88671875" style="86" customWidth="1"/>
    <col min="11262" max="11262" width="9.88671875" style="86" customWidth="1"/>
    <col min="11263" max="11263" width="10.109375" style="86" bestFit="1" customWidth="1"/>
    <col min="11264" max="11264" width="8.77734375" style="86" customWidth="1"/>
    <col min="11265" max="11265" width="6.77734375" style="86" customWidth="1"/>
    <col min="11266" max="11266" width="10" style="86" customWidth="1"/>
    <col min="11267" max="11267" width="12.33203125" style="86" bestFit="1" customWidth="1"/>
    <col min="11268" max="11268" width="8.21875" style="86" bestFit="1" customWidth="1"/>
    <col min="11269" max="11269" width="8.77734375" style="86" customWidth="1"/>
    <col min="11270" max="11514" width="9.109375" style="86"/>
    <col min="11515" max="11515" width="5.6640625" style="86" customWidth="1"/>
    <col min="11516" max="11516" width="8.77734375" style="86" customWidth="1"/>
    <col min="11517" max="11517" width="39.88671875" style="86" customWidth="1"/>
    <col min="11518" max="11518" width="9.88671875" style="86" customWidth="1"/>
    <col min="11519" max="11519" width="10.109375" style="86" bestFit="1" customWidth="1"/>
    <col min="11520" max="11520" width="8.77734375" style="86" customWidth="1"/>
    <col min="11521" max="11521" width="6.77734375" style="86" customWidth="1"/>
    <col min="11522" max="11522" width="10" style="86" customWidth="1"/>
    <col min="11523" max="11523" width="12.33203125" style="86" bestFit="1" customWidth="1"/>
    <col min="11524" max="11524" width="8.21875" style="86" bestFit="1" customWidth="1"/>
    <col min="11525" max="11525" width="8.77734375" style="86" customWidth="1"/>
    <col min="11526" max="11770" width="9.109375" style="86"/>
    <col min="11771" max="11771" width="5.6640625" style="86" customWidth="1"/>
    <col min="11772" max="11772" width="8.77734375" style="86" customWidth="1"/>
    <col min="11773" max="11773" width="39.88671875" style="86" customWidth="1"/>
    <col min="11774" max="11774" width="9.88671875" style="86" customWidth="1"/>
    <col min="11775" max="11775" width="10.109375" style="86" bestFit="1" customWidth="1"/>
    <col min="11776" max="11776" width="8.77734375" style="86" customWidth="1"/>
    <col min="11777" max="11777" width="6.77734375" style="86" customWidth="1"/>
    <col min="11778" max="11778" width="10" style="86" customWidth="1"/>
    <col min="11779" max="11779" width="12.33203125" style="86" bestFit="1" customWidth="1"/>
    <col min="11780" max="11780" width="8.21875" style="86" bestFit="1" customWidth="1"/>
    <col min="11781" max="11781" width="8.77734375" style="86" customWidth="1"/>
    <col min="11782" max="12026" width="9.109375" style="86"/>
    <col min="12027" max="12027" width="5.6640625" style="86" customWidth="1"/>
    <col min="12028" max="12028" width="8.77734375" style="86" customWidth="1"/>
    <col min="12029" max="12029" width="39.88671875" style="86" customWidth="1"/>
    <col min="12030" max="12030" width="9.88671875" style="86" customWidth="1"/>
    <col min="12031" max="12031" width="10.109375" style="86" bestFit="1" customWidth="1"/>
    <col min="12032" max="12032" width="8.77734375" style="86" customWidth="1"/>
    <col min="12033" max="12033" width="6.77734375" style="86" customWidth="1"/>
    <col min="12034" max="12034" width="10" style="86" customWidth="1"/>
    <col min="12035" max="12035" width="12.33203125" style="86" bestFit="1" customWidth="1"/>
    <col min="12036" max="12036" width="8.21875" style="86" bestFit="1" customWidth="1"/>
    <col min="12037" max="12037" width="8.77734375" style="86" customWidth="1"/>
    <col min="12038" max="12282" width="9.109375" style="86"/>
    <col min="12283" max="12283" width="5.6640625" style="86" customWidth="1"/>
    <col min="12284" max="12284" width="8.77734375" style="86" customWidth="1"/>
    <col min="12285" max="12285" width="39.88671875" style="86" customWidth="1"/>
    <col min="12286" max="12286" width="9.88671875" style="86" customWidth="1"/>
    <col min="12287" max="12287" width="10.109375" style="86" bestFit="1" customWidth="1"/>
    <col min="12288" max="12288" width="8.77734375" style="86" customWidth="1"/>
    <col min="12289" max="12289" width="6.77734375" style="86" customWidth="1"/>
    <col min="12290" max="12290" width="10" style="86" customWidth="1"/>
    <col min="12291" max="12291" width="12.33203125" style="86" bestFit="1" customWidth="1"/>
    <col min="12292" max="12292" width="8.21875" style="86" bestFit="1" customWidth="1"/>
    <col min="12293" max="12293" width="8.77734375" style="86" customWidth="1"/>
    <col min="12294" max="12538" width="9.109375" style="86"/>
    <col min="12539" max="12539" width="5.6640625" style="86" customWidth="1"/>
    <col min="12540" max="12540" width="8.77734375" style="86" customWidth="1"/>
    <col min="12541" max="12541" width="39.88671875" style="86" customWidth="1"/>
    <col min="12542" max="12542" width="9.88671875" style="86" customWidth="1"/>
    <col min="12543" max="12543" width="10.109375" style="86" bestFit="1" customWidth="1"/>
    <col min="12544" max="12544" width="8.77734375" style="86" customWidth="1"/>
    <col min="12545" max="12545" width="6.77734375" style="86" customWidth="1"/>
    <col min="12546" max="12546" width="10" style="86" customWidth="1"/>
    <col min="12547" max="12547" width="12.33203125" style="86" bestFit="1" customWidth="1"/>
    <col min="12548" max="12548" width="8.21875" style="86" bestFit="1" customWidth="1"/>
    <col min="12549" max="12549" width="8.77734375" style="86" customWidth="1"/>
    <col min="12550" max="12794" width="9.109375" style="86"/>
    <col min="12795" max="12795" width="5.6640625" style="86" customWidth="1"/>
    <col min="12796" max="12796" width="8.77734375" style="86" customWidth="1"/>
    <col min="12797" max="12797" width="39.88671875" style="86" customWidth="1"/>
    <col min="12798" max="12798" width="9.88671875" style="86" customWidth="1"/>
    <col min="12799" max="12799" width="10.109375" style="86" bestFit="1" customWidth="1"/>
    <col min="12800" max="12800" width="8.77734375" style="86" customWidth="1"/>
    <col min="12801" max="12801" width="6.77734375" style="86" customWidth="1"/>
    <col min="12802" max="12802" width="10" style="86" customWidth="1"/>
    <col min="12803" max="12803" width="12.33203125" style="86" bestFit="1" customWidth="1"/>
    <col min="12804" max="12804" width="8.21875" style="86" bestFit="1" customWidth="1"/>
    <col min="12805" max="12805" width="8.77734375" style="86" customWidth="1"/>
    <col min="12806" max="13050" width="9.109375" style="86"/>
    <col min="13051" max="13051" width="5.6640625" style="86" customWidth="1"/>
    <col min="13052" max="13052" width="8.77734375" style="86" customWidth="1"/>
    <col min="13053" max="13053" width="39.88671875" style="86" customWidth="1"/>
    <col min="13054" max="13054" width="9.88671875" style="86" customWidth="1"/>
    <col min="13055" max="13055" width="10.109375" style="86" bestFit="1" customWidth="1"/>
    <col min="13056" max="13056" width="8.77734375" style="86" customWidth="1"/>
    <col min="13057" max="13057" width="6.77734375" style="86" customWidth="1"/>
    <col min="13058" max="13058" width="10" style="86" customWidth="1"/>
    <col min="13059" max="13059" width="12.33203125" style="86" bestFit="1" customWidth="1"/>
    <col min="13060" max="13060" width="8.21875" style="86" bestFit="1" customWidth="1"/>
    <col min="13061" max="13061" width="8.77734375" style="86" customWidth="1"/>
    <col min="13062" max="13306" width="9.109375" style="86"/>
    <col min="13307" max="13307" width="5.6640625" style="86" customWidth="1"/>
    <col min="13308" max="13308" width="8.77734375" style="86" customWidth="1"/>
    <col min="13309" max="13309" width="39.88671875" style="86" customWidth="1"/>
    <col min="13310" max="13310" width="9.88671875" style="86" customWidth="1"/>
    <col min="13311" max="13311" width="10.109375" style="86" bestFit="1" customWidth="1"/>
    <col min="13312" max="13312" width="8.77734375" style="86" customWidth="1"/>
    <col min="13313" max="13313" width="6.77734375" style="86" customWidth="1"/>
    <col min="13314" max="13314" width="10" style="86" customWidth="1"/>
    <col min="13315" max="13315" width="12.33203125" style="86" bestFit="1" customWidth="1"/>
    <col min="13316" max="13316" width="8.21875" style="86" bestFit="1" customWidth="1"/>
    <col min="13317" max="13317" width="8.77734375" style="86" customWidth="1"/>
    <col min="13318" max="13562" width="9.109375" style="86"/>
    <col min="13563" max="13563" width="5.6640625" style="86" customWidth="1"/>
    <col min="13564" max="13564" width="8.77734375" style="86" customWidth="1"/>
    <col min="13565" max="13565" width="39.88671875" style="86" customWidth="1"/>
    <col min="13566" max="13566" width="9.88671875" style="86" customWidth="1"/>
    <col min="13567" max="13567" width="10.109375" style="86" bestFit="1" customWidth="1"/>
    <col min="13568" max="13568" width="8.77734375" style="86" customWidth="1"/>
    <col min="13569" max="13569" width="6.77734375" style="86" customWidth="1"/>
    <col min="13570" max="13570" width="10" style="86" customWidth="1"/>
    <col min="13571" max="13571" width="12.33203125" style="86" bestFit="1" customWidth="1"/>
    <col min="13572" max="13572" width="8.21875" style="86" bestFit="1" customWidth="1"/>
    <col min="13573" max="13573" width="8.77734375" style="86" customWidth="1"/>
    <col min="13574" max="13818" width="9.109375" style="86"/>
    <col min="13819" max="13819" width="5.6640625" style="86" customWidth="1"/>
    <col min="13820" max="13820" width="8.77734375" style="86" customWidth="1"/>
    <col min="13821" max="13821" width="39.88671875" style="86" customWidth="1"/>
    <col min="13822" max="13822" width="9.88671875" style="86" customWidth="1"/>
    <col min="13823" max="13823" width="10.109375" style="86" bestFit="1" customWidth="1"/>
    <col min="13824" max="13824" width="8.77734375" style="86" customWidth="1"/>
    <col min="13825" max="13825" width="6.77734375" style="86" customWidth="1"/>
    <col min="13826" max="13826" width="10" style="86" customWidth="1"/>
    <col min="13827" max="13827" width="12.33203125" style="86" bestFit="1" customWidth="1"/>
    <col min="13828" max="13828" width="8.21875" style="86" bestFit="1" customWidth="1"/>
    <col min="13829" max="13829" width="8.77734375" style="86" customWidth="1"/>
    <col min="13830" max="14074" width="9.109375" style="86"/>
    <col min="14075" max="14075" width="5.6640625" style="86" customWidth="1"/>
    <col min="14076" max="14076" width="8.77734375" style="86" customWidth="1"/>
    <col min="14077" max="14077" width="39.88671875" style="86" customWidth="1"/>
    <col min="14078" max="14078" width="9.88671875" style="86" customWidth="1"/>
    <col min="14079" max="14079" width="10.109375" style="86" bestFit="1" customWidth="1"/>
    <col min="14080" max="14080" width="8.77734375" style="86" customWidth="1"/>
    <col min="14081" max="14081" width="6.77734375" style="86" customWidth="1"/>
    <col min="14082" max="14082" width="10" style="86" customWidth="1"/>
    <col min="14083" max="14083" width="12.33203125" style="86" bestFit="1" customWidth="1"/>
    <col min="14084" max="14084" width="8.21875" style="86" bestFit="1" customWidth="1"/>
    <col min="14085" max="14085" width="8.77734375" style="86" customWidth="1"/>
    <col min="14086" max="14330" width="9.109375" style="86"/>
    <col min="14331" max="14331" width="5.6640625" style="86" customWidth="1"/>
    <col min="14332" max="14332" width="8.77734375" style="86" customWidth="1"/>
    <col min="14333" max="14333" width="39.88671875" style="86" customWidth="1"/>
    <col min="14334" max="14334" width="9.88671875" style="86" customWidth="1"/>
    <col min="14335" max="14335" width="10.109375" style="86" bestFit="1" customWidth="1"/>
    <col min="14336" max="14336" width="8.77734375" style="86" customWidth="1"/>
    <col min="14337" max="14337" width="6.77734375" style="86" customWidth="1"/>
    <col min="14338" max="14338" width="10" style="86" customWidth="1"/>
    <col min="14339" max="14339" width="12.33203125" style="86" bestFit="1" customWidth="1"/>
    <col min="14340" max="14340" width="8.21875" style="86" bestFit="1" customWidth="1"/>
    <col min="14341" max="14341" width="8.77734375" style="86" customWidth="1"/>
    <col min="14342" max="14586" width="9.109375" style="86"/>
    <col min="14587" max="14587" width="5.6640625" style="86" customWidth="1"/>
    <col min="14588" max="14588" width="8.77734375" style="86" customWidth="1"/>
    <col min="14589" max="14589" width="39.88671875" style="86" customWidth="1"/>
    <col min="14590" max="14590" width="9.88671875" style="86" customWidth="1"/>
    <col min="14591" max="14591" width="10.109375" style="86" bestFit="1" customWidth="1"/>
    <col min="14592" max="14592" width="8.77734375" style="86" customWidth="1"/>
    <col min="14593" max="14593" width="6.77734375" style="86" customWidth="1"/>
    <col min="14594" max="14594" width="10" style="86" customWidth="1"/>
    <col min="14595" max="14595" width="12.33203125" style="86" bestFit="1" customWidth="1"/>
    <col min="14596" max="14596" width="8.21875" style="86" bestFit="1" customWidth="1"/>
    <col min="14597" max="14597" width="8.77734375" style="86" customWidth="1"/>
    <col min="14598" max="14842" width="9.109375" style="86"/>
    <col min="14843" max="14843" width="5.6640625" style="86" customWidth="1"/>
    <col min="14844" max="14844" width="8.77734375" style="86" customWidth="1"/>
    <col min="14845" max="14845" width="39.88671875" style="86" customWidth="1"/>
    <col min="14846" max="14846" width="9.88671875" style="86" customWidth="1"/>
    <col min="14847" max="14847" width="10.109375" style="86" bestFit="1" customWidth="1"/>
    <col min="14848" max="14848" width="8.77734375" style="86" customWidth="1"/>
    <col min="14849" max="14849" width="6.77734375" style="86" customWidth="1"/>
    <col min="14850" max="14850" width="10" style="86" customWidth="1"/>
    <col min="14851" max="14851" width="12.33203125" style="86" bestFit="1" customWidth="1"/>
    <col min="14852" max="14852" width="8.21875" style="86" bestFit="1" customWidth="1"/>
    <col min="14853" max="14853" width="8.77734375" style="86" customWidth="1"/>
    <col min="14854" max="15098" width="9.109375" style="86"/>
    <col min="15099" max="15099" width="5.6640625" style="86" customWidth="1"/>
    <col min="15100" max="15100" width="8.77734375" style="86" customWidth="1"/>
    <col min="15101" max="15101" width="39.88671875" style="86" customWidth="1"/>
    <col min="15102" max="15102" width="9.88671875" style="86" customWidth="1"/>
    <col min="15103" max="15103" width="10.109375" style="86" bestFit="1" customWidth="1"/>
    <col min="15104" max="15104" width="8.77734375" style="86" customWidth="1"/>
    <col min="15105" max="15105" width="6.77734375" style="86" customWidth="1"/>
    <col min="15106" max="15106" width="10" style="86" customWidth="1"/>
    <col min="15107" max="15107" width="12.33203125" style="86" bestFit="1" customWidth="1"/>
    <col min="15108" max="15108" width="8.21875" style="86" bestFit="1" customWidth="1"/>
    <col min="15109" max="15109" width="8.77734375" style="86" customWidth="1"/>
    <col min="15110" max="15354" width="9.109375" style="86"/>
    <col min="15355" max="15355" width="5.6640625" style="86" customWidth="1"/>
    <col min="15356" max="15356" width="8.77734375" style="86" customWidth="1"/>
    <col min="15357" max="15357" width="39.88671875" style="86" customWidth="1"/>
    <col min="15358" max="15358" width="9.88671875" style="86" customWidth="1"/>
    <col min="15359" max="15359" width="10.109375" style="86" bestFit="1" customWidth="1"/>
    <col min="15360" max="15360" width="8.77734375" style="86" customWidth="1"/>
    <col min="15361" max="15361" width="6.77734375" style="86" customWidth="1"/>
    <col min="15362" max="15362" width="10" style="86" customWidth="1"/>
    <col min="15363" max="15363" width="12.33203125" style="86" bestFit="1" customWidth="1"/>
    <col min="15364" max="15364" width="8.21875" style="86" bestFit="1" customWidth="1"/>
    <col min="15365" max="15365" width="8.77734375" style="86" customWidth="1"/>
    <col min="15366" max="15610" width="9.109375" style="86"/>
    <col min="15611" max="15611" width="5.6640625" style="86" customWidth="1"/>
    <col min="15612" max="15612" width="8.77734375" style="86" customWidth="1"/>
    <col min="15613" max="15613" width="39.88671875" style="86" customWidth="1"/>
    <col min="15614" max="15614" width="9.88671875" style="86" customWidth="1"/>
    <col min="15615" max="15615" width="10.109375" style="86" bestFit="1" customWidth="1"/>
    <col min="15616" max="15616" width="8.77734375" style="86" customWidth="1"/>
    <col min="15617" max="15617" width="6.77734375" style="86" customWidth="1"/>
    <col min="15618" max="15618" width="10" style="86" customWidth="1"/>
    <col min="15619" max="15619" width="12.33203125" style="86" bestFit="1" customWidth="1"/>
    <col min="15620" max="15620" width="8.21875" style="86" bestFit="1" customWidth="1"/>
    <col min="15621" max="15621" width="8.77734375" style="86" customWidth="1"/>
    <col min="15622" max="15866" width="9.109375" style="86"/>
    <col min="15867" max="15867" width="5.6640625" style="86" customWidth="1"/>
    <col min="15868" max="15868" width="8.77734375" style="86" customWidth="1"/>
    <col min="15869" max="15869" width="39.88671875" style="86" customWidth="1"/>
    <col min="15870" max="15870" width="9.88671875" style="86" customWidth="1"/>
    <col min="15871" max="15871" width="10.109375" style="86" bestFit="1" customWidth="1"/>
    <col min="15872" max="15872" width="8.77734375" style="86" customWidth="1"/>
    <col min="15873" max="15873" width="6.77734375" style="86" customWidth="1"/>
    <col min="15874" max="15874" width="10" style="86" customWidth="1"/>
    <col min="15875" max="15875" width="12.33203125" style="86" bestFit="1" customWidth="1"/>
    <col min="15876" max="15876" width="8.21875" style="86" bestFit="1" customWidth="1"/>
    <col min="15877" max="15877" width="8.77734375" style="86" customWidth="1"/>
    <col min="15878" max="16122" width="9.109375" style="86"/>
    <col min="16123" max="16123" width="5.6640625" style="86" customWidth="1"/>
    <col min="16124" max="16124" width="8.77734375" style="86" customWidth="1"/>
    <col min="16125" max="16125" width="39.88671875" style="86" customWidth="1"/>
    <col min="16126" max="16126" width="9.88671875" style="86" customWidth="1"/>
    <col min="16127" max="16127" width="10.109375" style="86" bestFit="1" customWidth="1"/>
    <col min="16128" max="16128" width="8.77734375" style="86" customWidth="1"/>
    <col min="16129" max="16129" width="6.77734375" style="86" customWidth="1"/>
    <col min="16130" max="16130" width="10" style="86" customWidth="1"/>
    <col min="16131" max="16131" width="12.33203125" style="86" bestFit="1" customWidth="1"/>
    <col min="16132" max="16132" width="8.21875" style="86" bestFit="1" customWidth="1"/>
    <col min="16133" max="16133" width="8.77734375" style="86" customWidth="1"/>
    <col min="16134" max="16378" width="9.109375" style="86"/>
    <col min="16379" max="16384" width="9.109375" style="86" customWidth="1"/>
  </cols>
  <sheetData>
    <row r="1" spans="1:11" ht="48.6" customHeight="1">
      <c r="A1" s="235" t="s">
        <v>135</v>
      </c>
      <c r="B1" s="235"/>
      <c r="C1" s="235"/>
      <c r="D1" s="235"/>
      <c r="E1" s="235"/>
      <c r="F1" s="235"/>
      <c r="G1" s="235"/>
    </row>
    <row r="2" spans="1:11" ht="48.6" customHeight="1">
      <c r="A2" s="235" t="s">
        <v>117</v>
      </c>
      <c r="B2" s="235"/>
      <c r="C2" s="235"/>
      <c r="D2" s="235"/>
      <c r="E2" s="235"/>
      <c r="F2" s="235"/>
      <c r="G2" s="235"/>
    </row>
    <row r="3" spans="1:11" ht="28.8" customHeight="1">
      <c r="A3" s="236" t="s">
        <v>0</v>
      </c>
      <c r="B3" s="236" t="s">
        <v>118</v>
      </c>
      <c r="C3" s="237" t="s">
        <v>60</v>
      </c>
      <c r="D3" s="236" t="s">
        <v>26</v>
      </c>
      <c r="E3" s="236"/>
      <c r="F3" s="233"/>
      <c r="G3" s="233"/>
    </row>
    <row r="4" spans="1:11" ht="73.5" customHeight="1">
      <c r="A4" s="236"/>
      <c r="B4" s="236"/>
      <c r="C4" s="237"/>
      <c r="D4" s="199" t="s">
        <v>119</v>
      </c>
      <c r="E4" s="199" t="s">
        <v>120</v>
      </c>
      <c r="F4" s="78" t="s">
        <v>140</v>
      </c>
      <c r="G4" s="92" t="s">
        <v>141</v>
      </c>
    </row>
    <row r="5" spans="1:11" s="87" customFormat="1" ht="80.400000000000006" customHeight="1">
      <c r="A5" s="13">
        <v>1</v>
      </c>
      <c r="B5" s="15" t="s">
        <v>131</v>
      </c>
      <c r="C5" s="15" t="s">
        <v>8</v>
      </c>
      <c r="D5" s="16"/>
      <c r="E5" s="71">
        <v>24</v>
      </c>
      <c r="F5" s="92"/>
      <c r="G5" s="17"/>
      <c r="I5" s="88"/>
      <c r="K5" s="89"/>
    </row>
    <row r="6" spans="1:11" ht="27" customHeight="1">
      <c r="A6" s="18"/>
      <c r="B6" s="19" t="s">
        <v>6</v>
      </c>
      <c r="C6" s="19" t="s">
        <v>121</v>
      </c>
      <c r="D6" s="16">
        <v>2.99</v>
      </c>
      <c r="E6" s="79">
        <f>E5*D6</f>
        <v>71.760000000000005</v>
      </c>
      <c r="F6" s="92"/>
      <c r="G6" s="92"/>
    </row>
    <row r="7" spans="1:11" s="94" customFormat="1" ht="72" customHeight="1">
      <c r="A7" s="65" t="s">
        <v>90</v>
      </c>
      <c r="B7" s="65" t="s">
        <v>130</v>
      </c>
      <c r="C7" s="65" t="s">
        <v>21</v>
      </c>
      <c r="D7" s="20"/>
      <c r="E7" s="71">
        <v>24</v>
      </c>
      <c r="F7" s="17"/>
      <c r="G7" s="17"/>
    </row>
    <row r="8" spans="1:11" s="96" customFormat="1" ht="27" customHeight="1">
      <c r="A8" s="18"/>
      <c r="B8" s="19" t="s">
        <v>122</v>
      </c>
      <c r="C8" s="92" t="s">
        <v>1</v>
      </c>
      <c r="D8" s="16">
        <v>3</v>
      </c>
      <c r="E8" s="79">
        <f>E7*D8</f>
        <v>72</v>
      </c>
      <c r="F8" s="92"/>
      <c r="G8" s="92"/>
    </row>
    <row r="9" spans="1:11" s="96" customFormat="1" ht="27" customHeight="1">
      <c r="A9" s="18"/>
      <c r="B9" s="78" t="s">
        <v>108</v>
      </c>
      <c r="C9" s="92" t="s">
        <v>25</v>
      </c>
      <c r="D9" s="16">
        <v>0.01</v>
      </c>
      <c r="E9" s="16">
        <f>E7*D9</f>
        <v>0.24</v>
      </c>
      <c r="F9" s="92"/>
      <c r="G9" s="92"/>
    </row>
    <row r="10" spans="1:11" ht="54.6" customHeight="1">
      <c r="A10" s="13">
        <v>3</v>
      </c>
      <c r="B10" s="15" t="s">
        <v>133</v>
      </c>
      <c r="C10" s="15" t="s">
        <v>123</v>
      </c>
      <c r="D10" s="20"/>
      <c r="E10" s="71">
        <v>40</v>
      </c>
      <c r="F10" s="17"/>
      <c r="G10" s="17"/>
    </row>
    <row r="11" spans="1:11" ht="27" customHeight="1">
      <c r="A11" s="18"/>
      <c r="B11" s="19" t="s">
        <v>6</v>
      </c>
      <c r="C11" s="19" t="s">
        <v>1</v>
      </c>
      <c r="D11" s="16">
        <v>9.5899999999999999E-2</v>
      </c>
      <c r="E11" s="16">
        <f>E10*D11</f>
        <v>3.8359999999999999</v>
      </c>
      <c r="F11" s="97"/>
      <c r="G11" s="98"/>
    </row>
    <row r="12" spans="1:11" ht="27.6" customHeight="1">
      <c r="A12" s="18"/>
      <c r="B12" s="19" t="s">
        <v>2</v>
      </c>
      <c r="C12" s="78" t="s">
        <v>72</v>
      </c>
      <c r="D12" s="16">
        <v>4.5199999999999997E-2</v>
      </c>
      <c r="E12" s="16">
        <f>E10*D12</f>
        <v>1.8079999999999998</v>
      </c>
      <c r="F12" s="99"/>
      <c r="G12" s="98"/>
      <c r="J12" s="100"/>
    </row>
    <row r="13" spans="1:11" ht="38.4" customHeight="1">
      <c r="A13" s="18"/>
      <c r="B13" s="19" t="s">
        <v>132</v>
      </c>
      <c r="C13" s="19" t="s">
        <v>124</v>
      </c>
      <c r="D13" s="16">
        <v>1.01</v>
      </c>
      <c r="E13" s="16">
        <f>E10*D13</f>
        <v>40.4</v>
      </c>
      <c r="F13" s="99"/>
      <c r="G13" s="98"/>
    </row>
    <row r="14" spans="1:11" ht="28.8" customHeight="1">
      <c r="A14" s="18"/>
      <c r="B14" s="19" t="s">
        <v>13</v>
      </c>
      <c r="C14" s="19" t="s">
        <v>25</v>
      </c>
      <c r="D14" s="16">
        <v>5.9999999999999995E-4</v>
      </c>
      <c r="E14" s="16">
        <f>E10*D14</f>
        <v>2.3999999999999997E-2</v>
      </c>
      <c r="F14" s="101"/>
      <c r="G14" s="101"/>
    </row>
    <row r="15" spans="1:11" ht="53.25" customHeight="1">
      <c r="A15" s="13">
        <v>4</v>
      </c>
      <c r="B15" s="15" t="s">
        <v>125</v>
      </c>
      <c r="C15" s="15" t="s">
        <v>126</v>
      </c>
      <c r="D15" s="16"/>
      <c r="E15" s="71">
        <v>6</v>
      </c>
      <c r="F15" s="92"/>
      <c r="G15" s="17"/>
    </row>
    <row r="16" spans="1:11" ht="20.25" customHeight="1">
      <c r="A16" s="19"/>
      <c r="B16" s="19" t="s">
        <v>6</v>
      </c>
      <c r="C16" s="19" t="s">
        <v>1</v>
      </c>
      <c r="D16" s="16">
        <v>0.38900000000000001</v>
      </c>
      <c r="E16" s="16">
        <f>E15*D16</f>
        <v>2.3340000000000001</v>
      </c>
      <c r="F16" s="97"/>
      <c r="G16" s="98"/>
    </row>
    <row r="17" spans="1:9" ht="21.9" customHeight="1">
      <c r="A17" s="19"/>
      <c r="B17" s="19" t="s">
        <v>2</v>
      </c>
      <c r="C17" s="19" t="s">
        <v>25</v>
      </c>
      <c r="D17" s="16">
        <v>0.161</v>
      </c>
      <c r="E17" s="16">
        <f>E15*D17</f>
        <v>0.96599999999999997</v>
      </c>
      <c r="F17" s="99"/>
      <c r="G17" s="98"/>
    </row>
    <row r="18" spans="1:9" ht="21.9" customHeight="1">
      <c r="A18" s="19"/>
      <c r="B18" s="19" t="s">
        <v>127</v>
      </c>
      <c r="C18" s="19" t="s">
        <v>34</v>
      </c>
      <c r="D18" s="16">
        <v>1</v>
      </c>
      <c r="E18" s="16">
        <f>E15*D18</f>
        <v>6</v>
      </c>
      <c r="F18" s="99"/>
      <c r="G18" s="97"/>
    </row>
    <row r="19" spans="1:9" ht="21.9" customHeight="1">
      <c r="A19" s="19"/>
      <c r="B19" s="19" t="s">
        <v>13</v>
      </c>
      <c r="C19" s="19" t="s">
        <v>25</v>
      </c>
      <c r="D19" s="16">
        <v>2.4E-2</v>
      </c>
      <c r="E19" s="16">
        <f>D19*E15</f>
        <v>0.14400000000000002</v>
      </c>
      <c r="F19" s="101"/>
      <c r="G19" s="101"/>
    </row>
    <row r="20" spans="1:9" s="93" customFormat="1" ht="31.2" customHeight="1">
      <c r="A20" s="15"/>
      <c r="B20" s="15" t="s">
        <v>143</v>
      </c>
      <c r="C20" s="15" t="s">
        <v>25</v>
      </c>
      <c r="D20" s="15"/>
      <c r="E20" s="17"/>
      <c r="F20" s="17"/>
      <c r="G20" s="17"/>
      <c r="I20" s="198"/>
    </row>
    <row r="21" spans="1:9" s="93" customFormat="1" ht="31.2" customHeight="1">
      <c r="A21" s="15"/>
      <c r="B21" s="15" t="s">
        <v>128</v>
      </c>
      <c r="C21" s="21">
        <v>0.1</v>
      </c>
      <c r="D21" s="15"/>
      <c r="E21" s="17"/>
      <c r="F21" s="17"/>
      <c r="G21" s="17"/>
    </row>
    <row r="22" spans="1:9" s="93" customFormat="1" ht="20.100000000000001" customHeight="1">
      <c r="A22" s="15"/>
      <c r="B22" s="15" t="s">
        <v>19</v>
      </c>
      <c r="C22" s="15" t="s">
        <v>25</v>
      </c>
      <c r="D22" s="15"/>
      <c r="E22" s="17"/>
      <c r="F22" s="17"/>
      <c r="G22" s="17"/>
    </row>
    <row r="23" spans="1:9" s="93" customFormat="1" ht="24.6" customHeight="1">
      <c r="A23" s="15"/>
      <c r="B23" s="15" t="s">
        <v>129</v>
      </c>
      <c r="C23" s="22">
        <v>0.08</v>
      </c>
      <c r="D23" s="15"/>
      <c r="E23" s="17"/>
      <c r="F23" s="17"/>
      <c r="G23" s="17"/>
    </row>
    <row r="24" spans="1:9" s="93" customFormat="1" ht="25.5" customHeight="1">
      <c r="A24" s="15"/>
      <c r="B24" s="15" t="s">
        <v>30</v>
      </c>
      <c r="C24" s="15" t="s">
        <v>25</v>
      </c>
      <c r="D24" s="15"/>
      <c r="E24" s="17"/>
      <c r="F24" s="17"/>
      <c r="G24" s="17"/>
    </row>
    <row r="25" spans="1:9" ht="15.75" customHeight="1"/>
    <row r="26" spans="1:9" ht="23.25" customHeight="1">
      <c r="A26" s="234"/>
      <c r="B26" s="234"/>
      <c r="C26" s="234"/>
      <c r="D26" s="234"/>
      <c r="E26" s="234"/>
      <c r="F26" s="234"/>
      <c r="G26" s="234"/>
    </row>
    <row r="27" spans="1:9" ht="20.100000000000001" customHeight="1">
      <c r="D27" s="232"/>
      <c r="E27" s="232"/>
    </row>
    <row r="28" spans="1:9" ht="20.100000000000001" customHeight="1">
      <c r="D28" s="232"/>
      <c r="E28" s="232"/>
    </row>
    <row r="29" spans="1:9" ht="20.100000000000001" customHeight="1"/>
    <row r="30" spans="1:9" ht="20.100000000000001" customHeight="1"/>
    <row r="31" spans="1:9" ht="20.100000000000001" customHeight="1"/>
    <row r="32" spans="1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</sheetData>
  <mergeCells count="10">
    <mergeCell ref="D27:E27"/>
    <mergeCell ref="D28:E28"/>
    <mergeCell ref="F3:G3"/>
    <mergeCell ref="A26:G26"/>
    <mergeCell ref="A1:G1"/>
    <mergeCell ref="A2:G2"/>
    <mergeCell ref="A3:A4"/>
    <mergeCell ref="B3:B4"/>
    <mergeCell ref="C3:C4"/>
    <mergeCell ref="D3:E3"/>
  </mergeCells>
  <conditionalFormatting sqref="F14:G14">
    <cfRule type="cellIs" dxfId="1" priority="5" stopIfTrue="1" operator="equal">
      <formula>8223.307275</formula>
    </cfRule>
  </conditionalFormatting>
  <conditionalFormatting sqref="F19:G19">
    <cfRule type="cellIs" dxfId="0" priority="2" stopIfTrue="1" operator="equal">
      <formula>8223.307275</formula>
    </cfRule>
  </conditionalFormatting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კრებსითი</vt:lpstr>
      <vt:lpstr>მოსაცდელი</vt:lpstr>
      <vt:lpstr>წყლის კუთხე</vt:lpstr>
      <vt:lpstr>მაგისტრალი</vt:lpstr>
      <vt:lpstr>მოსაცდელი!Print_Area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2022-09-01T23:25:38Z</dcterms:modified>
</cp:coreProperties>
</file>