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tabRatio="916" activeTab="0"/>
  </bookViews>
  <sheets>
    <sheet name="ლ.რ. ხ." sheetId="1" r:id="rId1"/>
  </sheets>
  <definedNames>
    <definedName name="_xlfn.AGGREGATE" hidden="1">#NAME?</definedName>
    <definedName name="_xlnm.Print_Area" localSheetId="0">'ლ.რ. ხ.'!$A$1:$F$98</definedName>
    <definedName name="_xlnm.Print_Titles" localSheetId="0">'ლ.რ. ხ.'!$4:$4</definedName>
  </definedNames>
  <calcPr fullCalcOnLoad="1"/>
</workbook>
</file>

<file path=xl/sharedStrings.xml><?xml version="1.0" encoding="utf-8"?>
<sst xmlns="http://schemas.openxmlformats.org/spreadsheetml/2006/main" count="200" uniqueCount="113">
  <si>
    <t>#</t>
  </si>
  <si>
    <t>1</t>
  </si>
  <si>
    <t>l</t>
  </si>
  <si>
    <t>3</t>
  </si>
  <si>
    <t>4</t>
  </si>
  <si>
    <t>სამუშაოთა დასახელება</t>
  </si>
  <si>
    <t>განზომილების ერთეული</t>
  </si>
  <si>
    <t>რაოდენობა</t>
  </si>
  <si>
    <t>ღირებულება (ლარი)</t>
  </si>
  <si>
    <t>2</t>
  </si>
  <si>
    <t xml:space="preserve"> კვ.მ</t>
  </si>
  <si>
    <t>გრძ.მ</t>
  </si>
  <si>
    <t>კვ.მ</t>
  </si>
  <si>
    <t>ცალი</t>
  </si>
  <si>
    <t>კვ.მ.</t>
  </si>
  <si>
    <t>კუბმ</t>
  </si>
  <si>
    <t>ტონა</t>
  </si>
  <si>
    <t xml:space="preserve">სამშენებლო ნაგავის ავტოთვითმცლელზე ხელით დატვირთვა </t>
  </si>
  <si>
    <t>სამშენებლო ნაგავის გატანა 5 კმ მანძილზე</t>
  </si>
  <si>
    <t xml:space="preserve"> ზედნადები ხარჯები </t>
  </si>
  <si>
    <t>სახარჯთაღრიცხვო მოგება</t>
  </si>
  <si>
    <t>სულ</t>
  </si>
  <si>
    <t>ჯამი</t>
  </si>
  <si>
    <t>ქ.ბათუმში, ჯავახიშვილის ქუჩა #47-ში მდებარე საცხოვრებელი სახლის გამაგრება-რეაბილიტაცია</t>
  </si>
  <si>
    <t>სადემონტაჟო სამუშაოები</t>
  </si>
  <si>
    <t xml:space="preserve">მთავარი და გვერდითი ფასადების ზედაპირებიდან ამორტიზირებული ბათქაშის მთლიანად ჩამოყრა </t>
  </si>
  <si>
    <t xml:space="preserve"> სახურავიდან პლასტმასის წყალსაწრეტი მილების დემონტაჟი </t>
  </si>
  <si>
    <t>ლითონის სახანძრო კიბის დემონტაჟი</t>
  </si>
  <si>
    <t>კუბ.მ</t>
  </si>
  <si>
    <t>8</t>
  </si>
  <si>
    <t>9</t>
  </si>
  <si>
    <t>.+0,00 ნიშნულს ქვემოთ ამორტიზირებული-აშრეებული ხრეშოვან ნარევზე დამზადებული ბეტონის ფენის ჩამოყრა</t>
  </si>
  <si>
    <t>5</t>
  </si>
  <si>
    <t>არმატურა დ-8 მმ ა_III კლ (ანკერი)</t>
  </si>
  <si>
    <t>მთავარ ფასადზე გამომავალი  ღიობების  მოჩარჩოების მოწყობა ლითონის ელემენტებით და ლითონის საბათქაშე ბადეს(დ-1,5 მმ ბიჯით 20*20 მმ) მიკვრა (11 ღიობი-38,6 კვ.მ)</t>
  </si>
  <si>
    <t>კუთხოვანა 75*75*6 მმ 1,02*191,6</t>
  </si>
  <si>
    <t>კუთხოვანა 63*63*5 მმ 1,02*17,6</t>
  </si>
  <si>
    <t>ლითონის ფურცელი 6 მმ 1,02*3,52</t>
  </si>
  <si>
    <t>მოჩარჩოებული ღიობების დასახვა ქვ/ცემენტის ხსნარით საშუალო სისქით 3.0 სმ</t>
  </si>
  <si>
    <t xml:space="preserve">დასახული მოჩარჩოების მაღალხარისხოვანი შელესვა ქვ/ცემენტის ხსნარით </t>
  </si>
  <si>
    <t xml:space="preserve">ლოჯიის რკინა ბეტონის ელემენტების გაძლიერება </t>
  </si>
  <si>
    <t>კარ-ფანჯრების ფერდოების შებათქაშება ქვიშა-ცემენტის ხსნარით</t>
  </si>
  <si>
    <t xml:space="preserve"> ფასადის ზედაპირების დეკორატიული შელესვა-შეღებვა (,,მიუნხენი" ან ანალოგი) ფაქტურული საღებავით </t>
  </si>
  <si>
    <t xml:space="preserve"> შენობის ფასადზე ინვენტარული ხარაჩოს დაყენება და დაშლა </t>
  </si>
  <si>
    <t xml:space="preserve"> კვმ ვერტ.პრ</t>
  </si>
  <si>
    <t xml:space="preserve">ფასადის ზედაპირის დასახვა ქვ/ცემენტის ხსნარით საშუალო სისქით 4.0 სმ დ-3მმ ბიჯით 200*200 მმ ლითონის კონსტრუქციული ბადის გამოყენებით  </t>
  </si>
  <si>
    <t xml:space="preserve">დასახული ზედაპირების  მაღალხარისხოვანი შელესვა ქვ/ცემენტის ხსნარით </t>
  </si>
  <si>
    <t>არსებული ლესვითი კარნიზების აღდგენა ქვ/ცემენტის ხსნარით  (სიმაღლით 170 მმ-89 გრძ.მ)</t>
  </si>
  <si>
    <t>არმატურა ა-I კლ</t>
  </si>
  <si>
    <t>არმატურა ა_III კლ</t>
  </si>
  <si>
    <t>ბეტონი B-25</t>
  </si>
  <si>
    <t>კუთხოვანა 75*75*6 მმ 1,02*160</t>
  </si>
  <si>
    <t>კუთხოვანა 63*63*5 მმ 1,02*51,2</t>
  </si>
  <si>
    <t>ლითონის ფურცელი 6 მმ 1,02*10,2</t>
  </si>
  <si>
    <t xml:space="preserve">ლითონის საბათქაშე ბადე 1,5 მმ ბიჯით 20*20 მმ 1,02*64,2 </t>
  </si>
  <si>
    <t xml:space="preserve">ლითონის საბათქაშე ბადე 1,5 მმ ბიჯით 20*20 მმ 1,02*62,4 </t>
  </si>
  <si>
    <t>არსებული სვეტების გაძლიერება (მოჩარჩოება) ლითონის ელემენტებით და ლითონის საბათქაშე ბადეს(დ-1,5 მმ ბიჯით 20*20 მმ) მიკვრა (16 სვეტი)</t>
  </si>
  <si>
    <t>კუთხოვანა 75*75*6 მმ 1,02*73,4</t>
  </si>
  <si>
    <t>ლითონის საბათქაშე ბადე 1,5 მმ ბიჯით 20*20 მმ 1,02*39,6</t>
  </si>
  <si>
    <t>ლითონის ფურცელი 6 მმ 1,02*2,1</t>
  </si>
  <si>
    <t>არმატურა დ-20 ა-III 1,02*92</t>
  </si>
  <si>
    <t xml:space="preserve"> სვეტების, კოჭების და ფილის ქვედა ზედაპირების დასახვა მსხვილმარცლოვანი ქვიშა-ცემენტის სხნარით ტორკეტირების მეთოდით საშუალო სისქით 4.0 სმ </t>
  </si>
  <si>
    <t>სამშენებლო სამუშაოები</t>
  </si>
  <si>
    <t>მიწის სამუშაოები</t>
  </si>
  <si>
    <t>საძირკვლისა და სხვა კონსტრუქციული ელემენტების გაძლიერების მიზნით გრუნტის დამუშავება ხელით</t>
  </si>
  <si>
    <t xml:space="preserve">ზედმეტი გრუნტის ავტოთვითმცლელზე ხელით დატვირთვა </t>
  </si>
  <si>
    <t xml:space="preserve">უკუჩაყრილი გრუნტის დატკეპნა პნევმატური სატკეპნით </t>
  </si>
  <si>
    <t>კონსტრუქციული ელემენტების გაძლიერების შემდეგ გრუნტის უკუჩაყრა ხელით</t>
  </si>
  <si>
    <t>არსებული კოჭების გაძლიერება (მოჩარჩოება) ლითონის ელემენტებით და ლითონის საბათქაშე ბადეს(დ-1,5 მმ ბიჯით 20*20 მმ) მიკვრა ( 8 კოჭი)</t>
  </si>
  <si>
    <t xml:space="preserve"> რკ.ბეტონის სვეტების, კოჭების და ფილის ლითონის ელემენტების ზედაპირის ჟანგისაგან გაწმენდა და დამუშავება ანტიკოროზიული ხსნარით </t>
  </si>
  <si>
    <t>ძირითადი შენობა და მიშენებული ნაწილი</t>
  </si>
  <si>
    <t>არმატურა ა-III კლ</t>
  </si>
  <si>
    <t xml:space="preserve">შენობის პირველ სართულზე საცხოვრებელ ფართში დემონტირებული სვეტის ნაცვლად ახალი  მონოლითური რკ.ბეტონის სვეტების  მოწყობა B-25 კლასის ბეტონით </t>
  </si>
  <si>
    <t>ფასადის ღიობების გაძლიერება  და მოპირკეთება</t>
  </si>
  <si>
    <t>ზეძირკვლის, კარ-ფანჯრების ფერდოებისა დალესვითი კარნიზის ზედაპირების  დამუშავება და  შეღებვა გარე დაფარვის წყალემულსიური საღებავით ორჯერ</t>
  </si>
  <si>
    <r>
      <t xml:space="preserve"> მიშენებული ნაწილის საძირკველების Gგაძლიერება B</t>
    </r>
    <r>
      <rPr>
        <b/>
        <sz val="9"/>
        <rFont val="Calibri"/>
        <family val="2"/>
      </rPr>
      <t>B</t>
    </r>
    <r>
      <rPr>
        <b/>
        <sz val="9"/>
        <rFont val="LitNusx"/>
        <family val="0"/>
      </rPr>
      <t xml:space="preserve">-25 კლასის ბეტონით თანმდევი დამატებითი სამუშაოებით (არსებული საძირკვლის ზედაპირის დაკეპვა. გაწმენდა-გასუფთავება და მორწყვა) </t>
    </r>
  </si>
  <si>
    <r>
      <t xml:space="preserve"> არსებული წერტილოვანი საძირკველების Gგაფართოება-გაძლიერება B</t>
    </r>
    <r>
      <rPr>
        <b/>
        <sz val="9"/>
        <rFont val="Calibri"/>
        <family val="2"/>
      </rPr>
      <t>B</t>
    </r>
    <r>
      <rPr>
        <b/>
        <sz val="9"/>
        <rFont val="LitNusx"/>
        <family val="0"/>
      </rPr>
      <t>-25 კლასის ბეტონით თანმდევი დამატებითი სამუშაოებით (არსებული საძირკვლის ზედაპირის დაკეპვა. გაწმენდა-გასუფთავება და მორწყვა) (16 ცალი)</t>
    </r>
  </si>
  <si>
    <t>სამშენებლო ნაგავის შენობიდან გამოტანა და ჩამოყრილი ბათქაშის შეგროვება</t>
  </si>
  <si>
    <t>10</t>
  </si>
  <si>
    <t xml:space="preserve"> საცრემლეების მოწყობა გალვანიზირებული თუნუქით სისქით არანაკლებ 0,5 მმ-სა</t>
  </si>
  <si>
    <t xml:space="preserve">გაბურღული ხვრელების გასუფთავება მტვერისაგან და დ-8 მმ სხვადასხვა სიგრძის ლითონის ანკერის  ჩაანკერება ორკომპონენტიანი ქიმიური დუღაბით (მასტერფლოუ 920 ან ანალოგიური მასალა)   </t>
  </si>
  <si>
    <t xml:space="preserve">ქიმიური ანკერი 300 მლ (1816 ანკერი) 1816/5
</t>
  </si>
  <si>
    <t>6</t>
  </si>
  <si>
    <t>გასაძლიერებელ ლენტურ საძირკვლზე ორივე მხრიდან არმატურის პერანგის მოწყობის მიზნის 50 სმ სისქის კედლის  გაბურღვა დიამეტრით 10 მმ.</t>
  </si>
  <si>
    <t xml:space="preserve">გასაძლიერებელ ლენტურ საძირკვლზე ცალი მხრიდან არმატურის პერანგის მოწყობის მიზნის კედლის  გაბურღვა სირღმით 12 სმ დიამეტრით 10 მმ. </t>
  </si>
  <si>
    <t xml:space="preserve">შენობის პირველ სართულზე საცხოვრებელ ფართში ამორტიზირებული სვეტის დაშლა </t>
  </si>
  <si>
    <t>7</t>
  </si>
  <si>
    <t xml:space="preserve"> ძირითადი შენობის მონოლითური ბეტონის ლენტური საძირკვლის ზედაპირის დასახვა მხვილმარცლოვანი ქვიშა-ცემენტის სხნარით ტორკეტირების მეთოდით საშუალო სისქით 8.0 სმ </t>
  </si>
  <si>
    <t>კუბ.</t>
  </si>
  <si>
    <t>შენობის პირველ სართულზე საცხოვრებელ ფართში ამორტიზირებული სვეტის დაშლის მიზნით დროებითი გამაგრების მოსაწყობად წვრილი საკედლე ბლოკების ამოშენება</t>
  </si>
  <si>
    <t xml:space="preserve">მთავარი და გვერდითი ფასადების ზედაპირებიდან თუნუქის ფურცლების დემონტაჟი და დასაწყობება </t>
  </si>
  <si>
    <t>11</t>
  </si>
  <si>
    <t xml:space="preserve">  წყალსაწრეტი გალვანიზირებული მილების დაყენება შესაბამისი ფასონური ნაწილების გამოყენებით</t>
  </si>
  <si>
    <t>ეზოს კეთილმოწყობა</t>
  </si>
  <si>
    <t>მძიმე ტექნიკის მოძრაობის შედეგად დაზიანებული ასფალტის საფარის დემონტაჟი</t>
  </si>
  <si>
    <t>დემონტირებული ასფალტის ქვეშა საფუძვლის მოჭრა მექანიზირებული წესით სისქით 10 სმ</t>
  </si>
  <si>
    <t>ბეტონის ფილისა და ასფალტობეტონის საფარის ქვეშ 10-20 მმ ფრაქციის 10 სმ სისქის  ღორღის საფუძველის მოწყობა მექანიზირებული წესით და მისი დატკეპნა</t>
  </si>
  <si>
    <t>ასფალტის საფარის ქვეშ თხევადი ბიტუმის მოსხმა (0,5 ლ _ 1 კვ.მ)</t>
  </si>
  <si>
    <t xml:space="preserve"> ასფალტბეტონის საფარის მსხვილმარცვლოვანი ქვედა ფენის დაგება სისქით 4 სმ</t>
  </si>
  <si>
    <t>ასფალტობეტონის საფარის ქვეშ თხევადი ბიტუმის მოსხმა (0,3 ლ _ 1 კვ.მ)</t>
  </si>
  <si>
    <t xml:space="preserve"> ასფალტბეტონის საფარის მკვრივი წვრილმარცვლოვანი ზედა ფენის დაგება სისქით 3 სმ</t>
  </si>
  <si>
    <t>მოხსნილი ასფალტის  საფარისა და საფუძვლის ნარევის ავტოთვითმცლელზე დატვირთვა 1,0 კუბ.მ ჩამჩის ტევადობის ექსკავატორით</t>
  </si>
  <si>
    <t>ერთეულის ფასი</t>
  </si>
  <si>
    <t>ლენტური საძირკვლის დასახულ ზედაპირზე ლითონის ბადის პერანგის მოწყობა არმატურა დ-10 ა-IIIკლასის</t>
  </si>
  <si>
    <t>რეზერვი გაუთვალისწინებელ სამუშაოებზე</t>
  </si>
  <si>
    <t>დღგ</t>
  </si>
  <si>
    <t>ჯამი 1: სადემონტაჟო სამუშაოები</t>
  </si>
  <si>
    <t>ჯამი 2: მიწის სამუშაოები</t>
  </si>
  <si>
    <t>ჯამი 3: ძირითადი შენობა და მიშენებული ნაწილი</t>
  </si>
  <si>
    <t xml:space="preserve">ჯამი 4: ლოჯიის რკინა ბეტონის ელემენტების გაძლიერება </t>
  </si>
  <si>
    <t>ჯამი 5: ფასადის ღიობების გაძლიერება  და მოპირკეთება</t>
  </si>
  <si>
    <t>ჯამი 6: ეზოს კეთილმოწყობა</t>
  </si>
  <si>
    <t>ჯამი (1-6)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</si>
</sst>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.00&quot;р.&quot;_-;\-* #,##0.00&quot;р.&quot;_-;_-* &quot;-&quot;??&quot;р.&quot;_-;_-@_-"/>
    <numFmt numFmtId="182" formatCode="_-* #,##0_р_._-;\-* #,##0_р_._-;_-* &quot;-&quot;_р_.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#,##0&quot;$&quot;;\-#,##0&quot;$&quot;"/>
    <numFmt numFmtId="193" formatCode="#,##0&quot;$&quot;;[Red]\-#,##0&quot;$&quot;"/>
    <numFmt numFmtId="194" formatCode="#,##0.00&quot;$&quot;;\-#,##0.00&quot;$&quot;"/>
    <numFmt numFmtId="195" formatCode="#,##0.00&quot;$&quot;;[Red]\-#,##0.00&quot;$&quot;"/>
    <numFmt numFmtId="196" formatCode="_-* #,##0&quot;$&quot;_-;\-* #,##0&quot;$&quot;_-;_-* &quot;-&quot;&quot;$&quot;_-;_-@_-"/>
    <numFmt numFmtId="197" formatCode="_-* #,##0_$_-;\-* #,##0_$_-;_-* &quot;-&quot;_$_-;_-@_-"/>
    <numFmt numFmtId="198" formatCode="_-* #,##0.00&quot;$&quot;_-;\-* #,##0.00&quot;$&quot;_-;_-* &quot;-&quot;??&quot;$&quot;_-;_-@_-"/>
    <numFmt numFmtId="199" formatCode="_-* #,##0.00_$_-;\-* #,##0.00_$_-;_-* &quot;-&quot;??_$_-;_-@_-"/>
    <numFmt numFmtId="200" formatCode="0.000"/>
    <numFmt numFmtId="201" formatCode="0.0"/>
    <numFmt numFmtId="202" formatCode="0.0000"/>
    <numFmt numFmtId="203" formatCode="0.000000"/>
    <numFmt numFmtId="204" formatCode="0.00000"/>
    <numFmt numFmtId="205" formatCode="[$-FC19]d\ mmmm\ yyyy\ &quot;г.&quot;"/>
    <numFmt numFmtId="206" formatCode="0.0000000"/>
    <numFmt numFmtId="207" formatCode="_-* #,##0.00_l_-;\-* #,##0.00_l_-;_-* &quot;-&quot;??_l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0.0%"/>
    <numFmt numFmtId="220" formatCode="_-* #,##0.00\ _L_a_r_i_-;\-* #,##0.00\ _L_a_r_i_-;_-* \-??\ _L_a_r_i_-;_-@_-"/>
    <numFmt numFmtId="221" formatCode="#,##0.000&quot;р.&quot;"/>
    <numFmt numFmtId="222" formatCode="#,##0.00&quot;р.&quot;"/>
    <numFmt numFmtId="223" formatCode="0.0000000000"/>
    <numFmt numFmtId="224" formatCode="_(* #,##0.000_);_(* \(#,##0.000\);_(* &quot;-&quot;??_);_(@_)"/>
    <numFmt numFmtId="225" formatCode="_(* #,##0.0000_);_(* \(#,##0.0000\);_(* &quot;-&quot;??_);_(@_)"/>
    <numFmt numFmtId="226" formatCode="_(* #,##0.0_);_(* \(#,##0.0\);_(* &quot;-&quot;??_);_(@_)"/>
  </numFmts>
  <fonts count="55"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9"/>
      <name val="Sylfaen"/>
      <family val="1"/>
    </font>
    <font>
      <b/>
      <sz val="9"/>
      <name val="Sylfaen"/>
      <family val="1"/>
    </font>
    <font>
      <sz val="10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9"/>
      <name val="LitNusx"/>
      <family val="0"/>
    </font>
    <font>
      <b/>
      <i/>
      <sz val="9"/>
      <name val="Sylfaen"/>
      <family val="1"/>
    </font>
    <font>
      <b/>
      <sz val="9"/>
      <name val="LitNusx"/>
      <family val="0"/>
    </font>
    <font>
      <b/>
      <sz val="9"/>
      <name val="Calibri"/>
      <family val="2"/>
    </font>
    <font>
      <b/>
      <sz val="8"/>
      <name val="Sylfaen"/>
      <family val="1"/>
    </font>
    <font>
      <sz val="8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sz val="9"/>
      <name val="Cambria"/>
      <family val="1"/>
    </font>
    <font>
      <sz val="9"/>
      <color indexed="17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color rgb="FF00B050"/>
      <name val="LitNusx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7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3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7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3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37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7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8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8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3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8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0" fillId="29" borderId="7" applyNumberFormat="0" applyFon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8" fillId="3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8" fillId="3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34" borderId="10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42" fillId="26" borderId="11" applyNumberFormat="0" applyAlignment="0" applyProtection="0"/>
    <xf numFmtId="0" fontId="8" fillId="26" borderId="8" applyNumberFormat="0" applyAlignment="0" applyProtection="0"/>
    <xf numFmtId="0" fontId="8" fillId="26" borderId="8" applyNumberFormat="0" applyAlignment="0" applyProtection="0"/>
    <xf numFmtId="0" fontId="43" fillId="26" borderId="10" applyNumberFormat="0" applyAlignment="0" applyProtection="0"/>
    <xf numFmtId="0" fontId="9" fillId="26" borderId="1" applyNumberFormat="0" applyAlignment="0" applyProtection="0"/>
    <xf numFmtId="0" fontId="9" fillId="26" borderId="1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0" fillId="0" borderId="1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35" borderId="13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3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9" fillId="0" borderId="1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20" fontId="4" fillId="0" borderId="0">
      <alignment/>
      <protection/>
    </xf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20" fontId="4" fillId="0" borderId="0">
      <alignment/>
      <protection/>
    </xf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20" fontId="4" fillId="0" borderId="0">
      <alignment/>
      <protection/>
    </xf>
    <xf numFmtId="183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5" applyNumberFormat="0" applyFill="0" applyAlignment="0" applyProtection="0"/>
  </cellStyleXfs>
  <cellXfs count="185">
    <xf numFmtId="0" fontId="0" fillId="0" borderId="0" xfId="0" applyAlignment="1">
      <alignment/>
    </xf>
    <xf numFmtId="2" fontId="20" fillId="0" borderId="16" xfId="0" applyNumberFormat="1" applyFont="1" applyBorder="1" applyAlignment="1">
      <alignment horizontal="center" vertical="center" textRotation="90" wrapText="1"/>
    </xf>
    <xf numFmtId="2" fontId="20" fillId="0" borderId="16" xfId="0" applyNumberFormat="1" applyFont="1" applyFill="1" applyBorder="1" applyAlignment="1">
      <alignment horizontal="center" vertical="center" textRotation="90" wrapText="1"/>
    </xf>
    <xf numFmtId="1" fontId="20" fillId="0" borderId="0" xfId="0" applyNumberFormat="1" applyFont="1" applyFill="1" applyBorder="1" applyAlignment="1">
      <alignment horizontal="center" vertical="center" textRotation="90" wrapText="1"/>
    </xf>
    <xf numFmtId="49" fontId="20" fillId="40" borderId="16" xfId="0" applyNumberFormat="1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2" fontId="20" fillId="40" borderId="16" xfId="0" applyNumberFormat="1" applyFont="1" applyFill="1" applyBorder="1" applyAlignment="1">
      <alignment horizontal="center" vertical="center" wrapText="1"/>
    </xf>
    <xf numFmtId="1" fontId="21" fillId="4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40" borderId="16" xfId="0" applyNumberFormat="1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9" fontId="20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21" fillId="0" borderId="16" xfId="584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200" fontId="21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40" borderId="16" xfId="0" applyNumberFormat="1" applyFont="1" applyFill="1" applyBorder="1" applyAlignment="1">
      <alignment horizontal="center" vertical="center" wrapText="1"/>
    </xf>
    <xf numFmtId="2" fontId="21" fillId="40" borderId="16" xfId="0" applyNumberFormat="1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2" fontId="21" fillId="40" borderId="16" xfId="0" applyNumberFormat="1" applyFont="1" applyFill="1" applyBorder="1" applyAlignment="1">
      <alignment horizontal="center" vertical="center" wrapText="1"/>
    </xf>
    <xf numFmtId="49" fontId="21" fillId="40" borderId="16" xfId="0" applyNumberFormat="1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/>
    </xf>
    <xf numFmtId="2" fontId="21" fillId="4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4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201" fontId="21" fillId="40" borderId="16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2" fontId="20" fillId="40" borderId="16" xfId="0" applyNumberFormat="1" applyFont="1" applyFill="1" applyBorder="1" applyAlignment="1">
      <alignment horizontal="center" vertical="center"/>
    </xf>
    <xf numFmtId="49" fontId="21" fillId="40" borderId="16" xfId="0" applyNumberFormat="1" applyFont="1" applyFill="1" applyBorder="1" applyAlignment="1">
      <alignment horizontal="center" vertical="center" wrapText="1"/>
    </xf>
    <xf numFmtId="3" fontId="21" fillId="40" borderId="16" xfId="432" applyNumberFormat="1" applyFont="1" applyFill="1" applyBorder="1" applyAlignment="1">
      <alignment horizontal="center" vertical="center" wrapText="1"/>
      <protection/>
    </xf>
    <xf numFmtId="4" fontId="21" fillId="40" borderId="16" xfId="432" applyNumberFormat="1" applyFont="1" applyFill="1" applyBorder="1" applyAlignment="1">
      <alignment horizontal="center" vertical="center" wrapText="1"/>
      <protection/>
    </xf>
    <xf numFmtId="2" fontId="21" fillId="40" borderId="16" xfId="432" applyNumberFormat="1" applyFont="1" applyFill="1" applyBorder="1" applyAlignment="1">
      <alignment horizontal="center" vertical="center" wrapText="1"/>
      <protection/>
    </xf>
    <xf numFmtId="0" fontId="27" fillId="0" borderId="16" xfId="612" applyFont="1" applyFill="1" applyBorder="1" applyAlignment="1">
      <alignment horizontal="center" vertical="center" wrapText="1"/>
      <protection/>
    </xf>
    <xf numFmtId="0" fontId="27" fillId="41" borderId="16" xfId="0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2" fontId="28" fillId="41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/>
    </xf>
    <xf numFmtId="200" fontId="20" fillId="40" borderId="16" xfId="0" applyNumberFormat="1" applyFont="1" applyFill="1" applyBorder="1" applyAlignment="1">
      <alignment horizontal="center" vertical="center"/>
    </xf>
    <xf numFmtId="49" fontId="29" fillId="4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2" fontId="29" fillId="40" borderId="16" xfId="0" applyNumberFormat="1" applyFont="1" applyFill="1" applyBorder="1" applyAlignment="1">
      <alignment horizontal="center" vertical="center" wrapText="1"/>
    </xf>
    <xf numFmtId="2" fontId="30" fillId="40" borderId="16" xfId="0" applyNumberFormat="1" applyFont="1" applyFill="1" applyBorder="1" applyAlignment="1">
      <alignment horizontal="center" vertical="center" wrapText="1"/>
    </xf>
    <xf numFmtId="202" fontId="30" fillId="4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200" fontId="30" fillId="40" borderId="16" xfId="0" applyNumberFormat="1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/>
    </xf>
    <xf numFmtId="200" fontId="21" fillId="0" borderId="16" xfId="584" applyNumberFormat="1" applyFont="1" applyFill="1" applyBorder="1" applyAlignment="1">
      <alignment horizontal="center" vertical="center" wrapText="1"/>
      <protection/>
    </xf>
    <xf numFmtId="2" fontId="21" fillId="0" borderId="16" xfId="584" applyNumberFormat="1" applyFont="1" applyFill="1" applyBorder="1" applyAlignment="1">
      <alignment horizontal="center" vertical="center" wrapText="1"/>
      <protection/>
    </xf>
    <xf numFmtId="200" fontId="20" fillId="40" borderId="16" xfId="0" applyNumberFormat="1" applyFont="1" applyFill="1" applyBorder="1" applyAlignment="1">
      <alignment horizontal="center" vertical="center" wrapText="1"/>
    </xf>
    <xf numFmtId="202" fontId="27" fillId="0" borderId="16" xfId="0" applyNumberFormat="1" applyFont="1" applyFill="1" applyBorder="1" applyAlignment="1">
      <alignment horizontal="center" vertical="center" wrapText="1"/>
    </xf>
    <xf numFmtId="200" fontId="23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2" fontId="21" fillId="40" borderId="16" xfId="0" applyNumberFormat="1" applyFont="1" applyFill="1" applyBorder="1" applyAlignment="1">
      <alignment horizontal="center" vertical="center"/>
    </xf>
    <xf numFmtId="0" fontId="21" fillId="40" borderId="16" xfId="0" applyNumberFormat="1" applyFont="1" applyFill="1" applyBorder="1" applyAlignment="1">
      <alignment horizontal="center" vertical="center" wrapText="1"/>
    </xf>
    <xf numFmtId="49" fontId="27" fillId="0" borderId="16" xfId="591" applyNumberFormat="1" applyFont="1" applyFill="1" applyBorder="1" applyAlignment="1">
      <alignment horizontal="center" vertical="center" wrapText="1"/>
      <protection/>
    </xf>
    <xf numFmtId="0" fontId="27" fillId="0" borderId="16" xfId="591" applyFont="1" applyFill="1" applyBorder="1" applyAlignment="1">
      <alignment horizontal="center" vertical="center" wrapText="1"/>
      <protection/>
    </xf>
    <xf numFmtId="2" fontId="21" fillId="40" borderId="16" xfId="591" applyNumberFormat="1" applyFont="1" applyFill="1" applyBorder="1" applyAlignment="1">
      <alignment horizontal="center" vertical="center" wrapText="1"/>
      <protection/>
    </xf>
    <xf numFmtId="49" fontId="21" fillId="0" borderId="16" xfId="591" applyNumberFormat="1" applyFont="1" applyFill="1" applyBorder="1" applyAlignment="1">
      <alignment horizontal="center" vertical="center" wrapText="1"/>
      <protection/>
    </xf>
    <xf numFmtId="0" fontId="21" fillId="40" borderId="16" xfId="591" applyFont="1" applyFill="1" applyBorder="1" applyAlignment="1">
      <alignment horizontal="center" vertical="center" wrapText="1"/>
      <protection/>
    </xf>
    <xf numFmtId="1" fontId="21" fillId="0" borderId="16" xfId="0" applyNumberFormat="1" applyFont="1" applyFill="1" applyBorder="1" applyAlignment="1">
      <alignment horizontal="center" vertical="center" wrapText="1"/>
    </xf>
    <xf numFmtId="49" fontId="52" fillId="40" borderId="16" xfId="0" applyNumberFormat="1" applyFont="1" applyFill="1" applyBorder="1" applyAlignment="1">
      <alignment horizontal="center" vertical="center" wrapText="1"/>
    </xf>
    <xf numFmtId="0" fontId="52" fillId="40" borderId="16" xfId="0" applyFont="1" applyFill="1" applyBorder="1" applyAlignment="1">
      <alignment horizontal="center" vertical="center"/>
    </xf>
    <xf numFmtId="2" fontId="53" fillId="40" borderId="16" xfId="0" applyNumberFormat="1" applyFont="1" applyFill="1" applyBorder="1" applyAlignment="1">
      <alignment horizontal="center" vertical="center"/>
    </xf>
    <xf numFmtId="200" fontId="53" fillId="40" borderId="16" xfId="0" applyNumberFormat="1" applyFont="1" applyFill="1" applyBorder="1" applyAlignment="1">
      <alignment horizontal="center" vertical="center"/>
    </xf>
    <xf numFmtId="2" fontId="52" fillId="40" borderId="16" xfId="0" applyNumberFormat="1" applyFont="1" applyFill="1" applyBorder="1" applyAlignment="1">
      <alignment horizontal="center" vertical="center"/>
    </xf>
    <xf numFmtId="49" fontId="53" fillId="40" borderId="16" xfId="0" applyNumberFormat="1" applyFont="1" applyFill="1" applyBorder="1" applyAlignment="1">
      <alignment horizontal="center" vertical="center" wrapText="1"/>
    </xf>
    <xf numFmtId="200" fontId="52" fillId="4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3" fillId="40" borderId="16" xfId="0" applyFont="1" applyFill="1" applyBorder="1" applyAlignment="1">
      <alignment horizontal="center" vertical="center"/>
    </xf>
    <xf numFmtId="0" fontId="53" fillId="40" borderId="16" xfId="612" applyFont="1" applyFill="1" applyBorder="1" applyAlignment="1">
      <alignment horizontal="center" vertical="center" wrapText="1"/>
      <protection/>
    </xf>
    <xf numFmtId="2" fontId="53" fillId="40" borderId="16" xfId="612" applyNumberFormat="1" applyFont="1" applyFill="1" applyBorder="1" applyAlignment="1">
      <alignment horizontal="center" vertical="center"/>
      <protection/>
    </xf>
    <xf numFmtId="0" fontId="27" fillId="40" borderId="16" xfId="0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49" fontId="24" fillId="40" borderId="16" xfId="0" applyNumberFormat="1" applyFont="1" applyFill="1" applyBorder="1" applyAlignment="1">
      <alignment horizontal="center" vertical="center" wrapText="1"/>
    </xf>
    <xf numFmtId="2" fontId="22" fillId="40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202" fontId="22" fillId="40" borderId="16" xfId="0" applyNumberFormat="1" applyFont="1" applyFill="1" applyBorder="1" applyAlignment="1">
      <alignment horizontal="center" vertical="center"/>
    </xf>
    <xf numFmtId="0" fontId="35" fillId="40" borderId="16" xfId="0" applyFont="1" applyFill="1" applyBorder="1" applyAlignment="1">
      <alignment horizontal="center" vertical="center" wrapText="1"/>
    </xf>
    <xf numFmtId="49" fontId="35" fillId="40" borderId="16" xfId="0" applyNumberFormat="1" applyFont="1" applyFill="1" applyBorder="1" applyAlignment="1">
      <alignment horizontal="center" vertical="center" wrapText="1"/>
    </xf>
    <xf numFmtId="49" fontId="35" fillId="40" borderId="16" xfId="584" applyNumberFormat="1" applyFont="1" applyFill="1" applyBorder="1" applyAlignment="1">
      <alignment horizontal="center" vertical="center" wrapText="1"/>
      <protection/>
    </xf>
    <xf numFmtId="0" fontId="35" fillId="40" borderId="16" xfId="584" applyFont="1" applyFill="1" applyBorder="1" applyAlignment="1">
      <alignment horizontal="center" vertical="center" wrapText="1"/>
      <protection/>
    </xf>
    <xf numFmtId="0" fontId="21" fillId="40" borderId="16" xfId="584" applyFont="1" applyFill="1" applyBorder="1" applyAlignment="1">
      <alignment horizontal="center" vertical="center" wrapText="1"/>
      <protection/>
    </xf>
    <xf numFmtId="214" fontId="21" fillId="40" borderId="16" xfId="584" applyNumberFormat="1" applyFont="1" applyFill="1" applyBorder="1" applyAlignment="1">
      <alignment horizontal="center" vertical="center" wrapText="1"/>
      <protection/>
    </xf>
    <xf numFmtId="0" fontId="54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214" fontId="21" fillId="40" borderId="16" xfId="0" applyNumberFormat="1" applyFont="1" applyFill="1" applyBorder="1" applyAlignment="1">
      <alignment horizontal="center" vertical="center" wrapText="1"/>
    </xf>
    <xf numFmtId="4" fontId="21" fillId="40" borderId="16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9" fontId="21" fillId="0" borderId="16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9" fontId="21" fillId="0" borderId="0" xfId="501" applyFont="1" applyAlignment="1">
      <alignment horizontal="center" vertical="center" wrapText="1"/>
    </xf>
    <xf numFmtId="224" fontId="21" fillId="0" borderId="0" xfId="314" applyNumberFormat="1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9" fontId="21" fillId="0" borderId="16" xfId="0" applyNumberFormat="1" applyFont="1" applyBorder="1" applyAlignment="1">
      <alignment horizontal="center" vertical="center" wrapText="1"/>
    </xf>
    <xf numFmtId="10" fontId="21" fillId="0" borderId="0" xfId="501" applyNumberFormat="1" applyFont="1" applyAlignment="1">
      <alignment horizontal="center" vertical="center" wrapText="1"/>
    </xf>
    <xf numFmtId="9" fontId="21" fillId="0" borderId="16" xfId="501" applyFont="1" applyFill="1" applyBorder="1" applyAlignment="1">
      <alignment horizontal="center" vertical="center" wrapText="1"/>
    </xf>
    <xf numFmtId="202" fontId="23" fillId="0" borderId="16" xfId="0" applyNumberFormat="1" applyFont="1" applyFill="1" applyBorder="1" applyAlignment="1">
      <alignment horizontal="center" vertical="center"/>
    </xf>
    <xf numFmtId="204" fontId="23" fillId="0" borderId="16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4" fontId="21" fillId="0" borderId="16" xfId="432" applyNumberFormat="1" applyFont="1" applyFill="1" applyBorder="1" applyAlignment="1">
      <alignment horizontal="center" vertical="center" wrapText="1"/>
      <protection/>
    </xf>
    <xf numFmtId="4" fontId="52" fillId="0" borderId="16" xfId="0" applyNumberFormat="1" applyFont="1" applyFill="1" applyBorder="1" applyAlignment="1">
      <alignment horizontal="center" vertical="center"/>
    </xf>
    <xf numFmtId="4" fontId="53" fillId="0" borderId="16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1" fillId="0" borderId="16" xfId="591" applyNumberFormat="1" applyFont="1" applyFill="1" applyBorder="1" applyAlignment="1">
      <alignment horizontal="center" vertical="center"/>
      <protection/>
    </xf>
    <xf numFmtId="2" fontId="52" fillId="0" borderId="16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16" xfId="612" applyFont="1" applyFill="1" applyBorder="1" applyAlignment="1">
      <alignment horizontal="center" vertical="center" wrapText="1"/>
      <protection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0" borderId="16" xfId="585" applyFont="1" applyFill="1" applyBorder="1" applyAlignment="1">
      <alignment horizontal="center" vertical="center" wrapText="1"/>
      <protection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591" applyFont="1" applyFill="1" applyBorder="1" applyAlignment="1">
      <alignment horizontal="center" vertical="center" wrapText="1"/>
      <protection/>
    </xf>
    <xf numFmtId="0" fontId="35" fillId="0" borderId="16" xfId="584" applyFont="1" applyFill="1" applyBorder="1" applyAlignment="1">
      <alignment horizontal="center" vertical="center" wrapText="1"/>
      <protection/>
    </xf>
  </cellXfs>
  <cellStyles count="652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4 2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4 2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4" xfId="37"/>
    <cellStyle name="20% - Accent3 4 2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4" xfId="46"/>
    <cellStyle name="20% - Accent4 4 2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4" xfId="55"/>
    <cellStyle name="20% - Accent5 4 2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4" xfId="64"/>
    <cellStyle name="20% - Accent6 4 2" xfId="65"/>
    <cellStyle name="20% - Accent6 5" xfId="66"/>
    <cellStyle name="20% - Accent6 6" xfId="67"/>
    <cellStyle name="20% - Accent6 7" xfId="68"/>
    <cellStyle name="20% - Акцент1" xfId="69"/>
    <cellStyle name="20% — акцент1" xfId="70"/>
    <cellStyle name="20% - Акцент1 2" xfId="71"/>
    <cellStyle name="20% - Акцент2" xfId="72"/>
    <cellStyle name="20% — акцент2" xfId="73"/>
    <cellStyle name="20% - Акцент2 2" xfId="74"/>
    <cellStyle name="20% - Акцент3" xfId="75"/>
    <cellStyle name="20% — акцент3" xfId="76"/>
    <cellStyle name="20% - Акцент3 2" xfId="77"/>
    <cellStyle name="20% - Акцент4" xfId="78"/>
    <cellStyle name="20% — акцент4" xfId="79"/>
    <cellStyle name="20% - Акцент4 2" xfId="80"/>
    <cellStyle name="20% - Акцент5" xfId="81"/>
    <cellStyle name="20% — акцент5" xfId="82"/>
    <cellStyle name="20% - Акцент5 2" xfId="83"/>
    <cellStyle name="20% - Акцент6" xfId="84"/>
    <cellStyle name="20% — акцент6" xfId="85"/>
    <cellStyle name="20% - Акцент6 2" xfId="86"/>
    <cellStyle name="40% - Accent1" xfId="87"/>
    <cellStyle name="40% - Accent1 2" xfId="88"/>
    <cellStyle name="40% - Accent1 2 2" xfId="89"/>
    <cellStyle name="40% - Accent1 3" xfId="90"/>
    <cellStyle name="40% - Accent1 4" xfId="91"/>
    <cellStyle name="40% - Accent1 4 2" xfId="92"/>
    <cellStyle name="40% - Accent1 5" xfId="93"/>
    <cellStyle name="40% - Accent1 6" xfId="94"/>
    <cellStyle name="40% - Accent1 7" xfId="95"/>
    <cellStyle name="40% - Accent2" xfId="96"/>
    <cellStyle name="40% - Accent2 2" xfId="97"/>
    <cellStyle name="40% - Accent2 2 2" xfId="98"/>
    <cellStyle name="40% - Accent2 3" xfId="99"/>
    <cellStyle name="40% - Accent2 4" xfId="100"/>
    <cellStyle name="40% - Accent2 4 2" xfId="101"/>
    <cellStyle name="40% - Accent2 5" xfId="102"/>
    <cellStyle name="40% - Accent2 6" xfId="103"/>
    <cellStyle name="40% - Accent2 7" xfId="104"/>
    <cellStyle name="40% - Accent3" xfId="105"/>
    <cellStyle name="40% - Accent3 2" xfId="106"/>
    <cellStyle name="40% - Accent3 2 2" xfId="107"/>
    <cellStyle name="40% - Accent3 3" xfId="108"/>
    <cellStyle name="40% - Accent3 4" xfId="109"/>
    <cellStyle name="40% - Accent3 4 2" xfId="110"/>
    <cellStyle name="40% - Accent3 5" xfId="111"/>
    <cellStyle name="40% - Accent3 6" xfId="112"/>
    <cellStyle name="40% - Accent3 7" xfId="113"/>
    <cellStyle name="40% - Accent4" xfId="114"/>
    <cellStyle name="40% - Accent4 2" xfId="115"/>
    <cellStyle name="40% - Accent4 2 2" xfId="116"/>
    <cellStyle name="40% - Accent4 3" xfId="117"/>
    <cellStyle name="40% - Accent4 4" xfId="118"/>
    <cellStyle name="40% - Accent4 4 2" xfId="119"/>
    <cellStyle name="40% - Accent4 5" xfId="120"/>
    <cellStyle name="40% - Accent4 6" xfId="121"/>
    <cellStyle name="40% - Accent4 7" xfId="122"/>
    <cellStyle name="40% - Accent5" xfId="123"/>
    <cellStyle name="40% - Accent5 2" xfId="124"/>
    <cellStyle name="40% - Accent5 2 2" xfId="125"/>
    <cellStyle name="40% - Accent5 3" xfId="126"/>
    <cellStyle name="40% - Accent5 4" xfId="127"/>
    <cellStyle name="40% - Accent5 4 2" xfId="128"/>
    <cellStyle name="40% - Accent5 5" xfId="129"/>
    <cellStyle name="40% - Accent5 6" xfId="130"/>
    <cellStyle name="40% - Accent5 7" xfId="131"/>
    <cellStyle name="40% - Accent6" xfId="132"/>
    <cellStyle name="40% - Accent6 2" xfId="133"/>
    <cellStyle name="40% - Accent6 2 2" xfId="134"/>
    <cellStyle name="40% - Accent6 3" xfId="135"/>
    <cellStyle name="40% - Accent6 4" xfId="136"/>
    <cellStyle name="40% - Accent6 4 2" xfId="137"/>
    <cellStyle name="40% - Accent6 5" xfId="138"/>
    <cellStyle name="40% - Accent6 6" xfId="139"/>
    <cellStyle name="40% - Accent6 7" xfId="140"/>
    <cellStyle name="40% - Акцент1" xfId="141"/>
    <cellStyle name="40% — акцент1" xfId="142"/>
    <cellStyle name="40% - Акцент1 2" xfId="143"/>
    <cellStyle name="40% - Акцент2" xfId="144"/>
    <cellStyle name="40% — акцент2" xfId="145"/>
    <cellStyle name="40% - Акцент2 2" xfId="146"/>
    <cellStyle name="40% - Акцент3" xfId="147"/>
    <cellStyle name="40% — акцент3" xfId="148"/>
    <cellStyle name="40% - Акцент3 2" xfId="149"/>
    <cellStyle name="40% - Акцент4" xfId="150"/>
    <cellStyle name="40% — акцент4" xfId="151"/>
    <cellStyle name="40% - Акцент4 2" xfId="152"/>
    <cellStyle name="40% - Акцент5" xfId="153"/>
    <cellStyle name="40% — акцент5" xfId="154"/>
    <cellStyle name="40% - Акцент5 2" xfId="155"/>
    <cellStyle name="40% - Акцент6" xfId="156"/>
    <cellStyle name="40% — акцент6" xfId="157"/>
    <cellStyle name="40% - Акцент6 2" xfId="158"/>
    <cellStyle name="60% - Accent1" xfId="159"/>
    <cellStyle name="60% - Accent1 2" xfId="160"/>
    <cellStyle name="60% - Accent1 2 2" xfId="161"/>
    <cellStyle name="60% - Accent1 3" xfId="162"/>
    <cellStyle name="60% - Accent1 4" xfId="163"/>
    <cellStyle name="60% - Accent1 4 2" xfId="164"/>
    <cellStyle name="60% - Accent1 5" xfId="165"/>
    <cellStyle name="60% - Accent1 6" xfId="166"/>
    <cellStyle name="60% - Accent1 7" xfId="167"/>
    <cellStyle name="60% - Accent2" xfId="168"/>
    <cellStyle name="60% - Accent2 2" xfId="169"/>
    <cellStyle name="60% - Accent2 2 2" xfId="170"/>
    <cellStyle name="60% - Accent2 3" xfId="171"/>
    <cellStyle name="60% - Accent2 4" xfId="172"/>
    <cellStyle name="60% - Accent2 4 2" xfId="173"/>
    <cellStyle name="60% - Accent2 5" xfId="174"/>
    <cellStyle name="60% - Accent2 6" xfId="175"/>
    <cellStyle name="60% - Accent2 7" xfId="176"/>
    <cellStyle name="60% - Accent3" xfId="177"/>
    <cellStyle name="60% - Accent3 2" xfId="178"/>
    <cellStyle name="60% - Accent3 2 2" xfId="179"/>
    <cellStyle name="60% - Accent3 3" xfId="180"/>
    <cellStyle name="60% - Accent3 4" xfId="181"/>
    <cellStyle name="60% - Accent3 4 2" xfId="182"/>
    <cellStyle name="60% - Accent3 5" xfId="183"/>
    <cellStyle name="60% - Accent3 6" xfId="184"/>
    <cellStyle name="60% - Accent3 7" xfId="185"/>
    <cellStyle name="60% - Accent4" xfId="186"/>
    <cellStyle name="60% - Accent4 2" xfId="187"/>
    <cellStyle name="60% - Accent4 2 2" xfId="188"/>
    <cellStyle name="60% - Accent4 3" xfId="189"/>
    <cellStyle name="60% - Accent4 4" xfId="190"/>
    <cellStyle name="60% - Accent4 4 2" xfId="191"/>
    <cellStyle name="60% - Accent4 5" xfId="192"/>
    <cellStyle name="60% - Accent4 6" xfId="193"/>
    <cellStyle name="60% - Accent4 7" xfId="194"/>
    <cellStyle name="60% - Accent5" xfId="195"/>
    <cellStyle name="60% - Accent5 2" xfId="196"/>
    <cellStyle name="60% - Accent5 2 2" xfId="197"/>
    <cellStyle name="60% - Accent5 3" xfId="198"/>
    <cellStyle name="60% - Accent5 4" xfId="199"/>
    <cellStyle name="60% - Accent5 4 2" xfId="200"/>
    <cellStyle name="60% - Accent5 5" xfId="201"/>
    <cellStyle name="60% - Accent5 6" xfId="202"/>
    <cellStyle name="60% - Accent5 7" xfId="203"/>
    <cellStyle name="60% - Accent6" xfId="204"/>
    <cellStyle name="60% - Accent6 2" xfId="205"/>
    <cellStyle name="60% - Accent6 2 2" xfId="206"/>
    <cellStyle name="60% - Accent6 3" xfId="207"/>
    <cellStyle name="60% - Accent6 4" xfId="208"/>
    <cellStyle name="60% - Accent6 4 2" xfId="209"/>
    <cellStyle name="60% - Accent6 5" xfId="210"/>
    <cellStyle name="60% - Accent6 6" xfId="211"/>
    <cellStyle name="60% - Accent6 7" xfId="212"/>
    <cellStyle name="60% - Акцент1" xfId="213"/>
    <cellStyle name="60% — акцент1" xfId="214"/>
    <cellStyle name="60% - Акцент1 2" xfId="215"/>
    <cellStyle name="60% - Акцент2" xfId="216"/>
    <cellStyle name="60% — акцент2" xfId="217"/>
    <cellStyle name="60% - Акцент2 2" xfId="218"/>
    <cellStyle name="60% - Акцент3" xfId="219"/>
    <cellStyle name="60% — акцент3" xfId="220"/>
    <cellStyle name="60% - Акцент3 2" xfId="221"/>
    <cellStyle name="60% - Акцент4" xfId="222"/>
    <cellStyle name="60% — акцент4" xfId="223"/>
    <cellStyle name="60% - Акцент4 2" xfId="224"/>
    <cellStyle name="60% - Акцент5" xfId="225"/>
    <cellStyle name="60% — акцент5" xfId="226"/>
    <cellStyle name="60% - Акцент5 2" xfId="227"/>
    <cellStyle name="60% - Акцент6" xfId="228"/>
    <cellStyle name="60% — акцент6" xfId="229"/>
    <cellStyle name="60% - Акцент6 2" xfId="230"/>
    <cellStyle name="Accent1" xfId="231"/>
    <cellStyle name="Accent1 2" xfId="232"/>
    <cellStyle name="Accent1 2 2" xfId="233"/>
    <cellStyle name="Accent1 3" xfId="234"/>
    <cellStyle name="Accent1 4" xfId="235"/>
    <cellStyle name="Accent1 4 2" xfId="236"/>
    <cellStyle name="Accent1 5" xfId="237"/>
    <cellStyle name="Accent1 6" xfId="238"/>
    <cellStyle name="Accent1 7" xfId="239"/>
    <cellStyle name="Accent2" xfId="240"/>
    <cellStyle name="Accent2 2" xfId="241"/>
    <cellStyle name="Accent2 2 2" xfId="242"/>
    <cellStyle name="Accent2 3" xfId="243"/>
    <cellStyle name="Accent2 4" xfId="244"/>
    <cellStyle name="Accent2 4 2" xfId="245"/>
    <cellStyle name="Accent2 5" xfId="246"/>
    <cellStyle name="Accent2 6" xfId="247"/>
    <cellStyle name="Accent2 7" xfId="248"/>
    <cellStyle name="Accent3" xfId="249"/>
    <cellStyle name="Accent3 2" xfId="250"/>
    <cellStyle name="Accent3 2 2" xfId="251"/>
    <cellStyle name="Accent3 3" xfId="252"/>
    <cellStyle name="Accent3 4" xfId="253"/>
    <cellStyle name="Accent3 4 2" xfId="254"/>
    <cellStyle name="Accent3 5" xfId="255"/>
    <cellStyle name="Accent3 6" xfId="256"/>
    <cellStyle name="Accent3 7" xfId="257"/>
    <cellStyle name="Accent4" xfId="258"/>
    <cellStyle name="Accent4 2" xfId="259"/>
    <cellStyle name="Accent4 2 2" xfId="260"/>
    <cellStyle name="Accent4 3" xfId="261"/>
    <cellStyle name="Accent4 4" xfId="262"/>
    <cellStyle name="Accent4 4 2" xfId="263"/>
    <cellStyle name="Accent4 5" xfId="264"/>
    <cellStyle name="Accent4 6" xfId="265"/>
    <cellStyle name="Accent4 7" xfId="266"/>
    <cellStyle name="Accent5" xfId="267"/>
    <cellStyle name="Accent5 2" xfId="268"/>
    <cellStyle name="Accent5 2 2" xfId="269"/>
    <cellStyle name="Accent5 3" xfId="270"/>
    <cellStyle name="Accent5 4" xfId="271"/>
    <cellStyle name="Accent5 4 2" xfId="272"/>
    <cellStyle name="Accent5 5" xfId="273"/>
    <cellStyle name="Accent5 6" xfId="274"/>
    <cellStyle name="Accent5 7" xfId="275"/>
    <cellStyle name="Accent6" xfId="276"/>
    <cellStyle name="Accent6 2" xfId="277"/>
    <cellStyle name="Accent6 2 2" xfId="278"/>
    <cellStyle name="Accent6 3" xfId="279"/>
    <cellStyle name="Accent6 4" xfId="280"/>
    <cellStyle name="Accent6 4 2" xfId="281"/>
    <cellStyle name="Accent6 5" xfId="282"/>
    <cellStyle name="Accent6 6" xfId="283"/>
    <cellStyle name="Accent6 7" xfId="284"/>
    <cellStyle name="Bad" xfId="285"/>
    <cellStyle name="Bad 2" xfId="286"/>
    <cellStyle name="Bad 2 2" xfId="287"/>
    <cellStyle name="Bad 3" xfId="288"/>
    <cellStyle name="Bad 4" xfId="289"/>
    <cellStyle name="Bad 4 2" xfId="290"/>
    <cellStyle name="Bad 5" xfId="291"/>
    <cellStyle name="Bad 6" xfId="292"/>
    <cellStyle name="Bad 7" xfId="293"/>
    <cellStyle name="Calculation" xfId="294"/>
    <cellStyle name="Calculation 2" xfId="295"/>
    <cellStyle name="Calculation 2 2" xfId="296"/>
    <cellStyle name="Calculation 3" xfId="297"/>
    <cellStyle name="Calculation 4" xfId="298"/>
    <cellStyle name="Calculation 4 2" xfId="299"/>
    <cellStyle name="Calculation 4_Copy of SANTEQNIKA" xfId="300"/>
    <cellStyle name="Calculation 5" xfId="301"/>
    <cellStyle name="Calculation 6" xfId="302"/>
    <cellStyle name="Calculation 7" xfId="303"/>
    <cellStyle name="Check Cell" xfId="304"/>
    <cellStyle name="Check Cell 2" xfId="305"/>
    <cellStyle name="Check Cell 2 2" xfId="306"/>
    <cellStyle name="Check Cell 3" xfId="307"/>
    <cellStyle name="Check Cell 4" xfId="308"/>
    <cellStyle name="Check Cell 4 2" xfId="309"/>
    <cellStyle name="Check Cell 4_Copy of SANTEQNIKA" xfId="310"/>
    <cellStyle name="Check Cell 5" xfId="311"/>
    <cellStyle name="Check Cell 6" xfId="312"/>
    <cellStyle name="Check Cell 7" xfId="313"/>
    <cellStyle name="Comma" xfId="314"/>
    <cellStyle name="Comma [0]" xfId="315"/>
    <cellStyle name="Comma 2" xfId="316"/>
    <cellStyle name="Comma 2 2" xfId="317"/>
    <cellStyle name="Comma 2 3" xfId="318"/>
    <cellStyle name="Comma 3" xfId="319"/>
    <cellStyle name="Comma 4" xfId="320"/>
    <cellStyle name="Currency" xfId="321"/>
    <cellStyle name="Currency [0]" xfId="322"/>
    <cellStyle name="Excel Built-in Normal" xfId="323"/>
    <cellStyle name="Explanatory Text" xfId="324"/>
    <cellStyle name="Explanatory Text 2" xfId="325"/>
    <cellStyle name="Explanatory Text 2 2" xfId="326"/>
    <cellStyle name="Explanatory Text 3" xfId="327"/>
    <cellStyle name="Explanatory Text 4" xfId="328"/>
    <cellStyle name="Explanatory Text 4 2" xfId="329"/>
    <cellStyle name="Explanatory Text 5" xfId="330"/>
    <cellStyle name="Explanatory Text 6" xfId="331"/>
    <cellStyle name="Explanatory Text 7" xfId="332"/>
    <cellStyle name="Followed Hyperlink" xfId="333"/>
    <cellStyle name="Good" xfId="334"/>
    <cellStyle name="Good 2" xfId="335"/>
    <cellStyle name="Good 2 2" xfId="336"/>
    <cellStyle name="Good 3" xfId="337"/>
    <cellStyle name="Good 4" xfId="338"/>
    <cellStyle name="Good 4 2" xfId="339"/>
    <cellStyle name="Good 5" xfId="340"/>
    <cellStyle name="Good 6" xfId="341"/>
    <cellStyle name="Good 7" xfId="342"/>
    <cellStyle name="Heading 1" xfId="343"/>
    <cellStyle name="Heading 1 2" xfId="344"/>
    <cellStyle name="Heading 1 2 2" xfId="345"/>
    <cellStyle name="Heading 1 3" xfId="346"/>
    <cellStyle name="Heading 1 4" xfId="347"/>
    <cellStyle name="Heading 1 4 2" xfId="348"/>
    <cellStyle name="Heading 1 4_Copy of SANTEQNIKA" xfId="349"/>
    <cellStyle name="Heading 1 5" xfId="350"/>
    <cellStyle name="Heading 1 6" xfId="351"/>
    <cellStyle name="Heading 1 7" xfId="352"/>
    <cellStyle name="Heading 2" xfId="353"/>
    <cellStyle name="Heading 2 2" xfId="354"/>
    <cellStyle name="Heading 2 2 2" xfId="355"/>
    <cellStyle name="Heading 2 3" xfId="356"/>
    <cellStyle name="Heading 2 4" xfId="357"/>
    <cellStyle name="Heading 2 4 2" xfId="358"/>
    <cellStyle name="Heading 2 4_Copy of SANTEQNIKA" xfId="359"/>
    <cellStyle name="Heading 2 5" xfId="360"/>
    <cellStyle name="Heading 2 6" xfId="361"/>
    <cellStyle name="Heading 2 7" xfId="362"/>
    <cellStyle name="Heading 3" xfId="363"/>
    <cellStyle name="Heading 3 2" xfId="364"/>
    <cellStyle name="Heading 3 2 2" xfId="365"/>
    <cellStyle name="Heading 3 3" xfId="366"/>
    <cellStyle name="Heading 3 4" xfId="367"/>
    <cellStyle name="Heading 3 4 2" xfId="368"/>
    <cellStyle name="Heading 3 4_Copy of SANTEQNIKA" xfId="369"/>
    <cellStyle name="Heading 3 5" xfId="370"/>
    <cellStyle name="Heading 3 6" xfId="371"/>
    <cellStyle name="Heading 3 7" xfId="372"/>
    <cellStyle name="Heading 4" xfId="373"/>
    <cellStyle name="Heading 4 2" xfId="374"/>
    <cellStyle name="Heading 4 2 2" xfId="375"/>
    <cellStyle name="Heading 4 3" xfId="376"/>
    <cellStyle name="Heading 4 4" xfId="377"/>
    <cellStyle name="Heading 4 4 2" xfId="378"/>
    <cellStyle name="Heading 4 5" xfId="379"/>
    <cellStyle name="Heading 4 6" xfId="380"/>
    <cellStyle name="Heading 4 7" xfId="381"/>
    <cellStyle name="Hyperlink" xfId="382"/>
    <cellStyle name="Input" xfId="383"/>
    <cellStyle name="Input 2" xfId="384"/>
    <cellStyle name="Input 2 2" xfId="385"/>
    <cellStyle name="Input 3" xfId="386"/>
    <cellStyle name="Input 4" xfId="387"/>
    <cellStyle name="Input 4 2" xfId="388"/>
    <cellStyle name="Input 4_Copy of SANTEQNIKA" xfId="389"/>
    <cellStyle name="Input 5" xfId="390"/>
    <cellStyle name="Input 6" xfId="391"/>
    <cellStyle name="Input 7" xfId="392"/>
    <cellStyle name="Linked Cell" xfId="393"/>
    <cellStyle name="Linked Cell 2" xfId="394"/>
    <cellStyle name="Linked Cell 2 2" xfId="395"/>
    <cellStyle name="Linked Cell 3" xfId="396"/>
    <cellStyle name="Linked Cell 4" xfId="397"/>
    <cellStyle name="Linked Cell 4 2" xfId="398"/>
    <cellStyle name="Linked Cell 4_Copy of SANTEQNIKA" xfId="399"/>
    <cellStyle name="Linked Cell 5" xfId="400"/>
    <cellStyle name="Linked Cell 6" xfId="401"/>
    <cellStyle name="Linked Cell 7" xfId="402"/>
    <cellStyle name="Neutral" xfId="403"/>
    <cellStyle name="Neutral 2" xfId="404"/>
    <cellStyle name="Neutral 2 2" xfId="405"/>
    <cellStyle name="Neutral 3" xfId="406"/>
    <cellStyle name="Neutral 4" xfId="407"/>
    <cellStyle name="Neutral 4 2" xfId="408"/>
    <cellStyle name="Neutral 5" xfId="409"/>
    <cellStyle name="Neutral 6" xfId="410"/>
    <cellStyle name="Neutral 7" xfId="411"/>
    <cellStyle name="Normal 10" xfId="412"/>
    <cellStyle name="Normal 10 2" xfId="413"/>
    <cellStyle name="Normal 10 2 2" xfId="414"/>
    <cellStyle name="Normal 10 2 3" xfId="415"/>
    <cellStyle name="Normal 11" xfId="416"/>
    <cellStyle name="Normal 11 2" xfId="417"/>
    <cellStyle name="Normal 11 2 2" xfId="418"/>
    <cellStyle name="Normal 12" xfId="419"/>
    <cellStyle name="Normal 12 2" xfId="420"/>
    <cellStyle name="Normal 13" xfId="421"/>
    <cellStyle name="Normal 13 2" xfId="422"/>
    <cellStyle name="Normal 14" xfId="423"/>
    <cellStyle name="Normal 14 2" xfId="424"/>
    <cellStyle name="Normal 14 3" xfId="425"/>
    <cellStyle name="Normal 14 4" xfId="426"/>
    <cellStyle name="Normal 14_anakia II etapi.xls sm. defeqturi" xfId="427"/>
    <cellStyle name="Normal 15" xfId="428"/>
    <cellStyle name="Normal 16" xfId="429"/>
    <cellStyle name="Normal 2" xfId="430"/>
    <cellStyle name="Normal 2 10" xfId="431"/>
    <cellStyle name="Normal 2 11" xfId="432"/>
    <cellStyle name="Normal 2 11 2" xfId="433"/>
    <cellStyle name="Normal 2 2" xfId="434"/>
    <cellStyle name="Normal 2 2 2" xfId="435"/>
    <cellStyle name="Normal 2 2 3" xfId="436"/>
    <cellStyle name="Normal 2 2 4" xfId="437"/>
    <cellStyle name="Normal 2 2 5" xfId="438"/>
    <cellStyle name="Normal 2 2 6" xfId="439"/>
    <cellStyle name="Normal 2 2 7" xfId="440"/>
    <cellStyle name="Normal 2 2 7 2" xfId="441"/>
    <cellStyle name="Normal 2 2 8" xfId="442"/>
    <cellStyle name="Normal 2 2_Copy of SANTEQNIKA" xfId="443"/>
    <cellStyle name="Normal 2 3" xfId="444"/>
    <cellStyle name="Normal 2 4" xfId="445"/>
    <cellStyle name="Normal 2 5" xfId="446"/>
    <cellStyle name="Normal 2 6" xfId="447"/>
    <cellStyle name="Normal 2 7" xfId="448"/>
    <cellStyle name="Normal 2 7 2" xfId="449"/>
    <cellStyle name="Normal 2 7 2 2" xfId="450"/>
    <cellStyle name="Normal 2 8" xfId="451"/>
    <cellStyle name="Normal 2_ELEQTRO" xfId="452"/>
    <cellStyle name="Normal 26" xfId="453"/>
    <cellStyle name="Normal 27" xfId="454"/>
    <cellStyle name="Normal 3" xfId="455"/>
    <cellStyle name="Normal 3 2" xfId="456"/>
    <cellStyle name="Normal 3 3" xfId="457"/>
    <cellStyle name="Normal 31" xfId="458"/>
    <cellStyle name="Normal 32 2" xfId="459"/>
    <cellStyle name="Normal 32 2 2" xfId="460"/>
    <cellStyle name="Normal 33 2" xfId="461"/>
    <cellStyle name="Normal 33 2 2" xfId="462"/>
    <cellStyle name="Normal 38 3" xfId="463"/>
    <cellStyle name="Normal 4" xfId="464"/>
    <cellStyle name="Normal 4 2" xfId="465"/>
    <cellStyle name="Normal 42" xfId="466"/>
    <cellStyle name="Normal 49" xfId="467"/>
    <cellStyle name="Normal 49 2" xfId="468"/>
    <cellStyle name="Normal 49 2 2" xfId="469"/>
    <cellStyle name="Normal 49 3" xfId="470"/>
    <cellStyle name="Normal 5" xfId="471"/>
    <cellStyle name="Normal 6" xfId="472"/>
    <cellStyle name="Normal 7" xfId="473"/>
    <cellStyle name="Normal 8" xfId="474"/>
    <cellStyle name="Normal 8 2" xfId="475"/>
    <cellStyle name="Normal 8_Copy of SANTEQNIKA" xfId="476"/>
    <cellStyle name="Normal 9" xfId="477"/>
    <cellStyle name="Normal 9 2" xfId="478"/>
    <cellStyle name="Normal 9 2 2" xfId="479"/>
    <cellStyle name="Normal 9_Copy of SANTEQNIKA" xfId="480"/>
    <cellStyle name="Note" xfId="481"/>
    <cellStyle name="Note 2" xfId="482"/>
    <cellStyle name="Note 3" xfId="483"/>
    <cellStyle name="Note 4" xfId="484"/>
    <cellStyle name="Note 4 2" xfId="485"/>
    <cellStyle name="Note 4_Copy of SANTEQNIKA" xfId="486"/>
    <cellStyle name="Note 5" xfId="487"/>
    <cellStyle name="Note 6" xfId="488"/>
    <cellStyle name="Note 7" xfId="489"/>
    <cellStyle name="Note 8" xfId="490"/>
    <cellStyle name="Output" xfId="491"/>
    <cellStyle name="Output 2" xfId="492"/>
    <cellStyle name="Output 2 2" xfId="493"/>
    <cellStyle name="Output 3" xfId="494"/>
    <cellStyle name="Output 4" xfId="495"/>
    <cellStyle name="Output 4 2" xfId="496"/>
    <cellStyle name="Output 4_Copy of SANTEQNIKA" xfId="497"/>
    <cellStyle name="Output 5" xfId="498"/>
    <cellStyle name="Output 6" xfId="499"/>
    <cellStyle name="Output 7" xfId="500"/>
    <cellStyle name="Percent" xfId="501"/>
    <cellStyle name="Percent 2" xfId="502"/>
    <cellStyle name="Style 1" xfId="503"/>
    <cellStyle name="Title" xfId="504"/>
    <cellStyle name="Title 2" xfId="505"/>
    <cellStyle name="Title 2 2" xfId="506"/>
    <cellStyle name="Title 3" xfId="507"/>
    <cellStyle name="Title 4" xfId="508"/>
    <cellStyle name="Title 4 2" xfId="509"/>
    <cellStyle name="Title 5" xfId="510"/>
    <cellStyle name="Title 6" xfId="511"/>
    <cellStyle name="Title 7" xfId="512"/>
    <cellStyle name="Total" xfId="513"/>
    <cellStyle name="Total 2" xfId="514"/>
    <cellStyle name="Total 2 2" xfId="515"/>
    <cellStyle name="Total 3" xfId="516"/>
    <cellStyle name="Total 4" xfId="517"/>
    <cellStyle name="Total 4 2" xfId="518"/>
    <cellStyle name="Total 4_Copy of SANTEQNIKA" xfId="519"/>
    <cellStyle name="Total 5" xfId="520"/>
    <cellStyle name="Total 6" xfId="521"/>
    <cellStyle name="Total 7" xfId="522"/>
    <cellStyle name="Warning Text" xfId="523"/>
    <cellStyle name="Warning Text 2" xfId="524"/>
    <cellStyle name="Warning Text 2 2" xfId="525"/>
    <cellStyle name="Warning Text 3" xfId="526"/>
    <cellStyle name="Warning Text 4" xfId="527"/>
    <cellStyle name="Warning Text 4 2" xfId="528"/>
    <cellStyle name="Warning Text 5" xfId="529"/>
    <cellStyle name="Warning Text 6" xfId="530"/>
    <cellStyle name="Warning Text 7" xfId="531"/>
    <cellStyle name="Акцент1" xfId="532"/>
    <cellStyle name="Акцент1 2" xfId="533"/>
    <cellStyle name="Акцент1 3" xfId="534"/>
    <cellStyle name="Акцент2" xfId="535"/>
    <cellStyle name="Акцент2 2" xfId="536"/>
    <cellStyle name="Акцент2 3" xfId="537"/>
    <cellStyle name="Акцент3" xfId="538"/>
    <cellStyle name="Акцент3 2" xfId="539"/>
    <cellStyle name="Акцент3 3" xfId="540"/>
    <cellStyle name="Акцент4" xfId="541"/>
    <cellStyle name="Акцент4 2" xfId="542"/>
    <cellStyle name="Акцент4 3" xfId="543"/>
    <cellStyle name="Акцент5" xfId="544"/>
    <cellStyle name="Акцент5 2" xfId="545"/>
    <cellStyle name="Акцент5 3" xfId="546"/>
    <cellStyle name="Акцент6" xfId="547"/>
    <cellStyle name="Акцент6 2" xfId="548"/>
    <cellStyle name="Акцент6 3" xfId="549"/>
    <cellStyle name="Ввод " xfId="550"/>
    <cellStyle name="Ввод  2" xfId="551"/>
    <cellStyle name="Ввод  3" xfId="552"/>
    <cellStyle name="Вывод" xfId="553"/>
    <cellStyle name="Вывод 2" xfId="554"/>
    <cellStyle name="Вывод 3" xfId="555"/>
    <cellStyle name="Вычисление" xfId="556"/>
    <cellStyle name="Вычисление 2" xfId="557"/>
    <cellStyle name="Вычисление 3" xfId="558"/>
    <cellStyle name="Заголовок 1" xfId="559"/>
    <cellStyle name="Заголовок 1 2" xfId="560"/>
    <cellStyle name="Заголовок 1 3" xfId="561"/>
    <cellStyle name="Заголовок 2" xfId="562"/>
    <cellStyle name="Заголовок 2 2" xfId="563"/>
    <cellStyle name="Заголовок 2 3" xfId="564"/>
    <cellStyle name="Заголовок 3" xfId="565"/>
    <cellStyle name="Заголовок 3 2" xfId="566"/>
    <cellStyle name="Заголовок 3 3" xfId="567"/>
    <cellStyle name="Заголовок 4" xfId="568"/>
    <cellStyle name="Заголовок 4 2" xfId="569"/>
    <cellStyle name="Заголовок 4 3" xfId="570"/>
    <cellStyle name="Итог" xfId="571"/>
    <cellStyle name="Итог 2" xfId="572"/>
    <cellStyle name="Итог 3" xfId="573"/>
    <cellStyle name="Контрольная ячейка" xfId="574"/>
    <cellStyle name="Контрольная ячейка 2" xfId="575"/>
    <cellStyle name="Контрольная ячейка 3" xfId="576"/>
    <cellStyle name="Название" xfId="577"/>
    <cellStyle name="Название 2" xfId="578"/>
    <cellStyle name="Название 3" xfId="579"/>
    <cellStyle name="Нейтральный" xfId="580"/>
    <cellStyle name="Нейтральный 2" xfId="581"/>
    <cellStyle name="Нейтральный 3" xfId="582"/>
    <cellStyle name="Обычный 2" xfId="583"/>
    <cellStyle name="Обычный 2 2" xfId="584"/>
    <cellStyle name="Обычный 2 2 2" xfId="585"/>
    <cellStyle name="Обычный 2 2 2 2" xfId="586"/>
    <cellStyle name="Обычный 2 2 3" xfId="587"/>
    <cellStyle name="Обычный 2 3" xfId="588"/>
    <cellStyle name="Обычный 2 3 2" xfId="589"/>
    <cellStyle name="Обычный 2 4" xfId="590"/>
    <cellStyle name="Обычный 3" xfId="591"/>
    <cellStyle name="Обычный 3 2" xfId="592"/>
    <cellStyle name="Обычный 3 2 2" xfId="593"/>
    <cellStyle name="Обычный 3 3" xfId="594"/>
    <cellStyle name="Обычный 4" xfId="595"/>
    <cellStyle name="Обычный 4 2" xfId="596"/>
    <cellStyle name="Обычный 4 2 2" xfId="597"/>
    <cellStyle name="Обычный 4 3" xfId="598"/>
    <cellStyle name="Обычный 5" xfId="599"/>
    <cellStyle name="Обычный 5 2" xfId="600"/>
    <cellStyle name="Обычный 5 2 2" xfId="601"/>
    <cellStyle name="Обычный 5 2 3" xfId="602"/>
    <cellStyle name="Обычный 5 3" xfId="603"/>
    <cellStyle name="Обычный 5 3 2" xfId="604"/>
    <cellStyle name="Обычный 5 4" xfId="605"/>
    <cellStyle name="Обычный 5 5" xfId="606"/>
    <cellStyle name="Обычный 5 5 2" xfId="607"/>
    <cellStyle name="Обычный 5 6" xfId="608"/>
    <cellStyle name="Обычный 6" xfId="609"/>
    <cellStyle name="Обычный 6 2" xfId="610"/>
    <cellStyle name="Обычный 7" xfId="611"/>
    <cellStyle name="Обычный_დემონტაჟი" xfId="612"/>
    <cellStyle name="Плохой" xfId="613"/>
    <cellStyle name="Плохой 2" xfId="614"/>
    <cellStyle name="Плохой 3" xfId="615"/>
    <cellStyle name="Пояснение" xfId="616"/>
    <cellStyle name="Пояснение 2" xfId="617"/>
    <cellStyle name="Пояснение 3" xfId="618"/>
    <cellStyle name="Примечание" xfId="619"/>
    <cellStyle name="Примечание 2" xfId="620"/>
    <cellStyle name="Примечание 3" xfId="621"/>
    <cellStyle name="Примечание 4" xfId="622"/>
    <cellStyle name="Процентный 2" xfId="623"/>
    <cellStyle name="Процентный 3" xfId="624"/>
    <cellStyle name="Процентный 3 2" xfId="625"/>
    <cellStyle name="Процентный 3 2 2" xfId="626"/>
    <cellStyle name="Процентный 3 3" xfId="627"/>
    <cellStyle name="Связанная ячейка" xfId="628"/>
    <cellStyle name="Связанная ячейка 2" xfId="629"/>
    <cellStyle name="Связанная ячейка 3" xfId="630"/>
    <cellStyle name="Текст предупреждения" xfId="631"/>
    <cellStyle name="Текст предупреждения 2" xfId="632"/>
    <cellStyle name="Текст предупреждения 3" xfId="633"/>
    <cellStyle name="Финансовый 2" xfId="634"/>
    <cellStyle name="Финансовый 2 2" xfId="635"/>
    <cellStyle name="Финансовый 2 2 2" xfId="636"/>
    <cellStyle name="Финансовый 2 2 2 2" xfId="637"/>
    <cellStyle name="Финансовый 2 2 2 3" xfId="638"/>
    <cellStyle name="Финансовый 2 2 3" xfId="639"/>
    <cellStyle name="Финансовый 2 2 4" xfId="640"/>
    <cellStyle name="Финансовый 2 3" xfId="641"/>
    <cellStyle name="Финансовый 2 3 2" xfId="642"/>
    <cellStyle name="Финансовый 2 4" xfId="643"/>
    <cellStyle name="Финансовый 2 4 2" xfId="644"/>
    <cellStyle name="Финансовый 2 5" xfId="645"/>
    <cellStyle name="Финансовый 3" xfId="646"/>
    <cellStyle name="Финансовый 3 2" xfId="647"/>
    <cellStyle name="Финансовый 3 2 2" xfId="648"/>
    <cellStyle name="Финансовый 3 2 2 2" xfId="649"/>
    <cellStyle name="Финансовый 3 2 3" xfId="650"/>
    <cellStyle name="Финансовый 3 2 3 2" xfId="651"/>
    <cellStyle name="Финансовый 3 2 3 3" xfId="652"/>
    <cellStyle name="Финансовый 3 2 4" xfId="653"/>
    <cellStyle name="Финансовый 3 3" xfId="654"/>
    <cellStyle name="Финансовый 3 3 2" xfId="655"/>
    <cellStyle name="Финансовый 3 4" xfId="656"/>
    <cellStyle name="Финансовый 3 4 2" xfId="657"/>
    <cellStyle name="Финансовый 3 5" xfId="658"/>
    <cellStyle name="Финансовый 3 6" xfId="659"/>
    <cellStyle name="Финансовый 4" xfId="660"/>
    <cellStyle name="Финансовый 4 2" xfId="661"/>
    <cellStyle name="Хороший" xfId="662"/>
    <cellStyle name="Хороший 2" xfId="663"/>
    <cellStyle name="Хороший 3" xfId="664"/>
    <cellStyle name="სათაური3" xfId="6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600075</xdr:colOff>
      <xdr:row>95</xdr:row>
      <xdr:rowOff>238125</xdr:rowOff>
    </xdr:from>
    <xdr:to>
      <xdr:col>23</xdr:col>
      <xdr:colOff>295275</xdr:colOff>
      <xdr:row>96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501777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7"/>
  <sheetViews>
    <sheetView tabSelected="1" view="pageBreakPreview" zoomScaleSheetLayoutView="100" zoomScalePageLayoutView="0" workbookViewId="0" topLeftCell="A82">
      <selection activeCell="B2" sqref="B2:B3"/>
    </sheetView>
  </sheetViews>
  <sheetFormatPr defaultColWidth="9.140625" defaultRowHeight="29.25" customHeight="1"/>
  <cols>
    <col min="1" max="1" width="5.140625" style="10" customWidth="1"/>
    <col min="2" max="2" width="38.140625" style="12" customWidth="1"/>
    <col min="3" max="3" width="8.00390625" style="13" customWidth="1"/>
    <col min="4" max="4" width="9.7109375" style="13" customWidth="1"/>
    <col min="5" max="5" width="8.57421875" style="13" customWidth="1"/>
    <col min="6" max="6" width="11.421875" style="35" customWidth="1"/>
    <col min="7" max="7" width="10.28125" style="31" hidden="1" customWidth="1"/>
    <col min="8" max="8" width="9.00390625" style="31" hidden="1" customWidth="1"/>
    <col min="9" max="9" width="7.57421875" style="12" hidden="1" customWidth="1"/>
    <col min="10" max="12" width="9.140625" style="12" hidden="1" customWidth="1"/>
    <col min="13" max="13" width="9.140625" style="13" hidden="1" customWidth="1"/>
    <col min="14" max="14" width="0.71875" style="13" hidden="1" customWidth="1"/>
    <col min="15" max="15" width="11.28125" style="13" customWidth="1"/>
    <col min="16" max="16" width="12.00390625" style="13" customWidth="1"/>
    <col min="17" max="17" width="10.28125" style="13" bestFit="1" customWidth="1"/>
    <col min="18" max="19" width="9.140625" style="13" customWidth="1"/>
    <col min="20" max="20" width="14.7109375" style="13" customWidth="1"/>
    <col min="21" max="16384" width="9.140625" style="13" customWidth="1"/>
  </cols>
  <sheetData>
    <row r="1" spans="1:8" ht="36" customHeight="1">
      <c r="A1" s="153" t="s">
        <v>23</v>
      </c>
      <c r="B1" s="153"/>
      <c r="C1" s="153"/>
      <c r="D1" s="153"/>
      <c r="E1" s="153"/>
      <c r="F1" s="153"/>
      <c r="G1" s="11"/>
      <c r="H1" s="12"/>
    </row>
    <row r="2" spans="1:9" ht="30" customHeight="1">
      <c r="A2" s="156" t="s">
        <v>0</v>
      </c>
      <c r="B2" s="173" t="s">
        <v>5</v>
      </c>
      <c r="C2" s="154" t="s">
        <v>6</v>
      </c>
      <c r="D2" s="154" t="s">
        <v>7</v>
      </c>
      <c r="E2" s="151" t="s">
        <v>8</v>
      </c>
      <c r="F2" s="152"/>
      <c r="G2" s="16"/>
      <c r="H2" s="16"/>
      <c r="I2" s="16"/>
    </row>
    <row r="3" spans="1:12" ht="61.5" customHeight="1">
      <c r="A3" s="157"/>
      <c r="B3" s="174"/>
      <c r="C3" s="155"/>
      <c r="D3" s="155"/>
      <c r="E3" s="1" t="s">
        <v>102</v>
      </c>
      <c r="F3" s="2" t="s">
        <v>21</v>
      </c>
      <c r="G3" s="3"/>
      <c r="H3" s="3"/>
      <c r="I3" s="16"/>
      <c r="L3" s="12" t="s">
        <v>2</v>
      </c>
    </row>
    <row r="4" spans="1:12" s="14" customFormat="1" ht="24" customHeight="1">
      <c r="A4" s="15" t="s">
        <v>1</v>
      </c>
      <c r="B4" s="175">
        <v>3</v>
      </c>
      <c r="C4" s="17">
        <v>4</v>
      </c>
      <c r="D4" s="17">
        <v>6</v>
      </c>
      <c r="E4" s="18">
        <v>7</v>
      </c>
      <c r="F4" s="158">
        <v>8</v>
      </c>
      <c r="G4" s="19"/>
      <c r="H4" s="19"/>
      <c r="I4" s="20"/>
      <c r="J4" s="11"/>
      <c r="K4" s="11"/>
      <c r="L4" s="11"/>
    </row>
    <row r="5" spans="1:12" s="14" customFormat="1" ht="16.5" customHeight="1">
      <c r="A5" s="15"/>
      <c r="B5" s="176" t="s">
        <v>24</v>
      </c>
      <c r="C5" s="17"/>
      <c r="D5" s="21"/>
      <c r="E5" s="22"/>
      <c r="F5" s="159"/>
      <c r="G5" s="19"/>
      <c r="H5" s="19"/>
      <c r="I5" s="20"/>
      <c r="J5" s="11"/>
      <c r="K5" s="11"/>
      <c r="L5" s="11"/>
    </row>
    <row r="6" spans="1:12" s="14" customFormat="1" ht="56.25" customHeight="1">
      <c r="A6" s="41">
        <v>1</v>
      </c>
      <c r="B6" s="42" t="s">
        <v>31</v>
      </c>
      <c r="C6" s="42" t="s">
        <v>15</v>
      </c>
      <c r="D6" s="49">
        <v>2.5</v>
      </c>
      <c r="E6" s="44"/>
      <c r="F6" s="44"/>
      <c r="G6" s="19"/>
      <c r="H6" s="19"/>
      <c r="I6" s="20"/>
      <c r="J6" s="11"/>
      <c r="K6" s="11"/>
      <c r="L6" s="11"/>
    </row>
    <row r="7" spans="1:12" s="14" customFormat="1" ht="75" customHeight="1">
      <c r="A7" s="54" t="s">
        <v>9</v>
      </c>
      <c r="B7" s="42" t="s">
        <v>89</v>
      </c>
      <c r="C7" s="6" t="s">
        <v>88</v>
      </c>
      <c r="D7" s="53">
        <v>0.5</v>
      </c>
      <c r="E7" s="53"/>
      <c r="F7" s="34"/>
      <c r="G7" s="19"/>
      <c r="H7" s="19"/>
      <c r="I7" s="20"/>
      <c r="J7" s="11"/>
      <c r="K7" s="11"/>
      <c r="L7" s="11"/>
    </row>
    <row r="8" spans="1:12" s="14" customFormat="1" ht="41.25" customHeight="1">
      <c r="A8" s="41">
        <v>3</v>
      </c>
      <c r="B8" s="42" t="s">
        <v>85</v>
      </c>
      <c r="C8" s="42" t="s">
        <v>15</v>
      </c>
      <c r="D8" s="49">
        <v>0.5</v>
      </c>
      <c r="E8" s="44"/>
      <c r="F8" s="44"/>
      <c r="G8" s="19"/>
      <c r="H8" s="19"/>
      <c r="I8" s="20"/>
      <c r="J8" s="11"/>
      <c r="K8" s="11"/>
      <c r="L8" s="11"/>
    </row>
    <row r="9" spans="1:12" s="14" customFormat="1" ht="53.25" customHeight="1">
      <c r="A9" s="25">
        <v>4</v>
      </c>
      <c r="B9" s="7" t="s">
        <v>90</v>
      </c>
      <c r="C9" s="50" t="s">
        <v>10</v>
      </c>
      <c r="D9" s="49">
        <v>111</v>
      </c>
      <c r="E9" s="51"/>
      <c r="F9" s="44"/>
      <c r="G9" s="19"/>
      <c r="H9" s="19"/>
      <c r="I9" s="20"/>
      <c r="J9" s="11"/>
      <c r="K9" s="11"/>
      <c r="L9" s="11"/>
    </row>
    <row r="10" spans="1:12" s="14" customFormat="1" ht="38.25" customHeight="1">
      <c r="A10" s="9" t="s">
        <v>32</v>
      </c>
      <c r="B10" s="7" t="s">
        <v>27</v>
      </c>
      <c r="C10" s="7" t="s">
        <v>16</v>
      </c>
      <c r="D10" s="49">
        <v>0.5</v>
      </c>
      <c r="E10" s="44"/>
      <c r="F10" s="44"/>
      <c r="G10" s="19"/>
      <c r="H10" s="19"/>
      <c r="I10" s="20"/>
      <c r="J10" s="11"/>
      <c r="K10" s="11"/>
      <c r="L10" s="11"/>
    </row>
    <row r="11" spans="1:12" s="14" customFormat="1" ht="39" customHeight="1">
      <c r="A11" s="9" t="s">
        <v>82</v>
      </c>
      <c r="B11" s="7" t="s">
        <v>26</v>
      </c>
      <c r="C11" s="7" t="s">
        <v>11</v>
      </c>
      <c r="D11" s="53">
        <v>83</v>
      </c>
      <c r="E11" s="34"/>
      <c r="F11" s="34"/>
      <c r="G11" s="19"/>
      <c r="H11" s="19"/>
      <c r="I11" s="20"/>
      <c r="J11" s="11"/>
      <c r="K11" s="11"/>
      <c r="L11" s="11"/>
    </row>
    <row r="12" spans="1:12" s="14" customFormat="1" ht="55.5" customHeight="1">
      <c r="A12" s="25">
        <v>7</v>
      </c>
      <c r="B12" s="7" t="s">
        <v>25</v>
      </c>
      <c r="C12" s="50" t="s">
        <v>10</v>
      </c>
      <c r="D12" s="53">
        <v>858</v>
      </c>
      <c r="E12" s="6"/>
      <c r="F12" s="34"/>
      <c r="G12" s="19"/>
      <c r="H12" s="19"/>
      <c r="I12" s="20"/>
      <c r="J12" s="11"/>
      <c r="K12" s="11"/>
      <c r="L12" s="11"/>
    </row>
    <row r="13" spans="1:12" s="14" customFormat="1" ht="45" customHeight="1">
      <c r="A13" s="25">
        <v>8</v>
      </c>
      <c r="B13" s="7" t="s">
        <v>77</v>
      </c>
      <c r="C13" s="55" t="s">
        <v>16</v>
      </c>
      <c r="D13" s="56">
        <v>80</v>
      </c>
      <c r="E13" s="56"/>
      <c r="F13" s="26"/>
      <c r="G13" s="19"/>
      <c r="H13" s="19"/>
      <c r="I13" s="20"/>
      <c r="J13" s="11"/>
      <c r="K13" s="11"/>
      <c r="L13" s="11"/>
    </row>
    <row r="14" spans="1:12" s="14" customFormat="1" ht="45.75" customHeight="1">
      <c r="A14" s="25">
        <v>9</v>
      </c>
      <c r="B14" s="7" t="s">
        <v>17</v>
      </c>
      <c r="C14" s="57" t="s">
        <v>16</v>
      </c>
      <c r="D14" s="56">
        <f>D13</f>
        <v>80</v>
      </c>
      <c r="E14" s="26"/>
      <c r="F14" s="26"/>
      <c r="G14" s="19"/>
      <c r="H14" s="19"/>
      <c r="I14" s="20"/>
      <c r="J14" s="11"/>
      <c r="K14" s="11"/>
      <c r="L14" s="11"/>
    </row>
    <row r="15" spans="1:12" s="14" customFormat="1" ht="27" customHeight="1">
      <c r="A15" s="32">
        <v>10</v>
      </c>
      <c r="B15" s="7" t="s">
        <v>18</v>
      </c>
      <c r="C15" s="57" t="s">
        <v>16</v>
      </c>
      <c r="D15" s="56">
        <f>D14</f>
        <v>80</v>
      </c>
      <c r="E15" s="26"/>
      <c r="F15" s="26"/>
      <c r="G15" s="19"/>
      <c r="H15" s="19"/>
      <c r="I15" s="20"/>
      <c r="J15" s="11"/>
      <c r="K15" s="11"/>
      <c r="L15" s="11"/>
    </row>
    <row r="16" spans="1:12" s="14" customFormat="1" ht="27" customHeight="1">
      <c r="A16" s="59"/>
      <c r="B16" s="60" t="s">
        <v>106</v>
      </c>
      <c r="C16" s="61"/>
      <c r="D16" s="63"/>
      <c r="E16" s="62"/>
      <c r="F16" s="62"/>
      <c r="G16" s="19"/>
      <c r="H16" s="19"/>
      <c r="I16" s="20"/>
      <c r="J16" s="11"/>
      <c r="K16" s="11"/>
      <c r="L16" s="11"/>
    </row>
    <row r="17" spans="1:12" s="14" customFormat="1" ht="27" customHeight="1">
      <c r="A17" s="8"/>
      <c r="B17" s="60" t="s">
        <v>62</v>
      </c>
      <c r="C17" s="58"/>
      <c r="D17" s="28"/>
      <c r="E17" s="27"/>
      <c r="F17" s="27"/>
      <c r="G17" s="19"/>
      <c r="H17" s="19"/>
      <c r="I17" s="20"/>
      <c r="J17" s="11"/>
      <c r="K17" s="11"/>
      <c r="L17" s="11"/>
    </row>
    <row r="18" spans="1:12" s="14" customFormat="1" ht="27" customHeight="1">
      <c r="A18" s="8"/>
      <c r="B18" s="60" t="s">
        <v>63</v>
      </c>
      <c r="C18" s="58"/>
      <c r="D18" s="28"/>
      <c r="E18" s="27"/>
      <c r="F18" s="27"/>
      <c r="G18" s="19"/>
      <c r="H18" s="19"/>
      <c r="I18" s="20"/>
      <c r="J18" s="11"/>
      <c r="K18" s="11"/>
      <c r="L18" s="11"/>
    </row>
    <row r="19" spans="1:12" s="14" customFormat="1" ht="54" customHeight="1">
      <c r="A19" s="64" t="s">
        <v>1</v>
      </c>
      <c r="B19" s="42" t="s">
        <v>64</v>
      </c>
      <c r="C19" s="42" t="s">
        <v>28</v>
      </c>
      <c r="D19" s="100">
        <v>310</v>
      </c>
      <c r="E19" s="66"/>
      <c r="F19" s="66"/>
      <c r="G19" s="19"/>
      <c r="H19" s="19"/>
      <c r="I19" s="20"/>
      <c r="J19" s="11"/>
      <c r="K19" s="11"/>
      <c r="L19" s="11"/>
    </row>
    <row r="20" spans="1:12" s="14" customFormat="1" ht="48" customHeight="1">
      <c r="A20" s="69" t="s">
        <v>9</v>
      </c>
      <c r="B20" s="52" t="s">
        <v>67</v>
      </c>
      <c r="C20" s="51" t="s">
        <v>28</v>
      </c>
      <c r="D20" s="49">
        <v>210</v>
      </c>
      <c r="E20" s="49"/>
      <c r="F20" s="44"/>
      <c r="G20" s="19"/>
      <c r="H20" s="19"/>
      <c r="I20" s="20"/>
      <c r="J20" s="11"/>
      <c r="K20" s="11"/>
      <c r="L20" s="11"/>
    </row>
    <row r="21" spans="1:12" s="14" customFormat="1" ht="38.25" customHeight="1">
      <c r="A21" s="70">
        <v>3</v>
      </c>
      <c r="B21" s="160" t="s">
        <v>66</v>
      </c>
      <c r="C21" s="71" t="s">
        <v>28</v>
      </c>
      <c r="D21" s="71">
        <f>D20</f>
        <v>210</v>
      </c>
      <c r="E21" s="72"/>
      <c r="F21" s="160"/>
      <c r="G21" s="19"/>
      <c r="H21" s="19"/>
      <c r="I21" s="20"/>
      <c r="J21" s="11"/>
      <c r="K21" s="11"/>
      <c r="L21" s="11"/>
    </row>
    <row r="22" spans="1:12" s="14" customFormat="1" ht="37.5" customHeight="1">
      <c r="A22" s="25">
        <v>4</v>
      </c>
      <c r="B22" s="7" t="s">
        <v>65</v>
      </c>
      <c r="C22" s="57" t="s">
        <v>16</v>
      </c>
      <c r="D22" s="56">
        <v>175</v>
      </c>
      <c r="E22" s="26"/>
      <c r="F22" s="26"/>
      <c r="G22" s="19"/>
      <c r="H22" s="19"/>
      <c r="I22" s="20"/>
      <c r="J22" s="11"/>
      <c r="K22" s="11"/>
      <c r="L22" s="11"/>
    </row>
    <row r="23" spans="1:12" s="14" customFormat="1" ht="31.5" customHeight="1">
      <c r="A23" s="32">
        <v>5</v>
      </c>
      <c r="B23" s="7" t="s">
        <v>18</v>
      </c>
      <c r="C23" s="57" t="s">
        <v>16</v>
      </c>
      <c r="D23" s="56">
        <f>D22</f>
        <v>175</v>
      </c>
      <c r="E23" s="26"/>
      <c r="F23" s="26"/>
      <c r="G23" s="19"/>
      <c r="H23" s="19"/>
      <c r="I23" s="20"/>
      <c r="J23" s="11"/>
      <c r="K23" s="11"/>
      <c r="L23" s="11"/>
    </row>
    <row r="24" spans="1:12" s="14" customFormat="1" ht="27" customHeight="1">
      <c r="A24" s="59"/>
      <c r="B24" s="60" t="s">
        <v>107</v>
      </c>
      <c r="C24" s="61"/>
      <c r="D24" s="63"/>
      <c r="E24" s="62"/>
      <c r="F24" s="62"/>
      <c r="G24" s="19"/>
      <c r="H24" s="19"/>
      <c r="I24" s="20"/>
      <c r="J24" s="11"/>
      <c r="K24" s="11"/>
      <c r="L24" s="11"/>
    </row>
    <row r="25" spans="1:12" s="14" customFormat="1" ht="27" customHeight="1">
      <c r="A25" s="8"/>
      <c r="B25" s="60" t="s">
        <v>70</v>
      </c>
      <c r="C25" s="58"/>
      <c r="D25" s="28"/>
      <c r="E25" s="27"/>
      <c r="F25" s="27"/>
      <c r="G25" s="19"/>
      <c r="H25" s="19"/>
      <c r="I25" s="20"/>
      <c r="J25" s="11"/>
      <c r="K25" s="11"/>
      <c r="L25" s="11"/>
    </row>
    <row r="26" spans="1:12" s="14" customFormat="1" ht="73.5" customHeight="1">
      <c r="A26" s="54" t="s">
        <v>1</v>
      </c>
      <c r="B26" s="177" t="s">
        <v>83</v>
      </c>
      <c r="C26" s="6" t="s">
        <v>13</v>
      </c>
      <c r="D26" s="53">
        <v>1226</v>
      </c>
      <c r="E26" s="57"/>
      <c r="F26" s="26"/>
      <c r="G26" s="19"/>
      <c r="H26" s="19"/>
      <c r="I26" s="20"/>
      <c r="J26" s="11"/>
      <c r="K26" s="11"/>
      <c r="L26" s="11"/>
    </row>
    <row r="27" spans="1:12" s="14" customFormat="1" ht="54.75" customHeight="1">
      <c r="A27" s="54" t="s">
        <v>9</v>
      </c>
      <c r="B27" s="177" t="s">
        <v>84</v>
      </c>
      <c r="C27" s="6" t="s">
        <v>13</v>
      </c>
      <c r="D27" s="53">
        <v>1326</v>
      </c>
      <c r="E27" s="57"/>
      <c r="F27" s="26"/>
      <c r="G27" s="19"/>
      <c r="H27" s="19"/>
      <c r="I27" s="20"/>
      <c r="J27" s="11"/>
      <c r="K27" s="11"/>
      <c r="L27" s="11"/>
    </row>
    <row r="28" spans="1:12" s="14" customFormat="1" ht="87" customHeight="1">
      <c r="A28" s="108" t="s">
        <v>3</v>
      </c>
      <c r="B28" s="178" t="s">
        <v>80</v>
      </c>
      <c r="C28" s="109" t="s">
        <v>16</v>
      </c>
      <c r="D28" s="114">
        <v>0.44</v>
      </c>
      <c r="E28" s="115"/>
      <c r="F28" s="161"/>
      <c r="G28" s="19"/>
      <c r="H28" s="19"/>
      <c r="I28" s="20"/>
      <c r="J28" s="11"/>
      <c r="K28" s="11"/>
      <c r="L28" s="11"/>
    </row>
    <row r="29" spans="1:12" s="14" customFormat="1" ht="27" customHeight="1">
      <c r="A29" s="113"/>
      <c r="B29" s="77" t="s">
        <v>33</v>
      </c>
      <c r="C29" s="116" t="s">
        <v>16</v>
      </c>
      <c r="D29" s="111">
        <v>0.444</v>
      </c>
      <c r="E29" s="110"/>
      <c r="F29" s="162"/>
      <c r="G29" s="19"/>
      <c r="H29" s="19"/>
      <c r="I29" s="20"/>
      <c r="J29" s="11"/>
      <c r="K29" s="11"/>
      <c r="L29" s="11"/>
    </row>
    <row r="30" spans="1:12" s="14" customFormat="1" ht="24.75" customHeight="1">
      <c r="A30" s="113"/>
      <c r="B30" s="179" t="s">
        <v>81</v>
      </c>
      <c r="C30" s="117" t="s">
        <v>13</v>
      </c>
      <c r="D30" s="110">
        <v>363</v>
      </c>
      <c r="E30" s="118"/>
      <c r="F30" s="162"/>
      <c r="G30" s="19"/>
      <c r="H30" s="19"/>
      <c r="I30" s="20"/>
      <c r="J30" s="11"/>
      <c r="K30" s="11"/>
      <c r="L30" s="11"/>
    </row>
    <row r="31" spans="1:12" s="14" customFormat="1" ht="37.5" customHeight="1">
      <c r="A31" s="64" t="s">
        <v>4</v>
      </c>
      <c r="B31" s="42" t="s">
        <v>103</v>
      </c>
      <c r="C31" s="42" t="s">
        <v>16</v>
      </c>
      <c r="D31" s="43">
        <v>5.12</v>
      </c>
      <c r="E31" s="52"/>
      <c r="F31" s="66"/>
      <c r="G31" s="19"/>
      <c r="H31" s="19"/>
      <c r="I31" s="20"/>
      <c r="J31" s="11"/>
      <c r="K31" s="11"/>
      <c r="L31" s="11"/>
    </row>
    <row r="32" spans="1:12" s="14" customFormat="1" ht="72" customHeight="1">
      <c r="A32" s="64" t="s">
        <v>32</v>
      </c>
      <c r="B32" s="73" t="s">
        <v>87</v>
      </c>
      <c r="C32" s="74" t="s">
        <v>12</v>
      </c>
      <c r="D32" s="76">
        <v>838</v>
      </c>
      <c r="E32" s="75"/>
      <c r="F32" s="163"/>
      <c r="G32" s="19"/>
      <c r="H32" s="19"/>
      <c r="I32" s="20"/>
      <c r="J32" s="11"/>
      <c r="K32" s="11"/>
      <c r="L32" s="11"/>
    </row>
    <row r="33" spans="1:12" s="14" customFormat="1" ht="78" customHeight="1">
      <c r="A33" s="41">
        <v>6</v>
      </c>
      <c r="B33" s="42" t="s">
        <v>75</v>
      </c>
      <c r="C33" s="119" t="s">
        <v>28</v>
      </c>
      <c r="D33" s="49">
        <v>20.3</v>
      </c>
      <c r="E33" s="52"/>
      <c r="F33" s="164"/>
      <c r="G33" s="19"/>
      <c r="H33" s="19"/>
      <c r="I33" s="20"/>
      <c r="J33" s="11"/>
      <c r="K33" s="11"/>
      <c r="L33" s="11"/>
    </row>
    <row r="34" spans="1:12" s="14" customFormat="1" ht="27.75" customHeight="1">
      <c r="A34" s="69"/>
      <c r="B34" s="78" t="s">
        <v>50</v>
      </c>
      <c r="C34" s="79" t="s">
        <v>15</v>
      </c>
      <c r="D34" s="68">
        <v>20.6</v>
      </c>
      <c r="E34" s="48"/>
      <c r="F34" s="165"/>
      <c r="G34" s="19"/>
      <c r="H34" s="19"/>
      <c r="I34" s="20"/>
      <c r="J34" s="11"/>
      <c r="K34" s="11"/>
      <c r="L34" s="11"/>
    </row>
    <row r="35" spans="1:12" s="14" customFormat="1" ht="27.75" customHeight="1">
      <c r="A35" s="45"/>
      <c r="B35" s="78" t="s">
        <v>48</v>
      </c>
      <c r="C35" s="78" t="s">
        <v>16</v>
      </c>
      <c r="D35" s="92">
        <v>0.374</v>
      </c>
      <c r="E35" s="48"/>
      <c r="F35" s="47"/>
      <c r="G35" s="19"/>
      <c r="H35" s="19"/>
      <c r="I35" s="20"/>
      <c r="J35" s="11"/>
      <c r="K35" s="11"/>
      <c r="L35" s="11"/>
    </row>
    <row r="36" spans="1:12" s="14" customFormat="1" ht="27.75" customHeight="1">
      <c r="A36" s="45"/>
      <c r="B36" s="78" t="s">
        <v>49</v>
      </c>
      <c r="C36" s="79" t="s">
        <v>16</v>
      </c>
      <c r="D36" s="80">
        <v>1.238</v>
      </c>
      <c r="E36" s="48"/>
      <c r="F36" s="165"/>
      <c r="G36" s="19"/>
      <c r="H36" s="19"/>
      <c r="I36" s="20"/>
      <c r="J36" s="11"/>
      <c r="K36" s="11"/>
      <c r="L36" s="11"/>
    </row>
    <row r="37" spans="1:12" s="14" customFormat="1" ht="60.75" customHeight="1">
      <c r="A37" s="81" t="s">
        <v>86</v>
      </c>
      <c r="B37" s="82" t="s">
        <v>72</v>
      </c>
      <c r="C37" s="82" t="s">
        <v>28</v>
      </c>
      <c r="D37" s="83">
        <v>0.74</v>
      </c>
      <c r="E37" s="83"/>
      <c r="F37" s="166"/>
      <c r="G37" s="19"/>
      <c r="H37" s="19"/>
      <c r="I37" s="20"/>
      <c r="J37" s="11"/>
      <c r="K37" s="11"/>
      <c r="L37" s="11"/>
    </row>
    <row r="38" spans="1:12" s="14" customFormat="1" ht="35.25" customHeight="1">
      <c r="A38" s="81"/>
      <c r="B38" s="86" t="s">
        <v>50</v>
      </c>
      <c r="C38" s="86" t="s">
        <v>15</v>
      </c>
      <c r="D38" s="85">
        <v>0.751</v>
      </c>
      <c r="E38" s="84"/>
      <c r="F38" s="87"/>
      <c r="G38" s="19"/>
      <c r="H38" s="19"/>
      <c r="I38" s="20"/>
      <c r="J38" s="11"/>
      <c r="K38" s="11"/>
      <c r="L38" s="11"/>
    </row>
    <row r="39" spans="1:12" s="14" customFormat="1" ht="27.75" customHeight="1">
      <c r="A39" s="81"/>
      <c r="B39" s="86" t="s">
        <v>48</v>
      </c>
      <c r="C39" s="86" t="s">
        <v>16</v>
      </c>
      <c r="D39" s="88">
        <v>0.028</v>
      </c>
      <c r="E39" s="84"/>
      <c r="F39" s="87"/>
      <c r="G39" s="19"/>
      <c r="H39" s="19"/>
      <c r="I39" s="20"/>
      <c r="J39" s="11"/>
      <c r="K39" s="11"/>
      <c r="L39" s="11"/>
    </row>
    <row r="40" spans="1:12" s="14" customFormat="1" ht="36.75" customHeight="1">
      <c r="A40" s="81"/>
      <c r="B40" s="86" t="s">
        <v>71</v>
      </c>
      <c r="C40" s="86" t="s">
        <v>16</v>
      </c>
      <c r="D40" s="88">
        <v>0.062</v>
      </c>
      <c r="E40" s="84"/>
      <c r="F40" s="87"/>
      <c r="G40" s="19"/>
      <c r="H40" s="19"/>
      <c r="I40" s="20"/>
      <c r="J40" s="11"/>
      <c r="K40" s="11"/>
      <c r="L40" s="11"/>
    </row>
    <row r="41" spans="1:12" s="40" customFormat="1" ht="27" customHeight="1">
      <c r="A41" s="36"/>
      <c r="B41" s="60" t="s">
        <v>108</v>
      </c>
      <c r="C41" s="89"/>
      <c r="D41" s="90"/>
      <c r="E41" s="44"/>
      <c r="F41" s="91"/>
      <c r="G41" s="37"/>
      <c r="H41" s="37"/>
      <c r="I41" s="38"/>
      <c r="J41" s="39"/>
      <c r="K41" s="39"/>
      <c r="L41" s="39"/>
    </row>
    <row r="42" spans="1:12" s="14" customFormat="1" ht="29.25" customHeight="1">
      <c r="A42" s="45"/>
      <c r="B42" s="180" t="s">
        <v>40</v>
      </c>
      <c r="C42" s="46"/>
      <c r="D42" s="47"/>
      <c r="E42" s="47"/>
      <c r="F42" s="165"/>
      <c r="G42" s="19"/>
      <c r="H42" s="19"/>
      <c r="I42" s="20"/>
      <c r="J42" s="11"/>
      <c r="K42" s="11"/>
      <c r="L42" s="11"/>
    </row>
    <row r="43" spans="1:12" s="14" customFormat="1" ht="90" customHeight="1">
      <c r="A43" s="41">
        <v>1</v>
      </c>
      <c r="B43" s="42" t="s">
        <v>76</v>
      </c>
      <c r="C43" s="42" t="s">
        <v>28</v>
      </c>
      <c r="D43" s="44">
        <v>25.1</v>
      </c>
      <c r="E43" s="52"/>
      <c r="F43" s="164"/>
      <c r="G43" s="19"/>
      <c r="H43" s="19"/>
      <c r="I43" s="20"/>
      <c r="J43" s="11"/>
      <c r="K43" s="11"/>
      <c r="L43" s="11"/>
    </row>
    <row r="44" spans="1:12" s="14" customFormat="1" ht="33" customHeight="1">
      <c r="A44" s="69"/>
      <c r="B44" s="78" t="s">
        <v>50</v>
      </c>
      <c r="C44" s="79" t="s">
        <v>15</v>
      </c>
      <c r="D44" s="68">
        <v>25.48</v>
      </c>
      <c r="E44" s="48"/>
      <c r="F44" s="165"/>
      <c r="G44" s="19"/>
      <c r="H44" s="19"/>
      <c r="I44" s="20"/>
      <c r="J44" s="11"/>
      <c r="K44" s="11"/>
      <c r="L44" s="11"/>
    </row>
    <row r="45" spans="1:12" s="14" customFormat="1" ht="33" customHeight="1">
      <c r="A45" s="45"/>
      <c r="B45" s="78" t="s">
        <v>48</v>
      </c>
      <c r="C45" s="78" t="s">
        <v>16</v>
      </c>
      <c r="D45" s="92">
        <v>0.283</v>
      </c>
      <c r="E45" s="48"/>
      <c r="F45" s="47"/>
      <c r="G45" s="19"/>
      <c r="H45" s="19"/>
      <c r="I45" s="20"/>
      <c r="J45" s="11"/>
      <c r="K45" s="11"/>
      <c r="L45" s="11"/>
    </row>
    <row r="46" spans="1:12" s="14" customFormat="1" ht="33" customHeight="1">
      <c r="A46" s="45"/>
      <c r="B46" s="78" t="s">
        <v>49</v>
      </c>
      <c r="C46" s="79" t="s">
        <v>16</v>
      </c>
      <c r="D46" s="80">
        <v>0.947</v>
      </c>
      <c r="E46" s="48"/>
      <c r="F46" s="165"/>
      <c r="G46" s="19"/>
      <c r="H46" s="19"/>
      <c r="I46" s="20"/>
      <c r="J46" s="11"/>
      <c r="K46" s="11"/>
      <c r="L46" s="11"/>
    </row>
    <row r="47" spans="1:12" s="14" customFormat="1" ht="62.25" customHeight="1">
      <c r="A47" s="54" t="s">
        <v>9</v>
      </c>
      <c r="B47" s="181" t="s">
        <v>69</v>
      </c>
      <c r="C47" s="6" t="s">
        <v>12</v>
      </c>
      <c r="D47" s="53">
        <v>204</v>
      </c>
      <c r="E47" s="53"/>
      <c r="F47" s="34"/>
      <c r="G47" s="19"/>
      <c r="H47" s="19"/>
      <c r="I47" s="20"/>
      <c r="J47" s="11"/>
      <c r="K47" s="11"/>
      <c r="L47" s="11"/>
    </row>
    <row r="48" spans="1:12" s="14" customFormat="1" ht="54" customHeight="1">
      <c r="A48" s="64" t="s">
        <v>3</v>
      </c>
      <c r="B48" s="42" t="s">
        <v>56</v>
      </c>
      <c r="C48" s="42" t="s">
        <v>16</v>
      </c>
      <c r="D48" s="93">
        <v>1.828</v>
      </c>
      <c r="E48" s="42"/>
      <c r="F48" s="167"/>
      <c r="G48" s="19"/>
      <c r="H48" s="19"/>
      <c r="I48" s="20"/>
      <c r="J48" s="11"/>
      <c r="K48" s="11"/>
      <c r="L48" s="11"/>
    </row>
    <row r="49" spans="1:12" s="14" customFormat="1" ht="27.75" customHeight="1">
      <c r="A49" s="45"/>
      <c r="B49" s="67" t="s">
        <v>51</v>
      </c>
      <c r="C49" s="67" t="s">
        <v>11</v>
      </c>
      <c r="D49" s="94">
        <f>1.02*160</f>
        <v>163.2</v>
      </c>
      <c r="E49" s="77"/>
      <c r="F49" s="168"/>
      <c r="G49" s="19"/>
      <c r="H49" s="19"/>
      <c r="I49" s="20"/>
      <c r="J49" s="11"/>
      <c r="K49" s="11"/>
      <c r="L49" s="11"/>
    </row>
    <row r="50" spans="1:12" s="14" customFormat="1" ht="27.75" customHeight="1">
      <c r="A50" s="45"/>
      <c r="B50" s="67" t="s">
        <v>52</v>
      </c>
      <c r="C50" s="67" t="s">
        <v>11</v>
      </c>
      <c r="D50" s="94">
        <f>1.02*51.2</f>
        <v>52.224000000000004</v>
      </c>
      <c r="E50" s="77"/>
      <c r="F50" s="168"/>
      <c r="G50" s="19"/>
      <c r="H50" s="19"/>
      <c r="I50" s="20"/>
      <c r="J50" s="11"/>
      <c r="K50" s="11"/>
      <c r="L50" s="11"/>
    </row>
    <row r="51" spans="1:12" s="14" customFormat="1" ht="27.75" customHeight="1">
      <c r="A51" s="45"/>
      <c r="B51" s="67" t="s">
        <v>53</v>
      </c>
      <c r="C51" s="67" t="s">
        <v>11</v>
      </c>
      <c r="D51" s="149">
        <f>1.012*10.2</f>
        <v>10.3224</v>
      </c>
      <c r="E51" s="77"/>
      <c r="F51" s="168"/>
      <c r="G51" s="19"/>
      <c r="H51" s="19"/>
      <c r="I51" s="20"/>
      <c r="J51" s="11"/>
      <c r="K51" s="11"/>
      <c r="L51" s="11"/>
    </row>
    <row r="52" spans="1:12" s="14" customFormat="1" ht="27.75" customHeight="1">
      <c r="A52" s="45"/>
      <c r="B52" s="46" t="s">
        <v>55</v>
      </c>
      <c r="C52" s="67" t="s">
        <v>12</v>
      </c>
      <c r="D52" s="94">
        <f>1.02*62.4</f>
        <v>63.647999999999996</v>
      </c>
      <c r="E52" s="77"/>
      <c r="F52" s="168"/>
      <c r="G52" s="19"/>
      <c r="H52" s="19"/>
      <c r="I52" s="20"/>
      <c r="J52" s="11"/>
      <c r="K52" s="11"/>
      <c r="L52" s="11"/>
    </row>
    <row r="53" spans="1:12" s="14" customFormat="1" ht="67.5" customHeight="1">
      <c r="A53" s="64" t="s">
        <v>4</v>
      </c>
      <c r="B53" s="42" t="s">
        <v>68</v>
      </c>
      <c r="C53" s="42" t="s">
        <v>16</v>
      </c>
      <c r="D53" s="93">
        <v>0.823</v>
      </c>
      <c r="E53" s="42"/>
      <c r="F53" s="167"/>
      <c r="G53" s="19"/>
      <c r="H53" s="19"/>
      <c r="I53" s="20"/>
      <c r="J53" s="11"/>
      <c r="K53" s="11"/>
      <c r="L53" s="11"/>
    </row>
    <row r="54" spans="1:12" s="14" customFormat="1" ht="27.75" customHeight="1">
      <c r="A54" s="45"/>
      <c r="B54" s="67" t="s">
        <v>57</v>
      </c>
      <c r="C54" s="67" t="s">
        <v>11</v>
      </c>
      <c r="D54" s="94">
        <f>1.02*73.4</f>
        <v>74.86800000000001</v>
      </c>
      <c r="E54" s="77"/>
      <c r="F54" s="168"/>
      <c r="G54" s="19"/>
      <c r="H54" s="19"/>
      <c r="I54" s="20"/>
      <c r="J54" s="11"/>
      <c r="K54" s="11"/>
      <c r="L54" s="11"/>
    </row>
    <row r="55" spans="1:12" s="14" customFormat="1" ht="27.75" customHeight="1">
      <c r="A55" s="45"/>
      <c r="B55" s="67" t="s">
        <v>60</v>
      </c>
      <c r="C55" s="67" t="s">
        <v>11</v>
      </c>
      <c r="D55" s="94">
        <f>1.02*92</f>
        <v>93.84</v>
      </c>
      <c r="E55" s="77"/>
      <c r="F55" s="168"/>
      <c r="G55" s="19"/>
      <c r="H55" s="19"/>
      <c r="I55" s="20"/>
      <c r="J55" s="11"/>
      <c r="K55" s="11"/>
      <c r="L55" s="11"/>
    </row>
    <row r="56" spans="1:12" s="14" customFormat="1" ht="27.75" customHeight="1">
      <c r="A56" s="45"/>
      <c r="B56" s="67" t="s">
        <v>59</v>
      </c>
      <c r="C56" s="67" t="s">
        <v>11</v>
      </c>
      <c r="D56" s="94">
        <f>1.02*2.1</f>
        <v>2.1420000000000003</v>
      </c>
      <c r="E56" s="77"/>
      <c r="F56" s="168"/>
      <c r="G56" s="19"/>
      <c r="H56" s="19"/>
      <c r="I56" s="20"/>
      <c r="J56" s="11"/>
      <c r="K56" s="11"/>
      <c r="L56" s="11"/>
    </row>
    <row r="57" spans="1:12" s="14" customFormat="1" ht="32.25" customHeight="1">
      <c r="A57" s="45"/>
      <c r="B57" s="46" t="s">
        <v>58</v>
      </c>
      <c r="C57" s="67" t="s">
        <v>12</v>
      </c>
      <c r="D57" s="94">
        <f>1.02*39.6</f>
        <v>40.392</v>
      </c>
      <c r="E57" s="77"/>
      <c r="F57" s="168"/>
      <c r="G57" s="19"/>
      <c r="H57" s="19"/>
      <c r="I57" s="20"/>
      <c r="J57" s="11"/>
      <c r="K57" s="11"/>
      <c r="L57" s="11"/>
    </row>
    <row r="58" spans="1:12" s="14" customFormat="1" ht="69" customHeight="1">
      <c r="A58" s="64" t="s">
        <v>32</v>
      </c>
      <c r="B58" s="73" t="s">
        <v>61</v>
      </c>
      <c r="C58" s="74" t="s">
        <v>12</v>
      </c>
      <c r="D58" s="76">
        <v>204</v>
      </c>
      <c r="E58" s="75"/>
      <c r="F58" s="163"/>
      <c r="G58" s="19"/>
      <c r="H58" s="19"/>
      <c r="I58" s="20"/>
      <c r="J58" s="11"/>
      <c r="K58" s="11"/>
      <c r="L58" s="11"/>
    </row>
    <row r="59" spans="1:12" s="14" customFormat="1" ht="32.25" customHeight="1">
      <c r="A59" s="95"/>
      <c r="B59" s="180" t="s">
        <v>109</v>
      </c>
      <c r="C59" s="96"/>
      <c r="D59" s="97"/>
      <c r="E59" s="97"/>
      <c r="F59" s="169"/>
      <c r="G59" s="19"/>
      <c r="H59" s="19"/>
      <c r="I59" s="20"/>
      <c r="J59" s="11"/>
      <c r="K59" s="11"/>
      <c r="L59" s="11"/>
    </row>
    <row r="60" spans="1:12" s="14" customFormat="1" ht="27.75" customHeight="1">
      <c r="A60" s="4"/>
      <c r="B60" s="60" t="s">
        <v>73</v>
      </c>
      <c r="C60" s="5"/>
      <c r="D60" s="24"/>
      <c r="E60" s="24"/>
      <c r="F60" s="29"/>
      <c r="G60" s="19"/>
      <c r="H60" s="19"/>
      <c r="I60" s="20"/>
      <c r="J60" s="11"/>
      <c r="K60" s="11"/>
      <c r="L60" s="11"/>
    </row>
    <row r="61" spans="1:12" s="14" customFormat="1" ht="66.75" customHeight="1">
      <c r="A61" s="64" t="s">
        <v>1</v>
      </c>
      <c r="B61" s="42" t="s">
        <v>34</v>
      </c>
      <c r="C61" s="42" t="s">
        <v>16</v>
      </c>
      <c r="D61" s="93">
        <v>1.569</v>
      </c>
      <c r="E61" s="42"/>
      <c r="F61" s="167"/>
      <c r="G61" s="19"/>
      <c r="H61" s="19"/>
      <c r="I61" s="20"/>
      <c r="J61" s="11"/>
      <c r="K61" s="11"/>
      <c r="L61" s="11"/>
    </row>
    <row r="62" spans="1:12" s="14" customFormat="1" ht="27.75" customHeight="1">
      <c r="A62" s="45"/>
      <c r="B62" s="67" t="s">
        <v>35</v>
      </c>
      <c r="C62" s="67" t="s">
        <v>11</v>
      </c>
      <c r="D62" s="94">
        <f>1.02*191.6</f>
        <v>195.432</v>
      </c>
      <c r="E62" s="77"/>
      <c r="F62" s="168"/>
      <c r="G62" s="19"/>
      <c r="H62" s="19"/>
      <c r="I62" s="20"/>
      <c r="J62" s="11"/>
      <c r="K62" s="11"/>
      <c r="L62" s="11"/>
    </row>
    <row r="63" spans="1:12" s="14" customFormat="1" ht="27.75" customHeight="1">
      <c r="A63" s="45"/>
      <c r="B63" s="67" t="s">
        <v>36</v>
      </c>
      <c r="C63" s="67" t="s">
        <v>11</v>
      </c>
      <c r="D63" s="94">
        <f>1.02*17.6</f>
        <v>17.952</v>
      </c>
      <c r="E63" s="77"/>
      <c r="F63" s="168"/>
      <c r="G63" s="19"/>
      <c r="H63" s="19"/>
      <c r="I63" s="20"/>
      <c r="J63" s="11"/>
      <c r="K63" s="11"/>
      <c r="L63" s="11"/>
    </row>
    <row r="64" spans="1:12" s="14" customFormat="1" ht="27.75" customHeight="1">
      <c r="A64" s="45"/>
      <c r="B64" s="67" t="s">
        <v>37</v>
      </c>
      <c r="C64" s="67" t="s">
        <v>11</v>
      </c>
      <c r="D64" s="150">
        <f>1.012*3.52</f>
        <v>3.56224</v>
      </c>
      <c r="E64" s="77"/>
      <c r="F64" s="168"/>
      <c r="G64" s="19"/>
      <c r="H64" s="19"/>
      <c r="I64" s="20"/>
      <c r="J64" s="11"/>
      <c r="K64" s="11"/>
      <c r="L64" s="11"/>
    </row>
    <row r="65" spans="1:12" s="14" customFormat="1" ht="27.75" customHeight="1">
      <c r="A65" s="45"/>
      <c r="B65" s="46" t="s">
        <v>54</v>
      </c>
      <c r="C65" s="67" t="s">
        <v>12</v>
      </c>
      <c r="D65" s="94">
        <f>1.02*64.2</f>
        <v>65.48400000000001</v>
      </c>
      <c r="E65" s="77"/>
      <c r="F65" s="168"/>
      <c r="G65" s="19"/>
      <c r="H65" s="19"/>
      <c r="I65" s="20"/>
      <c r="J65" s="11"/>
      <c r="K65" s="11"/>
      <c r="L65" s="11"/>
    </row>
    <row r="66" spans="1:12" s="14" customFormat="1" ht="55.5" customHeight="1">
      <c r="A66" s="23">
        <v>2</v>
      </c>
      <c r="B66" s="23" t="s">
        <v>38</v>
      </c>
      <c r="C66" s="23" t="s">
        <v>14</v>
      </c>
      <c r="D66" s="53">
        <v>64.2</v>
      </c>
      <c r="E66" s="53"/>
      <c r="F66" s="34"/>
      <c r="G66" s="19"/>
      <c r="H66" s="19"/>
      <c r="I66" s="20"/>
      <c r="J66" s="11"/>
      <c r="K66" s="11"/>
      <c r="L66" s="11"/>
    </row>
    <row r="67" spans="1:12" s="14" customFormat="1" ht="56.25" customHeight="1">
      <c r="A67" s="23">
        <v>3</v>
      </c>
      <c r="B67" s="23" t="s">
        <v>39</v>
      </c>
      <c r="C67" s="23" t="s">
        <v>14</v>
      </c>
      <c r="D67" s="53">
        <f>D66</f>
        <v>64.2</v>
      </c>
      <c r="E67" s="53"/>
      <c r="F67" s="34"/>
      <c r="G67" s="19"/>
      <c r="H67" s="19"/>
      <c r="I67" s="20"/>
      <c r="J67" s="11"/>
      <c r="K67" s="11"/>
      <c r="L67" s="11"/>
    </row>
    <row r="68" spans="1:12" s="14" customFormat="1" ht="66.75" customHeight="1">
      <c r="A68" s="23">
        <v>4</v>
      </c>
      <c r="B68" s="23" t="s">
        <v>45</v>
      </c>
      <c r="C68" s="23" t="s">
        <v>14</v>
      </c>
      <c r="D68" s="53">
        <v>858</v>
      </c>
      <c r="E68" s="53"/>
      <c r="F68" s="34"/>
      <c r="G68" s="19"/>
      <c r="H68" s="19"/>
      <c r="I68" s="20"/>
      <c r="J68" s="11"/>
      <c r="K68" s="11"/>
      <c r="L68" s="11"/>
    </row>
    <row r="69" spans="1:12" s="14" customFormat="1" ht="41.25" customHeight="1">
      <c r="A69" s="98" t="s">
        <v>32</v>
      </c>
      <c r="B69" s="52" t="s">
        <v>41</v>
      </c>
      <c r="C69" s="99" t="s">
        <v>11</v>
      </c>
      <c r="D69" s="65">
        <v>492</v>
      </c>
      <c r="E69" s="100"/>
      <c r="F69" s="66"/>
      <c r="G69" s="19"/>
      <c r="H69" s="19"/>
      <c r="I69" s="20"/>
      <c r="J69" s="11"/>
      <c r="K69" s="11"/>
      <c r="L69" s="11"/>
    </row>
    <row r="70" spans="1:12" s="14" customFormat="1" ht="48.75" customHeight="1">
      <c r="A70" s="101">
        <v>6</v>
      </c>
      <c r="B70" s="182" t="s">
        <v>46</v>
      </c>
      <c r="C70" s="101" t="s">
        <v>14</v>
      </c>
      <c r="D70" s="49">
        <v>760</v>
      </c>
      <c r="E70" s="101"/>
      <c r="F70" s="44"/>
      <c r="G70" s="19"/>
      <c r="H70" s="19"/>
      <c r="I70" s="20"/>
      <c r="J70" s="11"/>
      <c r="K70" s="11"/>
      <c r="L70" s="11"/>
    </row>
    <row r="71" spans="1:12" s="14" customFormat="1" ht="43.5" customHeight="1">
      <c r="A71" s="101">
        <v>7</v>
      </c>
      <c r="B71" s="182" t="s">
        <v>47</v>
      </c>
      <c r="C71" s="101" t="s">
        <v>14</v>
      </c>
      <c r="D71" s="49">
        <f>89*0.17</f>
        <v>15.13</v>
      </c>
      <c r="E71" s="101"/>
      <c r="F71" s="44"/>
      <c r="G71" s="19"/>
      <c r="H71" s="19"/>
      <c r="I71" s="20"/>
      <c r="J71" s="11"/>
      <c r="K71" s="11"/>
      <c r="L71" s="11"/>
    </row>
    <row r="72" spans="1:12" s="14" customFormat="1" ht="51.75" customHeight="1">
      <c r="A72" s="102" t="s">
        <v>29</v>
      </c>
      <c r="B72" s="103" t="s">
        <v>42</v>
      </c>
      <c r="C72" s="103" t="s">
        <v>12</v>
      </c>
      <c r="D72" s="104">
        <v>628</v>
      </c>
      <c r="E72" s="104"/>
      <c r="F72" s="170"/>
      <c r="G72" s="19"/>
      <c r="H72" s="19"/>
      <c r="I72" s="20"/>
      <c r="J72" s="11"/>
      <c r="K72" s="11"/>
      <c r="L72" s="11"/>
    </row>
    <row r="73" spans="1:12" s="14" customFormat="1" ht="65.25" customHeight="1">
      <c r="A73" s="105" t="s">
        <v>30</v>
      </c>
      <c r="B73" s="183" t="s">
        <v>74</v>
      </c>
      <c r="C73" s="106" t="s">
        <v>12</v>
      </c>
      <c r="D73" s="104">
        <v>230</v>
      </c>
      <c r="E73" s="104"/>
      <c r="F73" s="170"/>
      <c r="G73" s="19"/>
      <c r="H73" s="19"/>
      <c r="I73" s="20"/>
      <c r="J73" s="11"/>
      <c r="K73" s="11"/>
      <c r="L73" s="11"/>
    </row>
    <row r="74" spans="1:12" s="14" customFormat="1" ht="63" customHeight="1">
      <c r="A74" s="108" t="s">
        <v>78</v>
      </c>
      <c r="B74" s="178" t="s">
        <v>79</v>
      </c>
      <c r="C74" s="109" t="s">
        <v>11</v>
      </c>
      <c r="D74" s="112">
        <v>105.5</v>
      </c>
      <c r="E74" s="109"/>
      <c r="F74" s="171"/>
      <c r="G74" s="19"/>
      <c r="H74" s="19"/>
      <c r="I74" s="20"/>
      <c r="J74" s="11"/>
      <c r="K74" s="11"/>
      <c r="L74" s="11"/>
    </row>
    <row r="75" spans="1:12" s="14" customFormat="1" ht="45" customHeight="1">
      <c r="A75" s="81" t="s">
        <v>91</v>
      </c>
      <c r="B75" s="82" t="s">
        <v>92</v>
      </c>
      <c r="C75" s="82" t="s">
        <v>11</v>
      </c>
      <c r="D75" s="83">
        <v>83</v>
      </c>
      <c r="E75" s="83"/>
      <c r="F75" s="172"/>
      <c r="G75" s="19"/>
      <c r="H75" s="19"/>
      <c r="I75" s="20"/>
      <c r="J75" s="11"/>
      <c r="K75" s="11"/>
      <c r="L75" s="11"/>
    </row>
    <row r="76" spans="1:12" s="14" customFormat="1" ht="48.75" customHeight="1">
      <c r="A76" s="107">
        <v>12</v>
      </c>
      <c r="B76" s="52" t="s">
        <v>43</v>
      </c>
      <c r="C76" s="52" t="s">
        <v>44</v>
      </c>
      <c r="D76" s="49">
        <v>858</v>
      </c>
      <c r="E76" s="49"/>
      <c r="F76" s="44"/>
      <c r="G76" s="19"/>
      <c r="H76" s="19"/>
      <c r="I76" s="20"/>
      <c r="J76" s="11"/>
      <c r="K76" s="11"/>
      <c r="L76" s="11"/>
    </row>
    <row r="77" spans="1:12" s="14" customFormat="1" ht="35.25" customHeight="1">
      <c r="A77" s="69"/>
      <c r="B77" s="60" t="s">
        <v>110</v>
      </c>
      <c r="C77" s="51"/>
      <c r="D77" s="49"/>
      <c r="E77" s="49"/>
      <c r="F77" s="44"/>
      <c r="G77" s="19"/>
      <c r="H77" s="19"/>
      <c r="I77" s="20"/>
      <c r="J77" s="11"/>
      <c r="K77" s="11"/>
      <c r="L77" s="11"/>
    </row>
    <row r="78" spans="1:12" s="14" customFormat="1" ht="22.5" customHeight="1">
      <c r="A78" s="69"/>
      <c r="B78" s="60" t="s">
        <v>93</v>
      </c>
      <c r="C78" s="51"/>
      <c r="D78" s="49"/>
      <c r="E78" s="49"/>
      <c r="F78" s="44"/>
      <c r="G78" s="19"/>
      <c r="H78" s="19"/>
      <c r="I78" s="20"/>
      <c r="J78" s="11"/>
      <c r="K78" s="11"/>
      <c r="L78" s="11"/>
    </row>
    <row r="79" spans="1:9" s="122" customFormat="1" ht="47.25" customHeight="1">
      <c r="A79" s="69" t="s">
        <v>1</v>
      </c>
      <c r="B79" s="52" t="s">
        <v>94</v>
      </c>
      <c r="C79" s="132" t="s">
        <v>28</v>
      </c>
      <c r="D79" s="49">
        <v>10.5</v>
      </c>
      <c r="E79" s="49"/>
      <c r="F79" s="44"/>
      <c r="G79" s="120"/>
      <c r="H79" s="120"/>
      <c r="I79" s="121"/>
    </row>
    <row r="80" spans="1:9" s="122" customFormat="1" ht="51.75" customHeight="1">
      <c r="A80" s="131" t="s">
        <v>9</v>
      </c>
      <c r="B80" s="184" t="s">
        <v>95</v>
      </c>
      <c r="C80" s="132" t="s">
        <v>28</v>
      </c>
      <c r="D80" s="134">
        <v>15</v>
      </c>
      <c r="E80" s="133"/>
      <c r="F80" s="164"/>
      <c r="G80" s="120"/>
      <c r="H80" s="120"/>
      <c r="I80" s="121"/>
    </row>
    <row r="81" spans="1:9" s="122" customFormat="1" ht="60.75" customHeight="1">
      <c r="A81" s="130" t="s">
        <v>3</v>
      </c>
      <c r="B81" s="7" t="s">
        <v>101</v>
      </c>
      <c r="C81" s="129" t="s">
        <v>28</v>
      </c>
      <c r="D81" s="49">
        <f>D80+D79</f>
        <v>25.5</v>
      </c>
      <c r="E81" s="51"/>
      <c r="F81" s="164"/>
      <c r="G81" s="120"/>
      <c r="H81" s="120"/>
      <c r="I81" s="121"/>
    </row>
    <row r="82" spans="1:9" s="122" customFormat="1" ht="35.25" customHeight="1">
      <c r="A82" s="32">
        <v>4</v>
      </c>
      <c r="B82" s="7" t="s">
        <v>18</v>
      </c>
      <c r="C82" s="57" t="s">
        <v>16</v>
      </c>
      <c r="D82" s="100">
        <v>52</v>
      </c>
      <c r="E82" s="66"/>
      <c r="F82" s="66"/>
      <c r="G82" s="120"/>
      <c r="H82" s="120"/>
      <c r="I82" s="121"/>
    </row>
    <row r="83" spans="1:9" s="122" customFormat="1" ht="67.5" customHeight="1">
      <c r="A83" s="124">
        <v>5</v>
      </c>
      <c r="B83" s="42" t="s">
        <v>96</v>
      </c>
      <c r="C83" s="123" t="s">
        <v>28</v>
      </c>
      <c r="D83" s="137">
        <v>15</v>
      </c>
      <c r="E83" s="49"/>
      <c r="F83" s="44"/>
      <c r="G83" s="120"/>
      <c r="H83" s="120"/>
      <c r="I83" s="121"/>
    </row>
    <row r="84" spans="1:9" s="122" customFormat="1" ht="33.75" customHeight="1">
      <c r="A84" s="124">
        <v>6</v>
      </c>
      <c r="B84" s="42" t="s">
        <v>97</v>
      </c>
      <c r="C84" s="123" t="s">
        <v>12</v>
      </c>
      <c r="D84" s="138">
        <v>150</v>
      </c>
      <c r="E84" s="139"/>
      <c r="F84" s="66"/>
      <c r="G84" s="120"/>
      <c r="H84" s="120"/>
      <c r="I84" s="121"/>
    </row>
    <row r="85" spans="1:9" s="122" customFormat="1" ht="41.25" customHeight="1">
      <c r="A85" s="125" t="s">
        <v>86</v>
      </c>
      <c r="B85" s="42" t="s">
        <v>98</v>
      </c>
      <c r="C85" s="136" t="s">
        <v>10</v>
      </c>
      <c r="D85" s="138">
        <f>D84</f>
        <v>150</v>
      </c>
      <c r="E85" s="100"/>
      <c r="F85" s="66"/>
      <c r="G85" s="120"/>
      <c r="H85" s="120"/>
      <c r="I85" s="121"/>
    </row>
    <row r="86" spans="1:9" s="122" customFormat="1" ht="32.25" customHeight="1">
      <c r="A86" s="124">
        <v>8</v>
      </c>
      <c r="B86" s="42" t="s">
        <v>99</v>
      </c>
      <c r="C86" s="123" t="s">
        <v>12</v>
      </c>
      <c r="D86" s="138">
        <f>D84</f>
        <v>150</v>
      </c>
      <c r="E86" s="139"/>
      <c r="F86" s="66"/>
      <c r="G86" s="120"/>
      <c r="H86" s="120"/>
      <c r="I86" s="121"/>
    </row>
    <row r="87" spans="1:12" s="14" customFormat="1" ht="41.25" customHeight="1">
      <c r="A87" s="125" t="s">
        <v>30</v>
      </c>
      <c r="B87" s="42" t="s">
        <v>100</v>
      </c>
      <c r="C87" s="136" t="s">
        <v>10</v>
      </c>
      <c r="D87" s="138">
        <v>150</v>
      </c>
      <c r="E87" s="100"/>
      <c r="F87" s="66"/>
      <c r="G87" s="19"/>
      <c r="H87" s="19"/>
      <c r="I87" s="20"/>
      <c r="J87" s="11"/>
      <c r="K87" s="11"/>
      <c r="L87" s="11"/>
    </row>
    <row r="88" spans="1:12" s="14" customFormat="1" ht="23.25" customHeight="1">
      <c r="A88" s="127"/>
      <c r="B88" s="42" t="s">
        <v>111</v>
      </c>
      <c r="C88" s="135"/>
      <c r="D88" s="128"/>
      <c r="E88" s="126"/>
      <c r="F88" s="66"/>
      <c r="G88" s="19"/>
      <c r="H88" s="19"/>
      <c r="I88" s="20"/>
      <c r="J88" s="11"/>
      <c r="K88" s="11"/>
      <c r="L88" s="11"/>
    </row>
    <row r="89" spans="1:6" ht="29.25" customHeight="1">
      <c r="A89" s="25"/>
      <c r="B89" s="7" t="s">
        <v>112</v>
      </c>
      <c r="C89" s="6"/>
      <c r="D89" s="24"/>
      <c r="E89" s="29"/>
      <c r="F89" s="26"/>
    </row>
    <row r="90" spans="1:16" s="14" customFormat="1" ht="29.25" customHeight="1">
      <c r="A90" s="9"/>
      <c r="B90" s="7" t="s">
        <v>19</v>
      </c>
      <c r="C90" s="7"/>
      <c r="D90" s="140">
        <v>0.1</v>
      </c>
      <c r="E90" s="34"/>
      <c r="F90" s="26"/>
      <c r="G90" s="141"/>
      <c r="H90" s="141"/>
      <c r="I90" s="11"/>
      <c r="J90" s="11"/>
      <c r="K90" s="11"/>
      <c r="L90" s="11"/>
      <c r="P90" s="143"/>
    </row>
    <row r="91" spans="1:6" ht="29.25" customHeight="1">
      <c r="A91" s="9"/>
      <c r="B91" s="7" t="s">
        <v>22</v>
      </c>
      <c r="C91" s="7"/>
      <c r="D91" s="30"/>
      <c r="E91" s="34"/>
      <c r="F91" s="26"/>
    </row>
    <row r="92" spans="1:12" s="14" customFormat="1" ht="30" customHeight="1">
      <c r="A92" s="9"/>
      <c r="B92" s="7" t="s">
        <v>20</v>
      </c>
      <c r="C92" s="7"/>
      <c r="D92" s="140">
        <v>0.08</v>
      </c>
      <c r="E92" s="34"/>
      <c r="F92" s="26"/>
      <c r="G92" s="141"/>
      <c r="H92" s="141"/>
      <c r="I92" s="11"/>
      <c r="J92" s="11"/>
      <c r="K92" s="11"/>
      <c r="L92" s="11"/>
    </row>
    <row r="93" spans="1:6" ht="29.25" customHeight="1">
      <c r="A93" s="32"/>
      <c r="B93" s="7" t="s">
        <v>22</v>
      </c>
      <c r="C93" s="7"/>
      <c r="D93" s="33"/>
      <c r="E93" s="34"/>
      <c r="F93" s="26"/>
    </row>
    <row r="94" spans="1:6" ht="29.25" customHeight="1">
      <c r="A94" s="9"/>
      <c r="B94" s="7" t="s">
        <v>104</v>
      </c>
      <c r="C94" s="142"/>
      <c r="D94" s="148">
        <v>0.03</v>
      </c>
      <c r="E94" s="34"/>
      <c r="F94" s="34"/>
    </row>
    <row r="95" spans="1:17" s="14" customFormat="1" ht="29.25" customHeight="1">
      <c r="A95" s="9"/>
      <c r="B95" s="7" t="s">
        <v>22</v>
      </c>
      <c r="C95" s="7"/>
      <c r="D95" s="142"/>
      <c r="E95" s="142"/>
      <c r="F95" s="34"/>
      <c r="G95" s="141"/>
      <c r="H95" s="141"/>
      <c r="I95" s="11"/>
      <c r="J95" s="11"/>
      <c r="K95" s="11"/>
      <c r="L95" s="11"/>
      <c r="Q95" s="144"/>
    </row>
    <row r="96" spans="1:16" s="14" customFormat="1" ht="29.25" customHeight="1">
      <c r="A96" s="9"/>
      <c r="B96" s="7" t="s">
        <v>105</v>
      </c>
      <c r="C96" s="145"/>
      <c r="D96" s="146">
        <v>0.18</v>
      </c>
      <c r="E96" s="145"/>
      <c r="F96" s="34"/>
      <c r="G96" s="141"/>
      <c r="H96" s="141"/>
      <c r="I96" s="11"/>
      <c r="J96" s="11"/>
      <c r="K96" s="11"/>
      <c r="L96" s="11"/>
      <c r="P96" s="147"/>
    </row>
    <row r="97" spans="1:12" s="14" customFormat="1" ht="29.25" customHeight="1">
      <c r="A97" s="9"/>
      <c r="B97" s="7" t="s">
        <v>22</v>
      </c>
      <c r="C97" s="145"/>
      <c r="D97" s="145"/>
      <c r="E97" s="145"/>
      <c r="F97" s="34"/>
      <c r="G97" s="141"/>
      <c r="H97" s="141"/>
      <c r="I97" s="11"/>
      <c r="J97" s="11"/>
      <c r="K97" s="11"/>
      <c r="L97" s="11"/>
    </row>
  </sheetData>
  <sheetProtection/>
  <protectedRanges>
    <protectedRange sqref="E66:E68" name="Range2_5_1_1_1"/>
    <protectedRange sqref="E70:E71" name="Range2_5_1_1_1_1"/>
  </protectedRanges>
  <mergeCells count="6">
    <mergeCell ref="E2:F2"/>
    <mergeCell ref="A1:F1"/>
    <mergeCell ref="D2:D3"/>
    <mergeCell ref="A2:A3"/>
    <mergeCell ref="B2:B3"/>
    <mergeCell ref="C2:C3"/>
  </mergeCells>
  <conditionalFormatting sqref="E73">
    <cfRule type="top10" priority="1" dxfId="0" stopIfTrue="1" rank="10" percent="1"/>
  </conditionalFormatting>
  <printOptions/>
  <pageMargins left="0.44" right="0" top="0.2362204724409449" bottom="0.3937007874015748" header="0.2362204724409449" footer="0"/>
  <pageSetup fitToHeight="0" fitToWidth="1" horizontalDpi="600" verticalDpi="600" orientation="portrait" paperSize="9" r:id="rId2"/>
  <headerFooter alignWithMargins="0">
    <oddFooter>&amp;L&amp;8&amp;A&amp;R&amp;8 = &amp;P =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User</cp:lastModifiedBy>
  <cp:lastPrinted>2022-08-24T10:50:52Z</cp:lastPrinted>
  <dcterms:created xsi:type="dcterms:W3CDTF">1996-10-14T23:33:28Z</dcterms:created>
  <dcterms:modified xsi:type="dcterms:W3CDTF">2022-08-24T10:56:23Z</dcterms:modified>
  <cp:category/>
  <cp:version/>
  <cp:contentType/>
  <cp:contentStatus/>
</cp:coreProperties>
</file>