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o.kachlishvili\Desktop\16,08,22 რეგ პროექტები\ველისციხის ხევისუბნის გზა\"/>
    </mc:Choice>
  </mc:AlternateContent>
  <bookViews>
    <workbookView xWindow="28680" yWindow="-135" windowWidth="29040" windowHeight="15840" tabRatio="795"/>
  </bookViews>
  <sheets>
    <sheet name="1–1" sheetId="102" r:id="rId1"/>
  </sheets>
  <definedNames>
    <definedName name="_xlnm.Print_Area" localSheetId="0">'1–1'!$A$1:$L$30</definedName>
    <definedName name="_xlnm.Print_Titles" localSheetId="0">'1–1'!$6:$6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1" i="102" l="1"/>
  <c r="C123" i="102" s="1"/>
  <c r="E106" i="102"/>
  <c r="E105" i="102"/>
  <c r="E103" i="102"/>
  <c r="E102" i="102"/>
  <c r="E93" i="102"/>
  <c r="E92" i="102"/>
  <c r="E90" i="102"/>
  <c r="E89" i="102"/>
  <c r="E86" i="102"/>
  <c r="E85" i="102"/>
  <c r="E84" i="102"/>
  <c r="E83" i="102"/>
  <c r="E81" i="102"/>
  <c r="E79" i="102"/>
  <c r="E75" i="102"/>
  <c r="E73" i="102"/>
  <c r="E72" i="102"/>
  <c r="E70" i="102"/>
  <c r="E69" i="102"/>
  <c r="E66" i="102"/>
  <c r="E65" i="102"/>
  <c r="E64" i="102"/>
  <c r="E63" i="102"/>
  <c r="E58" i="102"/>
  <c r="E56" i="102"/>
  <c r="E55" i="102"/>
  <c r="E53" i="102"/>
  <c r="E52" i="102"/>
  <c r="E41" i="102"/>
  <c r="E40" i="102"/>
  <c r="E39" i="102"/>
  <c r="E37" i="102"/>
  <c r="E36" i="102"/>
  <c r="E34" i="102"/>
  <c r="E33" i="102"/>
  <c r="E23" i="102" l="1"/>
  <c r="E14" i="102" l="1"/>
  <c r="E9" i="102"/>
  <c r="E22" i="102" l="1"/>
  <c r="E20" i="102" l="1"/>
  <c r="E18" i="102"/>
  <c r="E16" i="102" l="1"/>
  <c r="E12" i="102" l="1"/>
  <c r="E28" i="102" l="1"/>
  <c r="E27" i="102"/>
  <c r="E26" i="102"/>
  <c r="E25" i="102"/>
</calcChain>
</file>

<file path=xl/sharedStrings.xml><?xml version="1.0" encoding="utf-8"?>
<sst xmlns="http://schemas.openxmlformats.org/spreadsheetml/2006/main" count="244" uniqueCount="91">
  <si>
    <t>13</t>
  </si>
  <si>
    <t>%</t>
  </si>
  <si>
    <t>№</t>
  </si>
  <si>
    <t>სამუშაოების, რესურსების დასახელება</t>
  </si>
  <si>
    <t>განზ.</t>
  </si>
  <si>
    <t>ნორმატიული რესურსი</t>
  </si>
  <si>
    <t>ერთეული</t>
  </si>
  <si>
    <t>სულ</t>
  </si>
  <si>
    <t>მასალა</t>
  </si>
  <si>
    <t>ერთ. ფასი</t>
  </si>
  <si>
    <t>ჯამი</t>
  </si>
  <si>
    <t>ხელფასი</t>
  </si>
  <si>
    <t>მანქანა–მექანიზმები</t>
  </si>
  <si>
    <t>100 მ3</t>
  </si>
  <si>
    <t>ლარი</t>
  </si>
  <si>
    <t>მ3</t>
  </si>
  <si>
    <t>ტ</t>
  </si>
  <si>
    <t>ზედნადები ხარჯები</t>
  </si>
  <si>
    <t>სახარჯთაღრიცხვო მოგება</t>
  </si>
  <si>
    <t>სულ ხარჯთაღრიცხვით</t>
  </si>
  <si>
    <t>1000 მ3</t>
  </si>
  <si>
    <t>სამუშაოები ნაყარში</t>
  </si>
  <si>
    <t>სულ ნაკრები ხარჯთაღრიცხვის ანგარიშით</t>
  </si>
  <si>
    <t>საგზაო სამოსი</t>
  </si>
  <si>
    <t>1000 მ2</t>
  </si>
  <si>
    <t>მიწის ვაკისი</t>
  </si>
  <si>
    <t>მოსამზადებელი სამუშაოები</t>
  </si>
  <si>
    <t>თხევადი ბიტუმის მოსხმა</t>
  </si>
  <si>
    <t>საფარის მოწყობა წვრილმარცვლოვანი, მკვრივი, ღორღოვანი ა/ბ ცხელი ნარევით ტიპი B, მარკა II, სისქით 5 სმ</t>
  </si>
  <si>
    <t>მშენებლობის პერიოდში გზის ინვენტარული ნიშნებითა და შესაღობი მოწყობილობებით აღჭურვა</t>
  </si>
  <si>
    <t>ინვენტარული შესაღობი მოწყობილობების, კონუსების, სასიგნალო ფანრების დატვირთვა ბაზაში თვითმცლელებზე, ტრანსპორტირება სამშენებლო მოედანზე, გადმოტვირთვა, სამუშაოს დასრულების შემდეგ ბაზაში დაბრუნება</t>
  </si>
  <si>
    <t>საგზაო ნიშნების ბეტონის ქვესადგამების დატვირთვა ბაზაში თვითმცლელებზე, ტრანსპორტირება სამშენებლო მოედანზე, გადმოტვირთვა, სამუშაოს დასრულების შემდეგ ბაზაში დაბრუნება</t>
  </si>
  <si>
    <t>ინვენტარული საგზაო ნიშნების ლითონის დგარებისა და ფარების დატვირთვა ბაზაში თვითმცლელებზე, ტრანსპორტირება სამშენებლო მოედანზე, გადმოტვირთვა, სამუშაოს დასრულების შემდეგ ბაზაში დაბრუნება</t>
  </si>
  <si>
    <t>ინვენტარული შესაღობი მოწყობილობების, კონუსების, სასიგნალო ფანრების, ბეტონის ქვესადგამების მონტაჟი, დემონტაჟი, 2–ჯერ გადაადგილებით</t>
  </si>
  <si>
    <t>ც</t>
  </si>
  <si>
    <t>ინვენტარული საგზაო ნიშნების მონტაჟი და დემონტაჟი 2–ჯერ</t>
  </si>
  <si>
    <t>არსებულ დგარებზე ფარების დაკიდება და ახსნა 2–ჯერ გადაადგილებით</t>
  </si>
  <si>
    <t>კარიერში ხრეშოვანი გრუნტის დამუშავება ექსკავატორით, თვითმცლელებზე დატვირთვით, ყრილის მოსაწყობად</t>
  </si>
  <si>
    <t>დატკეპვნა პნევმოსატკეპნებით</t>
  </si>
  <si>
    <t>ღორღის საგები</t>
  </si>
  <si>
    <t>არმატურის დაწყობა</t>
  </si>
  <si>
    <t>А3 კლ. არმატურის ღირებულება</t>
  </si>
  <si>
    <t>А1 კლ. არმატურის ღირებულება</t>
  </si>
  <si>
    <t>ღარის მონოლითური ბეტონი B25, F200, W6</t>
  </si>
  <si>
    <t>ლითონის ცხაურის ადგილზე დამზადება და მონტაჟი</t>
  </si>
  <si>
    <t>ფურცლოვანი ფოლადის ღირებულება, სისქით 15 მმ</t>
  </si>
  <si>
    <t>კარიერში ხრეშოვანი გრუნტის დამუშავება ექსკავატორით, თვითმცლელებზე დატვირთვით, უკუჩაყრისთვის</t>
  </si>
  <si>
    <t>საფარის ქვედა ფენის მოწყობა მსხვილმარცვლოვანი, ფოროვანი, ღორღოვანი ა/ბ ცხელი ნარევით, მარკა 2, სისქით 6 სმ</t>
  </si>
  <si>
    <t>საფარის ზედა ფენის მოწყობა წვრილმარცვლოვანი, მკვრივი, ღორღოვანი ა/ბ ცხელი ნარევით ტიპი Б, მარკა II, სისქით 4 სმ</t>
  </si>
  <si>
    <t>დაზიანებული ა/ბ საფარის მოხსნა მექანიზებული წესით</t>
  </si>
  <si>
    <t>გრუნტის მოზიდვა თვითმცლელებით 10 კმ–ზე</t>
  </si>
  <si>
    <t xml:space="preserve">შემასწორებელი ფენა ქვიშა–ხრეშოვანი ნარევით                 (0–70 მმ), სისქით 10 სმ </t>
  </si>
  <si>
    <t>საფუძვლის ფენა – ფრ.ღორღი      (0–40 მმ), სისქით 12 სმ</t>
  </si>
  <si>
    <t xml:space="preserve">გვერდულების მოწყობა ქვიშა–ხრეშოვანი ნარევით, სისქით 20 სმ </t>
  </si>
  <si>
    <t xml:space="preserve">III კატეგორიის გრუნტის (33გ) დამუშავება ექსკავატორით, თვითმცლელებზე დატვირთვით </t>
  </si>
  <si>
    <t>III კატეგორიის გრუნტის (33გ) დამუშავება ხელით, თვითმცლელებზე დატვირთვით</t>
  </si>
  <si>
    <t>III კატეგორიის გრუნტის დამუშავება ექსკავატორით, თვითმცლელებზე დატვირთვით (33გ)</t>
  </si>
  <si>
    <t>III კატეგორიის გრუნტის დამუშავება ხელით, თვითმცლელებზე დატვირთვით (33გ)</t>
  </si>
  <si>
    <t>კმ</t>
  </si>
  <si>
    <t>აზბესტის მილების დაშლა, დიამ. 0,5 მ</t>
  </si>
  <si>
    <t>აზბესტის მილების დაშლა, დიამ. 0,3 მ</t>
  </si>
  <si>
    <t>დემონტირებული მილის გატანა დამკვეთის მიერ მითითებულ ადგილზე                      1 კმ–ზე</t>
  </si>
  <si>
    <t>დაზიანებული ლითონის მილების დემონტაჟი,                 დიამ. 0,5 მ</t>
  </si>
  <si>
    <t>ელ. ბოძის დემონტაჟი ბეტონის დგარზე</t>
  </si>
  <si>
    <t xml:space="preserve">დემონტირებული ელ. ბოძის მონტაჟი </t>
  </si>
  <si>
    <t>არსებული სადენების დემონტაჟი და მონტაჟი</t>
  </si>
  <si>
    <t>100 მ</t>
  </si>
  <si>
    <t>ნამტვრევების გადაზიდვა ნაყარში თვითმცლელებით         3 კმ–ზე</t>
  </si>
  <si>
    <t>ნამტვრევების გადაზიდვა  თვითმცლელებით 1 კმ–ზე შემდგომი გამოყენებისთვის</t>
  </si>
  <si>
    <t>არსებული რ/ბ კიუვეტების დაშლა</t>
  </si>
  <si>
    <t>დაშლილი ნაწილების გატანა ნაყარში 3 კმ–ზე, თვითმცლელებით</t>
  </si>
  <si>
    <t>დაშლილი მილების გატანა              3 კმ–ზე, დამარხვით</t>
  </si>
  <si>
    <t>არსებული საკომუნიკაციო ჭების საპროექტო ნიშნულზე მოსაყვანი მონოლითური ბეტონი, B25, F200, W6 –                    7 ცალი</t>
  </si>
  <si>
    <t>გადაზიდვა ნაყარში თვითმცლელებით 3 კმ–ზე</t>
  </si>
  <si>
    <t>გრუნტის გადაზიდვა ნაყარში თვითმცლელებით 3 კმ–ზე</t>
  </si>
  <si>
    <t>საფუძვლის ფენა – ფრ.ღორღი      (0–40 მმ), სისქით 15 სმ</t>
  </si>
  <si>
    <t xml:space="preserve">  მონოლითური რ/ბ ღარის მოწყობა (სიგრძით 1040 მ, კვეთით 0,4*0,4 მ – ტიპი 1)</t>
  </si>
  <si>
    <t>ლითონის ელემენტების ტრანსპორტირება 120 კმ–ზეა. კრებულით გათვალისწინებულია  20 კმ. გადაზიდვა ხდება                       120–20=100 კმ–ზე.</t>
  </si>
  <si>
    <t xml:space="preserve">  მონოლითური რ/ბ ღარის მოწყობა (სიგრძით 103 მ, კვეთით 0,4*0,4 მ – ტიპი 2)</t>
  </si>
  <si>
    <t>მიერთებები (7 ცალი)</t>
  </si>
  <si>
    <t>ეზოში შესასვლელები (70 ცალი)</t>
  </si>
  <si>
    <t>ფილების მოწყობა</t>
  </si>
  <si>
    <t>არმატურის დაწყობა ფილებისთვის</t>
  </si>
  <si>
    <t xml:space="preserve">ფილის მონოლითური ბეტონი B25, F200, W6 </t>
  </si>
  <si>
    <t>გურჯაანის მუნიციპალიტეტის ტერიტორიაზე, სოფ. ველისციხეში ხევისუბნიდან ცენტრისკენ მიმავალი გზის რეაბილიტაცია</t>
  </si>
  <si>
    <t xml:space="preserve"> ხარჯთაღრიცხვა </t>
  </si>
  <si>
    <t xml:space="preserve">გაუთვალისწინებელი სამუშაოები და დანახარჯები </t>
  </si>
  <si>
    <t xml:space="preserve">დ.ღ.გ. </t>
  </si>
  <si>
    <t>კუთხოვანას ღირებულება</t>
  </si>
  <si>
    <t>პრეტენდენტის დასახელება, ხელმოწერა:</t>
  </si>
  <si>
    <t>შენიშვნა: დაუშვებელია გაუთვალისწინებელი ხარჯი პროცენტული მაჩვენებლის (3%) ცვლილება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</si>
</sst>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"/>
    <numFmt numFmtId="167" formatCode="0.00000"/>
    <numFmt numFmtId="168" formatCode="0.000000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1"/>
      <color theme="1"/>
      <name val="Sylfaen"/>
      <family val="1"/>
    </font>
    <font>
      <sz val="11"/>
      <name val="Sylfaen"/>
      <family val="1"/>
    </font>
    <font>
      <sz val="9"/>
      <color rgb="FFFF0000"/>
      <name val="Sylfaen"/>
      <family val="1"/>
    </font>
    <font>
      <b/>
      <sz val="10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89">
    <xf numFmtId="0" fontId="0" fillId="0" borderId="0" xfId="0"/>
    <xf numFmtId="0" fontId="5" fillId="0" borderId="0" xfId="0" applyFo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/>
    <xf numFmtId="0" fontId="5" fillId="3" borderId="0" xfId="0" applyFont="1" applyFill="1"/>
    <xf numFmtId="0" fontId="5" fillId="0" borderId="0" xfId="0" applyFont="1" applyAlignment="1">
      <alignment horizontal="left" vertical="center"/>
    </xf>
    <xf numFmtId="0" fontId="8" fillId="0" borderId="0" xfId="0" applyFont="1"/>
    <xf numFmtId="2" fontId="6" fillId="0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2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165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49" fontId="6" fillId="2" borderId="1" xfId="0" applyNumberFormat="1" applyFont="1" applyFill="1" applyBorder="1" applyAlignment="1" applyProtection="1">
      <alignment horizontal="center" vertical="center"/>
      <protection hidden="1"/>
    </xf>
    <xf numFmtId="1" fontId="6" fillId="2" borderId="1" xfId="0" applyNumberFormat="1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2" fontId="5" fillId="0" borderId="1" xfId="0" applyNumberFormat="1" applyFont="1" applyFill="1" applyBorder="1" applyAlignment="1" applyProtection="1">
      <alignment horizontal="left" vertical="center" wrapText="1"/>
      <protection hidden="1"/>
    </xf>
    <xf numFmtId="2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3" borderId="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2" fontId="5" fillId="0" borderId="1" xfId="1" applyNumberFormat="1" applyFont="1" applyFill="1" applyBorder="1" applyAlignment="1" applyProtection="1">
      <alignment horizontal="left" vertical="center" wrapText="1"/>
      <protection hidden="1"/>
    </xf>
    <xf numFmtId="2" fontId="5" fillId="0" borderId="1" xfId="1" applyNumberFormat="1" applyFont="1" applyFill="1" applyBorder="1" applyAlignment="1" applyProtection="1">
      <alignment horizontal="center" vertical="center"/>
      <protection hidden="1"/>
    </xf>
    <xf numFmtId="2" fontId="5" fillId="3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2" fontId="5" fillId="0" borderId="1" xfId="0" applyNumberFormat="1" applyFont="1" applyBorder="1" applyAlignment="1" applyProtection="1">
      <alignment vertical="center" wrapText="1"/>
      <protection hidden="1"/>
    </xf>
    <xf numFmtId="2" fontId="5" fillId="0" borderId="1" xfId="0" applyNumberFormat="1" applyFont="1" applyBorder="1" applyAlignment="1" applyProtection="1">
      <alignment horizontal="center" vertical="center" wrapText="1"/>
      <protection hidden="1"/>
    </xf>
    <xf numFmtId="166" fontId="5" fillId="0" borderId="1" xfId="0" applyNumberFormat="1" applyFont="1" applyBorder="1" applyAlignment="1" applyProtection="1">
      <alignment horizontal="center" vertical="center" wrapText="1"/>
      <protection hidden="1"/>
    </xf>
    <xf numFmtId="0" fontId="5" fillId="4" borderId="4" xfId="0" applyFont="1" applyFill="1" applyBorder="1" applyAlignment="1" applyProtection="1">
      <alignment horizontal="center" vertical="center" wrapText="1"/>
      <protection hidden="1"/>
    </xf>
    <xf numFmtId="0" fontId="5" fillId="4" borderId="6" xfId="0" applyFont="1" applyFill="1" applyBorder="1" applyAlignment="1" applyProtection="1">
      <alignment horizontal="center" vertical="center" wrapText="1"/>
      <protection hidden="1"/>
    </xf>
    <xf numFmtId="0" fontId="5" fillId="4" borderId="5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164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0" applyNumberFormat="1" applyFont="1" applyFill="1" applyBorder="1" applyAlignment="1" applyProtection="1">
      <alignment horizontal="left" vertical="center" wrapText="1"/>
      <protection hidden="1"/>
    </xf>
    <xf numFmtId="168" fontId="5" fillId="0" borderId="1" xfId="1" applyNumberFormat="1" applyFont="1" applyFill="1" applyBorder="1" applyAlignment="1" applyProtection="1">
      <alignment horizontal="center" vertical="center"/>
      <protection hidden="1"/>
    </xf>
    <xf numFmtId="2" fontId="5" fillId="0" borderId="1" xfId="0" applyNumberFormat="1" applyFont="1" applyFill="1" applyBorder="1" applyAlignment="1" applyProtection="1">
      <alignment vertical="center" wrapText="1"/>
      <protection hidden="1"/>
    </xf>
    <xf numFmtId="2" fontId="5" fillId="3" borderId="1" xfId="0" applyNumberFormat="1" applyFont="1" applyFill="1" applyBorder="1" applyAlignment="1" applyProtection="1">
      <alignment vertical="center" wrapText="1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1" fontId="5" fillId="3" borderId="1" xfId="1" applyNumberFormat="1" applyFont="1" applyFill="1" applyBorder="1" applyAlignment="1" applyProtection="1">
      <alignment horizontal="center" vertical="center"/>
      <protection hidden="1"/>
    </xf>
    <xf numFmtId="164" fontId="5" fillId="3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0" applyNumberFormat="1" applyFont="1" applyFill="1" applyBorder="1" applyAlignment="1" applyProtection="1">
      <alignment horizontal="center" vertical="center"/>
      <protection hidden="1"/>
    </xf>
    <xf numFmtId="167" fontId="5" fillId="0" borderId="1" xfId="0" applyNumberFormat="1" applyFont="1" applyBorder="1" applyAlignment="1" applyProtection="1">
      <alignment horizontal="center" vertical="center" wrapText="1"/>
      <protection hidden="1"/>
    </xf>
    <xf numFmtId="167" fontId="5" fillId="3" borderId="1" xfId="1" applyNumberFormat="1" applyFont="1" applyFill="1" applyBorder="1" applyAlignment="1" applyProtection="1">
      <alignment horizontal="center" vertical="center"/>
      <protection hidden="1"/>
    </xf>
    <xf numFmtId="2" fontId="5" fillId="0" borderId="1" xfId="0" applyNumberFormat="1" applyFont="1" applyBorder="1" applyAlignment="1" applyProtection="1">
      <alignment wrapText="1"/>
      <protection hidden="1"/>
    </xf>
    <xf numFmtId="166" fontId="5" fillId="3" borderId="1" xfId="1" applyNumberFormat="1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49" fontId="6" fillId="3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Protection="1">
      <protection hidden="1"/>
    </xf>
    <xf numFmtId="0" fontId="6" fillId="0" borderId="1" xfId="0" applyFont="1" applyFill="1" applyBorder="1" applyAlignment="1" applyProtection="1">
      <alignment vertical="center" wrapText="1"/>
      <protection hidden="1"/>
    </xf>
    <xf numFmtId="2" fontId="5" fillId="0" borderId="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1" fontId="5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vertical="center" wrapText="1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3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1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2" fontId="5" fillId="0" borderId="1" xfId="0" applyNumberFormat="1" applyFont="1" applyBorder="1" applyProtection="1"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</cellXfs>
  <cellStyles count="4">
    <cellStyle name="Normal" xfId="0" builtinId="0"/>
    <cellStyle name="Обычный 2" xfId="2"/>
    <cellStyle name="Обычный 2 2" xfId="3"/>
    <cellStyle name="Обычный_Лист1" xfId="1"/>
  </cellStyles>
  <dxfs count="1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30"/>
  <sheetViews>
    <sheetView tabSelected="1" topLeftCell="A116" zoomScaleNormal="100" zoomScaleSheetLayoutView="55" workbookViewId="0">
      <selection activeCell="B125" sqref="B125:H129"/>
    </sheetView>
  </sheetViews>
  <sheetFormatPr defaultRowHeight="15" x14ac:dyDescent="0.3"/>
  <cols>
    <col min="1" max="1" width="3" style="1" customWidth="1"/>
    <col min="2" max="2" width="27.28515625" style="7" customWidth="1"/>
    <col min="3" max="3" width="6.85546875" style="1" customWidth="1"/>
    <col min="4" max="4" width="11.140625" style="1" customWidth="1"/>
    <col min="5" max="5" width="10.42578125" style="1" bestFit="1" customWidth="1"/>
    <col min="6" max="6" width="9.140625" style="1"/>
    <col min="7" max="7" width="9.7109375" style="1" customWidth="1"/>
    <col min="8" max="8" width="8" style="1" customWidth="1"/>
    <col min="9" max="9" width="9.140625" style="1"/>
    <col min="10" max="10" width="7.85546875" style="1" customWidth="1"/>
    <col min="11" max="11" width="8.28515625" style="1" customWidth="1"/>
    <col min="12" max="16384" width="9.140625" style="1"/>
  </cols>
  <sheetData>
    <row r="1" spans="1:255" ht="15.75" customHeight="1" x14ac:dyDescent="0.3">
      <c r="A1" s="11" t="s">
        <v>85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255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255" ht="31.5" customHeight="1" x14ac:dyDescent="0.3">
      <c r="A3" s="13" t="s">
        <v>84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O3" s="6"/>
    </row>
    <row r="4" spans="1:255" ht="32.25" customHeight="1" x14ac:dyDescent="0.3">
      <c r="A4" s="14" t="s">
        <v>2</v>
      </c>
      <c r="B4" s="15" t="s">
        <v>3</v>
      </c>
      <c r="C4" s="14" t="s">
        <v>4</v>
      </c>
      <c r="D4" s="16" t="s">
        <v>5</v>
      </c>
      <c r="E4" s="17"/>
      <c r="F4" s="16" t="s">
        <v>8</v>
      </c>
      <c r="G4" s="17"/>
      <c r="H4" s="16" t="s">
        <v>11</v>
      </c>
      <c r="I4" s="17"/>
      <c r="J4" s="16" t="s">
        <v>12</v>
      </c>
      <c r="K4" s="17"/>
      <c r="L4" s="18" t="s">
        <v>10</v>
      </c>
    </row>
    <row r="5" spans="1:255" ht="30" x14ac:dyDescent="0.3">
      <c r="A5" s="14"/>
      <c r="B5" s="19"/>
      <c r="C5" s="14"/>
      <c r="D5" s="20" t="s">
        <v>6</v>
      </c>
      <c r="E5" s="20" t="s">
        <v>7</v>
      </c>
      <c r="F5" s="20" t="s">
        <v>9</v>
      </c>
      <c r="G5" s="21" t="s">
        <v>10</v>
      </c>
      <c r="H5" s="20" t="s">
        <v>9</v>
      </c>
      <c r="I5" s="21" t="s">
        <v>10</v>
      </c>
      <c r="J5" s="20" t="s">
        <v>9</v>
      </c>
      <c r="K5" s="21" t="s">
        <v>10</v>
      </c>
      <c r="L5" s="18"/>
    </row>
    <row r="6" spans="1:255" x14ac:dyDescent="0.3">
      <c r="A6" s="22">
        <v>1</v>
      </c>
      <c r="B6" s="22">
        <v>3</v>
      </c>
      <c r="C6" s="23">
        <v>4</v>
      </c>
      <c r="D6" s="22">
        <v>5</v>
      </c>
      <c r="E6" s="23">
        <v>6</v>
      </c>
      <c r="F6" s="24">
        <v>7</v>
      </c>
      <c r="G6" s="23">
        <v>8</v>
      </c>
      <c r="H6" s="22">
        <v>9</v>
      </c>
      <c r="I6" s="23">
        <v>10</v>
      </c>
      <c r="J6" s="22">
        <v>11</v>
      </c>
      <c r="K6" s="24">
        <v>12</v>
      </c>
      <c r="L6" s="23" t="s">
        <v>0</v>
      </c>
    </row>
    <row r="7" spans="1:255" x14ac:dyDescent="0.3">
      <c r="A7" s="25" t="s">
        <v>26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255" ht="30" x14ac:dyDescent="0.3">
      <c r="A8" s="26">
        <v>1</v>
      </c>
      <c r="B8" s="27" t="s">
        <v>63</v>
      </c>
      <c r="C8" s="28" t="s">
        <v>34</v>
      </c>
      <c r="D8" s="29"/>
      <c r="E8" s="30">
        <v>12</v>
      </c>
      <c r="F8" s="70"/>
      <c r="G8" s="70"/>
      <c r="H8" s="70"/>
      <c r="I8" s="70"/>
      <c r="J8" s="70"/>
      <c r="K8" s="70"/>
      <c r="L8" s="70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  <row r="9" spans="1:255" ht="30" x14ac:dyDescent="0.3">
      <c r="A9" s="26">
        <v>2</v>
      </c>
      <c r="B9" s="27" t="s">
        <v>64</v>
      </c>
      <c r="C9" s="28" t="s">
        <v>34</v>
      </c>
      <c r="D9" s="29"/>
      <c r="E9" s="30">
        <f>E8</f>
        <v>12</v>
      </c>
      <c r="F9" s="70"/>
      <c r="G9" s="70"/>
      <c r="H9" s="70"/>
      <c r="I9" s="70"/>
      <c r="J9" s="70"/>
      <c r="K9" s="70"/>
      <c r="L9" s="70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pans="1:255" s="2" customFormat="1" ht="30" x14ac:dyDescent="0.25">
      <c r="A10" s="26">
        <v>3</v>
      </c>
      <c r="B10" s="31" t="s">
        <v>65</v>
      </c>
      <c r="C10" s="32" t="s">
        <v>66</v>
      </c>
      <c r="D10" s="32"/>
      <c r="E10" s="33">
        <v>3.5</v>
      </c>
      <c r="F10" s="71"/>
      <c r="G10" s="71"/>
      <c r="H10" s="70"/>
      <c r="I10" s="72"/>
      <c r="J10" s="71"/>
      <c r="K10" s="70"/>
      <c r="L10" s="72"/>
      <c r="M10" s="4"/>
    </row>
    <row r="11" spans="1:255" ht="30" x14ac:dyDescent="0.3">
      <c r="A11" s="26">
        <v>4</v>
      </c>
      <c r="B11" s="27" t="s">
        <v>49</v>
      </c>
      <c r="C11" s="28" t="s">
        <v>13</v>
      </c>
      <c r="D11" s="29"/>
      <c r="E11" s="30">
        <v>1.05</v>
      </c>
      <c r="F11" s="70"/>
      <c r="G11" s="70"/>
      <c r="H11" s="70"/>
      <c r="I11" s="70"/>
      <c r="J11" s="70"/>
      <c r="K11" s="70"/>
      <c r="L11" s="7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</row>
    <row r="12" spans="1:255" ht="45" x14ac:dyDescent="0.3">
      <c r="A12" s="26">
        <v>5</v>
      </c>
      <c r="B12" s="34" t="s">
        <v>67</v>
      </c>
      <c r="C12" s="28" t="s">
        <v>16</v>
      </c>
      <c r="D12" s="35"/>
      <c r="E12" s="35">
        <f>E11*1.6*100</f>
        <v>168.00000000000003</v>
      </c>
      <c r="F12" s="70"/>
      <c r="G12" s="70"/>
      <c r="H12" s="70"/>
      <c r="I12" s="70"/>
      <c r="J12" s="73"/>
      <c r="K12" s="70"/>
      <c r="L12" s="70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ht="30" x14ac:dyDescent="0.3">
      <c r="A13" s="26">
        <v>6</v>
      </c>
      <c r="B13" s="27" t="s">
        <v>49</v>
      </c>
      <c r="C13" s="28" t="s">
        <v>13</v>
      </c>
      <c r="D13" s="29"/>
      <c r="E13" s="30">
        <v>2.21</v>
      </c>
      <c r="F13" s="70"/>
      <c r="G13" s="70"/>
      <c r="H13" s="70"/>
      <c r="I13" s="70"/>
      <c r="J13" s="70"/>
      <c r="K13" s="70"/>
      <c r="L13" s="7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spans="1:255" ht="45" x14ac:dyDescent="0.3">
      <c r="A14" s="26">
        <v>7</v>
      </c>
      <c r="B14" s="34" t="s">
        <v>68</v>
      </c>
      <c r="C14" s="28" t="s">
        <v>16</v>
      </c>
      <c r="D14" s="35"/>
      <c r="E14" s="35">
        <f>E13*1.6*100</f>
        <v>353.6</v>
      </c>
      <c r="F14" s="70"/>
      <c r="G14" s="70"/>
      <c r="H14" s="70"/>
      <c r="I14" s="70"/>
      <c r="J14" s="73"/>
      <c r="K14" s="70"/>
      <c r="L14" s="70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30" x14ac:dyDescent="0.3">
      <c r="A15" s="26">
        <v>8</v>
      </c>
      <c r="B15" s="27" t="s">
        <v>69</v>
      </c>
      <c r="C15" s="28" t="s">
        <v>15</v>
      </c>
      <c r="D15" s="29"/>
      <c r="E15" s="30">
        <v>20</v>
      </c>
      <c r="F15" s="70"/>
      <c r="G15" s="70"/>
      <c r="H15" s="70"/>
      <c r="I15" s="70"/>
      <c r="J15" s="70"/>
      <c r="K15" s="70"/>
      <c r="L15" s="7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  <row r="16" spans="1:255" ht="45" x14ac:dyDescent="0.3">
      <c r="A16" s="26">
        <v>9</v>
      </c>
      <c r="B16" s="34" t="s">
        <v>70</v>
      </c>
      <c r="C16" s="28" t="s">
        <v>16</v>
      </c>
      <c r="D16" s="35"/>
      <c r="E16" s="35">
        <f>E15*2.5</f>
        <v>50</v>
      </c>
      <c r="F16" s="70"/>
      <c r="G16" s="70"/>
      <c r="H16" s="70"/>
      <c r="I16" s="70"/>
      <c r="J16" s="73"/>
      <c r="K16" s="70"/>
      <c r="L16" s="7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8" customFormat="1" ht="30" x14ac:dyDescent="0.3">
      <c r="A17" s="37">
        <v>10</v>
      </c>
      <c r="B17" s="38" t="s">
        <v>59</v>
      </c>
      <c r="C17" s="28" t="s">
        <v>58</v>
      </c>
      <c r="D17" s="39"/>
      <c r="E17" s="40">
        <v>0.16500000000000001</v>
      </c>
      <c r="F17" s="74"/>
      <c r="G17" s="74"/>
      <c r="H17" s="74"/>
      <c r="I17" s="74"/>
      <c r="J17" s="74"/>
      <c r="K17" s="74"/>
      <c r="L17" s="7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pans="1:255" ht="30" x14ac:dyDescent="0.3">
      <c r="A18" s="26">
        <v>11</v>
      </c>
      <c r="B18" s="34" t="s">
        <v>71</v>
      </c>
      <c r="C18" s="28" t="s">
        <v>16</v>
      </c>
      <c r="D18" s="35"/>
      <c r="E18" s="35">
        <f>E17*1000*0.103</f>
        <v>16.994999999999997</v>
      </c>
      <c r="F18" s="70"/>
      <c r="G18" s="70"/>
      <c r="H18" s="70"/>
      <c r="I18" s="70"/>
      <c r="J18" s="73"/>
      <c r="K18" s="70"/>
      <c r="L18" s="70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s="8" customFormat="1" ht="30" x14ac:dyDescent="0.3">
      <c r="A19" s="37">
        <v>12</v>
      </c>
      <c r="B19" s="38" t="s">
        <v>60</v>
      </c>
      <c r="C19" s="28" t="s">
        <v>58</v>
      </c>
      <c r="D19" s="39"/>
      <c r="E19" s="40">
        <v>0.45</v>
      </c>
      <c r="F19" s="74"/>
      <c r="G19" s="74"/>
      <c r="H19" s="74"/>
      <c r="I19" s="74"/>
      <c r="J19" s="74"/>
      <c r="K19" s="74"/>
      <c r="L19" s="7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ht="30" x14ac:dyDescent="0.3">
      <c r="A20" s="26">
        <v>13</v>
      </c>
      <c r="B20" s="34" t="s">
        <v>71</v>
      </c>
      <c r="C20" s="28" t="s">
        <v>16</v>
      </c>
      <c r="D20" s="35"/>
      <c r="E20" s="35">
        <f>E19*0.0406*1000</f>
        <v>18.27</v>
      </c>
      <c r="F20" s="70"/>
      <c r="G20" s="70"/>
      <c r="H20" s="70"/>
      <c r="I20" s="70"/>
      <c r="J20" s="73"/>
      <c r="K20" s="70"/>
      <c r="L20" s="70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8" customFormat="1" ht="45" x14ac:dyDescent="0.3">
      <c r="A21" s="37">
        <v>14</v>
      </c>
      <c r="B21" s="38" t="s">
        <v>62</v>
      </c>
      <c r="C21" s="28" t="s">
        <v>58</v>
      </c>
      <c r="D21" s="39"/>
      <c r="E21" s="40">
        <v>0.01</v>
      </c>
      <c r="F21" s="74"/>
      <c r="G21" s="74"/>
      <c r="H21" s="74"/>
      <c r="I21" s="74"/>
      <c r="J21" s="74"/>
      <c r="K21" s="74"/>
      <c r="L21" s="7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pans="1:255" ht="60" x14ac:dyDescent="0.3">
      <c r="A22" s="26">
        <v>15</v>
      </c>
      <c r="B22" s="34" t="s">
        <v>61</v>
      </c>
      <c r="C22" s="28" t="s">
        <v>16</v>
      </c>
      <c r="D22" s="35"/>
      <c r="E22" s="35">
        <f>E21*1000*0.103</f>
        <v>1.03</v>
      </c>
      <c r="F22" s="70"/>
      <c r="G22" s="70"/>
      <c r="H22" s="70"/>
      <c r="I22" s="70"/>
      <c r="J22" s="73"/>
      <c r="K22" s="70"/>
      <c r="L22" s="70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 s="8" customFormat="1" ht="75" x14ac:dyDescent="0.3">
      <c r="A23" s="37">
        <v>16</v>
      </c>
      <c r="B23" s="38" t="s">
        <v>72</v>
      </c>
      <c r="C23" s="28" t="s">
        <v>13</v>
      </c>
      <c r="D23" s="39"/>
      <c r="E23" s="40">
        <f>0.23*7*0.01</f>
        <v>1.61E-2</v>
      </c>
      <c r="F23" s="74"/>
      <c r="G23" s="74"/>
      <c r="H23" s="74"/>
      <c r="I23" s="74"/>
      <c r="J23" s="74"/>
      <c r="K23" s="74"/>
      <c r="L23" s="7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pans="1:255" s="6" customFormat="1" ht="15.75" customHeight="1" x14ac:dyDescent="0.3">
      <c r="A24" s="41" t="s">
        <v>29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3"/>
    </row>
    <row r="25" spans="1:255" s="8" customFormat="1" ht="150" x14ac:dyDescent="0.25">
      <c r="A25" s="26">
        <v>17</v>
      </c>
      <c r="B25" s="44" t="s">
        <v>30</v>
      </c>
      <c r="C25" s="32" t="s">
        <v>16</v>
      </c>
      <c r="D25" s="32"/>
      <c r="E25" s="45">
        <f>(62+108+1.8+120+9)*0.001</f>
        <v>0.30080000000000001</v>
      </c>
      <c r="F25" s="71"/>
      <c r="G25" s="71"/>
      <c r="H25" s="70"/>
      <c r="I25" s="72"/>
      <c r="J25" s="71"/>
      <c r="K25" s="70"/>
      <c r="L25" s="70"/>
      <c r="M25" s="4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</row>
    <row r="26" spans="1:255" s="8" customFormat="1" ht="120" x14ac:dyDescent="0.25">
      <c r="A26" s="26">
        <v>18</v>
      </c>
      <c r="B26" s="44" t="s">
        <v>31</v>
      </c>
      <c r="C26" s="32" t="s">
        <v>16</v>
      </c>
      <c r="D26" s="32"/>
      <c r="E26" s="45">
        <f>1*2.4</f>
        <v>2.4</v>
      </c>
      <c r="F26" s="71"/>
      <c r="G26" s="71"/>
      <c r="H26" s="70"/>
      <c r="I26" s="72"/>
      <c r="J26" s="71"/>
      <c r="K26" s="70"/>
      <c r="L26" s="70"/>
      <c r="M26" s="4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8" customFormat="1" ht="150" x14ac:dyDescent="0.25">
      <c r="A27" s="26">
        <v>19</v>
      </c>
      <c r="B27" s="44" t="s">
        <v>32</v>
      </c>
      <c r="C27" s="32" t="s">
        <v>16</v>
      </c>
      <c r="D27" s="32"/>
      <c r="E27" s="45">
        <f>0.236+16*12.5*0.001+2*6.25*0.001</f>
        <v>0.44850000000000001</v>
      </c>
      <c r="F27" s="71"/>
      <c r="G27" s="71"/>
      <c r="H27" s="70"/>
      <c r="I27" s="72"/>
      <c r="J27" s="71"/>
      <c r="K27" s="70"/>
      <c r="L27" s="70"/>
      <c r="M27" s="4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ht="105" x14ac:dyDescent="0.3">
      <c r="A28" s="26">
        <v>20</v>
      </c>
      <c r="B28" s="27" t="s">
        <v>33</v>
      </c>
      <c r="C28" s="28" t="s">
        <v>34</v>
      </c>
      <c r="D28" s="29"/>
      <c r="E28" s="45">
        <f>2+4+2+20+10+10</f>
        <v>48</v>
      </c>
      <c r="F28" s="70"/>
      <c r="G28" s="70"/>
      <c r="H28" s="70"/>
      <c r="I28" s="70"/>
      <c r="J28" s="70"/>
      <c r="K28" s="70"/>
      <c r="L28" s="70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ht="45" x14ac:dyDescent="0.3">
      <c r="A29" s="26">
        <v>21</v>
      </c>
      <c r="B29" s="27" t="s">
        <v>35</v>
      </c>
      <c r="C29" s="28" t="s">
        <v>34</v>
      </c>
      <c r="D29" s="29"/>
      <c r="E29" s="45">
        <v>10</v>
      </c>
      <c r="F29" s="70"/>
      <c r="G29" s="70"/>
      <c r="H29" s="70"/>
      <c r="I29" s="70"/>
      <c r="J29" s="70"/>
      <c r="K29" s="70"/>
      <c r="L29" s="7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ht="45" x14ac:dyDescent="0.3">
      <c r="A30" s="26">
        <v>22</v>
      </c>
      <c r="B30" s="27" t="s">
        <v>36</v>
      </c>
      <c r="C30" s="28" t="s">
        <v>34</v>
      </c>
      <c r="D30" s="29"/>
      <c r="E30" s="45">
        <v>8</v>
      </c>
      <c r="F30" s="70"/>
      <c r="G30" s="70"/>
      <c r="H30" s="70"/>
      <c r="I30" s="70"/>
      <c r="J30" s="70"/>
      <c r="K30" s="70"/>
      <c r="L30" s="7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3">
      <c r="A31" s="25" t="s">
        <v>25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255" s="2" customFormat="1" ht="75" x14ac:dyDescent="0.25">
      <c r="A32" s="26">
        <v>1</v>
      </c>
      <c r="B32" s="46" t="s">
        <v>54</v>
      </c>
      <c r="C32" s="32" t="s">
        <v>20</v>
      </c>
      <c r="D32" s="32"/>
      <c r="E32" s="30">
        <v>0.90700000000000003</v>
      </c>
      <c r="F32" s="71"/>
      <c r="G32" s="71"/>
      <c r="H32" s="70"/>
      <c r="I32" s="72"/>
      <c r="J32" s="71"/>
      <c r="K32" s="70"/>
      <c r="L32" s="72"/>
      <c r="M32" s="4"/>
    </row>
    <row r="33" spans="1:255" s="3" customFormat="1" ht="30" x14ac:dyDescent="0.25">
      <c r="A33" s="26">
        <v>2</v>
      </c>
      <c r="B33" s="34" t="s">
        <v>73</v>
      </c>
      <c r="C33" s="28" t="s">
        <v>16</v>
      </c>
      <c r="D33" s="35"/>
      <c r="E33" s="45">
        <f>E32*1.95*1000</f>
        <v>1768.65</v>
      </c>
      <c r="F33" s="70"/>
      <c r="G33" s="70"/>
      <c r="H33" s="70"/>
      <c r="I33" s="70"/>
      <c r="J33" s="70"/>
      <c r="K33" s="70"/>
      <c r="L33" s="70"/>
    </row>
    <row r="34" spans="1:255" s="2" customFormat="1" x14ac:dyDescent="0.25">
      <c r="A34" s="26">
        <v>3</v>
      </c>
      <c r="B34" s="44" t="s">
        <v>21</v>
      </c>
      <c r="C34" s="32" t="s">
        <v>20</v>
      </c>
      <c r="D34" s="32"/>
      <c r="E34" s="30">
        <f>E32</f>
        <v>0.90700000000000003</v>
      </c>
      <c r="F34" s="71"/>
      <c r="G34" s="71"/>
      <c r="H34" s="70"/>
      <c r="I34" s="72"/>
      <c r="J34" s="71"/>
      <c r="K34" s="70"/>
      <c r="L34" s="70"/>
      <c r="M34" s="4"/>
    </row>
    <row r="35" spans="1:255" s="2" customFormat="1" ht="60" x14ac:dyDescent="0.25">
      <c r="A35" s="26">
        <v>4</v>
      </c>
      <c r="B35" s="44" t="s">
        <v>55</v>
      </c>
      <c r="C35" s="32" t="s">
        <v>15</v>
      </c>
      <c r="D35" s="32"/>
      <c r="E35" s="33">
        <v>48</v>
      </c>
      <c r="F35" s="71"/>
      <c r="G35" s="71"/>
      <c r="H35" s="70"/>
      <c r="I35" s="72"/>
      <c r="J35" s="71"/>
      <c r="K35" s="70"/>
      <c r="L35" s="70"/>
      <c r="M35" s="4"/>
    </row>
    <row r="36" spans="1:255" s="3" customFormat="1" ht="45" x14ac:dyDescent="0.25">
      <c r="A36" s="26">
        <v>5</v>
      </c>
      <c r="B36" s="34" t="s">
        <v>74</v>
      </c>
      <c r="C36" s="28" t="s">
        <v>16</v>
      </c>
      <c r="D36" s="35"/>
      <c r="E36" s="45">
        <f>E35*1.95</f>
        <v>93.6</v>
      </c>
      <c r="F36" s="70"/>
      <c r="G36" s="70"/>
      <c r="H36" s="70"/>
      <c r="I36" s="70"/>
      <c r="J36" s="70"/>
      <c r="K36" s="70"/>
      <c r="L36" s="70"/>
    </row>
    <row r="37" spans="1:255" s="2" customFormat="1" x14ac:dyDescent="0.25">
      <c r="A37" s="26">
        <v>6</v>
      </c>
      <c r="B37" s="44" t="s">
        <v>21</v>
      </c>
      <c r="C37" s="32" t="s">
        <v>20</v>
      </c>
      <c r="D37" s="32"/>
      <c r="E37" s="30">
        <f>E35*0.001</f>
        <v>4.8000000000000001E-2</v>
      </c>
      <c r="F37" s="71"/>
      <c r="G37" s="71"/>
      <c r="H37" s="70"/>
      <c r="I37" s="72"/>
      <c r="J37" s="71"/>
      <c r="K37" s="70"/>
      <c r="L37" s="70"/>
      <c r="M37" s="4"/>
    </row>
    <row r="38" spans="1:255" s="2" customFormat="1" ht="90" x14ac:dyDescent="0.25">
      <c r="A38" s="26">
        <v>7</v>
      </c>
      <c r="B38" s="46" t="s">
        <v>37</v>
      </c>
      <c r="C38" s="32" t="s">
        <v>20</v>
      </c>
      <c r="D38" s="32"/>
      <c r="E38" s="30">
        <v>7.2999999999999995E-2</v>
      </c>
      <c r="F38" s="71"/>
      <c r="G38" s="71"/>
      <c r="H38" s="70"/>
      <c r="I38" s="72"/>
      <c r="J38" s="71"/>
      <c r="K38" s="70"/>
      <c r="L38" s="72"/>
      <c r="M38" s="4"/>
    </row>
    <row r="39" spans="1:255" s="3" customFormat="1" ht="30" x14ac:dyDescent="0.25">
      <c r="A39" s="26">
        <v>8</v>
      </c>
      <c r="B39" s="34" t="s">
        <v>50</v>
      </c>
      <c r="C39" s="28" t="s">
        <v>16</v>
      </c>
      <c r="D39" s="35"/>
      <c r="E39" s="45">
        <f>E38*1.95*1000</f>
        <v>142.34999999999997</v>
      </c>
      <c r="F39" s="70"/>
      <c r="G39" s="70"/>
      <c r="H39" s="70"/>
      <c r="I39" s="70"/>
      <c r="J39" s="70"/>
      <c r="K39" s="70"/>
      <c r="L39" s="70"/>
    </row>
    <row r="40" spans="1:255" s="2" customFormat="1" x14ac:dyDescent="0.25">
      <c r="A40" s="26">
        <v>9</v>
      </c>
      <c r="B40" s="44" t="s">
        <v>21</v>
      </c>
      <c r="C40" s="32" t="s">
        <v>20</v>
      </c>
      <c r="D40" s="32"/>
      <c r="E40" s="30">
        <f>E38</f>
        <v>7.2999999999999995E-2</v>
      </c>
      <c r="F40" s="71"/>
      <c r="G40" s="71"/>
      <c r="H40" s="70"/>
      <c r="I40" s="72"/>
      <c r="J40" s="71"/>
      <c r="K40" s="70"/>
      <c r="L40" s="70"/>
      <c r="M40" s="4"/>
    </row>
    <row r="41" spans="1:255" s="2" customFormat="1" ht="30" x14ac:dyDescent="0.25">
      <c r="A41" s="26">
        <v>10</v>
      </c>
      <c r="B41" s="44" t="s">
        <v>38</v>
      </c>
      <c r="C41" s="32" t="s">
        <v>13</v>
      </c>
      <c r="D41" s="32"/>
      <c r="E41" s="47">
        <f>E38*10</f>
        <v>0.73</v>
      </c>
      <c r="F41" s="71"/>
      <c r="G41" s="71"/>
      <c r="H41" s="70"/>
      <c r="I41" s="72"/>
      <c r="J41" s="71"/>
      <c r="K41" s="70"/>
      <c r="L41" s="70"/>
      <c r="M41" s="4"/>
    </row>
    <row r="42" spans="1:255" s="2" customFormat="1" x14ac:dyDescent="0.25">
      <c r="A42" s="25" t="s">
        <v>23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255" ht="45" x14ac:dyDescent="0.3">
      <c r="A43" s="26">
        <v>1</v>
      </c>
      <c r="B43" s="48" t="s">
        <v>51</v>
      </c>
      <c r="C43" s="28" t="s">
        <v>13</v>
      </c>
      <c r="D43" s="29"/>
      <c r="E43" s="33">
        <v>5.8959999999999999</v>
      </c>
      <c r="F43" s="70"/>
      <c r="G43" s="70"/>
      <c r="H43" s="70"/>
      <c r="I43" s="70"/>
      <c r="J43" s="70"/>
      <c r="K43" s="70"/>
      <c r="L43" s="70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</row>
    <row r="44" spans="1:255" ht="45" x14ac:dyDescent="0.3">
      <c r="A44" s="26">
        <v>2</v>
      </c>
      <c r="B44" s="49" t="s">
        <v>75</v>
      </c>
      <c r="C44" s="28" t="s">
        <v>24</v>
      </c>
      <c r="D44" s="29"/>
      <c r="E44" s="33">
        <v>5.8959999999999999</v>
      </c>
      <c r="F44" s="70"/>
      <c r="G44" s="70"/>
      <c r="H44" s="70"/>
      <c r="I44" s="70"/>
      <c r="J44" s="70"/>
      <c r="K44" s="70"/>
      <c r="L44" s="7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3">
      <c r="A45" s="50">
        <v>3</v>
      </c>
      <c r="B45" s="49" t="s">
        <v>27</v>
      </c>
      <c r="C45" s="36" t="s">
        <v>16</v>
      </c>
      <c r="D45" s="51"/>
      <c r="E45" s="52">
        <v>3.8</v>
      </c>
      <c r="F45" s="73"/>
      <c r="G45" s="73"/>
      <c r="H45" s="73"/>
      <c r="I45" s="73"/>
      <c r="J45" s="73"/>
      <c r="K45" s="73"/>
      <c r="L45" s="73"/>
    </row>
    <row r="46" spans="1:255" s="2" customFormat="1" ht="90" x14ac:dyDescent="0.25">
      <c r="A46" s="26">
        <v>4</v>
      </c>
      <c r="B46" s="44" t="s">
        <v>47</v>
      </c>
      <c r="C46" s="32" t="s">
        <v>24</v>
      </c>
      <c r="D46" s="32"/>
      <c r="E46" s="33">
        <v>5.4029999999999996</v>
      </c>
      <c r="F46" s="71"/>
      <c r="G46" s="71"/>
      <c r="H46" s="70"/>
      <c r="I46" s="72"/>
      <c r="J46" s="71"/>
      <c r="K46" s="70"/>
      <c r="L46" s="70"/>
    </row>
    <row r="47" spans="1:255" x14ac:dyDescent="0.3">
      <c r="A47" s="50">
        <v>5</v>
      </c>
      <c r="B47" s="49" t="s">
        <v>27</v>
      </c>
      <c r="C47" s="36" t="s">
        <v>16</v>
      </c>
      <c r="D47" s="51"/>
      <c r="E47" s="52">
        <v>1.9</v>
      </c>
      <c r="F47" s="73"/>
      <c r="G47" s="73"/>
      <c r="H47" s="73"/>
      <c r="I47" s="73"/>
      <c r="J47" s="73"/>
      <c r="K47" s="73"/>
      <c r="L47" s="73"/>
    </row>
    <row r="48" spans="1:255" s="2" customFormat="1" ht="90" x14ac:dyDescent="0.25">
      <c r="A48" s="26">
        <v>6</v>
      </c>
      <c r="B48" s="44" t="s">
        <v>48</v>
      </c>
      <c r="C48" s="32" t="s">
        <v>24</v>
      </c>
      <c r="D48" s="32"/>
      <c r="E48" s="33">
        <v>5.4029999999999996</v>
      </c>
      <c r="F48" s="71"/>
      <c r="G48" s="71"/>
      <c r="H48" s="70"/>
      <c r="I48" s="72"/>
      <c r="J48" s="71"/>
      <c r="K48" s="70"/>
      <c r="L48" s="70"/>
    </row>
    <row r="49" spans="1:255" ht="45" x14ac:dyDescent="0.3">
      <c r="A49" s="26">
        <v>7</v>
      </c>
      <c r="B49" s="48" t="s">
        <v>53</v>
      </c>
      <c r="C49" s="28" t="s">
        <v>13</v>
      </c>
      <c r="D49" s="29"/>
      <c r="E49" s="33">
        <v>1.1599999999999999</v>
      </c>
      <c r="F49" s="70"/>
      <c r="G49" s="70"/>
      <c r="H49" s="70"/>
      <c r="I49" s="70"/>
      <c r="J49" s="70"/>
      <c r="K49" s="70"/>
      <c r="L49" s="70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</row>
    <row r="50" spans="1:255" s="2" customFormat="1" x14ac:dyDescent="0.25">
      <c r="A50" s="25" t="s">
        <v>76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</row>
    <row r="51" spans="1:255" s="2" customFormat="1" ht="60" x14ac:dyDescent="0.25">
      <c r="A51" s="26">
        <v>1</v>
      </c>
      <c r="B51" s="46" t="s">
        <v>56</v>
      </c>
      <c r="C51" s="32" t="s">
        <v>20</v>
      </c>
      <c r="D51" s="32"/>
      <c r="E51" s="30">
        <v>0.63200000000000001</v>
      </c>
      <c r="F51" s="71"/>
      <c r="G51" s="71"/>
      <c r="H51" s="70"/>
      <c r="I51" s="72"/>
      <c r="J51" s="71"/>
      <c r="K51" s="70"/>
      <c r="L51" s="72"/>
      <c r="M51" s="4"/>
    </row>
    <row r="52" spans="1:255" s="3" customFormat="1" ht="30" x14ac:dyDescent="0.25">
      <c r="A52" s="26">
        <v>2</v>
      </c>
      <c r="B52" s="34" t="s">
        <v>73</v>
      </c>
      <c r="C52" s="28" t="s">
        <v>16</v>
      </c>
      <c r="D52" s="35"/>
      <c r="E52" s="45">
        <f>E51*1.95*1000</f>
        <v>1232.3999999999999</v>
      </c>
      <c r="F52" s="70"/>
      <c r="G52" s="70"/>
      <c r="H52" s="70"/>
      <c r="I52" s="70"/>
      <c r="J52" s="70"/>
      <c r="K52" s="70"/>
      <c r="L52" s="70"/>
    </row>
    <row r="53" spans="1:255" s="2" customFormat="1" x14ac:dyDescent="0.25">
      <c r="A53" s="26">
        <v>3</v>
      </c>
      <c r="B53" s="44" t="s">
        <v>21</v>
      </c>
      <c r="C53" s="32" t="s">
        <v>20</v>
      </c>
      <c r="D53" s="32"/>
      <c r="E53" s="30">
        <f>E51</f>
        <v>0.63200000000000001</v>
      </c>
      <c r="F53" s="71"/>
      <c r="G53" s="71"/>
      <c r="H53" s="70"/>
      <c r="I53" s="72"/>
      <c r="J53" s="71"/>
      <c r="K53" s="70"/>
      <c r="L53" s="70"/>
      <c r="M53" s="4"/>
    </row>
    <row r="54" spans="1:255" s="2" customFormat="1" ht="60" x14ac:dyDescent="0.25">
      <c r="A54" s="26">
        <v>4</v>
      </c>
      <c r="B54" s="44" t="s">
        <v>57</v>
      </c>
      <c r="C54" s="32" t="s">
        <v>15</v>
      </c>
      <c r="D54" s="32"/>
      <c r="E54" s="33">
        <v>33</v>
      </c>
      <c r="F54" s="71"/>
      <c r="G54" s="71"/>
      <c r="H54" s="70"/>
      <c r="I54" s="72"/>
      <c r="J54" s="71"/>
      <c r="K54" s="70"/>
      <c r="L54" s="70"/>
      <c r="M54" s="4"/>
    </row>
    <row r="55" spans="1:255" s="3" customFormat="1" ht="45" x14ac:dyDescent="0.25">
      <c r="A55" s="26">
        <v>5</v>
      </c>
      <c r="B55" s="34" t="s">
        <v>74</v>
      </c>
      <c r="C55" s="28" t="s">
        <v>16</v>
      </c>
      <c r="D55" s="35"/>
      <c r="E55" s="45">
        <f>E54*1.95</f>
        <v>64.349999999999994</v>
      </c>
      <c r="F55" s="70"/>
      <c r="G55" s="70"/>
      <c r="H55" s="70"/>
      <c r="I55" s="70"/>
      <c r="J55" s="70"/>
      <c r="K55" s="70"/>
      <c r="L55" s="70"/>
    </row>
    <row r="56" spans="1:255" s="2" customFormat="1" x14ac:dyDescent="0.25">
      <c r="A56" s="26">
        <v>6</v>
      </c>
      <c r="B56" s="44" t="s">
        <v>21</v>
      </c>
      <c r="C56" s="32" t="s">
        <v>20</v>
      </c>
      <c r="D56" s="32"/>
      <c r="E56" s="30">
        <f>E54*0.001</f>
        <v>3.3000000000000002E-2</v>
      </c>
      <c r="F56" s="71"/>
      <c r="G56" s="71"/>
      <c r="H56" s="70"/>
      <c r="I56" s="72"/>
      <c r="J56" s="71"/>
      <c r="K56" s="70"/>
      <c r="L56" s="70"/>
      <c r="M56" s="4"/>
    </row>
    <row r="57" spans="1:255" x14ac:dyDescent="0.3">
      <c r="A57" s="26">
        <v>7</v>
      </c>
      <c r="B57" s="48" t="s">
        <v>39</v>
      </c>
      <c r="C57" s="28" t="s">
        <v>13</v>
      </c>
      <c r="D57" s="28"/>
      <c r="E57" s="53">
        <v>0.84</v>
      </c>
      <c r="F57" s="70"/>
      <c r="G57" s="70"/>
      <c r="H57" s="70"/>
      <c r="I57" s="70"/>
      <c r="J57" s="70"/>
      <c r="K57" s="70"/>
      <c r="L57" s="70"/>
      <c r="M57" s="3"/>
      <c r="N57" s="3"/>
      <c r="O57" s="3"/>
      <c r="P57" s="3"/>
      <c r="Q57" s="9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 s="8" customFormat="1" ht="15.75" x14ac:dyDescent="0.3">
      <c r="A58" s="37">
        <v>8</v>
      </c>
      <c r="B58" s="38" t="s">
        <v>40</v>
      </c>
      <c r="C58" s="28" t="s">
        <v>16</v>
      </c>
      <c r="D58" s="39"/>
      <c r="E58" s="54">
        <f>4.472+6.552</f>
        <v>11.024000000000001</v>
      </c>
      <c r="F58" s="74"/>
      <c r="G58" s="74"/>
      <c r="H58" s="74"/>
      <c r="I58" s="74"/>
      <c r="J58" s="74"/>
      <c r="K58" s="74"/>
      <c r="L58" s="74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pans="1:255" s="8" customFormat="1" ht="30" x14ac:dyDescent="0.25">
      <c r="A59" s="26">
        <v>9</v>
      </c>
      <c r="B59" s="48" t="s">
        <v>41</v>
      </c>
      <c r="C59" s="28" t="s">
        <v>16</v>
      </c>
      <c r="D59" s="35"/>
      <c r="E59" s="55">
        <v>6.5519999999999996</v>
      </c>
      <c r="F59" s="70"/>
      <c r="G59" s="70"/>
      <c r="H59" s="70"/>
      <c r="I59" s="70"/>
      <c r="J59" s="70"/>
      <c r="K59" s="70"/>
      <c r="L59" s="70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</row>
    <row r="60" spans="1:255" s="8" customFormat="1" ht="30" x14ac:dyDescent="0.25">
      <c r="A60" s="26">
        <v>10</v>
      </c>
      <c r="B60" s="48" t="s">
        <v>42</v>
      </c>
      <c r="C60" s="28" t="s">
        <v>16</v>
      </c>
      <c r="D60" s="35"/>
      <c r="E60" s="55">
        <v>4.4720000000000004</v>
      </c>
      <c r="F60" s="73"/>
      <c r="G60" s="70"/>
      <c r="H60" s="70"/>
      <c r="I60" s="70"/>
      <c r="J60" s="70"/>
      <c r="K60" s="70"/>
      <c r="L60" s="70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s="8" customFormat="1" ht="30" x14ac:dyDescent="0.3">
      <c r="A61" s="37">
        <v>11</v>
      </c>
      <c r="B61" s="38" t="s">
        <v>43</v>
      </c>
      <c r="C61" s="28" t="s">
        <v>13</v>
      </c>
      <c r="D61" s="39"/>
      <c r="E61" s="40">
        <v>1.46</v>
      </c>
      <c r="F61" s="74"/>
      <c r="G61" s="74"/>
      <c r="H61" s="74"/>
      <c r="I61" s="74"/>
      <c r="J61" s="74"/>
      <c r="K61" s="74"/>
      <c r="L61" s="74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</row>
    <row r="62" spans="1:255" s="2" customFormat="1" ht="90" x14ac:dyDescent="0.25">
      <c r="A62" s="26">
        <v>12</v>
      </c>
      <c r="B62" s="46" t="s">
        <v>46</v>
      </c>
      <c r="C62" s="32" t="s">
        <v>20</v>
      </c>
      <c r="D62" s="32"/>
      <c r="E62" s="30">
        <v>0.20699999999999999</v>
      </c>
      <c r="F62" s="71"/>
      <c r="G62" s="71"/>
      <c r="H62" s="70"/>
      <c r="I62" s="72"/>
      <c r="J62" s="71"/>
      <c r="K62" s="70"/>
      <c r="L62" s="72"/>
      <c r="M62" s="4"/>
    </row>
    <row r="63" spans="1:255" s="3" customFormat="1" ht="30" x14ac:dyDescent="0.25">
      <c r="A63" s="26">
        <v>13</v>
      </c>
      <c r="B63" s="34" t="s">
        <v>50</v>
      </c>
      <c r="C63" s="28" t="s">
        <v>16</v>
      </c>
      <c r="D63" s="35"/>
      <c r="E63" s="45">
        <f>E62*1.95*1000</f>
        <v>403.65</v>
      </c>
      <c r="F63" s="70"/>
      <c r="G63" s="70"/>
      <c r="H63" s="70"/>
      <c r="I63" s="70"/>
      <c r="J63" s="70"/>
      <c r="K63" s="70"/>
      <c r="L63" s="70"/>
    </row>
    <row r="64" spans="1:255" s="2" customFormat="1" x14ac:dyDescent="0.25">
      <c r="A64" s="26">
        <v>14</v>
      </c>
      <c r="B64" s="44" t="s">
        <v>21</v>
      </c>
      <c r="C64" s="32" t="s">
        <v>20</v>
      </c>
      <c r="D64" s="32"/>
      <c r="E64" s="30">
        <f>E62</f>
        <v>0.20699999999999999</v>
      </c>
      <c r="F64" s="71"/>
      <c r="G64" s="71"/>
      <c r="H64" s="70"/>
      <c r="I64" s="72"/>
      <c r="J64" s="71"/>
      <c r="K64" s="70"/>
      <c r="L64" s="70"/>
      <c r="M64" s="4"/>
    </row>
    <row r="65" spans="1:255" s="2" customFormat="1" ht="30" x14ac:dyDescent="0.25">
      <c r="A65" s="26">
        <v>15</v>
      </c>
      <c r="B65" s="44" t="s">
        <v>38</v>
      </c>
      <c r="C65" s="32" t="s">
        <v>13</v>
      </c>
      <c r="D65" s="32"/>
      <c r="E65" s="47">
        <f>E62*10</f>
        <v>2.0699999999999998</v>
      </c>
      <c r="F65" s="71"/>
      <c r="G65" s="71"/>
      <c r="H65" s="70"/>
      <c r="I65" s="72"/>
      <c r="J65" s="71"/>
      <c r="K65" s="70"/>
      <c r="L65" s="70"/>
      <c r="M65" s="4"/>
    </row>
    <row r="66" spans="1:255" s="3" customFormat="1" ht="90" x14ac:dyDescent="0.25">
      <c r="A66" s="26">
        <v>16</v>
      </c>
      <c r="B66" s="34" t="s">
        <v>77</v>
      </c>
      <c r="C66" s="28" t="s">
        <v>16</v>
      </c>
      <c r="D66" s="35"/>
      <c r="E66" s="33">
        <f>4.472+6.552</f>
        <v>11.024000000000001</v>
      </c>
      <c r="F66" s="70"/>
      <c r="G66" s="70"/>
      <c r="H66" s="70"/>
      <c r="I66" s="70"/>
      <c r="J66" s="70"/>
      <c r="K66" s="70"/>
      <c r="L66" s="70"/>
    </row>
    <row r="67" spans="1:255" s="2" customFormat="1" x14ac:dyDescent="0.25">
      <c r="A67" s="25" t="s">
        <v>78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</row>
    <row r="68" spans="1:255" s="2" customFormat="1" ht="60" x14ac:dyDescent="0.25">
      <c r="A68" s="26">
        <v>1</v>
      </c>
      <c r="B68" s="46" t="s">
        <v>56</v>
      </c>
      <c r="C68" s="32" t="s">
        <v>20</v>
      </c>
      <c r="D68" s="32"/>
      <c r="E68" s="30">
        <v>7.2999999999999995E-2</v>
      </c>
      <c r="F68" s="71"/>
      <c r="G68" s="71"/>
      <c r="H68" s="70"/>
      <c r="I68" s="72"/>
      <c r="J68" s="71"/>
      <c r="K68" s="70"/>
      <c r="L68" s="72"/>
      <c r="M68" s="4"/>
    </row>
    <row r="69" spans="1:255" s="3" customFormat="1" ht="30" x14ac:dyDescent="0.25">
      <c r="A69" s="26">
        <v>2</v>
      </c>
      <c r="B69" s="34" t="s">
        <v>73</v>
      </c>
      <c r="C69" s="28" t="s">
        <v>16</v>
      </c>
      <c r="D69" s="35"/>
      <c r="E69" s="45">
        <f>E68*1.95*1000</f>
        <v>142.34999999999997</v>
      </c>
      <c r="F69" s="70"/>
      <c r="G69" s="70"/>
      <c r="H69" s="70"/>
      <c r="I69" s="70"/>
      <c r="J69" s="70"/>
      <c r="K69" s="70"/>
      <c r="L69" s="70"/>
    </row>
    <row r="70" spans="1:255" s="2" customFormat="1" x14ac:dyDescent="0.25">
      <c r="A70" s="26">
        <v>3</v>
      </c>
      <c r="B70" s="44" t="s">
        <v>21</v>
      </c>
      <c r="C70" s="32" t="s">
        <v>20</v>
      </c>
      <c r="D70" s="32"/>
      <c r="E70" s="30">
        <f>E68</f>
        <v>7.2999999999999995E-2</v>
      </c>
      <c r="F70" s="71"/>
      <c r="G70" s="71"/>
      <c r="H70" s="70"/>
      <c r="I70" s="72"/>
      <c r="J70" s="71"/>
      <c r="K70" s="70"/>
      <c r="L70" s="70"/>
      <c r="M70" s="4"/>
    </row>
    <row r="71" spans="1:255" s="2" customFormat="1" ht="60" x14ac:dyDescent="0.25">
      <c r="A71" s="26">
        <v>4</v>
      </c>
      <c r="B71" s="44" t="s">
        <v>57</v>
      </c>
      <c r="C71" s="32" t="s">
        <v>15</v>
      </c>
      <c r="D71" s="32"/>
      <c r="E71" s="33">
        <v>4</v>
      </c>
      <c r="F71" s="71"/>
      <c r="G71" s="71"/>
      <c r="H71" s="70"/>
      <c r="I71" s="72"/>
      <c r="J71" s="71"/>
      <c r="K71" s="70"/>
      <c r="L71" s="70"/>
      <c r="M71" s="4"/>
    </row>
    <row r="72" spans="1:255" s="3" customFormat="1" ht="45" x14ac:dyDescent="0.25">
      <c r="A72" s="26">
        <v>5</v>
      </c>
      <c r="B72" s="34" t="s">
        <v>74</v>
      </c>
      <c r="C72" s="28" t="s">
        <v>16</v>
      </c>
      <c r="D72" s="35"/>
      <c r="E72" s="45">
        <f>E71*1.95</f>
        <v>7.8</v>
      </c>
      <c r="F72" s="70"/>
      <c r="G72" s="70"/>
      <c r="H72" s="70"/>
      <c r="I72" s="70"/>
      <c r="J72" s="70"/>
      <c r="K72" s="70"/>
      <c r="L72" s="70"/>
    </row>
    <row r="73" spans="1:255" s="2" customFormat="1" x14ac:dyDescent="0.25">
      <c r="A73" s="26">
        <v>6</v>
      </c>
      <c r="B73" s="44" t="s">
        <v>21</v>
      </c>
      <c r="C73" s="32" t="s">
        <v>20</v>
      </c>
      <c r="D73" s="32"/>
      <c r="E73" s="30">
        <f>E71*0.001</f>
        <v>4.0000000000000001E-3</v>
      </c>
      <c r="F73" s="71"/>
      <c r="G73" s="71"/>
      <c r="H73" s="70"/>
      <c r="I73" s="72"/>
      <c r="J73" s="71"/>
      <c r="K73" s="70"/>
      <c r="L73" s="70"/>
      <c r="M73" s="4"/>
    </row>
    <row r="74" spans="1:255" x14ac:dyDescent="0.3">
      <c r="A74" s="26">
        <v>7</v>
      </c>
      <c r="B74" s="48" t="s">
        <v>39</v>
      </c>
      <c r="C74" s="28" t="s">
        <v>13</v>
      </c>
      <c r="D74" s="28"/>
      <c r="E74" s="53">
        <v>0.08</v>
      </c>
      <c r="F74" s="70"/>
      <c r="G74" s="70"/>
      <c r="H74" s="70"/>
      <c r="I74" s="70"/>
      <c r="J74" s="70"/>
      <c r="K74" s="70"/>
      <c r="L74" s="70"/>
      <c r="M74" s="3"/>
      <c r="N74" s="3"/>
      <c r="O74" s="3"/>
      <c r="P74" s="3"/>
      <c r="Q74" s="9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 s="8" customFormat="1" ht="15.75" x14ac:dyDescent="0.3">
      <c r="A75" s="37">
        <v>8</v>
      </c>
      <c r="B75" s="38" t="s">
        <v>40</v>
      </c>
      <c r="C75" s="28" t="s">
        <v>16</v>
      </c>
      <c r="D75" s="39"/>
      <c r="E75" s="54">
        <f>0.896+1.71</f>
        <v>2.6059999999999999</v>
      </c>
      <c r="F75" s="74"/>
      <c r="G75" s="74"/>
      <c r="H75" s="74"/>
      <c r="I75" s="74"/>
      <c r="J75" s="74"/>
      <c r="K75" s="74"/>
      <c r="L75" s="74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</row>
    <row r="76" spans="1:255" s="8" customFormat="1" ht="30" x14ac:dyDescent="0.25">
      <c r="A76" s="26">
        <v>9</v>
      </c>
      <c r="B76" s="48" t="s">
        <v>41</v>
      </c>
      <c r="C76" s="28" t="s">
        <v>16</v>
      </c>
      <c r="D76" s="35"/>
      <c r="E76" s="55">
        <v>1.71</v>
      </c>
      <c r="F76" s="70"/>
      <c r="G76" s="70"/>
      <c r="H76" s="70"/>
      <c r="I76" s="70"/>
      <c r="J76" s="70"/>
      <c r="K76" s="70"/>
      <c r="L76" s="70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s="8" customFormat="1" ht="30" x14ac:dyDescent="0.25">
      <c r="A77" s="26">
        <v>10</v>
      </c>
      <c r="B77" s="48" t="s">
        <v>42</v>
      </c>
      <c r="C77" s="28" t="s">
        <v>16</v>
      </c>
      <c r="D77" s="35"/>
      <c r="E77" s="55">
        <v>0.89600000000000002</v>
      </c>
      <c r="F77" s="73"/>
      <c r="G77" s="70"/>
      <c r="H77" s="70"/>
      <c r="I77" s="70"/>
      <c r="J77" s="70"/>
      <c r="K77" s="70"/>
      <c r="L77" s="70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</row>
    <row r="78" spans="1:255" s="8" customFormat="1" ht="30" x14ac:dyDescent="0.3">
      <c r="A78" s="37">
        <v>11</v>
      </c>
      <c r="B78" s="38" t="s">
        <v>43</v>
      </c>
      <c r="C78" s="28" t="s">
        <v>13</v>
      </c>
      <c r="D78" s="39"/>
      <c r="E78" s="40">
        <v>0.23</v>
      </c>
      <c r="F78" s="74"/>
      <c r="G78" s="74"/>
      <c r="H78" s="74"/>
      <c r="I78" s="74"/>
      <c r="J78" s="74"/>
      <c r="K78" s="74"/>
      <c r="L78" s="74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</row>
    <row r="79" spans="1:255" ht="30" x14ac:dyDescent="0.3">
      <c r="A79" s="37">
        <v>12</v>
      </c>
      <c r="B79" s="56" t="s">
        <v>44</v>
      </c>
      <c r="C79" s="28" t="s">
        <v>16</v>
      </c>
      <c r="D79" s="39"/>
      <c r="E79" s="40">
        <f>1.113+8.59+0.145</f>
        <v>9.847999999999999</v>
      </c>
      <c r="F79" s="74"/>
      <c r="G79" s="74"/>
      <c r="H79" s="74"/>
      <c r="I79" s="74"/>
      <c r="J79" s="74"/>
      <c r="K79" s="74"/>
      <c r="L79" s="74"/>
    </row>
    <row r="80" spans="1:255" x14ac:dyDescent="0.3">
      <c r="A80" s="37">
        <v>13</v>
      </c>
      <c r="B80" s="56" t="s">
        <v>88</v>
      </c>
      <c r="C80" s="28" t="s">
        <v>16</v>
      </c>
      <c r="D80" s="39"/>
      <c r="E80" s="40">
        <v>1.113</v>
      </c>
      <c r="F80" s="74"/>
      <c r="G80" s="74"/>
      <c r="H80" s="74"/>
      <c r="I80" s="74"/>
      <c r="J80" s="74"/>
      <c r="K80" s="74"/>
      <c r="L80" s="74"/>
    </row>
    <row r="81" spans="1:255" s="8" customFormat="1" ht="30" x14ac:dyDescent="0.25">
      <c r="A81" s="26">
        <v>14</v>
      </c>
      <c r="B81" s="48" t="s">
        <v>45</v>
      </c>
      <c r="C81" s="28" t="s">
        <v>16</v>
      </c>
      <c r="D81" s="35"/>
      <c r="E81" s="55">
        <f>8.59+0.145</f>
        <v>8.7349999999999994</v>
      </c>
      <c r="F81" s="70"/>
      <c r="G81" s="70"/>
      <c r="H81" s="70"/>
      <c r="I81" s="70"/>
      <c r="J81" s="70"/>
      <c r="K81" s="70"/>
      <c r="L81" s="70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</row>
    <row r="82" spans="1:255" s="2" customFormat="1" ht="90" x14ac:dyDescent="0.25">
      <c r="A82" s="26">
        <v>15</v>
      </c>
      <c r="B82" s="46" t="s">
        <v>46</v>
      </c>
      <c r="C82" s="32" t="s">
        <v>20</v>
      </c>
      <c r="D82" s="32"/>
      <c r="E82" s="30">
        <v>2.1000000000000001E-2</v>
      </c>
      <c r="F82" s="71"/>
      <c r="G82" s="71"/>
      <c r="H82" s="70"/>
      <c r="I82" s="72"/>
      <c r="J82" s="71"/>
      <c r="K82" s="70"/>
      <c r="L82" s="72"/>
      <c r="M82" s="4"/>
    </row>
    <row r="83" spans="1:255" s="3" customFormat="1" ht="30" x14ac:dyDescent="0.25">
      <c r="A83" s="26">
        <v>16</v>
      </c>
      <c r="B83" s="34" t="s">
        <v>50</v>
      </c>
      <c r="C83" s="28" t="s">
        <v>16</v>
      </c>
      <c r="D83" s="35"/>
      <c r="E83" s="45">
        <f>E82*1.95*1000</f>
        <v>40.950000000000003</v>
      </c>
      <c r="F83" s="70"/>
      <c r="G83" s="70"/>
      <c r="H83" s="70"/>
      <c r="I83" s="70"/>
      <c r="J83" s="70"/>
      <c r="K83" s="70"/>
      <c r="L83" s="70"/>
    </row>
    <row r="84" spans="1:255" s="2" customFormat="1" x14ac:dyDescent="0.25">
      <c r="A84" s="26">
        <v>17</v>
      </c>
      <c r="B84" s="44" t="s">
        <v>21</v>
      </c>
      <c r="C84" s="32" t="s">
        <v>20</v>
      </c>
      <c r="D84" s="32"/>
      <c r="E84" s="30">
        <f>E82</f>
        <v>2.1000000000000001E-2</v>
      </c>
      <c r="F84" s="71"/>
      <c r="G84" s="71"/>
      <c r="H84" s="70"/>
      <c r="I84" s="72"/>
      <c r="J84" s="71"/>
      <c r="K84" s="70"/>
      <c r="L84" s="70"/>
      <c r="M84" s="4"/>
    </row>
    <row r="85" spans="1:255" s="2" customFormat="1" ht="30" x14ac:dyDescent="0.25">
      <c r="A85" s="26">
        <v>18</v>
      </c>
      <c r="B85" s="44" t="s">
        <v>38</v>
      </c>
      <c r="C85" s="32" t="s">
        <v>13</v>
      </c>
      <c r="D85" s="32"/>
      <c r="E85" s="47">
        <f>E82*10</f>
        <v>0.21000000000000002</v>
      </c>
      <c r="F85" s="71"/>
      <c r="G85" s="71"/>
      <c r="H85" s="70"/>
      <c r="I85" s="72"/>
      <c r="J85" s="71"/>
      <c r="K85" s="70"/>
      <c r="L85" s="70"/>
      <c r="M85" s="4"/>
    </row>
    <row r="86" spans="1:255" s="3" customFormat="1" ht="90" x14ac:dyDescent="0.25">
      <c r="A86" s="26">
        <v>19</v>
      </c>
      <c r="B86" s="34" t="s">
        <v>77</v>
      </c>
      <c r="C86" s="28" t="s">
        <v>16</v>
      </c>
      <c r="D86" s="35"/>
      <c r="E86" s="33">
        <f>0.896+1.71+1.113+8.59+0.145</f>
        <v>12.453999999999999</v>
      </c>
      <c r="F86" s="70"/>
      <c r="G86" s="70"/>
      <c r="H86" s="70"/>
      <c r="I86" s="70"/>
      <c r="J86" s="70"/>
      <c r="K86" s="70"/>
      <c r="L86" s="70"/>
    </row>
    <row r="87" spans="1:255" x14ac:dyDescent="0.3">
      <c r="A87" s="25" t="s">
        <v>79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</row>
    <row r="88" spans="1:255" s="2" customFormat="1" ht="60" x14ac:dyDescent="0.25">
      <c r="A88" s="26">
        <v>1</v>
      </c>
      <c r="B88" s="46" t="s">
        <v>56</v>
      </c>
      <c r="C88" s="32" t="s">
        <v>20</v>
      </c>
      <c r="D88" s="32"/>
      <c r="E88" s="30">
        <v>0.16700000000000001</v>
      </c>
      <c r="F88" s="71"/>
      <c r="G88" s="71"/>
      <c r="H88" s="70"/>
      <c r="I88" s="72"/>
      <c r="J88" s="71"/>
      <c r="K88" s="70"/>
      <c r="L88" s="72"/>
      <c r="M88" s="4"/>
    </row>
    <row r="89" spans="1:255" s="3" customFormat="1" ht="30" x14ac:dyDescent="0.25">
      <c r="A89" s="26">
        <v>2</v>
      </c>
      <c r="B89" s="34" t="s">
        <v>73</v>
      </c>
      <c r="C89" s="28" t="s">
        <v>16</v>
      </c>
      <c r="D89" s="35"/>
      <c r="E89" s="45">
        <f>E88*1.95*1000</f>
        <v>325.64999999999998</v>
      </c>
      <c r="F89" s="70"/>
      <c r="G89" s="70"/>
      <c r="H89" s="70"/>
      <c r="I89" s="70"/>
      <c r="J89" s="70"/>
      <c r="K89" s="70"/>
      <c r="L89" s="70"/>
    </row>
    <row r="90" spans="1:255" s="2" customFormat="1" x14ac:dyDescent="0.25">
      <c r="A90" s="26">
        <v>3</v>
      </c>
      <c r="B90" s="44" t="s">
        <v>21</v>
      </c>
      <c r="C90" s="32" t="s">
        <v>20</v>
      </c>
      <c r="D90" s="32"/>
      <c r="E90" s="30">
        <f>E88</f>
        <v>0.16700000000000001</v>
      </c>
      <c r="F90" s="71"/>
      <c r="G90" s="71"/>
      <c r="H90" s="70"/>
      <c r="I90" s="72"/>
      <c r="J90" s="71"/>
      <c r="K90" s="70"/>
      <c r="L90" s="70"/>
      <c r="M90" s="4"/>
    </row>
    <row r="91" spans="1:255" s="2" customFormat="1" ht="60" x14ac:dyDescent="0.25">
      <c r="A91" s="26">
        <v>4</v>
      </c>
      <c r="B91" s="44" t="s">
        <v>57</v>
      </c>
      <c r="C91" s="32" t="s">
        <v>15</v>
      </c>
      <c r="D91" s="32"/>
      <c r="E91" s="33">
        <v>9</v>
      </c>
      <c r="F91" s="71"/>
      <c r="G91" s="71"/>
      <c r="H91" s="70"/>
      <c r="I91" s="72"/>
      <c r="J91" s="71"/>
      <c r="K91" s="70"/>
      <c r="L91" s="70"/>
      <c r="M91" s="4"/>
    </row>
    <row r="92" spans="1:255" s="3" customFormat="1" ht="45" x14ac:dyDescent="0.25">
      <c r="A92" s="26">
        <v>5</v>
      </c>
      <c r="B92" s="34" t="s">
        <v>74</v>
      </c>
      <c r="C92" s="28" t="s">
        <v>16</v>
      </c>
      <c r="D92" s="35"/>
      <c r="E92" s="45">
        <f>E91*1.95</f>
        <v>17.55</v>
      </c>
      <c r="F92" s="70"/>
      <c r="G92" s="70"/>
      <c r="H92" s="70"/>
      <c r="I92" s="70"/>
      <c r="J92" s="70"/>
      <c r="K92" s="70"/>
      <c r="L92" s="70"/>
    </row>
    <row r="93" spans="1:255" s="2" customFormat="1" x14ac:dyDescent="0.25">
      <c r="A93" s="26">
        <v>6</v>
      </c>
      <c r="B93" s="44" t="s">
        <v>21</v>
      </c>
      <c r="C93" s="32" t="s">
        <v>20</v>
      </c>
      <c r="D93" s="32"/>
      <c r="E93" s="30">
        <f>E91*0.001</f>
        <v>9.0000000000000011E-3</v>
      </c>
      <c r="F93" s="71"/>
      <c r="G93" s="71"/>
      <c r="H93" s="70"/>
      <c r="I93" s="72"/>
      <c r="J93" s="71"/>
      <c r="K93" s="70"/>
      <c r="L93" s="70"/>
      <c r="M93" s="4"/>
    </row>
    <row r="94" spans="1:255" ht="45" x14ac:dyDescent="0.3">
      <c r="A94" s="26">
        <v>7</v>
      </c>
      <c r="B94" s="48" t="s">
        <v>51</v>
      </c>
      <c r="C94" s="28" t="s">
        <v>13</v>
      </c>
      <c r="D94" s="29"/>
      <c r="E94" s="33">
        <v>0.92</v>
      </c>
      <c r="F94" s="70"/>
      <c r="G94" s="70"/>
      <c r="H94" s="70"/>
      <c r="I94" s="70"/>
      <c r="J94" s="70"/>
      <c r="K94" s="70"/>
      <c r="L94" s="70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ht="45" x14ac:dyDescent="0.3">
      <c r="A95" s="26">
        <v>8</v>
      </c>
      <c r="B95" s="49" t="s">
        <v>75</v>
      </c>
      <c r="C95" s="28" t="s">
        <v>24</v>
      </c>
      <c r="D95" s="29"/>
      <c r="E95" s="33">
        <v>0.75800000000000001</v>
      </c>
      <c r="F95" s="70"/>
      <c r="G95" s="70"/>
      <c r="H95" s="70"/>
      <c r="I95" s="70"/>
      <c r="J95" s="70"/>
      <c r="K95" s="70"/>
      <c r="L95" s="70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</row>
    <row r="96" spans="1:255" x14ac:dyDescent="0.3">
      <c r="A96" s="50">
        <v>9</v>
      </c>
      <c r="B96" s="49" t="s">
        <v>27</v>
      </c>
      <c r="C96" s="36" t="s">
        <v>16</v>
      </c>
      <c r="D96" s="51"/>
      <c r="E96" s="52">
        <v>0.49</v>
      </c>
      <c r="F96" s="73"/>
      <c r="G96" s="73"/>
      <c r="H96" s="73"/>
      <c r="I96" s="73"/>
      <c r="J96" s="73"/>
      <c r="K96" s="73"/>
      <c r="L96" s="73"/>
    </row>
    <row r="97" spans="1:255" s="2" customFormat="1" ht="90" x14ac:dyDescent="0.25">
      <c r="A97" s="26">
        <v>10</v>
      </c>
      <c r="B97" s="44" t="s">
        <v>47</v>
      </c>
      <c r="C97" s="32" t="s">
        <v>24</v>
      </c>
      <c r="D97" s="32"/>
      <c r="E97" s="33">
        <v>0.70199999999999996</v>
      </c>
      <c r="F97" s="71"/>
      <c r="G97" s="71"/>
      <c r="H97" s="70"/>
      <c r="I97" s="72"/>
      <c r="J97" s="71"/>
      <c r="K97" s="70"/>
      <c r="L97" s="70"/>
    </row>
    <row r="98" spans="1:255" x14ac:dyDescent="0.3">
      <c r="A98" s="50">
        <v>11</v>
      </c>
      <c r="B98" s="49" t="s">
        <v>27</v>
      </c>
      <c r="C98" s="36" t="s">
        <v>16</v>
      </c>
      <c r="D98" s="51"/>
      <c r="E98" s="52">
        <v>0.24</v>
      </c>
      <c r="F98" s="73"/>
      <c r="G98" s="73"/>
      <c r="H98" s="73"/>
      <c r="I98" s="73"/>
      <c r="J98" s="73"/>
      <c r="K98" s="73"/>
      <c r="L98" s="73"/>
    </row>
    <row r="99" spans="1:255" s="2" customFormat="1" ht="90" x14ac:dyDescent="0.25">
      <c r="A99" s="26">
        <v>12</v>
      </c>
      <c r="B99" s="44" t="s">
        <v>48</v>
      </c>
      <c r="C99" s="32" t="s">
        <v>24</v>
      </c>
      <c r="D99" s="32"/>
      <c r="E99" s="33">
        <v>0.70199999999999996</v>
      </c>
      <c r="F99" s="71"/>
      <c r="G99" s="71"/>
      <c r="H99" s="70"/>
      <c r="I99" s="72"/>
      <c r="J99" s="71"/>
      <c r="K99" s="70"/>
      <c r="L99" s="70"/>
    </row>
    <row r="100" spans="1:255" x14ac:dyDescent="0.3">
      <c r="A100" s="25" t="s">
        <v>80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</row>
    <row r="101" spans="1:255" s="2" customFormat="1" ht="60" x14ac:dyDescent="0.25">
      <c r="A101" s="26">
        <v>1</v>
      </c>
      <c r="B101" s="46" t="s">
        <v>56</v>
      </c>
      <c r="C101" s="32" t="s">
        <v>20</v>
      </c>
      <c r="D101" s="32"/>
      <c r="E101" s="30">
        <v>0.129</v>
      </c>
      <c r="F101" s="71"/>
      <c r="G101" s="71"/>
      <c r="H101" s="70"/>
      <c r="I101" s="72"/>
      <c r="J101" s="71"/>
      <c r="K101" s="70"/>
      <c r="L101" s="72"/>
      <c r="M101" s="4"/>
    </row>
    <row r="102" spans="1:255" s="3" customFormat="1" ht="30" x14ac:dyDescent="0.25">
      <c r="A102" s="26">
        <v>2</v>
      </c>
      <c r="B102" s="34" t="s">
        <v>73</v>
      </c>
      <c r="C102" s="28" t="s">
        <v>16</v>
      </c>
      <c r="D102" s="35"/>
      <c r="E102" s="45">
        <f>E101*1.95*1000</f>
        <v>251.54999999999998</v>
      </c>
      <c r="F102" s="70"/>
      <c r="G102" s="70"/>
      <c r="H102" s="70"/>
      <c r="I102" s="70"/>
      <c r="J102" s="70"/>
      <c r="K102" s="70"/>
      <c r="L102" s="70"/>
    </row>
    <row r="103" spans="1:255" s="2" customFormat="1" x14ac:dyDescent="0.25">
      <c r="A103" s="26">
        <v>3</v>
      </c>
      <c r="B103" s="44" t="s">
        <v>21</v>
      </c>
      <c r="C103" s="32" t="s">
        <v>20</v>
      </c>
      <c r="D103" s="32"/>
      <c r="E103" s="30">
        <f>E101</f>
        <v>0.129</v>
      </c>
      <c r="F103" s="71"/>
      <c r="G103" s="71"/>
      <c r="H103" s="70"/>
      <c r="I103" s="72"/>
      <c r="J103" s="71"/>
      <c r="K103" s="70"/>
      <c r="L103" s="70"/>
      <c r="M103" s="4"/>
    </row>
    <row r="104" spans="1:255" s="2" customFormat="1" ht="60" x14ac:dyDescent="0.25">
      <c r="A104" s="26">
        <v>4</v>
      </c>
      <c r="B104" s="44" t="s">
        <v>57</v>
      </c>
      <c r="C104" s="32" t="s">
        <v>15</v>
      </c>
      <c r="D104" s="32"/>
      <c r="E104" s="33">
        <v>7</v>
      </c>
      <c r="F104" s="71"/>
      <c r="G104" s="71"/>
      <c r="H104" s="70"/>
      <c r="I104" s="72"/>
      <c r="J104" s="71"/>
      <c r="K104" s="70"/>
      <c r="L104" s="70"/>
      <c r="M104" s="4"/>
    </row>
    <row r="105" spans="1:255" s="3" customFormat="1" ht="45" x14ac:dyDescent="0.25">
      <c r="A105" s="26">
        <v>5</v>
      </c>
      <c r="B105" s="34" t="s">
        <v>74</v>
      </c>
      <c r="C105" s="28" t="s">
        <v>16</v>
      </c>
      <c r="D105" s="35"/>
      <c r="E105" s="45">
        <f>E104*1.95</f>
        <v>13.65</v>
      </c>
      <c r="F105" s="70"/>
      <c r="G105" s="70"/>
      <c r="H105" s="70"/>
      <c r="I105" s="70"/>
      <c r="J105" s="70"/>
      <c r="K105" s="70"/>
      <c r="L105" s="70"/>
    </row>
    <row r="106" spans="1:255" s="2" customFormat="1" x14ac:dyDescent="0.25">
      <c r="A106" s="26">
        <v>6</v>
      </c>
      <c r="B106" s="44" t="s">
        <v>21</v>
      </c>
      <c r="C106" s="32" t="s">
        <v>20</v>
      </c>
      <c r="D106" s="32"/>
      <c r="E106" s="30">
        <f>E104*0.001</f>
        <v>7.0000000000000001E-3</v>
      </c>
      <c r="F106" s="71"/>
      <c r="G106" s="71"/>
      <c r="H106" s="70"/>
      <c r="I106" s="72"/>
      <c r="J106" s="71"/>
      <c r="K106" s="70"/>
      <c r="L106" s="70"/>
      <c r="M106" s="4"/>
    </row>
    <row r="107" spans="1:255" ht="45" x14ac:dyDescent="0.3">
      <c r="A107" s="26">
        <v>7</v>
      </c>
      <c r="B107" s="49" t="s">
        <v>52</v>
      </c>
      <c r="C107" s="28" t="s">
        <v>24</v>
      </c>
      <c r="D107" s="29"/>
      <c r="E107" s="33">
        <v>0.68</v>
      </c>
      <c r="F107" s="70"/>
      <c r="G107" s="70"/>
      <c r="H107" s="70"/>
      <c r="I107" s="70"/>
      <c r="J107" s="70"/>
      <c r="K107" s="70"/>
      <c r="L107" s="70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</row>
    <row r="108" spans="1:255" x14ac:dyDescent="0.3">
      <c r="A108" s="50">
        <v>8</v>
      </c>
      <c r="B108" s="49" t="s">
        <v>27</v>
      </c>
      <c r="C108" s="36" t="s">
        <v>16</v>
      </c>
      <c r="D108" s="51"/>
      <c r="E108" s="57">
        <v>0.5</v>
      </c>
      <c r="F108" s="73"/>
      <c r="G108" s="73"/>
      <c r="H108" s="73"/>
      <c r="I108" s="73"/>
      <c r="J108" s="73"/>
      <c r="K108" s="73"/>
      <c r="L108" s="73"/>
    </row>
    <row r="109" spans="1:255" s="2" customFormat="1" ht="75" x14ac:dyDescent="0.25">
      <c r="A109" s="26">
        <v>9</v>
      </c>
      <c r="B109" s="44" t="s">
        <v>28</v>
      </c>
      <c r="C109" s="32" t="s">
        <v>24</v>
      </c>
      <c r="D109" s="32"/>
      <c r="E109" s="33">
        <v>0.68</v>
      </c>
      <c r="F109" s="71"/>
      <c r="G109" s="71"/>
      <c r="H109" s="70"/>
      <c r="I109" s="72"/>
      <c r="J109" s="71"/>
      <c r="K109" s="70"/>
      <c r="L109" s="70"/>
    </row>
    <row r="110" spans="1:255" s="10" customFormat="1" ht="13.5" customHeight="1" x14ac:dyDescent="0.25">
      <c r="A110" s="58"/>
      <c r="B110" s="59" t="s">
        <v>81</v>
      </c>
      <c r="C110" s="60"/>
      <c r="D110" s="58"/>
      <c r="E110" s="60"/>
      <c r="F110" s="75"/>
      <c r="G110" s="76"/>
      <c r="H110" s="77"/>
      <c r="I110" s="76"/>
      <c r="J110" s="77"/>
      <c r="K110" s="75"/>
      <c r="L110" s="76"/>
    </row>
    <row r="111" spans="1:255" s="8" customFormat="1" ht="30" x14ac:dyDescent="0.3">
      <c r="A111" s="37">
        <v>10</v>
      </c>
      <c r="B111" s="38" t="s">
        <v>82</v>
      </c>
      <c r="C111" s="28" t="s">
        <v>16</v>
      </c>
      <c r="D111" s="39"/>
      <c r="E111" s="54">
        <v>1.363</v>
      </c>
      <c r="F111" s="74"/>
      <c r="G111" s="74"/>
      <c r="H111" s="74"/>
      <c r="I111" s="74"/>
      <c r="J111" s="74"/>
      <c r="K111" s="74"/>
      <c r="L111" s="74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</row>
    <row r="112" spans="1:255" s="8" customFormat="1" ht="30" x14ac:dyDescent="0.25">
      <c r="A112" s="26">
        <v>11</v>
      </c>
      <c r="B112" s="48" t="s">
        <v>41</v>
      </c>
      <c r="C112" s="28" t="s">
        <v>16</v>
      </c>
      <c r="D112" s="35"/>
      <c r="E112" s="55">
        <v>1.363</v>
      </c>
      <c r="F112" s="70"/>
      <c r="G112" s="70"/>
      <c r="H112" s="70"/>
      <c r="I112" s="70"/>
      <c r="J112" s="70"/>
      <c r="K112" s="70"/>
      <c r="L112" s="70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12" ht="30" x14ac:dyDescent="0.3">
      <c r="A113" s="37">
        <v>12</v>
      </c>
      <c r="B113" s="56" t="s">
        <v>83</v>
      </c>
      <c r="C113" s="28" t="s">
        <v>13</v>
      </c>
      <c r="D113" s="39"/>
      <c r="E113" s="40">
        <v>0.14000000000000001</v>
      </c>
      <c r="F113" s="74"/>
      <c r="G113" s="74"/>
      <c r="H113" s="74"/>
      <c r="I113" s="74"/>
      <c r="J113" s="74"/>
      <c r="K113" s="74"/>
      <c r="L113" s="74"/>
    </row>
    <row r="114" spans="1:12" s="3" customFormat="1" ht="90" x14ac:dyDescent="0.25">
      <c r="A114" s="26">
        <v>13</v>
      </c>
      <c r="B114" s="34" t="s">
        <v>77</v>
      </c>
      <c r="C114" s="28" t="s">
        <v>16</v>
      </c>
      <c r="D114" s="35"/>
      <c r="E114" s="33">
        <v>1.363</v>
      </c>
      <c r="F114" s="70"/>
      <c r="G114" s="70"/>
      <c r="H114" s="70"/>
      <c r="I114" s="70"/>
      <c r="J114" s="70"/>
      <c r="K114" s="70"/>
      <c r="L114" s="70"/>
    </row>
    <row r="115" spans="1:12" s="5" customFormat="1" ht="15.75" x14ac:dyDescent="0.3">
      <c r="A115" s="61"/>
      <c r="B115" s="62" t="s">
        <v>7</v>
      </c>
      <c r="C115" s="82" t="s">
        <v>14</v>
      </c>
      <c r="D115" s="80"/>
      <c r="E115" s="78"/>
      <c r="F115" s="78"/>
      <c r="G115" s="79"/>
      <c r="H115" s="79"/>
      <c r="I115" s="79"/>
      <c r="J115" s="79"/>
      <c r="K115" s="79"/>
      <c r="L115" s="79"/>
    </row>
    <row r="116" spans="1:12" s="5" customFormat="1" ht="15.75" x14ac:dyDescent="0.3">
      <c r="A116" s="61"/>
      <c r="B116" s="64" t="s">
        <v>17</v>
      </c>
      <c r="C116" s="82" t="s">
        <v>1</v>
      </c>
      <c r="D116" s="83"/>
      <c r="E116" s="78"/>
      <c r="F116" s="78"/>
      <c r="G116" s="78"/>
      <c r="H116" s="78"/>
      <c r="I116" s="78"/>
      <c r="J116" s="78"/>
      <c r="K116" s="78"/>
      <c r="L116" s="79"/>
    </row>
    <row r="117" spans="1:12" s="5" customFormat="1" ht="15.75" x14ac:dyDescent="0.3">
      <c r="A117" s="61"/>
      <c r="B117" s="64" t="s">
        <v>7</v>
      </c>
      <c r="C117" s="82" t="s">
        <v>14</v>
      </c>
      <c r="D117" s="83"/>
      <c r="E117" s="78"/>
      <c r="F117" s="78"/>
      <c r="G117" s="78"/>
      <c r="H117" s="78"/>
      <c r="I117" s="78"/>
      <c r="J117" s="78"/>
      <c r="K117" s="78"/>
      <c r="L117" s="79"/>
    </row>
    <row r="118" spans="1:12" s="5" customFormat="1" ht="30" x14ac:dyDescent="0.3">
      <c r="A118" s="61"/>
      <c r="B118" s="64" t="s">
        <v>18</v>
      </c>
      <c r="C118" s="82" t="s">
        <v>1</v>
      </c>
      <c r="D118" s="83"/>
      <c r="E118" s="78"/>
      <c r="F118" s="78"/>
      <c r="G118" s="78"/>
      <c r="H118" s="78"/>
      <c r="I118" s="78"/>
      <c r="J118" s="78"/>
      <c r="K118" s="78"/>
      <c r="L118" s="79"/>
    </row>
    <row r="119" spans="1:12" s="5" customFormat="1" ht="15.75" x14ac:dyDescent="0.3">
      <c r="A119" s="61"/>
      <c r="B119" s="64" t="s">
        <v>19</v>
      </c>
      <c r="C119" s="82" t="s">
        <v>14</v>
      </c>
      <c r="D119" s="84"/>
      <c r="E119" s="78"/>
      <c r="F119" s="78"/>
      <c r="G119" s="78"/>
      <c r="H119" s="78"/>
      <c r="I119" s="78"/>
      <c r="J119" s="78"/>
      <c r="K119" s="78"/>
      <c r="L119" s="79"/>
    </row>
    <row r="120" spans="1:12" s="5" customFormat="1" ht="30" x14ac:dyDescent="0.25">
      <c r="A120" s="65">
        <v>8</v>
      </c>
      <c r="B120" s="44" t="s">
        <v>86</v>
      </c>
      <c r="C120" s="39" t="s">
        <v>1</v>
      </c>
      <c r="D120" s="66">
        <v>3</v>
      </c>
      <c r="E120" s="74"/>
      <c r="F120" s="80"/>
      <c r="G120" s="80"/>
      <c r="H120" s="81"/>
      <c r="I120" s="81"/>
      <c r="J120" s="81"/>
      <c r="K120" s="81"/>
      <c r="L120" s="81"/>
    </row>
    <row r="121" spans="1:12" s="5" customFormat="1" x14ac:dyDescent="0.25">
      <c r="A121" s="67"/>
      <c r="B121" s="65" t="s">
        <v>7</v>
      </c>
      <c r="C121" s="63" t="str">
        <f>C117</f>
        <v>ლარი</v>
      </c>
      <c r="D121" s="66"/>
      <c r="E121" s="74"/>
      <c r="F121" s="80"/>
      <c r="G121" s="80"/>
      <c r="H121" s="81"/>
      <c r="I121" s="81"/>
      <c r="J121" s="81"/>
      <c r="K121" s="81"/>
      <c r="L121" s="81"/>
    </row>
    <row r="122" spans="1:12" s="5" customFormat="1" x14ac:dyDescent="0.25">
      <c r="A122" s="65">
        <v>9</v>
      </c>
      <c r="B122" s="65" t="s">
        <v>87</v>
      </c>
      <c r="C122" s="39" t="s">
        <v>1</v>
      </c>
      <c r="D122" s="66">
        <v>18</v>
      </c>
      <c r="E122" s="74"/>
      <c r="F122" s="80"/>
      <c r="G122" s="80"/>
      <c r="H122" s="81"/>
      <c r="I122" s="81"/>
      <c r="J122" s="81"/>
      <c r="K122" s="81"/>
      <c r="L122" s="81"/>
    </row>
    <row r="123" spans="1:12" s="5" customFormat="1" ht="30" x14ac:dyDescent="0.25">
      <c r="A123" s="37"/>
      <c r="B123" s="37" t="s">
        <v>22</v>
      </c>
      <c r="C123" s="63" t="str">
        <f>C121</f>
        <v>ლარი</v>
      </c>
      <c r="D123" s="39"/>
      <c r="E123" s="74"/>
      <c r="F123" s="80"/>
      <c r="G123" s="80"/>
      <c r="H123" s="81"/>
      <c r="I123" s="81"/>
      <c r="J123" s="81"/>
      <c r="K123" s="81"/>
      <c r="L123" s="81"/>
    </row>
    <row r="124" spans="1:12" x14ac:dyDescent="0.3">
      <c r="A124" s="68"/>
      <c r="B124" s="69"/>
      <c r="C124" s="68"/>
      <c r="D124" s="68"/>
      <c r="E124" s="68"/>
      <c r="F124" s="68"/>
      <c r="G124" s="68"/>
      <c r="H124" s="68"/>
      <c r="I124" s="68"/>
      <c r="J124" s="68"/>
      <c r="K124" s="68"/>
      <c r="L124" s="68"/>
    </row>
    <row r="125" spans="1:12" x14ac:dyDescent="0.3">
      <c r="A125" s="68"/>
      <c r="B125" s="85"/>
      <c r="C125" s="86"/>
      <c r="D125" s="86"/>
      <c r="E125" s="86"/>
      <c r="F125" s="86"/>
      <c r="G125" s="86"/>
      <c r="H125" s="86"/>
      <c r="I125" s="68"/>
      <c r="J125" s="68"/>
      <c r="K125" s="68"/>
      <c r="L125" s="68"/>
    </row>
    <row r="126" spans="1:12" x14ac:dyDescent="0.3">
      <c r="A126" s="68"/>
      <c r="B126" s="87" t="s">
        <v>89</v>
      </c>
      <c r="C126" s="86"/>
      <c r="D126" s="86"/>
      <c r="E126" s="86"/>
      <c r="F126" s="86"/>
      <c r="G126" s="86"/>
      <c r="H126" s="86"/>
      <c r="I126" s="68"/>
      <c r="J126" s="68"/>
      <c r="K126" s="68"/>
      <c r="L126" s="68"/>
    </row>
    <row r="127" spans="1:12" x14ac:dyDescent="0.3">
      <c r="A127" s="68"/>
      <c r="B127" s="85"/>
      <c r="C127" s="86"/>
      <c r="D127" s="86"/>
      <c r="E127" s="86"/>
      <c r="F127" s="86"/>
      <c r="G127" s="86"/>
      <c r="H127" s="86"/>
      <c r="I127" s="68"/>
      <c r="J127" s="68"/>
      <c r="K127" s="68"/>
      <c r="L127" s="68"/>
    </row>
    <row r="128" spans="1:12" x14ac:dyDescent="0.3">
      <c r="A128" s="68"/>
      <c r="B128" s="88" t="s">
        <v>90</v>
      </c>
      <c r="C128" s="86"/>
      <c r="D128" s="86"/>
      <c r="E128" s="86"/>
      <c r="F128" s="86"/>
      <c r="G128" s="86"/>
      <c r="H128" s="86"/>
      <c r="I128" s="68"/>
      <c r="J128" s="68"/>
      <c r="K128" s="68"/>
      <c r="L128" s="68"/>
    </row>
    <row r="129" spans="1:12" x14ac:dyDescent="0.3">
      <c r="A129" s="68"/>
      <c r="B129" s="85"/>
      <c r="C129" s="86"/>
      <c r="D129" s="86"/>
      <c r="E129" s="86"/>
      <c r="F129" s="86"/>
      <c r="G129" s="86"/>
      <c r="H129" s="86"/>
      <c r="I129" s="68"/>
      <c r="J129" s="68"/>
      <c r="K129" s="68"/>
      <c r="L129" s="68"/>
    </row>
    <row r="130" spans="1:12" x14ac:dyDescent="0.3">
      <c r="A130" s="68"/>
      <c r="B130" s="69"/>
      <c r="C130" s="68"/>
      <c r="D130" s="68"/>
      <c r="E130" s="68"/>
      <c r="F130" s="68"/>
      <c r="G130" s="68"/>
      <c r="H130" s="68"/>
      <c r="I130" s="68"/>
      <c r="J130" s="68"/>
      <c r="K130" s="68"/>
      <c r="L130" s="68"/>
    </row>
  </sheetData>
  <sheetProtection algorithmName="SHA-512" hashValue="q9lVI75SFZd3HGIOqkIf581Tz6p0EYHSIJ83iCkSJG+GF3MMWyHOP/BSUL5Mdsw/BHKPuI3lrAO2AlTiq2J54A==" saltValue="McfCOgAB75Q6Q8X2oVKr6g==" spinCount="100000" sheet="1" objects="1" scenarios="1"/>
  <mergeCells count="19">
    <mergeCell ref="A7:L7"/>
    <mergeCell ref="F4:G4"/>
    <mergeCell ref="H4:I4"/>
    <mergeCell ref="A31:L31"/>
    <mergeCell ref="A24:L24"/>
    <mergeCell ref="J4:K4"/>
    <mergeCell ref="L4:L5"/>
    <mergeCell ref="A1:L1"/>
    <mergeCell ref="A2:L2"/>
    <mergeCell ref="A4:A5"/>
    <mergeCell ref="B4:B5"/>
    <mergeCell ref="C4:C5"/>
    <mergeCell ref="D4:E4"/>
    <mergeCell ref="A3:L3"/>
    <mergeCell ref="A42:L42"/>
    <mergeCell ref="A50:L50"/>
    <mergeCell ref="A67:L67"/>
    <mergeCell ref="A87:L87"/>
    <mergeCell ref="A100:L100"/>
  </mergeCells>
  <conditionalFormatting sqref="M31:HZ31 A6:IT6 A8:IT23 M24:IT24 A24 A25:IT30 A32:IT41 A43:IT49 A51:IT66 A68:IT86 A88:IT99 A101:IT119">
    <cfRule type="cellIs" dxfId="9" priority="60" stopIfTrue="1" operator="equal">
      <formula>8223.307275</formula>
    </cfRule>
  </conditionalFormatting>
  <conditionalFormatting sqref="HM116:IQ119">
    <cfRule type="cellIs" dxfId="8" priority="12" stopIfTrue="1" operator="equal">
      <formula>8223.307275</formula>
    </cfRule>
  </conditionalFormatting>
  <conditionalFormatting sqref="HM116:IQ119">
    <cfRule type="cellIs" dxfId="7" priority="10" stopIfTrue="1" operator="equal">
      <formula>8223.307275</formula>
    </cfRule>
  </conditionalFormatting>
  <conditionalFormatting sqref="IR116:IT119">
    <cfRule type="cellIs" dxfId="6" priority="9" stopIfTrue="1" operator="equal">
      <formula>8223.307275</formula>
    </cfRule>
  </conditionalFormatting>
  <conditionalFormatting sqref="HM117:IN119">
    <cfRule type="cellIs" dxfId="5" priority="8" stopIfTrue="1" operator="equal">
      <formula>8223.307275</formula>
    </cfRule>
  </conditionalFormatting>
  <conditionalFormatting sqref="HM115:IN119">
    <cfRule type="cellIs" dxfId="4" priority="7" stopIfTrue="1" operator="equal">
      <formula>8223.307275</formula>
    </cfRule>
  </conditionalFormatting>
  <conditionalFormatting sqref="IR115:IT119">
    <cfRule type="cellIs" dxfId="3" priority="5" stopIfTrue="1" operator="equal">
      <formula>8223.307275</formula>
    </cfRule>
  </conditionalFormatting>
  <conditionalFormatting sqref="HM117:IN119">
    <cfRule type="cellIs" dxfId="2" priority="3" stopIfTrue="1" operator="equal">
      <formula>8223.307275</formula>
    </cfRule>
  </conditionalFormatting>
  <conditionalFormatting sqref="C115:D119">
    <cfRule type="cellIs" dxfId="1" priority="2" stopIfTrue="1" operator="equal">
      <formula>8223.307275</formula>
    </cfRule>
  </conditionalFormatting>
  <conditionalFormatting sqref="C115:C119">
    <cfRule type="cellIs" dxfId="0" priority="1" stopIfTrue="1" operator="equal">
      <formula>8223.307275</formula>
    </cfRule>
  </conditionalFormatting>
  <printOptions horizontalCentered="1"/>
  <pageMargins left="0.59055118110236227" right="0.39370078740157483" top="0.39370078740157483" bottom="0.59055118110236227" header="0.51181102362204722" footer="0.39370078740157483"/>
  <pageSetup paperSize="9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1–1</vt:lpstr>
      <vt:lpstr>'1–1'!Print_Area</vt:lpstr>
      <vt:lpstr>'1–1'!Print_Titles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Nino kachlishvili</cp:lastModifiedBy>
  <cp:revision/>
  <cp:lastPrinted>2021-04-28T08:56:56Z</cp:lastPrinted>
  <dcterms:created xsi:type="dcterms:W3CDTF">2013-04-21T20:24:51Z</dcterms:created>
  <dcterms:modified xsi:type="dcterms:W3CDTF">2022-08-16T14:20:38Z</dcterms:modified>
</cp:coreProperties>
</file>