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დანართი 1" sheetId="1" r:id="rId1"/>
    <sheet name="დანართი1.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22" i="4"/>
  <c r="F24" i="4" s="1"/>
  <c r="F122" i="4"/>
  <c r="F120" i="4"/>
  <c r="F119" i="4"/>
  <c r="F118" i="4"/>
  <c r="F117" i="4"/>
  <c r="F115" i="4"/>
  <c r="F114" i="4"/>
  <c r="F113" i="4"/>
  <c r="F112" i="4"/>
  <c r="F111" i="4"/>
  <c r="F97" i="4"/>
  <c r="F108" i="4" s="1"/>
  <c r="F96" i="4"/>
  <c r="F95" i="4"/>
  <c r="F94" i="4"/>
  <c r="F93" i="4"/>
  <c r="F92" i="4"/>
  <c r="F90" i="4"/>
  <c r="F89" i="4"/>
  <c r="F88" i="4"/>
  <c r="F87" i="4"/>
  <c r="F84" i="4"/>
  <c r="F85" i="4" s="1"/>
  <c r="F78" i="4"/>
  <c r="F72" i="4"/>
  <c r="F73" i="4" s="1"/>
  <c r="F71" i="4"/>
  <c r="F70" i="4"/>
  <c r="F69" i="4"/>
  <c r="F68" i="4"/>
  <c r="F67" i="4"/>
  <c r="F65" i="4"/>
  <c r="F64" i="4"/>
  <c r="F63" i="4"/>
  <c r="F62" i="4"/>
  <c r="F60" i="4"/>
  <c r="F57" i="4"/>
  <c r="F56" i="4"/>
  <c r="F55" i="4"/>
  <c r="F54" i="4"/>
  <c r="F53" i="4"/>
  <c r="F52" i="4"/>
  <c r="F50" i="4"/>
  <c r="F48" i="4"/>
  <c r="F47" i="4"/>
  <c r="F46" i="4"/>
  <c r="F45" i="4"/>
  <c r="F42" i="4"/>
  <c r="F43" i="4" s="1"/>
  <c r="F40" i="4"/>
  <c r="F81" i="4" s="1"/>
  <c r="F82" i="4" s="1"/>
  <c r="F39" i="4"/>
  <c r="F38" i="4"/>
  <c r="F34" i="4"/>
  <c r="F35" i="4" s="1"/>
  <c r="F29" i="4"/>
  <c r="F21" i="4"/>
  <c r="F20" i="4"/>
  <c r="F19" i="4"/>
  <c r="F18" i="4"/>
  <c r="F16" i="4"/>
  <c r="F15" i="4"/>
  <c r="F13" i="4"/>
  <c r="F11" i="4"/>
  <c r="F10" i="4"/>
  <c r="F26" i="4" l="1"/>
  <c r="F23" i="4"/>
  <c r="F41" i="4"/>
  <c r="F28" i="4"/>
  <c r="F99" i="4"/>
  <c r="F107" i="4"/>
  <c r="F98" i="4"/>
  <c r="F106" i="4"/>
  <c r="F74" i="4"/>
  <c r="F33" i="4"/>
  <c r="F80" i="4"/>
  <c r="F101" i="4"/>
  <c r="F109" i="4"/>
  <c r="F100" i="4"/>
</calcChain>
</file>

<file path=xl/sharedStrings.xml><?xml version="1.0" encoding="utf-8"?>
<sst xmlns="http://schemas.openxmlformats.org/spreadsheetml/2006/main" count="298" uniqueCount="156">
  <si>
    <t>danarTi #1</t>
  </si>
  <si>
    <t>nakrebi xarjTaRricxva</t>
  </si>
  <si>
    <t>#</t>
  </si>
  <si>
    <t>samuSaoebis dasaxeleba</t>
  </si>
  <si>
    <t>ganz. erTeuli</t>
  </si>
  <si>
    <t>Rirebuleba lari</t>
  </si>
  <si>
    <t>maT Soris xelfasi</t>
  </si>
  <si>
    <t>lari</t>
  </si>
  <si>
    <t>jami</t>
  </si>
  <si>
    <t>gauTvaliswinebeli xarjebi</t>
  </si>
  <si>
    <t>dagrovebiTi sapensio gadasaxadi (xelfasidan)</t>
  </si>
  <si>
    <t>sul jami</t>
  </si>
  <si>
    <t>obieqtis lokaluri xarjTaRricxva</t>
  </si>
  <si>
    <t>№</t>
  </si>
  <si>
    <t>safuZveli</t>
  </si>
  <si>
    <t>samuSaoebis, resursebis dasaxeleba</t>
  </si>
  <si>
    <t>ganz.</t>
  </si>
  <si>
    <t>normatiuli resursi</t>
  </si>
  <si>
    <t>masala</t>
  </si>
  <si>
    <t xml:space="preserve">xelfasi </t>
  </si>
  <si>
    <t>manqana meqanizmeebi</t>
  </si>
  <si>
    <t>erTeuli</t>
  </si>
  <si>
    <t>erT. Ffasi</t>
  </si>
  <si>
    <t xml:space="preserve">sn da w
1-80-3 </t>
  </si>
  <si>
    <t>qvabulis Zirisa da kedlebis damuSaveba xeliT III kategoriis gruntebSi</t>
  </si>
  <si>
    <t>Sromis danaxarji</t>
  </si>
  <si>
    <t>kac/sT</t>
  </si>
  <si>
    <t>sn da w
6-1-16</t>
  </si>
  <si>
    <t>monoliTuri rk/betonis Ziris filis mowyoba</t>
  </si>
  <si>
    <t>sxva manqanebi</t>
  </si>
  <si>
    <t>xe masala</t>
  </si>
  <si>
    <t>tn.</t>
  </si>
  <si>
    <t>proeqt</t>
  </si>
  <si>
    <t>sxva masala</t>
  </si>
  <si>
    <t>sn da w
6-11-3</t>
  </si>
  <si>
    <t>monoliTuri rk/betonis kedlebis mowyoba</t>
  </si>
  <si>
    <t>sn da w
8-4-7</t>
  </si>
  <si>
    <t>kedlebis gare zedapiris damuSaveba 2 fena cxeli bitumiT (hidroizoliacia)</t>
  </si>
  <si>
    <t>bitumis emulsia</t>
  </si>
  <si>
    <t>sxva masalebi</t>
  </si>
  <si>
    <t>sn da w
9-32-10</t>
  </si>
  <si>
    <t>rezervuaris liTonis luqis mowyoba</t>
  </si>
  <si>
    <t>lari.</t>
  </si>
  <si>
    <t>samontaJo liTonis konstruqciebi</t>
  </si>
  <si>
    <t>eleqtrodi</t>
  </si>
  <si>
    <t>kg.</t>
  </si>
  <si>
    <t>man/sT</t>
  </si>
  <si>
    <t>ს.ნ. და წ.                                              38-4-4</t>
  </si>
  <si>
    <t>სადრენაჟე ფილტრის მოწყობა ხელით სხვა და სხვა ფრაქციული ქვიშა-ღორღით</t>
  </si>
  <si>
    <t>RorRi 40-70 mm. sisqiT 40 sm.</t>
  </si>
  <si>
    <t>RorRi 20-40 mm. sisqiT 25 sm.</t>
  </si>
  <si>
    <t>qviSa 5mm. sisqiT 15 sm.</t>
  </si>
  <si>
    <t xml:space="preserve">sn da w
1-64-3 </t>
  </si>
  <si>
    <t>qvabulis Ziris mosworeba  xeliT</t>
  </si>
  <si>
    <t>yalibis fari</t>
  </si>
  <si>
    <t>xis Zelaki</t>
  </si>
  <si>
    <t>c</t>
  </si>
  <si>
    <t>sn da w
1-12-6</t>
  </si>
  <si>
    <t xml:space="preserve">III kategoriis gruntis damuSaveba tranSeiSi eqskavatoris kovSiT 0.25-m3 </t>
  </si>
  <si>
    <t>sn da w
23-1-1</t>
  </si>
  <si>
    <t>milebis garSemo qviSis damcavi fenis mowyoba</t>
  </si>
  <si>
    <t>1km.</t>
  </si>
  <si>
    <t>metri</t>
  </si>
  <si>
    <t>sn da w
22-8-1</t>
  </si>
  <si>
    <t>sn da w           22-25-2</t>
  </si>
  <si>
    <t>cali</t>
  </si>
  <si>
    <t>Sromis danaxarjebi</t>
  </si>
  <si>
    <t xml:space="preserve">sxva manqana </t>
  </si>
  <si>
    <t>sn da w                22-23-1</t>
  </si>
  <si>
    <t>fasonuri nawilebi (muxli, gadamyvani, quro)</t>
  </si>
  <si>
    <t>sn da w
1-31-3</t>
  </si>
  <si>
    <t>buldozeri 80 cx.Z.</t>
  </si>
  <si>
    <t>masalis transporti</t>
  </si>
  <si>
    <t>zednadebi xarjebi</t>
  </si>
  <si>
    <t>gegmiuri dagroveba</t>
  </si>
  <si>
    <t>danarTi #1-1</t>
  </si>
  <si>
    <t>I. wyalsadeni magistralis mowyoba</t>
  </si>
  <si>
    <t>zedmeti gruntis mosworeba adgilze</t>
  </si>
  <si>
    <t>II. wyalSemkrebi kaptaJisa da rezervuaris mowyobis samuSaoebi</t>
  </si>
  <si>
    <t xml:space="preserve">III kategoriis gruntis damuSaveba qvabulSi eqskavatoris kovSiT 0.25-m3 </t>
  </si>
  <si>
    <t>m</t>
  </si>
  <si>
    <r>
      <t>m</t>
    </r>
    <r>
      <rPr>
        <b/>
        <vertAlign val="superscript"/>
        <sz val="10"/>
        <rFont val="AcadMtavr"/>
      </rPr>
      <t>3</t>
    </r>
  </si>
  <si>
    <r>
      <t>eqskavatori 0.25 m</t>
    </r>
    <r>
      <rPr>
        <vertAlign val="superscript"/>
        <sz val="10"/>
        <rFont val="AcadMtavr"/>
      </rPr>
      <t>3</t>
    </r>
  </si>
  <si>
    <r>
      <t>m</t>
    </r>
    <r>
      <rPr>
        <vertAlign val="superscript"/>
        <sz val="10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</si>
  <si>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</si>
  <si>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r>
      <t xml:space="preserve">armatura </t>
    </r>
    <r>
      <rPr>
        <sz val="10"/>
        <rFont val="Calibri"/>
        <family val="2"/>
        <charset val="204"/>
      </rPr>
      <t>AIII</t>
    </r>
  </si>
  <si>
    <r>
      <t>m</t>
    </r>
    <r>
      <rPr>
        <vertAlign val="superscript"/>
        <sz val="10"/>
        <rFont val="AcadMtavr"/>
      </rPr>
      <t>2</t>
    </r>
  </si>
  <si>
    <r>
      <t>m</t>
    </r>
    <r>
      <rPr>
        <vertAlign val="superscript"/>
        <sz val="10"/>
        <rFont val="AcadMtavr"/>
      </rPr>
      <t>3</t>
    </r>
    <r>
      <rPr>
        <sz val="11"/>
        <color theme="1"/>
        <rFont val="Calibri"/>
        <family val="2"/>
        <scheme val="minor"/>
      </rPr>
      <t/>
    </r>
  </si>
  <si>
    <r>
      <t xml:space="preserve">armatura </t>
    </r>
    <r>
      <rPr>
        <sz val="10"/>
        <rFont val="Calibri"/>
        <family val="2"/>
        <charset val="204"/>
      </rPr>
      <t>AI</t>
    </r>
  </si>
  <si>
    <r>
      <t>მ</t>
    </r>
    <r>
      <rPr>
        <b/>
        <vertAlign val="superscript"/>
        <sz val="10"/>
        <color theme="1"/>
        <rFont val="AcadNusx"/>
      </rPr>
      <t>3</t>
    </r>
  </si>
  <si>
    <t>tranSeis Ziris da kedlebis damuSaveba xeliT miudgomel adgilebSi</t>
  </si>
  <si>
    <t>qviSa-lami</t>
  </si>
  <si>
    <t>quro d=40 mm.</t>
  </si>
  <si>
    <r>
      <t>muxli Dd=40 90</t>
    </r>
    <r>
      <rPr>
        <vertAlign val="superscript"/>
        <sz val="10"/>
        <color theme="1"/>
        <rFont val="AcadMtavr"/>
      </rPr>
      <t>0</t>
    </r>
  </si>
  <si>
    <t>perforirebuli mili d=75 mm.</t>
  </si>
  <si>
    <t>gruntis mosworeba adgilze</t>
  </si>
  <si>
    <t>plastmasis miltuCa d=40 mm.</t>
  </si>
  <si>
    <t>betoni m-200 (b-15)</t>
  </si>
  <si>
    <t xml:space="preserve">Tixa </t>
  </si>
  <si>
    <t>t.</t>
  </si>
  <si>
    <t>ს.ნ და წ.                  9-23-1</t>
  </si>
  <si>
    <t>წყლის რეზერვუარის სადგამის მოწყობა ლითონის კონსტრუქციებით</t>
  </si>
  <si>
    <t>1ტ</t>
  </si>
  <si>
    <t>შრომითი რესურსი</t>
  </si>
  <si>
    <t>კაც/სთ</t>
  </si>
  <si>
    <t>ამწე საავტომობილო სვლაზე 16 ტ.</t>
  </si>
  <si>
    <t>მანქ/სთ</t>
  </si>
  <si>
    <t>სამონტაჟო ანძა 5 ტ.</t>
  </si>
  <si>
    <t>სხვა მანქანები</t>
  </si>
  <si>
    <t>ლარი</t>
  </si>
  <si>
    <t>მ</t>
  </si>
  <si>
    <t>ლითონის სამაგრი დეტალები</t>
  </si>
  <si>
    <t>კგ.</t>
  </si>
  <si>
    <t>ქანჩი სამშენებლო</t>
  </si>
  <si>
    <t>სხვა ხარჯები</t>
  </si>
  <si>
    <t>III. polieTilenis wylis rezervuaris gadaxuruli sadgamis mowyoba</t>
  </si>
  <si>
    <t>ფოლადის კვადრატული მილი 40*40*3 მმ.</t>
  </si>
  <si>
    <t>ფოლადის კვადრატული მილი 80*80*3 მმ.</t>
  </si>
  <si>
    <t>მოთუთიებული პროფნასტილი სისქით 0,5 მმ.</t>
  </si>
  <si>
    <t>ელექტროდი 3,2 მმ</t>
  </si>
  <si>
    <t>ფოლადი ფურცლოვანა სისქით 4 მმ.</t>
  </si>
  <si>
    <t>ს.ნ და წ.                  1-80-7</t>
  </si>
  <si>
    <t>გრუნტის დამუშავება წერტილოვანი საძირკვლის მოსაწყობად</t>
  </si>
  <si>
    <t>ს.ნ. და წ                         11-1-6</t>
  </si>
  <si>
    <t>საფუძვლის ფენის მოწყობა ღორღით</t>
  </si>
  <si>
    <t>მანქანები</t>
  </si>
  <si>
    <t>ღორღი 20-40 მმ.</t>
  </si>
  <si>
    <t>ს.ნ. და წ.                             6-1-2</t>
  </si>
  <si>
    <t>შრომითი რესურსები</t>
  </si>
  <si>
    <t>სასაქონლე მსუბუქი ბეტონი მ-100</t>
  </si>
  <si>
    <t xml:space="preserve">ფარი ყალიბის </t>
  </si>
  <si>
    <t>ბეტონის მოწყობა საყრდენი სვეტებისთვის და იატაკზე სისქით 10 სმ.</t>
  </si>
  <si>
    <t>ს.ნ. და წ                      11-1-6</t>
  </si>
  <si>
    <t>ლითონის კონსტრუქციების შეღებვა ორკომპონენტიანი ლითონის ზედაპირზე დასატანი საღებავით (2 ფენა)</t>
  </si>
  <si>
    <t>ოლიფა</t>
  </si>
  <si>
    <t>ორკომპონენტიანი ლითონის ზედაპირზე დასატანი საღებავი</t>
  </si>
  <si>
    <t>ს.ნ და წ                     17-8-1</t>
  </si>
  <si>
    <t>კომპლ</t>
  </si>
  <si>
    <t>ცალი</t>
  </si>
  <si>
    <t>ventili tivtiva Camketi</t>
  </si>
  <si>
    <t>cisternis SesafuTi izoliacia folgiani 50 mm.</t>
  </si>
  <si>
    <t>დანართი 1,4</t>
  </si>
  <si>
    <t>lentexis municipalitetis sof. Wvelfis wyalmimRebi kaptaJis, gamanawilebeli avzis da wyalsadeni magistralis mowyobis samuSaoebi</t>
  </si>
  <si>
    <t>ventilis mowyoba</t>
  </si>
  <si>
    <t>sferuli ventili CamxsneliT d=40</t>
  </si>
  <si>
    <t>polieTilenis wyalsadenis milis mowyoba d=40 mm.</t>
  </si>
  <si>
    <r>
      <t xml:space="preserve">polieTilenis wyalsadenis mili </t>
    </r>
    <r>
      <rPr>
        <sz val="10"/>
        <color theme="1"/>
        <rFont val="Calibri"/>
        <family val="2"/>
        <charset val="204"/>
        <scheme val="minor"/>
      </rPr>
      <t xml:space="preserve">PE-100 SDR 11; PN16 </t>
    </r>
    <r>
      <rPr>
        <sz val="10"/>
        <color theme="1"/>
        <rFont val="AcadMtavr"/>
      </rPr>
      <t xml:space="preserve"> 40*3,7 mm.</t>
    </r>
  </si>
  <si>
    <t xml:space="preserve">wylis polietTilenis avzis mowyoba 3000 l. </t>
  </si>
  <si>
    <t>wylis polieTilenis avzi 3000 l. (sakvebi)</t>
  </si>
  <si>
    <r>
      <t>მ</t>
    </r>
    <r>
      <rPr>
        <vertAlign val="superscript"/>
        <sz val="10"/>
        <color theme="1"/>
        <rFont val="AcadMtavr"/>
      </rPr>
      <t>3</t>
    </r>
  </si>
  <si>
    <r>
      <t>1მ</t>
    </r>
    <r>
      <rPr>
        <b/>
        <vertAlign val="superscript"/>
        <sz val="10"/>
        <color theme="1"/>
        <rFont val="AcadMtavr"/>
      </rPr>
      <t>3</t>
    </r>
  </si>
  <si>
    <r>
      <t>მ</t>
    </r>
    <r>
      <rPr>
        <b/>
        <vertAlign val="superscript"/>
        <sz val="10"/>
        <color theme="1"/>
        <rFont val="AcadMtavr"/>
      </rPr>
      <t>3</t>
    </r>
  </si>
  <si>
    <r>
      <t>მ</t>
    </r>
    <r>
      <rPr>
        <vertAlign val="superscript"/>
        <sz val="10"/>
        <color theme="1"/>
        <rFont val="AcadMtavr"/>
      </rPr>
      <t>2</t>
    </r>
  </si>
  <si>
    <r>
      <t>მ</t>
    </r>
    <r>
      <rPr>
        <vertAlign val="superscript"/>
        <sz val="10"/>
        <rFont val="AcadMtavr"/>
      </rPr>
      <t>2</t>
    </r>
  </si>
  <si>
    <r>
      <t>მ</t>
    </r>
    <r>
      <rPr>
        <b/>
        <vertAlign val="superscript"/>
        <sz val="10"/>
        <color theme="1"/>
        <rFont val="AcadMtavr"/>
      </rPr>
      <t>2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</si>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</sst>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00"/>
    <numFmt numFmtId="166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</font>
    <font>
      <b/>
      <sz val="11"/>
      <name val="AcadMtavr"/>
    </font>
    <font>
      <b/>
      <sz val="11"/>
      <color theme="1"/>
      <name val="AcadMtavr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Nusx"/>
    </font>
    <font>
      <b/>
      <sz val="8"/>
      <color theme="1"/>
      <name val="AcadMtavr"/>
    </font>
    <font>
      <sz val="10"/>
      <name val="Arial Cyr"/>
      <charset val="204"/>
    </font>
    <font>
      <sz val="11"/>
      <color theme="1"/>
      <name val="AcadNusx"/>
    </font>
    <font>
      <sz val="10"/>
      <color rgb="FFFF0000"/>
      <name val="AcadNusx"/>
    </font>
    <font>
      <b/>
      <sz val="8"/>
      <name val="AcadMtavr"/>
    </font>
    <font>
      <b/>
      <sz val="8"/>
      <name val="AcadNusx"/>
    </font>
    <font>
      <b/>
      <sz val="10"/>
      <name val="AcadMtavr"/>
    </font>
    <font>
      <sz val="10"/>
      <name val="AcadMtavr"/>
    </font>
    <font>
      <b/>
      <sz val="10"/>
      <color theme="1"/>
      <name val="AcadMtavr"/>
    </font>
    <font>
      <sz val="10"/>
      <color theme="1"/>
      <name val="AcadMtavr"/>
    </font>
    <font>
      <b/>
      <vertAlign val="superscript"/>
      <sz val="10"/>
      <name val="AcadMtavr"/>
    </font>
    <font>
      <vertAlign val="superscript"/>
      <sz val="10"/>
      <name val="AcadMtavr"/>
    </font>
    <font>
      <sz val="10"/>
      <color theme="1"/>
      <name val="Calibri"/>
      <family val="2"/>
      <charset val="204"/>
      <scheme val="minor"/>
    </font>
    <font>
      <i/>
      <sz val="10"/>
      <color theme="1"/>
      <name val="AcadMtavr"/>
    </font>
    <font>
      <vertAlign val="superscript"/>
      <sz val="10"/>
      <color theme="1"/>
      <name val="AcadMtavr"/>
    </font>
    <font>
      <sz val="10"/>
      <name val="Calibri"/>
      <family val="2"/>
      <charset val="204"/>
    </font>
    <font>
      <b/>
      <vertAlign val="superscript"/>
      <sz val="10"/>
      <color theme="1"/>
      <name val="AcadNusx"/>
    </font>
    <font>
      <b/>
      <sz val="8"/>
      <name val="Calibri"/>
      <family val="2"/>
      <charset val="204"/>
      <scheme val="minor"/>
    </font>
    <font>
      <b/>
      <vertAlign val="superscript"/>
      <sz val="10"/>
      <color theme="1"/>
      <name val="AcadMtav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AcadMtavr"/>
    </font>
    <font>
      <i/>
      <sz val="10"/>
      <name val="AcadMtavr"/>
    </font>
    <font>
      <b/>
      <sz val="8"/>
      <color theme="1"/>
      <name val="AcadNusx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0"/>
        <bgColor rgb="FFD8D8D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166" fontId="13" fillId="0" borderId="0" applyFont="0" applyFill="0" applyBorder="0" applyAlignment="0" applyProtection="0"/>
    <xf numFmtId="0" fontId="6" fillId="0" borderId="0"/>
    <xf numFmtId="0" fontId="6" fillId="0" borderId="0"/>
  </cellStyleXfs>
  <cellXfs count="234">
    <xf numFmtId="0" fontId="0" fillId="0" borderId="0" xfId="0"/>
    <xf numFmtId="0" fontId="5" fillId="0" borderId="0" xfId="2" applyFont="1" applyAlignment="1">
      <alignment wrapText="1"/>
    </xf>
    <xf numFmtId="0" fontId="6" fillId="0" borderId="0" xfId="3"/>
    <xf numFmtId="0" fontId="7" fillId="0" borderId="0" xfId="2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9" fontId="8" fillId="0" borderId="1" xfId="0" applyNumberFormat="1" applyFont="1" applyBorder="1" applyAlignment="1">
      <alignment horizontal="center" vertical="center"/>
    </xf>
    <xf numFmtId="0" fontId="10" fillId="0" borderId="0" xfId="3" applyFont="1"/>
    <xf numFmtId="0" fontId="11" fillId="0" borderId="0" xfId="3" applyFont="1"/>
    <xf numFmtId="0" fontId="11" fillId="0" borderId="0" xfId="3" applyFont="1" applyAlignment="1">
      <alignment horizontal="center" vertical="center"/>
    </xf>
    <xf numFmtId="2" fontId="6" fillId="0" borderId="0" xfId="3" applyNumberFormat="1"/>
    <xf numFmtId="0" fontId="10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/>
    <xf numFmtId="0" fontId="12" fillId="0" borderId="1" xfId="0" applyFont="1" applyBorder="1" applyAlignment="1">
      <alignment horizontal="center" vertical="center"/>
    </xf>
    <xf numFmtId="0" fontId="14" fillId="0" borderId="0" xfId="0" applyFont="1"/>
    <xf numFmtId="2" fontId="14" fillId="0" borderId="0" xfId="0" applyNumberFormat="1" applyFont="1"/>
    <xf numFmtId="9" fontId="8" fillId="0" borderId="0" xfId="0" applyNumberFormat="1" applyFont="1"/>
    <xf numFmtId="2" fontId="8" fillId="0" borderId="0" xfId="0" applyNumberFormat="1" applyFont="1"/>
    <xf numFmtId="9" fontId="9" fillId="0" borderId="0" xfId="0" applyNumberFormat="1" applyFont="1"/>
    <xf numFmtId="2" fontId="9" fillId="0" borderId="0" xfId="0" applyNumberFormat="1" applyFont="1"/>
    <xf numFmtId="2" fontId="8" fillId="0" borderId="0" xfId="0" applyNumberFormat="1" applyFont="1" applyAlignment="1">
      <alignment vertical="center"/>
    </xf>
    <xf numFmtId="0" fontId="5" fillId="0" borderId="0" xfId="0" applyFont="1"/>
    <xf numFmtId="0" fontId="12" fillId="0" borderId="1" xfId="0" quotePrefix="1" applyFont="1" applyBorder="1" applyAlignment="1">
      <alignment horizontal="center" vertical="top" wrapText="1"/>
    </xf>
    <xf numFmtId="0" fontId="15" fillId="0" borderId="0" xfId="0" applyFont="1"/>
    <xf numFmtId="165" fontId="9" fillId="0" borderId="0" xfId="0" applyNumberFormat="1" applyFont="1"/>
    <xf numFmtId="0" fontId="9" fillId="0" borderId="0" xfId="0" applyFont="1" applyAlignment="1">
      <alignment horizontal="center" vertical="center"/>
    </xf>
    <xf numFmtId="49" fontId="16" fillId="8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8" borderId="5" xfId="0" applyNumberFormat="1" applyFont="1" applyFill="1" applyBorder="1" applyAlignment="1">
      <alignment horizontal="center" vertical="center" wrapText="1"/>
    </xf>
    <xf numFmtId="0" fontId="17" fillId="9" borderId="1" xfId="4" applyFont="1" applyFill="1" applyBorder="1" applyAlignment="1">
      <alignment horizontal="center" vertical="center" wrapText="1"/>
    </xf>
    <xf numFmtId="49" fontId="12" fillId="8" borderId="1" xfId="0" quotePrefix="1" applyNumberFormat="1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Continuous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7" borderId="3" xfId="0" applyFont="1" applyFill="1" applyBorder="1" applyAlignment="1">
      <alignment vertical="center"/>
    </xf>
    <xf numFmtId="2" fontId="20" fillId="7" borderId="3" xfId="0" applyNumberFormat="1" applyFont="1" applyFill="1" applyBorder="1" applyAlignment="1">
      <alignment horizontal="right" vertical="center"/>
    </xf>
    <xf numFmtId="2" fontId="21" fillId="7" borderId="3" xfId="0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165" fontId="19" fillId="8" borderId="1" xfId="0" applyNumberFormat="1" applyFont="1" applyFill="1" applyBorder="1" applyAlignment="1">
      <alignment horizontal="center" vertical="center" wrapText="1"/>
    </xf>
    <xf numFmtId="165" fontId="18" fillId="8" borderId="1" xfId="0" applyNumberFormat="1" applyFont="1" applyFill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right" vertical="center"/>
    </xf>
    <xf numFmtId="2" fontId="19" fillId="9" borderId="1" xfId="5" applyNumberFormat="1" applyFont="1" applyFill="1" applyBorder="1" applyAlignment="1" applyProtection="1">
      <alignment horizontal="right" vertical="center" wrapText="1"/>
      <protection locked="0"/>
    </xf>
    <xf numFmtId="2" fontId="19" fillId="0" borderId="1" xfId="5" applyNumberFormat="1" applyFont="1" applyBorder="1" applyAlignment="1">
      <alignment horizontal="right" vertical="center" wrapText="1"/>
    </xf>
    <xf numFmtId="0" fontId="18" fillId="8" borderId="1" xfId="4" applyFont="1" applyFill="1" applyBorder="1" applyAlignment="1">
      <alignment horizontal="left" vertical="center" wrapText="1"/>
    </xf>
    <xf numFmtId="165" fontId="5" fillId="8" borderId="1" xfId="4" applyNumberFormat="1" applyFont="1" applyFill="1" applyBorder="1" applyAlignment="1">
      <alignment horizontal="center" vertical="center"/>
    </xf>
    <xf numFmtId="0" fontId="19" fillId="9" borderId="1" xfId="4" applyFont="1" applyFill="1" applyBorder="1" applyAlignment="1">
      <alignment horizontal="left" vertical="center" wrapText="1"/>
    </xf>
    <xf numFmtId="165" fontId="5" fillId="9" borderId="1" xfId="4" applyNumberFormat="1" applyFont="1" applyFill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right" vertical="center"/>
    </xf>
    <xf numFmtId="2" fontId="18" fillId="8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165" fontId="19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9" fillId="3" borderId="1" xfId="6" applyNumberFormat="1" applyFont="1" applyFill="1" applyBorder="1" applyAlignment="1">
      <alignment horizontal="right" vertical="center"/>
    </xf>
    <xf numFmtId="2" fontId="19" fillId="3" borderId="1" xfId="7" applyNumberFormat="1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left" vertical="center" wrapText="1"/>
    </xf>
    <xf numFmtId="165" fontId="20" fillId="8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8" borderId="1" xfId="0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165" fontId="20" fillId="8" borderId="1" xfId="1" applyNumberFormat="1" applyFont="1" applyFill="1" applyBorder="1" applyAlignment="1">
      <alignment horizontal="center" vertical="center" wrapText="1"/>
    </xf>
    <xf numFmtId="164" fontId="21" fillId="8" borderId="1" xfId="1" applyFont="1" applyFill="1" applyBorder="1" applyAlignment="1">
      <alignment horizontal="center" vertical="center" wrapText="1"/>
    </xf>
    <xf numFmtId="164" fontId="21" fillId="8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" xfId="1" applyNumberFormat="1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right" vertical="center" wrapText="1"/>
    </xf>
    <xf numFmtId="164" fontId="21" fillId="0" borderId="1" xfId="1" applyFont="1" applyFill="1" applyBorder="1" applyAlignment="1" applyProtection="1">
      <alignment horizontal="right" vertical="center" wrapText="1"/>
    </xf>
    <xf numFmtId="0" fontId="20" fillId="8" borderId="1" xfId="0" applyFont="1" applyFill="1" applyBorder="1" applyAlignment="1">
      <alignment horizontal="center" vertical="center" wrapText="1"/>
    </xf>
    <xf numFmtId="165" fontId="21" fillId="8" borderId="1" xfId="0" applyNumberFormat="1" applyFont="1" applyFill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0" fontId="18" fillId="8" borderId="1" xfId="0" applyFont="1" applyFill="1" applyBorder="1" applyAlignment="1">
      <alignment horizontal="left" vertical="center" wrapText="1"/>
    </xf>
    <xf numFmtId="2" fontId="19" fillId="8" borderId="1" xfId="5" applyNumberFormat="1" applyFont="1" applyFill="1" applyBorder="1" applyAlignment="1" applyProtection="1">
      <alignment horizontal="right" vertical="center"/>
      <protection locked="0"/>
    </xf>
    <xf numFmtId="2" fontId="19" fillId="8" borderId="1" xfId="5" applyNumberFormat="1" applyFont="1" applyFill="1" applyBorder="1" applyAlignment="1">
      <alignment horizontal="right" vertical="center"/>
    </xf>
    <xf numFmtId="0" fontId="19" fillId="3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2" fontId="20" fillId="3" borderId="3" xfId="0" applyNumberFormat="1" applyFont="1" applyFill="1" applyBorder="1" applyAlignment="1">
      <alignment horizontal="right" vertical="center"/>
    </xf>
    <xf numFmtId="2" fontId="19" fillId="9" borderId="3" xfId="5" applyNumberFormat="1" applyFont="1" applyFill="1" applyBorder="1" applyAlignment="1" applyProtection="1">
      <alignment horizontal="right" vertical="center" wrapText="1"/>
      <protection locked="0"/>
    </xf>
    <xf numFmtId="2" fontId="21" fillId="0" borderId="3" xfId="0" applyNumberFormat="1" applyFont="1" applyBorder="1" applyAlignment="1">
      <alignment horizontal="right" vertical="center"/>
    </xf>
    <xf numFmtId="2" fontId="21" fillId="3" borderId="3" xfId="0" applyNumberFormat="1" applyFont="1" applyFill="1" applyBorder="1" applyAlignment="1">
      <alignment horizontal="right" vertical="center"/>
    </xf>
    <xf numFmtId="0" fontId="20" fillId="6" borderId="1" xfId="0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vertical="center"/>
    </xf>
    <xf numFmtId="2" fontId="18" fillId="8" borderId="1" xfId="5" applyNumberFormat="1" applyFont="1" applyFill="1" applyBorder="1" applyAlignment="1" applyProtection="1">
      <alignment vertical="center"/>
      <protection locked="0"/>
    </xf>
    <xf numFmtId="2" fontId="18" fillId="8" borderId="1" xfId="5" applyNumberFormat="1" applyFont="1" applyFill="1" applyBorder="1" applyAlignment="1">
      <alignment vertical="center"/>
    </xf>
    <xf numFmtId="2" fontId="19" fillId="9" borderId="1" xfId="5" applyNumberFormat="1" applyFont="1" applyFill="1" applyBorder="1" applyAlignment="1" applyProtection="1">
      <alignment vertical="center" wrapText="1"/>
      <protection locked="0"/>
    </xf>
    <xf numFmtId="2" fontId="19" fillId="0" borderId="1" xfId="5" applyNumberFormat="1" applyFont="1" applyBorder="1" applyAlignment="1">
      <alignment vertical="center" wrapText="1"/>
    </xf>
    <xf numFmtId="2" fontId="19" fillId="9" borderId="1" xfId="5" applyNumberFormat="1" applyFont="1" applyFill="1" applyBorder="1" applyAlignment="1" applyProtection="1">
      <alignment vertical="center"/>
      <protection locked="0"/>
    </xf>
    <xf numFmtId="2" fontId="19" fillId="9" borderId="1" xfId="5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165" fontId="11" fillId="8" borderId="1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2" fontId="21" fillId="3" borderId="1" xfId="0" applyNumberFormat="1" applyFont="1" applyFill="1" applyBorder="1" applyAlignment="1">
      <alignment horizontal="right" vertical="center"/>
    </xf>
    <xf numFmtId="0" fontId="20" fillId="6" borderId="7" xfId="0" applyFont="1" applyFill="1" applyBorder="1" applyAlignment="1">
      <alignment vertical="center"/>
    </xf>
    <xf numFmtId="2" fontId="20" fillId="6" borderId="1" xfId="0" applyNumberFormat="1" applyFont="1" applyFill="1" applyBorder="1" applyAlignment="1">
      <alignment vertical="center"/>
    </xf>
    <xf numFmtId="2" fontId="21" fillId="6" borderId="1" xfId="0" applyNumberFormat="1" applyFont="1" applyFill="1" applyBorder="1" applyAlignment="1">
      <alignment vertical="center"/>
    </xf>
    <xf numFmtId="0" fontId="20" fillId="10" borderId="1" xfId="0" applyFont="1" applyFill="1" applyBorder="1" applyAlignment="1">
      <alignment horizontal="center" vertical="center"/>
    </xf>
    <xf numFmtId="165" fontId="18" fillId="10" borderId="1" xfId="5" applyNumberFormat="1" applyFont="1" applyFill="1" applyBorder="1" applyAlignment="1">
      <alignment horizontal="right" vertical="center" wrapText="1"/>
    </xf>
    <xf numFmtId="165" fontId="18" fillId="10" borderId="1" xfId="5" applyNumberFormat="1" applyFont="1" applyFill="1" applyBorder="1" applyAlignment="1">
      <alignment horizontal="right" vertical="center"/>
    </xf>
    <xf numFmtId="2" fontId="20" fillId="10" borderId="1" xfId="0" applyNumberFormat="1" applyFont="1" applyFill="1" applyBorder="1" applyAlignment="1">
      <alignment vertical="center"/>
    </xf>
    <xf numFmtId="2" fontId="18" fillId="10" borderId="1" xfId="5" applyNumberFormat="1" applyFont="1" applyFill="1" applyBorder="1" applyAlignment="1" applyProtection="1">
      <alignment horizontal="right" vertical="center" wrapText="1"/>
      <protection locked="0"/>
    </xf>
    <xf numFmtId="2" fontId="18" fillId="10" borderId="1" xfId="5" applyNumberFormat="1" applyFont="1" applyFill="1" applyBorder="1" applyAlignment="1">
      <alignment horizontal="right" vertical="center" wrapText="1"/>
    </xf>
    <xf numFmtId="9" fontId="20" fillId="10" borderId="1" xfId="0" applyNumberFormat="1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vertical="center"/>
    </xf>
    <xf numFmtId="0" fontId="20" fillId="10" borderId="1" xfId="0" applyFont="1" applyFill="1" applyBorder="1" applyAlignment="1">
      <alignment horizontal="right" vertical="center"/>
    </xf>
    <xf numFmtId="2" fontId="20" fillId="10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3" applyFont="1"/>
    <xf numFmtId="0" fontId="20" fillId="0" borderId="0" xfId="3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164" fontId="25" fillId="0" borderId="1" xfId="1" applyFont="1" applyFill="1" applyBorder="1" applyAlignment="1">
      <alignment horizontal="right" vertical="center" wrapText="1"/>
    </xf>
    <xf numFmtId="164" fontId="21" fillId="8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9" fillId="12" borderId="10" xfId="0" applyFont="1" applyFill="1" applyBorder="1" applyAlignment="1">
      <alignment horizontal="center" vertical="center" wrapText="1"/>
    </xf>
    <xf numFmtId="0" fontId="29" fillId="12" borderId="17" xfId="0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5" fontId="21" fillId="8" borderId="1" xfId="0" applyNumberFormat="1" applyFont="1" applyFill="1" applyBorder="1" applyAlignment="1">
      <alignment horizontal="right" vertical="center"/>
    </xf>
    <xf numFmtId="165" fontId="20" fillId="8" borderId="1" xfId="0" applyNumberFormat="1" applyFont="1" applyFill="1" applyBorder="1" applyAlignment="1">
      <alignment horizontal="right" vertical="center"/>
    </xf>
    <xf numFmtId="2" fontId="20" fillId="8" borderId="1" xfId="0" applyNumberFormat="1" applyFont="1" applyFill="1" applyBorder="1" applyAlignment="1">
      <alignment horizontal="right" vertical="center"/>
    </xf>
    <xf numFmtId="0" fontId="19" fillId="9" borderId="1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right" vertical="center"/>
    </xf>
    <xf numFmtId="2" fontId="19" fillId="3" borderId="1" xfId="1" applyNumberFormat="1" applyFont="1" applyFill="1" applyBorder="1" applyAlignment="1" applyProtection="1">
      <alignment horizontal="right" vertical="center"/>
      <protection locked="0"/>
    </xf>
    <xf numFmtId="2" fontId="19" fillId="3" borderId="1" xfId="1" applyNumberFormat="1" applyFont="1" applyFill="1" applyBorder="1" applyAlignment="1">
      <alignment horizontal="right" vertical="center"/>
    </xf>
    <xf numFmtId="0" fontId="20" fillId="8" borderId="1" xfId="0" applyFont="1" applyFill="1" applyBorder="1" applyAlignment="1">
      <alignment vertical="center" wrapText="1"/>
    </xf>
    <xf numFmtId="0" fontId="21" fillId="0" borderId="1" xfId="0" applyFont="1" applyBorder="1"/>
    <xf numFmtId="0" fontId="21" fillId="0" borderId="5" xfId="0" applyFont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center"/>
    </xf>
    <xf numFmtId="165" fontId="21" fillId="8" borderId="1" xfId="0" applyNumberFormat="1" applyFont="1" applyFill="1" applyBorder="1"/>
    <xf numFmtId="165" fontId="20" fillId="8" borderId="1" xfId="0" applyNumberFormat="1" applyFont="1" applyFill="1" applyBorder="1" applyAlignment="1">
      <alignment vertical="center"/>
    </xf>
    <xf numFmtId="165" fontId="21" fillId="0" borderId="1" xfId="0" applyNumberFormat="1" applyFont="1" applyBorder="1"/>
    <xf numFmtId="165" fontId="21" fillId="0" borderId="1" xfId="0" applyNumberFormat="1" applyFont="1" applyBorder="1" applyAlignment="1">
      <alignment vertical="center"/>
    </xf>
    <xf numFmtId="0" fontId="21" fillId="0" borderId="5" xfId="0" applyFont="1" applyBorder="1"/>
    <xf numFmtId="0" fontId="18" fillId="11" borderId="1" xfId="0" applyFont="1" applyFill="1" applyBorder="1" applyAlignment="1">
      <alignment horizontal="left" vertical="center" wrapText="1"/>
    </xf>
    <xf numFmtId="0" fontId="32" fillId="11" borderId="1" xfId="0" applyFont="1" applyFill="1" applyBorder="1" applyAlignment="1">
      <alignment horizontal="center" vertical="center" wrapText="1"/>
    </xf>
    <xf numFmtId="165" fontId="19" fillId="11" borderId="1" xfId="0" applyNumberFormat="1" applyFont="1" applyFill="1" applyBorder="1" applyAlignment="1">
      <alignment horizontal="right" vertical="center" wrapText="1"/>
    </xf>
    <xf numFmtId="165" fontId="18" fillId="11" borderId="1" xfId="0" applyNumberFormat="1" applyFont="1" applyFill="1" applyBorder="1" applyAlignment="1">
      <alignment horizontal="right" vertical="center" wrapText="1"/>
    </xf>
    <xf numFmtId="2" fontId="33" fillId="8" borderId="1" xfId="0" applyNumberFormat="1" applyFont="1" applyFill="1" applyBorder="1" applyAlignment="1">
      <alignment horizontal="right" vertical="center"/>
    </xf>
    <xf numFmtId="165" fontId="19" fillId="0" borderId="11" xfId="0" applyNumberFormat="1" applyFont="1" applyBorder="1" applyAlignment="1">
      <alignment horizontal="right" vertical="center" wrapText="1"/>
    </xf>
    <xf numFmtId="165" fontId="19" fillId="0" borderId="12" xfId="0" applyNumberFormat="1" applyFont="1" applyBorder="1" applyAlignment="1">
      <alignment horizontal="right" vertical="center" wrapText="1"/>
    </xf>
    <xf numFmtId="2" fontId="19" fillId="0" borderId="1" xfId="1" applyNumberFormat="1" applyFont="1" applyBorder="1" applyAlignment="1">
      <alignment horizontal="right" vertical="center" wrapText="1"/>
    </xf>
    <xf numFmtId="2" fontId="34" fillId="0" borderId="1" xfId="1" applyNumberFormat="1" applyFont="1" applyBorder="1" applyAlignment="1">
      <alignment horizontal="right" vertical="center" wrapText="1"/>
    </xf>
    <xf numFmtId="165" fontId="19" fillId="0" borderId="13" xfId="0" applyNumberFormat="1" applyFont="1" applyBorder="1" applyAlignment="1">
      <alignment horizontal="right" vertical="center" wrapText="1"/>
    </xf>
    <xf numFmtId="165" fontId="19" fillId="0" borderId="14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left" vertical="center" wrapText="1"/>
    </xf>
    <xf numFmtId="165" fontId="19" fillId="0" borderId="15" xfId="0" applyNumberFormat="1" applyFont="1" applyBorder="1" applyAlignment="1">
      <alignment horizontal="right" vertical="center" wrapText="1"/>
    </xf>
    <xf numFmtId="165" fontId="19" fillId="0" borderId="16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right" vertical="center" wrapText="1"/>
    </xf>
    <xf numFmtId="0" fontId="11" fillId="8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35" fillId="8" borderId="1" xfId="0" applyNumberFormat="1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top" wrapText="1"/>
    </xf>
    <xf numFmtId="0" fontId="18" fillId="6" borderId="8" xfId="0" applyFont="1" applyFill="1" applyBorder="1" applyAlignment="1">
      <alignment horizontal="center" vertical="top" wrapText="1"/>
    </xf>
    <xf numFmtId="0" fontId="18" fillId="6" borderId="5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0" xfId="7"/>
    <cellStyle name="Normal 2" xfId="3"/>
    <cellStyle name="Normal 3" xfId="4"/>
    <cellStyle name="Normal_gare wyalsadfenigagarini 2 2" xfId="6"/>
    <cellStyle name="Обычный 4_პუშკინის 13" xfId="2"/>
    <cellStyle name="მძიმე 2" xfId="5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4" sqref="A4:C5"/>
    </sheetView>
  </sheetViews>
  <sheetFormatPr defaultRowHeight="12.75" x14ac:dyDescent="0.2"/>
  <cols>
    <col min="1" max="1" width="4" style="2" customWidth="1"/>
    <col min="2" max="2" width="14.140625" style="2" customWidth="1"/>
    <col min="3" max="3" width="64.140625" style="2" customWidth="1"/>
    <col min="4" max="4" width="25.28515625" style="2" customWidth="1"/>
    <col min="5" max="5" width="17.140625" style="2" customWidth="1"/>
    <col min="6" max="6" width="16.140625" style="2" customWidth="1"/>
    <col min="7" max="7" width="11.85546875" style="2" customWidth="1"/>
    <col min="8" max="16384" width="9.140625" style="2"/>
  </cols>
  <sheetData>
    <row r="1" spans="1:6" ht="14.25" x14ac:dyDescent="0.25">
      <c r="A1" s="1"/>
      <c r="B1" s="1"/>
      <c r="C1" s="1"/>
      <c r="D1" s="1"/>
      <c r="F1" s="3" t="s">
        <v>0</v>
      </c>
    </row>
    <row r="2" spans="1:6" ht="14.25" x14ac:dyDescent="0.2">
      <c r="A2" s="204" t="s">
        <v>1</v>
      </c>
      <c r="B2" s="204"/>
      <c r="C2" s="204"/>
      <c r="D2" s="204"/>
      <c r="E2" s="204"/>
      <c r="F2" s="204"/>
    </row>
    <row r="3" spans="1:6" ht="14.25" x14ac:dyDescent="0.2">
      <c r="A3" s="4"/>
      <c r="B3" s="4"/>
      <c r="C3" s="4"/>
      <c r="D3" s="4"/>
      <c r="E3" s="4"/>
      <c r="F3" s="4"/>
    </row>
    <row r="4" spans="1:6" ht="14.25" x14ac:dyDescent="0.2">
      <c r="A4" s="204"/>
      <c r="B4" s="204"/>
      <c r="C4" s="204"/>
      <c r="D4" s="5"/>
      <c r="E4" s="5"/>
      <c r="F4" s="5"/>
    </row>
    <row r="5" spans="1:6" ht="14.25" x14ac:dyDescent="0.2">
      <c r="A5" s="205"/>
      <c r="B5" s="205"/>
      <c r="C5" s="205"/>
      <c r="D5" s="6"/>
      <c r="E5" s="6"/>
      <c r="F5" s="6"/>
    </row>
    <row r="6" spans="1:6" ht="13.5" x14ac:dyDescent="0.25">
      <c r="A6" s="1"/>
      <c r="B6" s="1"/>
      <c r="C6" s="1"/>
      <c r="D6" s="1"/>
      <c r="E6" s="1"/>
    </row>
    <row r="7" spans="1:6" s="9" customFormat="1" ht="28.5" x14ac:dyDescent="0.2">
      <c r="A7" s="7" t="s">
        <v>2</v>
      </c>
      <c r="B7" s="7"/>
      <c r="C7" s="7" t="s">
        <v>3</v>
      </c>
      <c r="D7" s="8" t="s">
        <v>4</v>
      </c>
      <c r="E7" s="8" t="s">
        <v>5</v>
      </c>
      <c r="F7" s="8" t="s">
        <v>6</v>
      </c>
    </row>
    <row r="8" spans="1:6" s="9" customFormat="1" ht="14.25" x14ac:dyDescent="0.2">
      <c r="A8" s="10">
        <v>1</v>
      </c>
      <c r="B8" s="10"/>
      <c r="C8" s="10">
        <v>2</v>
      </c>
      <c r="D8" s="10">
        <v>3</v>
      </c>
      <c r="E8" s="10">
        <v>4</v>
      </c>
      <c r="F8" s="10">
        <v>5</v>
      </c>
    </row>
    <row r="9" spans="1:6" s="9" customFormat="1" ht="45" customHeight="1" x14ac:dyDescent="0.2">
      <c r="A9" s="11">
        <v>4</v>
      </c>
      <c r="B9" s="11" t="s">
        <v>141</v>
      </c>
      <c r="C9" s="12" t="s">
        <v>142</v>
      </c>
      <c r="D9" s="11" t="s">
        <v>7</v>
      </c>
      <c r="E9" s="13"/>
      <c r="F9" s="13"/>
    </row>
    <row r="10" spans="1:6" s="9" customFormat="1" ht="14.25" x14ac:dyDescent="0.2">
      <c r="A10" s="11"/>
      <c r="B10" s="11"/>
      <c r="C10" s="7" t="s">
        <v>8</v>
      </c>
      <c r="D10" s="7"/>
      <c r="E10" s="14"/>
      <c r="F10" s="14"/>
    </row>
    <row r="11" spans="1:6" s="9" customFormat="1" ht="14.25" x14ac:dyDescent="0.2">
      <c r="A11" s="15"/>
      <c r="B11" s="15"/>
      <c r="C11" s="7" t="s">
        <v>9</v>
      </c>
      <c r="D11" s="16">
        <v>0.03</v>
      </c>
      <c r="E11" s="14"/>
      <c r="F11" s="14"/>
    </row>
    <row r="12" spans="1:6" s="9" customFormat="1" ht="14.25" x14ac:dyDescent="0.2">
      <c r="A12" s="15"/>
      <c r="B12" s="15"/>
      <c r="C12" s="7" t="s">
        <v>8</v>
      </c>
      <c r="D12" s="7"/>
      <c r="E12" s="14"/>
      <c r="F12" s="14"/>
    </row>
    <row r="13" spans="1:6" s="9" customFormat="1" ht="14.25" x14ac:dyDescent="0.2">
      <c r="A13" s="15"/>
      <c r="B13" s="15"/>
      <c r="C13" s="7" t="s">
        <v>10</v>
      </c>
      <c r="D13" s="16">
        <v>0.02</v>
      </c>
      <c r="E13" s="14"/>
      <c r="F13" s="14"/>
    </row>
    <row r="14" spans="1:6" s="9" customFormat="1" ht="14.25" x14ac:dyDescent="0.2">
      <c r="A14" s="15"/>
      <c r="B14" s="15"/>
      <c r="C14" s="7" t="s">
        <v>8</v>
      </c>
      <c r="D14" s="7"/>
      <c r="E14" s="14"/>
      <c r="F14" s="14"/>
    </row>
    <row r="15" spans="1:6" s="9" customFormat="1" ht="14.25" x14ac:dyDescent="0.2">
      <c r="A15" s="15"/>
      <c r="B15" s="15"/>
      <c r="C15" s="7" t="s">
        <v>11</v>
      </c>
      <c r="D15" s="7"/>
      <c r="E15" s="14"/>
      <c r="F15" s="14"/>
    </row>
    <row r="16" spans="1:6" ht="13.5" x14ac:dyDescent="0.25">
      <c r="A16" s="1"/>
      <c r="B16" s="1"/>
      <c r="C16" s="1"/>
      <c r="D16" s="1"/>
      <c r="E16" s="1"/>
    </row>
    <row r="17" spans="1:10" ht="13.5" x14ac:dyDescent="0.25">
      <c r="A17" s="17"/>
      <c r="B17" s="17"/>
      <c r="C17" s="18"/>
      <c r="D17" s="17"/>
      <c r="E17" s="17"/>
      <c r="F17" s="17"/>
    </row>
    <row r="18" spans="1:10" ht="13.5" x14ac:dyDescent="0.25">
      <c r="A18" s="17"/>
      <c r="B18" s="17"/>
      <c r="C18" s="18"/>
      <c r="D18" s="17"/>
      <c r="E18" s="17"/>
      <c r="F18" s="17"/>
    </row>
    <row r="19" spans="1:10" ht="13.5" x14ac:dyDescent="0.25">
      <c r="A19" s="17"/>
      <c r="B19" s="17"/>
      <c r="C19" s="19"/>
      <c r="D19" s="17"/>
      <c r="E19" s="17"/>
      <c r="F19" s="17"/>
    </row>
    <row r="21" spans="1:10" x14ac:dyDescent="0.2">
      <c r="E21" s="20"/>
    </row>
    <row r="22" spans="1:10" ht="13.5" x14ac:dyDescent="0.25">
      <c r="A22" s="21"/>
      <c r="B22" s="21"/>
      <c r="C22" s="21"/>
      <c r="D22" s="21"/>
      <c r="E22" s="21"/>
      <c r="F22" s="17"/>
    </row>
    <row r="23" spans="1:10" ht="15" x14ac:dyDescent="0.25">
      <c r="A23" s="21"/>
      <c r="B23" s="22"/>
      <c r="C23" s="23"/>
      <c r="D23" s="24"/>
      <c r="E23" s="24"/>
      <c r="F23" s="24"/>
    </row>
    <row r="24" spans="1:10" ht="15" x14ac:dyDescent="0.25">
      <c r="A24" s="21"/>
      <c r="B24" s="25"/>
      <c r="C24" s="23"/>
      <c r="D24" s="24"/>
      <c r="E24" s="24"/>
      <c r="F24" s="24"/>
    </row>
    <row r="25" spans="1:10" ht="15" x14ac:dyDescent="0.25">
      <c r="A25" s="21"/>
      <c r="B25" s="25"/>
      <c r="F25" s="26"/>
      <c r="G25" s="24"/>
      <c r="H25" s="24"/>
      <c r="I25" s="24"/>
      <c r="J25" s="24"/>
    </row>
    <row r="26" spans="1:10" ht="13.5" x14ac:dyDescent="0.25">
      <c r="A26" s="27"/>
      <c r="B26" s="27"/>
      <c r="C26" s="27"/>
      <c r="D26" s="27"/>
      <c r="E26" s="27"/>
      <c r="F26" s="17"/>
    </row>
    <row r="27" spans="1:10" ht="15" x14ac:dyDescent="0.25">
      <c r="A27" s="17"/>
      <c r="B27" s="26"/>
      <c r="C27" s="26"/>
      <c r="D27" s="26"/>
      <c r="E27" s="17"/>
      <c r="F27" s="17"/>
    </row>
    <row r="28" spans="1:10" ht="13.5" x14ac:dyDescent="0.25">
      <c r="A28" s="17"/>
      <c r="B28" s="17"/>
      <c r="C28" s="17"/>
      <c r="D28" s="17"/>
      <c r="E28" s="17"/>
      <c r="F28" s="17"/>
    </row>
    <row r="29" spans="1:10" ht="13.5" x14ac:dyDescent="0.25">
      <c r="A29" s="17"/>
      <c r="B29" s="17"/>
      <c r="C29" s="17"/>
      <c r="D29" s="17"/>
      <c r="E29" s="17"/>
      <c r="F29" s="17"/>
    </row>
    <row r="30" spans="1:10" ht="13.5" x14ac:dyDescent="0.25">
      <c r="A30" s="17"/>
      <c r="B30" s="17"/>
      <c r="C30" s="17"/>
      <c r="D30" s="17"/>
      <c r="E30" s="17"/>
      <c r="F30" s="17"/>
    </row>
    <row r="31" spans="1:10" ht="13.5" x14ac:dyDescent="0.25">
      <c r="A31" s="17"/>
      <c r="B31" s="17"/>
      <c r="C31" s="17"/>
      <c r="D31" s="17"/>
      <c r="E31" s="17"/>
      <c r="F31" s="17"/>
    </row>
  </sheetData>
  <mergeCells count="3">
    <mergeCell ref="A2:F2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opLeftCell="A118" workbookViewId="0">
      <selection activeCell="N5" sqref="N5"/>
    </sheetView>
  </sheetViews>
  <sheetFormatPr defaultRowHeight="14.25" x14ac:dyDescent="0.2"/>
  <cols>
    <col min="1" max="1" width="3.85546875" style="149" customWidth="1"/>
    <col min="2" max="2" width="10.42578125" style="149" customWidth="1"/>
    <col min="3" max="3" width="55" style="4" customWidth="1"/>
    <col min="4" max="4" width="9.28515625" style="41" bestFit="1" customWidth="1"/>
    <col min="5" max="5" width="10.42578125" style="9" customWidth="1"/>
    <col min="6" max="6" width="10.5703125" style="9" customWidth="1"/>
    <col min="7" max="7" width="10.140625" style="9" customWidth="1"/>
    <col min="8" max="8" width="10.7109375" style="9" customWidth="1"/>
    <col min="9" max="9" width="7.42578125" style="9" customWidth="1"/>
    <col min="10" max="10" width="9.42578125" style="9" bestFit="1" customWidth="1"/>
    <col min="11" max="11" width="7.42578125" style="9" customWidth="1"/>
    <col min="12" max="12" width="9.42578125" style="9" bestFit="1" customWidth="1"/>
    <col min="13" max="13" width="11.140625" style="9" customWidth="1"/>
    <col min="14" max="16" width="9.140625" style="9"/>
    <col min="17" max="17" width="11.140625" style="9" customWidth="1"/>
    <col min="18" max="27" width="9.140625" style="9"/>
    <col min="28" max="28" width="10.7109375" style="9" customWidth="1"/>
    <col min="29" max="16384" width="9.140625" style="9"/>
  </cols>
  <sheetData>
    <row r="1" spans="1:28" ht="27" customHeight="1" x14ac:dyDescent="0.2">
      <c r="A1" s="231" t="s">
        <v>142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8" x14ac:dyDescent="0.2">
      <c r="A2" s="232" t="s">
        <v>12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28" ht="18" customHeight="1" x14ac:dyDescent="0.2">
      <c r="A3" s="232"/>
      <c r="B3" s="232"/>
      <c r="C3" s="232"/>
      <c r="D3" s="232"/>
      <c r="E3" s="232"/>
      <c r="F3" s="232"/>
      <c r="G3" s="151"/>
      <c r="H3" s="151"/>
      <c r="I3" s="151"/>
      <c r="J3" s="151"/>
      <c r="K3" s="151"/>
      <c r="L3" s="151"/>
      <c r="M3" s="151"/>
    </row>
    <row r="4" spans="1:28" ht="18.75" customHeight="1" x14ac:dyDescent="0.2">
      <c r="A4" s="231"/>
      <c r="B4" s="231"/>
      <c r="C4" s="231"/>
      <c r="D4" s="231"/>
      <c r="E4" s="231"/>
      <c r="F4" s="231"/>
      <c r="G4" s="50"/>
      <c r="H4" s="50"/>
      <c r="I4" s="50"/>
      <c r="J4" s="50"/>
      <c r="K4" s="50"/>
      <c r="L4" s="233" t="s">
        <v>75</v>
      </c>
      <c r="M4" s="233"/>
    </row>
    <row r="5" spans="1:28" s="149" customFormat="1" ht="39.75" customHeight="1" x14ac:dyDescent="0.25">
      <c r="A5" s="224" t="s">
        <v>13</v>
      </c>
      <c r="B5" s="229" t="s">
        <v>14</v>
      </c>
      <c r="C5" s="224" t="s">
        <v>15</v>
      </c>
      <c r="D5" s="229" t="s">
        <v>16</v>
      </c>
      <c r="E5" s="222" t="s">
        <v>17</v>
      </c>
      <c r="F5" s="223"/>
      <c r="G5" s="220" t="s">
        <v>18</v>
      </c>
      <c r="H5" s="221"/>
      <c r="I5" s="220" t="s">
        <v>19</v>
      </c>
      <c r="J5" s="221"/>
      <c r="K5" s="222" t="s">
        <v>20</v>
      </c>
      <c r="L5" s="223"/>
      <c r="M5" s="224" t="s">
        <v>8</v>
      </c>
    </row>
    <row r="6" spans="1:28" ht="30.75" customHeight="1" x14ac:dyDescent="0.2">
      <c r="A6" s="225"/>
      <c r="B6" s="230"/>
      <c r="C6" s="225"/>
      <c r="D6" s="230"/>
      <c r="E6" s="51" t="s">
        <v>21</v>
      </c>
      <c r="F6" s="52" t="s">
        <v>8</v>
      </c>
      <c r="G6" s="51" t="s">
        <v>22</v>
      </c>
      <c r="H6" s="52" t="s">
        <v>8</v>
      </c>
      <c r="I6" s="51" t="s">
        <v>22</v>
      </c>
      <c r="J6" s="52" t="s">
        <v>8</v>
      </c>
      <c r="K6" s="51" t="s">
        <v>22</v>
      </c>
      <c r="L6" s="52" t="s">
        <v>8</v>
      </c>
      <c r="M6" s="225"/>
    </row>
    <row r="7" spans="1:28" ht="15.75" customHeight="1" x14ac:dyDescent="0.2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</row>
    <row r="8" spans="1:28" s="28" customFormat="1" ht="17.25" customHeight="1" x14ac:dyDescent="0.2">
      <c r="A8" s="54"/>
      <c r="B8" s="226" t="s">
        <v>76</v>
      </c>
      <c r="C8" s="227"/>
      <c r="D8" s="227"/>
      <c r="E8" s="227"/>
      <c r="F8" s="228"/>
      <c r="G8" s="55"/>
      <c r="H8" s="55"/>
      <c r="I8" s="55"/>
      <c r="J8" s="55"/>
      <c r="K8" s="56"/>
      <c r="L8" s="56"/>
      <c r="M8" s="56"/>
      <c r="N8" s="32"/>
      <c r="P8" s="33"/>
      <c r="Q8" s="34"/>
      <c r="R8" s="33"/>
      <c r="S8" s="35"/>
      <c r="T8" s="34"/>
      <c r="U8" s="9"/>
      <c r="V8" s="35"/>
      <c r="W8" s="34"/>
      <c r="X8" s="9"/>
      <c r="Y8" s="35"/>
      <c r="Z8" s="34"/>
      <c r="AA8" s="9"/>
      <c r="AB8" s="36"/>
    </row>
    <row r="9" spans="1:28" ht="25.5" x14ac:dyDescent="0.2">
      <c r="A9" s="206">
        <v>1</v>
      </c>
      <c r="B9" s="42" t="s">
        <v>57</v>
      </c>
      <c r="C9" s="57" t="s">
        <v>58</v>
      </c>
      <c r="D9" s="58" t="s">
        <v>81</v>
      </c>
      <c r="E9" s="59"/>
      <c r="F9" s="60">
        <v>205</v>
      </c>
      <c r="G9" s="61"/>
      <c r="H9" s="61"/>
      <c r="I9" s="61"/>
      <c r="J9" s="61"/>
      <c r="K9" s="61"/>
      <c r="L9" s="61"/>
      <c r="M9" s="61"/>
      <c r="N9" s="32"/>
      <c r="O9" s="28"/>
      <c r="P9" s="33"/>
      <c r="Q9" s="34"/>
      <c r="R9" s="33"/>
      <c r="S9" s="35"/>
      <c r="T9" s="34"/>
      <c r="V9" s="35"/>
      <c r="W9" s="34"/>
      <c r="Y9" s="35"/>
      <c r="Z9" s="34"/>
      <c r="AB9" s="33"/>
    </row>
    <row r="10" spans="1:28" x14ac:dyDescent="0.2">
      <c r="A10" s="207"/>
      <c r="B10" s="43"/>
      <c r="C10" s="62" t="s">
        <v>25</v>
      </c>
      <c r="D10" s="63" t="s">
        <v>26</v>
      </c>
      <c r="E10" s="64">
        <v>1.54E-2</v>
      </c>
      <c r="F10" s="64">
        <f>E10*F9</f>
        <v>3.157</v>
      </c>
      <c r="G10" s="65"/>
      <c r="H10" s="65"/>
      <c r="I10" s="66"/>
      <c r="J10" s="65"/>
      <c r="K10" s="65"/>
      <c r="L10" s="65"/>
      <c r="M10" s="65"/>
      <c r="N10" s="32"/>
      <c r="O10" s="28"/>
      <c r="P10" s="33"/>
      <c r="Q10" s="34"/>
      <c r="R10" s="33"/>
      <c r="S10" s="35"/>
      <c r="T10" s="34"/>
      <c r="V10" s="35"/>
      <c r="W10" s="34"/>
      <c r="Y10" s="35"/>
      <c r="Z10" s="34"/>
      <c r="AB10" s="35"/>
    </row>
    <row r="11" spans="1:28" ht="15" x14ac:dyDescent="0.2">
      <c r="A11" s="208"/>
      <c r="B11" s="43"/>
      <c r="C11" s="62" t="s">
        <v>82</v>
      </c>
      <c r="D11" s="49" t="s">
        <v>46</v>
      </c>
      <c r="E11" s="64">
        <v>7.2599999999999998E-2</v>
      </c>
      <c r="F11" s="64">
        <f>E11*F9</f>
        <v>14.882999999999999</v>
      </c>
      <c r="G11" s="65"/>
      <c r="H11" s="65"/>
      <c r="I11" s="66"/>
      <c r="J11" s="67"/>
      <c r="K11" s="65"/>
      <c r="L11" s="65"/>
      <c r="M11" s="65"/>
      <c r="N11" s="32"/>
      <c r="O11" s="28"/>
      <c r="P11" s="33"/>
      <c r="Q11" s="34"/>
      <c r="R11" s="33"/>
      <c r="S11" s="35"/>
      <c r="T11" s="34"/>
      <c r="V11" s="35"/>
      <c r="W11" s="34"/>
      <c r="Y11" s="35"/>
      <c r="Z11" s="34"/>
      <c r="AB11" s="35"/>
    </row>
    <row r="12" spans="1:28" ht="25.5" x14ac:dyDescent="0.2">
      <c r="A12" s="206">
        <v>2</v>
      </c>
      <c r="B12" s="44" t="s">
        <v>23</v>
      </c>
      <c r="C12" s="68" t="s">
        <v>90</v>
      </c>
      <c r="D12" s="58" t="s">
        <v>83</v>
      </c>
      <c r="E12" s="69"/>
      <c r="F12" s="60">
        <v>30.75</v>
      </c>
      <c r="G12" s="61"/>
      <c r="H12" s="61"/>
      <c r="I12" s="61"/>
      <c r="J12" s="61"/>
      <c r="K12" s="61"/>
      <c r="L12" s="61"/>
      <c r="M12" s="61"/>
      <c r="N12" s="32"/>
      <c r="O12" s="28"/>
      <c r="P12" s="33"/>
      <c r="Q12" s="34"/>
      <c r="R12" s="33"/>
      <c r="S12" s="35"/>
      <c r="T12" s="34"/>
      <c r="V12" s="35"/>
      <c r="W12" s="34"/>
      <c r="Y12" s="35"/>
      <c r="Z12" s="34"/>
      <c r="AB12" s="33"/>
    </row>
    <row r="13" spans="1:28" x14ac:dyDescent="0.2">
      <c r="A13" s="208"/>
      <c r="B13" s="45"/>
      <c r="C13" s="70" t="s">
        <v>25</v>
      </c>
      <c r="D13" s="63" t="s">
        <v>26</v>
      </c>
      <c r="E13" s="71">
        <v>2.06</v>
      </c>
      <c r="F13" s="64">
        <f>E13*F12</f>
        <v>63.344999999999999</v>
      </c>
      <c r="G13" s="65"/>
      <c r="H13" s="65"/>
      <c r="I13" s="65"/>
      <c r="J13" s="65"/>
      <c r="K13" s="65"/>
      <c r="L13" s="65"/>
      <c r="M13" s="65"/>
      <c r="N13" s="32"/>
      <c r="O13" s="28"/>
      <c r="P13" s="33"/>
      <c r="Q13" s="34"/>
      <c r="R13" s="33"/>
      <c r="S13" s="35"/>
      <c r="T13" s="34"/>
      <c r="V13" s="35"/>
      <c r="W13" s="34"/>
      <c r="Y13" s="35"/>
      <c r="Z13" s="34"/>
      <c r="AB13" s="35"/>
    </row>
    <row r="14" spans="1:28" ht="25.5" customHeight="1" x14ac:dyDescent="0.2">
      <c r="A14" s="206">
        <v>3</v>
      </c>
      <c r="B14" s="42" t="s">
        <v>59</v>
      </c>
      <c r="C14" s="57" t="s">
        <v>60</v>
      </c>
      <c r="D14" s="58" t="s">
        <v>83</v>
      </c>
      <c r="E14" s="60"/>
      <c r="F14" s="60">
        <v>18.399999999999999</v>
      </c>
      <c r="G14" s="72"/>
      <c r="H14" s="73"/>
      <c r="I14" s="73"/>
      <c r="J14" s="73"/>
      <c r="K14" s="73"/>
      <c r="L14" s="73"/>
      <c r="M14" s="73"/>
      <c r="N14" s="32"/>
      <c r="O14" s="28"/>
      <c r="P14" s="33"/>
      <c r="Q14" s="34"/>
      <c r="R14" s="33"/>
      <c r="S14" s="35"/>
      <c r="T14" s="34"/>
      <c r="V14" s="35"/>
      <c r="W14" s="34"/>
      <c r="Y14" s="35"/>
      <c r="Z14" s="34"/>
      <c r="AB14" s="33"/>
    </row>
    <row r="15" spans="1:28" x14ac:dyDescent="0.2">
      <c r="A15" s="207"/>
      <c r="B15" s="43"/>
      <c r="C15" s="74" t="s">
        <v>25</v>
      </c>
      <c r="D15" s="63" t="s">
        <v>26</v>
      </c>
      <c r="E15" s="75">
        <v>1.8</v>
      </c>
      <c r="F15" s="75">
        <f>F14*E15</f>
        <v>33.119999999999997</v>
      </c>
      <c r="G15" s="76"/>
      <c r="H15" s="76"/>
      <c r="I15" s="76"/>
      <c r="J15" s="76"/>
      <c r="K15" s="76"/>
      <c r="L15" s="76"/>
      <c r="M15" s="76"/>
      <c r="N15" s="32"/>
      <c r="O15" s="28"/>
      <c r="P15" s="33"/>
      <c r="Q15" s="34"/>
      <c r="R15" s="33"/>
      <c r="S15" s="35"/>
      <c r="T15" s="34"/>
      <c r="V15" s="35"/>
      <c r="W15" s="34"/>
      <c r="Y15" s="35"/>
      <c r="Z15" s="34"/>
      <c r="AB15" s="35"/>
    </row>
    <row r="16" spans="1:28" ht="15" x14ac:dyDescent="0.2">
      <c r="A16" s="208"/>
      <c r="B16" s="43"/>
      <c r="C16" s="77" t="s">
        <v>91</v>
      </c>
      <c r="D16" s="78" t="s">
        <v>83</v>
      </c>
      <c r="E16" s="75">
        <v>1.1000000000000001</v>
      </c>
      <c r="F16" s="75">
        <f>F14*E16</f>
        <v>20.239999999999998</v>
      </c>
      <c r="G16" s="79"/>
      <c r="H16" s="79"/>
      <c r="I16" s="80"/>
      <c r="J16" s="80"/>
      <c r="K16" s="79"/>
      <c r="L16" s="79"/>
      <c r="M16" s="76"/>
      <c r="N16" s="32"/>
      <c r="O16" s="28"/>
      <c r="P16" s="33"/>
      <c r="Q16" s="34"/>
      <c r="R16" s="33"/>
      <c r="S16" s="35"/>
      <c r="T16" s="34"/>
      <c r="V16" s="35"/>
      <c r="W16" s="34"/>
      <c r="Y16" s="35"/>
      <c r="Z16" s="34"/>
      <c r="AB16" s="35"/>
    </row>
    <row r="17" spans="1:28" ht="21" x14ac:dyDescent="0.2">
      <c r="A17" s="207">
        <v>4</v>
      </c>
      <c r="B17" s="42" t="s">
        <v>63</v>
      </c>
      <c r="C17" s="81" t="s">
        <v>145</v>
      </c>
      <c r="D17" s="150" t="s">
        <v>61</v>
      </c>
      <c r="E17" s="82"/>
      <c r="F17" s="82">
        <v>0.66100000000000003</v>
      </c>
      <c r="G17" s="61"/>
      <c r="H17" s="61"/>
      <c r="I17" s="61"/>
      <c r="J17" s="61"/>
      <c r="K17" s="61"/>
      <c r="L17" s="61"/>
      <c r="M17" s="61"/>
      <c r="N17" s="32"/>
      <c r="O17" s="28"/>
      <c r="P17" s="33"/>
      <c r="Q17" s="34"/>
      <c r="R17" s="33"/>
      <c r="S17" s="35"/>
      <c r="T17" s="34"/>
      <c r="V17" s="35"/>
      <c r="W17" s="34"/>
      <c r="Y17" s="35"/>
      <c r="Z17" s="34"/>
      <c r="AB17" s="33"/>
    </row>
    <row r="18" spans="1:28" x14ac:dyDescent="0.2">
      <c r="A18" s="207"/>
      <c r="B18" s="29"/>
      <c r="C18" s="62" t="s">
        <v>25</v>
      </c>
      <c r="D18" s="83" t="s">
        <v>26</v>
      </c>
      <c r="E18" s="84">
        <v>95.9</v>
      </c>
      <c r="F18" s="84">
        <f>E18*F17</f>
        <v>63.389900000000004</v>
      </c>
      <c r="G18" s="65"/>
      <c r="H18" s="65"/>
      <c r="I18" s="66"/>
      <c r="J18" s="65"/>
      <c r="K18" s="65"/>
      <c r="L18" s="65"/>
      <c r="M18" s="65"/>
      <c r="N18" s="32"/>
      <c r="O18" s="28"/>
      <c r="P18" s="33"/>
      <c r="Q18" s="34"/>
      <c r="R18" s="33"/>
      <c r="S18" s="35"/>
      <c r="T18" s="34"/>
      <c r="V18" s="35"/>
      <c r="W18" s="34"/>
      <c r="Y18" s="35"/>
      <c r="Z18" s="34"/>
      <c r="AB18" s="35"/>
    </row>
    <row r="19" spans="1:28" x14ac:dyDescent="0.2">
      <c r="A19" s="207"/>
      <c r="B19" s="29"/>
      <c r="C19" s="62" t="s">
        <v>29</v>
      </c>
      <c r="D19" s="78" t="s">
        <v>7</v>
      </c>
      <c r="E19" s="84">
        <v>45.2</v>
      </c>
      <c r="F19" s="84">
        <f>E19*F17</f>
        <v>29.877200000000002</v>
      </c>
      <c r="G19" s="65"/>
      <c r="H19" s="65"/>
      <c r="I19" s="66"/>
      <c r="J19" s="67"/>
      <c r="K19" s="66"/>
      <c r="L19" s="65"/>
      <c r="M19" s="65"/>
      <c r="N19" s="32"/>
      <c r="O19" s="28"/>
      <c r="P19" s="33"/>
      <c r="Q19" s="34"/>
      <c r="R19" s="33"/>
      <c r="S19" s="35"/>
      <c r="T19" s="34"/>
      <c r="V19" s="35"/>
      <c r="W19" s="34"/>
      <c r="Y19" s="35"/>
      <c r="Z19" s="34"/>
      <c r="AB19" s="35"/>
    </row>
    <row r="20" spans="1:28" x14ac:dyDescent="0.2">
      <c r="A20" s="207"/>
      <c r="B20" s="29"/>
      <c r="C20" s="85" t="s">
        <v>146</v>
      </c>
      <c r="D20" s="86" t="s">
        <v>62</v>
      </c>
      <c r="E20" s="84">
        <v>1010</v>
      </c>
      <c r="F20" s="84">
        <f>E20*F17</f>
        <v>667.61</v>
      </c>
      <c r="G20" s="65"/>
      <c r="H20" s="65"/>
      <c r="I20" s="65"/>
      <c r="J20" s="65"/>
      <c r="K20" s="65"/>
      <c r="L20" s="65"/>
      <c r="M20" s="65"/>
      <c r="N20" s="32"/>
      <c r="O20" s="28"/>
      <c r="P20" s="33"/>
      <c r="Q20" s="34"/>
      <c r="R20" s="33"/>
      <c r="S20" s="35"/>
      <c r="T20" s="34"/>
      <c r="V20" s="35"/>
      <c r="W20" s="34"/>
      <c r="Y20" s="35"/>
      <c r="Z20" s="34"/>
      <c r="AB20" s="35"/>
    </row>
    <row r="21" spans="1:28" x14ac:dyDescent="0.2">
      <c r="A21" s="208"/>
      <c r="B21" s="29"/>
      <c r="C21" s="87" t="s">
        <v>33</v>
      </c>
      <c r="D21" s="86" t="s">
        <v>7</v>
      </c>
      <c r="E21" s="84">
        <v>0.6</v>
      </c>
      <c r="F21" s="84">
        <f>E21*F17</f>
        <v>0.39660000000000001</v>
      </c>
      <c r="G21" s="65"/>
      <c r="H21" s="65"/>
      <c r="I21" s="65"/>
      <c r="J21" s="65"/>
      <c r="K21" s="65"/>
      <c r="L21" s="65"/>
      <c r="M21" s="65"/>
      <c r="N21" s="32"/>
      <c r="O21" s="28"/>
      <c r="P21" s="33"/>
      <c r="Q21" s="34"/>
      <c r="R21" s="33"/>
      <c r="S21" s="35"/>
      <c r="T21" s="34"/>
      <c r="V21" s="35"/>
      <c r="W21" s="34"/>
      <c r="Y21" s="35"/>
      <c r="Z21" s="34"/>
      <c r="AB21" s="35"/>
    </row>
    <row r="22" spans="1:28" s="37" customFormat="1" ht="21" x14ac:dyDescent="0.25">
      <c r="A22" s="217">
        <v>5</v>
      </c>
      <c r="B22" s="46" t="s">
        <v>64</v>
      </c>
      <c r="C22" s="81" t="s">
        <v>143</v>
      </c>
      <c r="D22" s="88" t="s">
        <v>65</v>
      </c>
      <c r="E22" s="89"/>
      <c r="F22" s="90">
        <f>F25</f>
        <v>4</v>
      </c>
      <c r="G22" s="91"/>
      <c r="H22" s="92"/>
      <c r="I22" s="92"/>
      <c r="J22" s="92"/>
      <c r="K22" s="92"/>
      <c r="L22" s="92"/>
      <c r="M22" s="92"/>
    </row>
    <row r="23" spans="1:28" s="37" customFormat="1" ht="13.5" customHeight="1" x14ac:dyDescent="0.25">
      <c r="A23" s="218"/>
      <c r="B23" s="47"/>
      <c r="C23" s="93" t="s">
        <v>66</v>
      </c>
      <c r="D23" s="94" t="s">
        <v>26</v>
      </c>
      <c r="E23" s="95">
        <v>2.29</v>
      </c>
      <c r="F23" s="96">
        <f>F22*E23</f>
        <v>9.16</v>
      </c>
      <c r="G23" s="97"/>
      <c r="H23" s="147"/>
      <c r="I23" s="97"/>
      <c r="J23" s="65"/>
      <c r="K23" s="65"/>
      <c r="L23" s="65"/>
      <c r="M23" s="65"/>
    </row>
    <row r="24" spans="1:28" s="37" customFormat="1" ht="15.75" customHeight="1" x14ac:dyDescent="0.25">
      <c r="A24" s="218"/>
      <c r="B24" s="38"/>
      <c r="C24" s="93" t="s">
        <v>67</v>
      </c>
      <c r="D24" s="94" t="s">
        <v>7</v>
      </c>
      <c r="E24" s="95">
        <v>0.09</v>
      </c>
      <c r="F24" s="96">
        <f>F22*E24</f>
        <v>0.36</v>
      </c>
      <c r="G24" s="97"/>
      <c r="H24" s="97"/>
      <c r="I24" s="97"/>
      <c r="J24" s="65"/>
      <c r="K24" s="65"/>
      <c r="L24" s="65"/>
      <c r="M24" s="65"/>
    </row>
    <row r="25" spans="1:28" s="37" customFormat="1" ht="13.5" customHeight="1" x14ac:dyDescent="0.25">
      <c r="A25" s="218"/>
      <c r="B25" s="38"/>
      <c r="C25" s="85" t="s">
        <v>144</v>
      </c>
      <c r="D25" s="94" t="s">
        <v>56</v>
      </c>
      <c r="E25" s="95"/>
      <c r="F25" s="96">
        <v>4</v>
      </c>
      <c r="G25" s="97"/>
      <c r="H25" s="97"/>
      <c r="I25" s="98"/>
      <c r="J25" s="65"/>
      <c r="K25" s="65"/>
      <c r="L25" s="65"/>
      <c r="M25" s="97"/>
    </row>
    <row r="26" spans="1:28" s="37" customFormat="1" ht="13.5" customHeight="1" x14ac:dyDescent="0.25">
      <c r="A26" s="219"/>
      <c r="B26" s="38"/>
      <c r="C26" s="93" t="s">
        <v>33</v>
      </c>
      <c r="D26" s="94" t="s">
        <v>7</v>
      </c>
      <c r="E26" s="95">
        <v>0.68</v>
      </c>
      <c r="F26" s="96">
        <f>F22*E26</f>
        <v>2.72</v>
      </c>
      <c r="G26" s="97"/>
      <c r="H26" s="97"/>
      <c r="I26" s="97"/>
      <c r="J26" s="97"/>
      <c r="K26" s="97"/>
      <c r="L26" s="97"/>
      <c r="M26" s="97"/>
    </row>
    <row r="27" spans="1:28" s="39" customFormat="1" ht="21" x14ac:dyDescent="0.25">
      <c r="A27" s="217">
        <v>6</v>
      </c>
      <c r="B27" s="46" t="s">
        <v>68</v>
      </c>
      <c r="C27" s="81" t="s">
        <v>69</v>
      </c>
      <c r="D27" s="99" t="s">
        <v>56</v>
      </c>
      <c r="E27" s="100"/>
      <c r="F27" s="90">
        <f>F30+F31+F32</f>
        <v>14</v>
      </c>
      <c r="G27" s="148"/>
      <c r="H27" s="148"/>
      <c r="I27" s="148"/>
      <c r="J27" s="148"/>
      <c r="K27" s="148"/>
      <c r="L27" s="148"/>
      <c r="M27" s="148"/>
    </row>
    <row r="28" spans="1:28" s="39" customFormat="1" ht="13.5" customHeight="1" x14ac:dyDescent="0.25">
      <c r="A28" s="218"/>
      <c r="B28" s="47"/>
      <c r="C28" s="85" t="s">
        <v>66</v>
      </c>
      <c r="D28" s="94" t="s">
        <v>26</v>
      </c>
      <c r="E28" s="95">
        <v>0.38900000000000001</v>
      </c>
      <c r="F28" s="96">
        <f>F27*E28</f>
        <v>5.4459999999999997</v>
      </c>
      <c r="G28" s="97"/>
      <c r="H28" s="147"/>
      <c r="I28" s="97"/>
      <c r="J28" s="65"/>
      <c r="K28" s="65"/>
      <c r="L28" s="65"/>
      <c r="M28" s="65"/>
    </row>
    <row r="29" spans="1:28" s="39" customFormat="1" ht="15.75" customHeight="1" x14ac:dyDescent="0.25">
      <c r="A29" s="218"/>
      <c r="B29" s="38"/>
      <c r="C29" s="85" t="s">
        <v>67</v>
      </c>
      <c r="D29" s="94" t="s">
        <v>7</v>
      </c>
      <c r="E29" s="95">
        <v>0.151</v>
      </c>
      <c r="F29" s="96">
        <f>F27*E29</f>
        <v>2.1139999999999999</v>
      </c>
      <c r="G29" s="97"/>
      <c r="H29" s="97"/>
      <c r="I29" s="97"/>
      <c r="J29" s="65"/>
      <c r="K29" s="65"/>
      <c r="L29" s="65"/>
      <c r="M29" s="65"/>
    </row>
    <row r="30" spans="1:28" s="39" customFormat="1" ht="15.75" customHeight="1" x14ac:dyDescent="0.25">
      <c r="A30" s="218"/>
      <c r="B30" s="38"/>
      <c r="C30" s="85" t="s">
        <v>92</v>
      </c>
      <c r="D30" s="86" t="s">
        <v>65</v>
      </c>
      <c r="E30" s="95"/>
      <c r="F30" s="96">
        <v>4</v>
      </c>
      <c r="G30" s="97"/>
      <c r="H30" s="97"/>
      <c r="I30" s="97"/>
      <c r="J30" s="65"/>
      <c r="K30" s="65"/>
      <c r="L30" s="65"/>
      <c r="M30" s="97"/>
    </row>
    <row r="31" spans="1:28" s="39" customFormat="1" ht="13.5" customHeight="1" x14ac:dyDescent="0.25">
      <c r="A31" s="218"/>
      <c r="B31" s="48"/>
      <c r="C31" s="85" t="s">
        <v>93</v>
      </c>
      <c r="D31" s="86" t="s">
        <v>65</v>
      </c>
      <c r="E31" s="84"/>
      <c r="F31" s="96">
        <v>6</v>
      </c>
      <c r="G31" s="97"/>
      <c r="H31" s="97"/>
      <c r="I31" s="97"/>
      <c r="J31" s="97"/>
      <c r="K31" s="97"/>
      <c r="L31" s="97"/>
      <c r="M31" s="97"/>
    </row>
    <row r="32" spans="1:28" s="39" customFormat="1" ht="13.5" customHeight="1" x14ac:dyDescent="0.25">
      <c r="A32" s="218"/>
      <c r="B32" s="48"/>
      <c r="C32" s="85" t="s">
        <v>96</v>
      </c>
      <c r="D32" s="86" t="s">
        <v>65</v>
      </c>
      <c r="E32" s="84"/>
      <c r="F32" s="96">
        <v>4</v>
      </c>
      <c r="G32" s="97"/>
      <c r="H32" s="97"/>
      <c r="I32" s="97"/>
      <c r="J32" s="97"/>
      <c r="K32" s="97"/>
      <c r="L32" s="97"/>
      <c r="M32" s="97"/>
    </row>
    <row r="33" spans="1:28" s="39" customFormat="1" ht="13.5" customHeight="1" x14ac:dyDescent="0.25">
      <c r="A33" s="219"/>
      <c r="B33" s="38"/>
      <c r="C33" s="85" t="s">
        <v>33</v>
      </c>
      <c r="D33" s="94" t="s">
        <v>7</v>
      </c>
      <c r="E33" s="95">
        <v>2.4E-2</v>
      </c>
      <c r="F33" s="96">
        <f>F27*E33</f>
        <v>0.33600000000000002</v>
      </c>
      <c r="G33" s="97"/>
      <c r="H33" s="97"/>
      <c r="I33" s="97"/>
      <c r="J33" s="97"/>
      <c r="K33" s="97"/>
      <c r="L33" s="97"/>
      <c r="M33" s="97"/>
    </row>
    <row r="34" spans="1:28" ht="21" x14ac:dyDescent="0.2">
      <c r="A34" s="206">
        <v>7</v>
      </c>
      <c r="B34" s="44" t="s">
        <v>70</v>
      </c>
      <c r="C34" s="103" t="s">
        <v>95</v>
      </c>
      <c r="D34" s="58" t="s">
        <v>83</v>
      </c>
      <c r="E34" s="59"/>
      <c r="F34" s="60">
        <f>(F9+F12)</f>
        <v>235.75</v>
      </c>
      <c r="G34" s="104"/>
      <c r="H34" s="105"/>
      <c r="I34" s="61"/>
      <c r="J34" s="61"/>
      <c r="K34" s="104"/>
      <c r="L34" s="105"/>
      <c r="M34" s="105"/>
      <c r="N34" s="32"/>
      <c r="O34" s="28"/>
      <c r="P34" s="33"/>
      <c r="Q34" s="34"/>
      <c r="R34" s="33"/>
      <c r="S34" s="35"/>
      <c r="T34" s="34"/>
      <c r="V34" s="35"/>
      <c r="W34" s="34"/>
      <c r="Y34" s="35"/>
      <c r="Z34" s="34"/>
      <c r="AB34" s="33"/>
    </row>
    <row r="35" spans="1:28" s="28" customFormat="1" x14ac:dyDescent="0.2">
      <c r="A35" s="207"/>
      <c r="B35" s="146"/>
      <c r="C35" s="106" t="s">
        <v>71</v>
      </c>
      <c r="D35" s="107" t="s">
        <v>46</v>
      </c>
      <c r="E35" s="108">
        <v>9.1999999999999998E-3</v>
      </c>
      <c r="F35" s="108">
        <f>E35*F34</f>
        <v>2.1688999999999998</v>
      </c>
      <c r="G35" s="109"/>
      <c r="H35" s="109"/>
      <c r="I35" s="110"/>
      <c r="J35" s="111"/>
      <c r="K35" s="111"/>
      <c r="L35" s="112"/>
      <c r="M35" s="111"/>
      <c r="N35" s="32"/>
      <c r="P35" s="33"/>
      <c r="Q35" s="34"/>
      <c r="R35" s="33"/>
      <c r="S35" s="35"/>
      <c r="T35" s="34"/>
      <c r="U35" s="9"/>
      <c r="V35" s="35"/>
      <c r="W35" s="34"/>
      <c r="X35" s="9"/>
      <c r="Y35" s="35"/>
      <c r="Z35" s="34"/>
      <c r="AA35" s="9"/>
      <c r="AB35" s="35"/>
    </row>
    <row r="36" spans="1:28" ht="15.75" customHeight="1" x14ac:dyDescent="0.2">
      <c r="A36" s="113"/>
      <c r="B36" s="212" t="s">
        <v>78</v>
      </c>
      <c r="C36" s="212"/>
      <c r="D36" s="212"/>
      <c r="E36" s="212"/>
      <c r="F36" s="212"/>
      <c r="G36" s="199"/>
      <c r="H36" s="199"/>
      <c r="I36" s="199"/>
      <c r="J36" s="199"/>
      <c r="K36" s="199"/>
      <c r="L36" s="199"/>
      <c r="M36" s="199"/>
    </row>
    <row r="37" spans="1:28" s="28" customFormat="1" ht="36" customHeight="1" x14ac:dyDescent="0.2">
      <c r="A37" s="206">
        <v>8</v>
      </c>
      <c r="B37" s="42" t="s">
        <v>57</v>
      </c>
      <c r="C37" s="57" t="s">
        <v>79</v>
      </c>
      <c r="D37" s="58" t="s">
        <v>83</v>
      </c>
      <c r="E37" s="59"/>
      <c r="F37" s="60">
        <v>3.125</v>
      </c>
      <c r="G37" s="114"/>
      <c r="H37" s="114"/>
      <c r="I37" s="114"/>
      <c r="J37" s="114"/>
      <c r="K37" s="114"/>
      <c r="L37" s="114"/>
      <c r="M37" s="114"/>
    </row>
    <row r="38" spans="1:28" x14ac:dyDescent="0.2">
      <c r="A38" s="207"/>
      <c r="B38" s="29"/>
      <c r="C38" s="62" t="s">
        <v>25</v>
      </c>
      <c r="D38" s="63" t="s">
        <v>26</v>
      </c>
      <c r="E38" s="64">
        <v>1.54E-2</v>
      </c>
      <c r="F38" s="64">
        <f>E38*F37</f>
        <v>4.8125000000000001E-2</v>
      </c>
      <c r="G38" s="102"/>
      <c r="H38" s="102"/>
      <c r="I38" s="102"/>
      <c r="J38" s="102"/>
      <c r="K38" s="102"/>
      <c r="L38" s="102"/>
      <c r="M38" s="102"/>
    </row>
    <row r="39" spans="1:28" ht="15" x14ac:dyDescent="0.2">
      <c r="A39" s="207"/>
      <c r="B39" s="29"/>
      <c r="C39" s="62" t="s">
        <v>82</v>
      </c>
      <c r="D39" s="49" t="s">
        <v>46</v>
      </c>
      <c r="E39" s="64">
        <v>7.2599999999999998E-2</v>
      </c>
      <c r="F39" s="64">
        <f>E39*F37</f>
        <v>0.22687499999999999</v>
      </c>
      <c r="G39" s="102"/>
      <c r="H39" s="102"/>
      <c r="I39" s="102"/>
      <c r="J39" s="102"/>
      <c r="K39" s="102"/>
      <c r="L39" s="102"/>
      <c r="M39" s="102"/>
    </row>
    <row r="40" spans="1:28" s="28" customFormat="1" ht="36" customHeight="1" x14ac:dyDescent="0.2">
      <c r="A40" s="206">
        <v>9</v>
      </c>
      <c r="B40" s="42" t="s">
        <v>23</v>
      </c>
      <c r="C40" s="68" t="s">
        <v>24</v>
      </c>
      <c r="D40" s="58" t="s">
        <v>83</v>
      </c>
      <c r="E40" s="69"/>
      <c r="F40" s="60">
        <f>F37/10</f>
        <v>0.3125</v>
      </c>
      <c r="G40" s="114"/>
      <c r="H40" s="114"/>
      <c r="I40" s="114"/>
      <c r="J40" s="114"/>
      <c r="K40" s="114"/>
      <c r="L40" s="114"/>
      <c r="M40" s="114"/>
    </row>
    <row r="41" spans="1:28" x14ac:dyDescent="0.2">
      <c r="A41" s="207"/>
      <c r="B41" s="29"/>
      <c r="C41" s="70" t="s">
        <v>25</v>
      </c>
      <c r="D41" s="63" t="s">
        <v>26</v>
      </c>
      <c r="E41" s="71">
        <v>2.06</v>
      </c>
      <c r="F41" s="64">
        <f>E41*F40</f>
        <v>0.64375000000000004</v>
      </c>
      <c r="G41" s="102"/>
      <c r="H41" s="102"/>
      <c r="I41" s="102"/>
      <c r="J41" s="102"/>
      <c r="K41" s="102"/>
      <c r="L41" s="102"/>
      <c r="M41" s="102"/>
    </row>
    <row r="42" spans="1:28" ht="21" x14ac:dyDescent="0.2">
      <c r="A42" s="206">
        <v>10</v>
      </c>
      <c r="B42" s="42" t="s">
        <v>52</v>
      </c>
      <c r="C42" s="103" t="s">
        <v>53</v>
      </c>
      <c r="D42" s="58" t="s">
        <v>84</v>
      </c>
      <c r="E42" s="59"/>
      <c r="F42" s="60">
        <f>2.5*2.5</f>
        <v>6.25</v>
      </c>
      <c r="G42" s="114"/>
      <c r="H42" s="114"/>
      <c r="I42" s="114"/>
      <c r="J42" s="114"/>
      <c r="K42" s="114"/>
      <c r="L42" s="114"/>
      <c r="M42" s="114"/>
    </row>
    <row r="43" spans="1:28" x14ac:dyDescent="0.2">
      <c r="A43" s="208"/>
      <c r="B43" s="201"/>
      <c r="C43" s="77" t="s">
        <v>25</v>
      </c>
      <c r="D43" s="63" t="s">
        <v>26</v>
      </c>
      <c r="E43" s="64">
        <v>0.216</v>
      </c>
      <c r="F43" s="64">
        <f>F42*E43</f>
        <v>1.35</v>
      </c>
      <c r="G43" s="102"/>
      <c r="H43" s="102"/>
      <c r="I43" s="102"/>
      <c r="J43" s="102"/>
      <c r="K43" s="102"/>
      <c r="L43" s="102"/>
      <c r="M43" s="102"/>
    </row>
    <row r="44" spans="1:28" ht="21" x14ac:dyDescent="0.2">
      <c r="A44" s="206">
        <v>11</v>
      </c>
      <c r="B44" s="42" t="s">
        <v>27</v>
      </c>
      <c r="C44" s="103" t="s">
        <v>28</v>
      </c>
      <c r="D44" s="58" t="s">
        <v>81</v>
      </c>
      <c r="E44" s="59"/>
      <c r="F44" s="60">
        <v>0.19600000000000001</v>
      </c>
      <c r="G44" s="101"/>
      <c r="H44" s="101"/>
      <c r="I44" s="101"/>
      <c r="J44" s="101"/>
      <c r="K44" s="101"/>
      <c r="L44" s="101"/>
      <c r="M44" s="101"/>
    </row>
    <row r="45" spans="1:28" x14ac:dyDescent="0.2">
      <c r="A45" s="207"/>
      <c r="B45" s="201"/>
      <c r="C45" s="62" t="s">
        <v>25</v>
      </c>
      <c r="D45" s="63" t="s">
        <v>26</v>
      </c>
      <c r="E45" s="64">
        <v>1.87</v>
      </c>
      <c r="F45" s="64">
        <f>E45*F44</f>
        <v>0.36652000000000001</v>
      </c>
      <c r="G45" s="102"/>
      <c r="H45" s="102"/>
      <c r="I45" s="102"/>
      <c r="J45" s="102"/>
      <c r="K45" s="102"/>
      <c r="L45" s="102"/>
      <c r="M45" s="102"/>
    </row>
    <row r="46" spans="1:28" x14ac:dyDescent="0.2">
      <c r="A46" s="207"/>
      <c r="B46" s="201"/>
      <c r="C46" s="62" t="s">
        <v>29</v>
      </c>
      <c r="D46" s="78" t="s">
        <v>7</v>
      </c>
      <c r="E46" s="64">
        <v>0.77</v>
      </c>
      <c r="F46" s="64">
        <f>E46*F44</f>
        <v>0.15092</v>
      </c>
      <c r="G46" s="102"/>
      <c r="H46" s="102"/>
      <c r="I46" s="102"/>
      <c r="J46" s="102"/>
      <c r="K46" s="102"/>
      <c r="L46" s="102"/>
      <c r="M46" s="102"/>
    </row>
    <row r="47" spans="1:28" ht="15" x14ac:dyDescent="0.2">
      <c r="A47" s="207"/>
      <c r="B47" s="201"/>
      <c r="C47" s="62" t="s">
        <v>97</v>
      </c>
      <c r="D47" s="78" t="s">
        <v>83</v>
      </c>
      <c r="E47" s="64">
        <v>1.0149999999999999</v>
      </c>
      <c r="F47" s="64">
        <f>E47*F44</f>
        <v>0.19893999999999998</v>
      </c>
      <c r="G47" s="102"/>
      <c r="H47" s="102"/>
      <c r="I47" s="102"/>
      <c r="J47" s="102"/>
      <c r="K47" s="102"/>
      <c r="L47" s="102"/>
      <c r="M47" s="102"/>
    </row>
    <row r="48" spans="1:28" ht="15" x14ac:dyDescent="0.2">
      <c r="A48" s="207"/>
      <c r="B48" s="201"/>
      <c r="C48" s="62" t="s">
        <v>30</v>
      </c>
      <c r="D48" s="78" t="s">
        <v>83</v>
      </c>
      <c r="E48" s="64">
        <v>7.6200000000000004E-2</v>
      </c>
      <c r="F48" s="64">
        <f>E48*F44</f>
        <v>1.4935200000000001E-2</v>
      </c>
      <c r="G48" s="102"/>
      <c r="H48" s="102"/>
      <c r="I48" s="102"/>
      <c r="J48" s="102"/>
      <c r="K48" s="102"/>
      <c r="L48" s="102"/>
      <c r="M48" s="102"/>
    </row>
    <row r="49" spans="1:13" x14ac:dyDescent="0.2">
      <c r="A49" s="207"/>
      <c r="B49" s="201"/>
      <c r="C49" s="62" t="s">
        <v>85</v>
      </c>
      <c r="D49" s="78" t="s">
        <v>31</v>
      </c>
      <c r="E49" s="64" t="s">
        <v>32</v>
      </c>
      <c r="F49" s="64">
        <v>1.7399999999999999E-2</v>
      </c>
      <c r="G49" s="102"/>
      <c r="H49" s="102"/>
      <c r="I49" s="102"/>
      <c r="J49" s="102"/>
      <c r="K49" s="102"/>
      <c r="L49" s="102"/>
      <c r="M49" s="102"/>
    </row>
    <row r="50" spans="1:13" x14ac:dyDescent="0.2">
      <c r="A50" s="208"/>
      <c r="B50" s="201"/>
      <c r="C50" s="62" t="s">
        <v>33</v>
      </c>
      <c r="D50" s="78" t="s">
        <v>7</v>
      </c>
      <c r="E50" s="64">
        <v>0.4</v>
      </c>
      <c r="F50" s="64">
        <f>E50*F44</f>
        <v>7.8400000000000011E-2</v>
      </c>
      <c r="G50" s="102"/>
      <c r="H50" s="102"/>
      <c r="I50" s="102"/>
      <c r="J50" s="102"/>
      <c r="K50" s="102"/>
      <c r="L50" s="102"/>
      <c r="M50" s="102"/>
    </row>
    <row r="51" spans="1:13" s="28" customFormat="1" ht="21" x14ac:dyDescent="0.2">
      <c r="A51" s="206">
        <v>12</v>
      </c>
      <c r="B51" s="42" t="s">
        <v>34</v>
      </c>
      <c r="C51" s="103" t="s">
        <v>35</v>
      </c>
      <c r="D51" s="58" t="s">
        <v>81</v>
      </c>
      <c r="E51" s="59"/>
      <c r="F51" s="60">
        <v>1.82</v>
      </c>
      <c r="G51" s="115"/>
      <c r="H51" s="116"/>
      <c r="I51" s="114"/>
      <c r="J51" s="114"/>
      <c r="K51" s="115"/>
      <c r="L51" s="116"/>
      <c r="M51" s="116"/>
    </row>
    <row r="52" spans="1:13" x14ac:dyDescent="0.2">
      <c r="A52" s="207"/>
      <c r="B52" s="201"/>
      <c r="C52" s="62" t="s">
        <v>25</v>
      </c>
      <c r="D52" s="63" t="s">
        <v>26</v>
      </c>
      <c r="E52" s="64">
        <v>8.44</v>
      </c>
      <c r="F52" s="64">
        <f>E52*F51</f>
        <v>15.360799999999999</v>
      </c>
      <c r="G52" s="102"/>
      <c r="H52" s="102"/>
      <c r="I52" s="117"/>
      <c r="J52" s="102"/>
      <c r="K52" s="102"/>
      <c r="L52" s="102"/>
      <c r="M52" s="102"/>
    </row>
    <row r="53" spans="1:13" x14ac:dyDescent="0.2">
      <c r="A53" s="207"/>
      <c r="B53" s="201"/>
      <c r="C53" s="62" t="s">
        <v>29</v>
      </c>
      <c r="D53" s="78" t="s">
        <v>7</v>
      </c>
      <c r="E53" s="64">
        <v>1.1000000000000001</v>
      </c>
      <c r="F53" s="64">
        <f>E53*F51</f>
        <v>2.0020000000000002</v>
      </c>
      <c r="G53" s="117"/>
      <c r="H53" s="118"/>
      <c r="I53" s="117"/>
      <c r="J53" s="118"/>
      <c r="K53" s="117"/>
      <c r="L53" s="102"/>
      <c r="M53" s="102"/>
    </row>
    <row r="54" spans="1:13" ht="15" x14ac:dyDescent="0.2">
      <c r="A54" s="207"/>
      <c r="B54" s="201"/>
      <c r="C54" s="62" t="s">
        <v>97</v>
      </c>
      <c r="D54" s="78" t="s">
        <v>83</v>
      </c>
      <c r="E54" s="64">
        <v>1.0149999999999999</v>
      </c>
      <c r="F54" s="64">
        <f>E54*F51</f>
        <v>1.8472999999999999</v>
      </c>
      <c r="G54" s="117"/>
      <c r="H54" s="102"/>
      <c r="I54" s="102"/>
      <c r="J54" s="102"/>
      <c r="K54" s="102"/>
      <c r="L54" s="102"/>
      <c r="M54" s="102"/>
    </row>
    <row r="55" spans="1:13" ht="15" x14ac:dyDescent="0.2">
      <c r="A55" s="207"/>
      <c r="B55" s="201"/>
      <c r="C55" s="62" t="s">
        <v>54</v>
      </c>
      <c r="D55" s="78" t="s">
        <v>86</v>
      </c>
      <c r="E55" s="64">
        <v>1.84</v>
      </c>
      <c r="F55" s="64">
        <f>E55*F51</f>
        <v>3.3488000000000002</v>
      </c>
      <c r="G55" s="117"/>
      <c r="H55" s="102"/>
      <c r="I55" s="117"/>
      <c r="J55" s="118"/>
      <c r="K55" s="117"/>
      <c r="L55" s="118"/>
      <c r="M55" s="102"/>
    </row>
    <row r="56" spans="1:13" ht="15" x14ac:dyDescent="0.2">
      <c r="A56" s="207"/>
      <c r="B56" s="201"/>
      <c r="C56" s="62" t="s">
        <v>55</v>
      </c>
      <c r="D56" s="78" t="s">
        <v>87</v>
      </c>
      <c r="E56" s="64">
        <v>3.3999999999999998E-3</v>
      </c>
      <c r="F56" s="64">
        <f>E56*F51</f>
        <v>6.1879999999999999E-3</v>
      </c>
      <c r="G56" s="117"/>
      <c r="H56" s="102"/>
      <c r="I56" s="117"/>
      <c r="J56" s="118"/>
      <c r="K56" s="117"/>
      <c r="L56" s="118"/>
      <c r="M56" s="102"/>
    </row>
    <row r="57" spans="1:13" ht="15" x14ac:dyDescent="0.2">
      <c r="A57" s="207"/>
      <c r="B57" s="201"/>
      <c r="C57" s="62" t="s">
        <v>30</v>
      </c>
      <c r="D57" s="78" t="s">
        <v>83</v>
      </c>
      <c r="E57" s="64">
        <v>3.9100000000000003E-2</v>
      </c>
      <c r="F57" s="64">
        <f>E57*F51</f>
        <v>7.1162000000000003E-2</v>
      </c>
      <c r="G57" s="117"/>
      <c r="H57" s="102"/>
      <c r="I57" s="117"/>
      <c r="J57" s="118"/>
      <c r="K57" s="117"/>
      <c r="L57" s="118"/>
      <c r="M57" s="102"/>
    </row>
    <row r="58" spans="1:13" x14ac:dyDescent="0.2">
      <c r="A58" s="207"/>
      <c r="B58" s="201"/>
      <c r="C58" s="62" t="s">
        <v>88</v>
      </c>
      <c r="D58" s="78" t="s">
        <v>31</v>
      </c>
      <c r="E58" s="64" t="s">
        <v>32</v>
      </c>
      <c r="F58" s="64">
        <v>1.15E-2</v>
      </c>
      <c r="G58" s="117"/>
      <c r="H58" s="102"/>
      <c r="I58" s="117"/>
      <c r="J58" s="118"/>
      <c r="K58" s="117"/>
      <c r="L58" s="118"/>
      <c r="M58" s="102"/>
    </row>
    <row r="59" spans="1:13" x14ac:dyDescent="0.2">
      <c r="A59" s="207"/>
      <c r="B59" s="201"/>
      <c r="C59" s="62" t="s">
        <v>85</v>
      </c>
      <c r="D59" s="78" t="s">
        <v>31</v>
      </c>
      <c r="E59" s="64" t="s">
        <v>32</v>
      </c>
      <c r="F59" s="64">
        <v>9.1899999999999996E-2</v>
      </c>
      <c r="G59" s="102"/>
      <c r="H59" s="102"/>
      <c r="I59" s="102"/>
      <c r="J59" s="102"/>
      <c r="K59" s="102"/>
      <c r="L59" s="102"/>
      <c r="M59" s="102"/>
    </row>
    <row r="60" spans="1:13" x14ac:dyDescent="0.2">
      <c r="A60" s="208"/>
      <c r="B60" s="201"/>
      <c r="C60" s="62" t="s">
        <v>33</v>
      </c>
      <c r="D60" s="78" t="s">
        <v>7</v>
      </c>
      <c r="E60" s="64">
        <v>0.46</v>
      </c>
      <c r="F60" s="64">
        <f>E60*F51</f>
        <v>0.83720000000000006</v>
      </c>
      <c r="G60" s="119"/>
      <c r="H60" s="102"/>
      <c r="I60" s="102"/>
      <c r="J60" s="102"/>
      <c r="K60" s="119"/>
      <c r="L60" s="120"/>
      <c r="M60" s="102"/>
    </row>
    <row r="61" spans="1:13" ht="25.5" x14ac:dyDescent="0.2">
      <c r="A61" s="206">
        <v>13</v>
      </c>
      <c r="B61" s="42" t="s">
        <v>36</v>
      </c>
      <c r="C61" s="103" t="s">
        <v>37</v>
      </c>
      <c r="D61" s="58" t="s">
        <v>84</v>
      </c>
      <c r="E61" s="60"/>
      <c r="F61" s="60">
        <v>10.78</v>
      </c>
      <c r="G61" s="115"/>
      <c r="H61" s="116"/>
      <c r="I61" s="114"/>
      <c r="J61" s="114"/>
      <c r="K61" s="115"/>
      <c r="L61" s="116"/>
      <c r="M61" s="116"/>
    </row>
    <row r="62" spans="1:13" x14ac:dyDescent="0.2">
      <c r="A62" s="207"/>
      <c r="B62" s="43"/>
      <c r="C62" s="62" t="s">
        <v>25</v>
      </c>
      <c r="D62" s="63" t="s">
        <v>26</v>
      </c>
      <c r="E62" s="64">
        <v>0.33600000000000002</v>
      </c>
      <c r="F62" s="64">
        <f>F61*E62</f>
        <v>3.62208</v>
      </c>
      <c r="G62" s="102"/>
      <c r="H62" s="102"/>
      <c r="I62" s="117"/>
      <c r="J62" s="102"/>
      <c r="K62" s="102"/>
      <c r="L62" s="102"/>
      <c r="M62" s="102"/>
    </row>
    <row r="63" spans="1:13" x14ac:dyDescent="0.2">
      <c r="A63" s="207"/>
      <c r="B63" s="43"/>
      <c r="C63" s="62" t="s">
        <v>29</v>
      </c>
      <c r="D63" s="78" t="s">
        <v>7</v>
      </c>
      <c r="E63" s="64">
        <v>1.15E-2</v>
      </c>
      <c r="F63" s="64">
        <f>F61*E63</f>
        <v>0.12397</v>
      </c>
      <c r="G63" s="102"/>
      <c r="H63" s="102"/>
      <c r="I63" s="117"/>
      <c r="J63" s="118"/>
      <c r="K63" s="117"/>
      <c r="L63" s="102"/>
      <c r="M63" s="102"/>
    </row>
    <row r="64" spans="1:13" x14ac:dyDescent="0.2">
      <c r="A64" s="207"/>
      <c r="B64" s="43"/>
      <c r="C64" s="62" t="s">
        <v>38</v>
      </c>
      <c r="D64" s="78" t="s">
        <v>31</v>
      </c>
      <c r="E64" s="64">
        <v>2.3999999999999998E-3</v>
      </c>
      <c r="F64" s="64">
        <f>E64*F61</f>
        <v>2.5871999999999996E-2</v>
      </c>
      <c r="G64" s="102"/>
      <c r="H64" s="102"/>
      <c r="I64" s="117"/>
      <c r="J64" s="118"/>
      <c r="K64" s="117"/>
      <c r="L64" s="118"/>
      <c r="M64" s="118"/>
    </row>
    <row r="65" spans="1:23" x14ac:dyDescent="0.2">
      <c r="A65" s="207"/>
      <c r="B65" s="43"/>
      <c r="C65" s="62" t="s">
        <v>39</v>
      </c>
      <c r="D65" s="78" t="s">
        <v>7</v>
      </c>
      <c r="E65" s="64">
        <v>2.2800000000000001E-2</v>
      </c>
      <c r="F65" s="64">
        <f>E65*F61</f>
        <v>0.245784</v>
      </c>
      <c r="G65" s="102"/>
      <c r="H65" s="102"/>
      <c r="I65" s="117"/>
      <c r="J65" s="118"/>
      <c r="K65" s="117"/>
      <c r="L65" s="118"/>
      <c r="M65" s="118"/>
    </row>
    <row r="66" spans="1:23" ht="21" x14ac:dyDescent="0.2">
      <c r="A66" s="206">
        <v>14</v>
      </c>
      <c r="B66" s="42" t="s">
        <v>40</v>
      </c>
      <c r="C66" s="103" t="s">
        <v>41</v>
      </c>
      <c r="D66" s="58" t="s">
        <v>31</v>
      </c>
      <c r="E66" s="59"/>
      <c r="F66" s="60">
        <v>4.2000000000000003E-2</v>
      </c>
      <c r="G66" s="101"/>
      <c r="H66" s="101"/>
      <c r="I66" s="101"/>
      <c r="J66" s="101"/>
      <c r="K66" s="101"/>
      <c r="L66" s="101"/>
      <c r="M66" s="101"/>
    </row>
    <row r="67" spans="1:23" x14ac:dyDescent="0.2">
      <c r="A67" s="207"/>
      <c r="B67" s="201"/>
      <c r="C67" s="77" t="s">
        <v>25</v>
      </c>
      <c r="D67" s="78" t="s">
        <v>26</v>
      </c>
      <c r="E67" s="64">
        <v>32.9</v>
      </c>
      <c r="F67" s="64">
        <f>F66*E67</f>
        <v>1.3817999999999999</v>
      </c>
      <c r="G67" s="102"/>
      <c r="H67" s="102"/>
      <c r="I67" s="117"/>
      <c r="J67" s="102"/>
      <c r="K67" s="102"/>
      <c r="L67" s="102"/>
      <c r="M67" s="102"/>
    </row>
    <row r="68" spans="1:23" x14ac:dyDescent="0.2">
      <c r="A68" s="207"/>
      <c r="B68" s="201"/>
      <c r="C68" s="62" t="s">
        <v>29</v>
      </c>
      <c r="D68" s="78" t="s">
        <v>42</v>
      </c>
      <c r="E68" s="64">
        <v>13.9</v>
      </c>
      <c r="F68" s="64">
        <f>E68*F66</f>
        <v>0.5838000000000001</v>
      </c>
      <c r="G68" s="102"/>
      <c r="H68" s="102"/>
      <c r="I68" s="117"/>
      <c r="J68" s="118"/>
      <c r="K68" s="117"/>
      <c r="L68" s="102"/>
      <c r="M68" s="102"/>
    </row>
    <row r="69" spans="1:23" x14ac:dyDescent="0.2">
      <c r="A69" s="207"/>
      <c r="B69" s="201"/>
      <c r="C69" s="62" t="s">
        <v>43</v>
      </c>
      <c r="D69" s="78" t="s">
        <v>31</v>
      </c>
      <c r="E69" s="64">
        <v>1</v>
      </c>
      <c r="F69" s="64">
        <f>E69*F66</f>
        <v>4.2000000000000003E-2</v>
      </c>
      <c r="G69" s="102"/>
      <c r="H69" s="102"/>
      <c r="I69" s="117"/>
      <c r="J69" s="118"/>
      <c r="K69" s="117"/>
      <c r="L69" s="118"/>
      <c r="M69" s="118"/>
    </row>
    <row r="70" spans="1:23" x14ac:dyDescent="0.2">
      <c r="A70" s="207"/>
      <c r="B70" s="201"/>
      <c r="C70" s="62" t="s">
        <v>44</v>
      </c>
      <c r="D70" s="78" t="s">
        <v>45</v>
      </c>
      <c r="E70" s="64">
        <v>4.78</v>
      </c>
      <c r="F70" s="64">
        <f>E70*F66</f>
        <v>0.20076000000000002</v>
      </c>
      <c r="G70" s="117"/>
      <c r="H70" s="102"/>
      <c r="I70" s="117"/>
      <c r="J70" s="118"/>
      <c r="K70" s="117"/>
      <c r="L70" s="118"/>
      <c r="M70" s="118"/>
    </row>
    <row r="71" spans="1:23" x14ac:dyDescent="0.2">
      <c r="A71" s="208"/>
      <c r="B71" s="201"/>
      <c r="C71" s="62" t="s">
        <v>39</v>
      </c>
      <c r="D71" s="78" t="s">
        <v>42</v>
      </c>
      <c r="E71" s="64">
        <v>2.78</v>
      </c>
      <c r="F71" s="64">
        <f>E71*F66</f>
        <v>0.11676</v>
      </c>
      <c r="G71" s="119"/>
      <c r="H71" s="102"/>
      <c r="I71" s="102"/>
      <c r="J71" s="102"/>
      <c r="K71" s="119"/>
      <c r="L71" s="120"/>
      <c r="M71" s="118"/>
    </row>
    <row r="72" spans="1:23" s="30" customFormat="1" ht="27" x14ac:dyDescent="0.3">
      <c r="A72" s="216">
        <v>15</v>
      </c>
      <c r="B72" s="202" t="s">
        <v>47</v>
      </c>
      <c r="C72" s="121" t="s">
        <v>48</v>
      </c>
      <c r="D72" s="198" t="s">
        <v>89</v>
      </c>
      <c r="E72" s="122"/>
      <c r="F72" s="122">
        <f>F75+F76+F77</f>
        <v>7.1999999999999993</v>
      </c>
      <c r="G72" s="123"/>
      <c r="H72" s="123"/>
      <c r="I72" s="123"/>
      <c r="J72" s="123"/>
      <c r="K72" s="123"/>
      <c r="L72" s="123"/>
      <c r="M72" s="123"/>
      <c r="O72" s="31"/>
      <c r="Q72" s="31"/>
      <c r="S72" s="31"/>
      <c r="U72" s="31"/>
      <c r="V72" s="31"/>
      <c r="W72" s="31"/>
    </row>
    <row r="73" spans="1:23" s="30" customFormat="1" ht="15.75" x14ac:dyDescent="0.3">
      <c r="A73" s="216"/>
      <c r="B73" s="200"/>
      <c r="C73" s="77" t="s">
        <v>25</v>
      </c>
      <c r="D73" s="78" t="s">
        <v>26</v>
      </c>
      <c r="E73" s="124">
        <v>3.41</v>
      </c>
      <c r="F73" s="124">
        <f>E73*F72</f>
        <v>24.552</v>
      </c>
      <c r="G73" s="125"/>
      <c r="H73" s="125"/>
      <c r="I73" s="125"/>
      <c r="J73" s="125"/>
      <c r="K73" s="125"/>
      <c r="L73" s="125"/>
      <c r="M73" s="125"/>
      <c r="O73" s="31"/>
      <c r="Q73" s="31"/>
      <c r="S73" s="31"/>
      <c r="U73" s="31"/>
      <c r="V73" s="31"/>
      <c r="W73" s="31"/>
    </row>
    <row r="74" spans="1:23" s="30" customFormat="1" ht="15.75" x14ac:dyDescent="0.3">
      <c r="A74" s="216"/>
      <c r="B74" s="200"/>
      <c r="C74" s="62" t="s">
        <v>29</v>
      </c>
      <c r="D74" s="78" t="s">
        <v>42</v>
      </c>
      <c r="E74" s="124">
        <v>1.8E-3</v>
      </c>
      <c r="F74" s="124">
        <f>E74*F72</f>
        <v>1.2959999999999998E-2</v>
      </c>
      <c r="G74" s="125"/>
      <c r="H74" s="125"/>
      <c r="I74" s="125"/>
      <c r="J74" s="125"/>
      <c r="K74" s="125"/>
      <c r="L74" s="125"/>
      <c r="M74" s="125"/>
      <c r="O74" s="31"/>
      <c r="Q74" s="31"/>
      <c r="S74" s="31"/>
      <c r="U74" s="31"/>
      <c r="V74" s="31"/>
      <c r="W74" s="31"/>
    </row>
    <row r="75" spans="1:23" s="30" customFormat="1" ht="15.75" x14ac:dyDescent="0.3">
      <c r="A75" s="216"/>
      <c r="B75" s="200"/>
      <c r="C75" s="126" t="s">
        <v>49</v>
      </c>
      <c r="D75" s="78" t="s">
        <v>87</v>
      </c>
      <c r="E75" s="124"/>
      <c r="F75" s="124">
        <v>3.6</v>
      </c>
      <c r="G75" s="125"/>
      <c r="H75" s="125"/>
      <c r="I75" s="125"/>
      <c r="J75" s="125"/>
      <c r="K75" s="125"/>
      <c r="L75" s="125"/>
      <c r="M75" s="125"/>
      <c r="O75" s="31"/>
      <c r="Q75" s="31"/>
      <c r="S75" s="31"/>
      <c r="U75" s="31"/>
      <c r="V75" s="31"/>
      <c r="W75" s="31"/>
    </row>
    <row r="76" spans="1:23" s="30" customFormat="1" ht="15.75" x14ac:dyDescent="0.3">
      <c r="A76" s="216"/>
      <c r="B76" s="200"/>
      <c r="C76" s="126" t="s">
        <v>50</v>
      </c>
      <c r="D76" s="78" t="s">
        <v>87</v>
      </c>
      <c r="E76" s="124"/>
      <c r="F76" s="124">
        <v>2.25</v>
      </c>
      <c r="G76" s="125"/>
      <c r="H76" s="125"/>
      <c r="I76" s="125"/>
      <c r="J76" s="125"/>
      <c r="K76" s="125"/>
      <c r="L76" s="125"/>
      <c r="M76" s="125"/>
      <c r="O76" s="31"/>
      <c r="Q76" s="31"/>
      <c r="S76" s="31"/>
      <c r="U76" s="31"/>
      <c r="V76" s="31"/>
      <c r="W76" s="31"/>
    </row>
    <row r="77" spans="1:23" s="30" customFormat="1" ht="15.75" x14ac:dyDescent="0.3">
      <c r="A77" s="216"/>
      <c r="B77" s="200"/>
      <c r="C77" s="126" t="s">
        <v>51</v>
      </c>
      <c r="D77" s="78" t="s">
        <v>87</v>
      </c>
      <c r="E77" s="124"/>
      <c r="F77" s="124">
        <v>1.35</v>
      </c>
      <c r="G77" s="125"/>
      <c r="H77" s="125"/>
      <c r="I77" s="125"/>
      <c r="J77" s="125"/>
      <c r="K77" s="125"/>
      <c r="L77" s="125"/>
      <c r="M77" s="125"/>
      <c r="O77" s="31"/>
      <c r="Q77" s="31"/>
      <c r="S77" s="31"/>
      <c r="U77" s="31"/>
      <c r="V77" s="31"/>
      <c r="W77" s="31"/>
    </row>
    <row r="78" spans="1:23" s="30" customFormat="1" ht="15.75" x14ac:dyDescent="0.3">
      <c r="A78" s="216"/>
      <c r="B78" s="200"/>
      <c r="C78" s="126" t="s">
        <v>98</v>
      </c>
      <c r="D78" s="78" t="s">
        <v>99</v>
      </c>
      <c r="E78" s="124"/>
      <c r="F78" s="124">
        <f>F76*1.8</f>
        <v>4.05</v>
      </c>
      <c r="G78" s="125"/>
      <c r="H78" s="125"/>
      <c r="I78" s="125"/>
      <c r="J78" s="125"/>
      <c r="K78" s="125"/>
      <c r="L78" s="125"/>
      <c r="M78" s="125"/>
      <c r="O78" s="31"/>
      <c r="Q78" s="31"/>
      <c r="S78" s="31"/>
      <c r="U78" s="31"/>
      <c r="V78" s="31"/>
      <c r="W78" s="31"/>
    </row>
    <row r="79" spans="1:23" s="30" customFormat="1" ht="15.75" x14ac:dyDescent="0.3">
      <c r="A79" s="216"/>
      <c r="B79" s="200"/>
      <c r="C79" s="126" t="s">
        <v>94</v>
      </c>
      <c r="D79" s="78" t="s">
        <v>80</v>
      </c>
      <c r="E79" s="124"/>
      <c r="F79" s="124">
        <v>2</v>
      </c>
      <c r="G79" s="125"/>
      <c r="H79" s="125"/>
      <c r="I79" s="125"/>
      <c r="J79" s="125"/>
      <c r="K79" s="125"/>
      <c r="L79" s="125"/>
      <c r="M79" s="125"/>
      <c r="O79" s="31"/>
      <c r="Q79" s="31"/>
      <c r="S79" s="31"/>
      <c r="U79" s="31"/>
      <c r="V79" s="31"/>
      <c r="W79" s="31"/>
    </row>
    <row r="80" spans="1:23" s="30" customFormat="1" ht="15.75" x14ac:dyDescent="0.3">
      <c r="A80" s="216"/>
      <c r="B80" s="200"/>
      <c r="C80" s="62" t="s">
        <v>39</v>
      </c>
      <c r="D80" s="78" t="s">
        <v>42</v>
      </c>
      <c r="E80" s="124">
        <v>8.8700000000000001E-2</v>
      </c>
      <c r="F80" s="124">
        <f>E80*F72</f>
        <v>0.63863999999999999</v>
      </c>
      <c r="G80" s="125"/>
      <c r="H80" s="125"/>
      <c r="I80" s="125"/>
      <c r="J80" s="125"/>
      <c r="K80" s="125"/>
      <c r="L80" s="125"/>
      <c r="M80" s="125"/>
      <c r="O80" s="31"/>
      <c r="Q80" s="31"/>
      <c r="S80" s="31"/>
      <c r="U80" s="31"/>
      <c r="V80" s="31"/>
      <c r="W80" s="31"/>
    </row>
    <row r="81" spans="1:28" ht="21" x14ac:dyDescent="0.2">
      <c r="A81" s="206">
        <v>16</v>
      </c>
      <c r="B81" s="44" t="s">
        <v>70</v>
      </c>
      <c r="C81" s="103" t="s">
        <v>77</v>
      </c>
      <c r="D81" s="58" t="s">
        <v>83</v>
      </c>
      <c r="E81" s="59"/>
      <c r="F81" s="60">
        <f>F37+F40</f>
        <v>3.4375</v>
      </c>
      <c r="G81" s="104"/>
      <c r="H81" s="105"/>
      <c r="I81" s="61"/>
      <c r="J81" s="61"/>
      <c r="K81" s="104"/>
      <c r="L81" s="105"/>
      <c r="M81" s="105"/>
      <c r="N81" s="32"/>
      <c r="O81" s="28"/>
      <c r="P81" s="33"/>
      <c r="Q81" s="34"/>
      <c r="R81" s="33"/>
      <c r="S81" s="35"/>
      <c r="T81" s="34"/>
      <c r="V81" s="35"/>
      <c r="W81" s="34"/>
      <c r="Y81" s="35"/>
      <c r="Z81" s="34"/>
      <c r="AB81" s="33"/>
    </row>
    <row r="82" spans="1:28" s="28" customFormat="1" x14ac:dyDescent="0.2">
      <c r="A82" s="207"/>
      <c r="B82" s="43"/>
      <c r="C82" s="77" t="s">
        <v>71</v>
      </c>
      <c r="D82" s="78" t="s">
        <v>46</v>
      </c>
      <c r="E82" s="64">
        <v>9.1999999999999998E-3</v>
      </c>
      <c r="F82" s="64">
        <f>E82*F81</f>
        <v>3.1625E-2</v>
      </c>
      <c r="G82" s="109"/>
      <c r="H82" s="109"/>
      <c r="I82" s="66"/>
      <c r="J82" s="65"/>
      <c r="K82" s="65"/>
      <c r="L82" s="127"/>
      <c r="M82" s="65"/>
      <c r="N82" s="32"/>
      <c r="P82" s="33"/>
      <c r="Q82" s="34"/>
      <c r="R82" s="33"/>
      <c r="S82" s="35"/>
      <c r="T82" s="34"/>
      <c r="U82" s="9"/>
      <c r="V82" s="35"/>
      <c r="W82" s="34"/>
      <c r="X82" s="9"/>
      <c r="Y82" s="35"/>
      <c r="Z82" s="34"/>
      <c r="AA82" s="9"/>
      <c r="AB82" s="35"/>
    </row>
    <row r="83" spans="1:28" s="28" customFormat="1" ht="15" customHeight="1" x14ac:dyDescent="0.2">
      <c r="A83" s="128"/>
      <c r="B83" s="209" t="s">
        <v>115</v>
      </c>
      <c r="C83" s="210"/>
      <c r="D83" s="210"/>
      <c r="E83" s="210"/>
      <c r="F83" s="211"/>
      <c r="G83" s="129"/>
      <c r="H83" s="129"/>
      <c r="I83" s="129"/>
      <c r="J83" s="129"/>
      <c r="K83" s="130"/>
      <c r="L83" s="130"/>
      <c r="M83" s="130"/>
    </row>
    <row r="84" spans="1:28" customFormat="1" ht="25.5" x14ac:dyDescent="0.25">
      <c r="A84" s="206">
        <v>17</v>
      </c>
      <c r="B84" s="157" t="s">
        <v>121</v>
      </c>
      <c r="C84" s="81" t="s">
        <v>122</v>
      </c>
      <c r="D84" s="150" t="s">
        <v>149</v>
      </c>
      <c r="E84" s="160"/>
      <c r="F84" s="161">
        <f>0.5*0.5*0.6*6</f>
        <v>0.89999999999999991</v>
      </c>
      <c r="G84" s="61"/>
      <c r="H84" s="61"/>
      <c r="I84" s="61"/>
      <c r="J84" s="61"/>
      <c r="K84" s="61"/>
      <c r="L84" s="61"/>
      <c r="M84" s="162"/>
      <c r="O84" s="153"/>
      <c r="Q84" s="153"/>
      <c r="S84" s="153"/>
      <c r="U84" s="153"/>
      <c r="W84" s="153"/>
    </row>
    <row r="85" spans="1:28" customFormat="1" ht="15.75" customHeight="1" x14ac:dyDescent="0.25">
      <c r="A85" s="208"/>
      <c r="B85" s="158"/>
      <c r="C85" s="163" t="s">
        <v>103</v>
      </c>
      <c r="D85" s="164" t="s">
        <v>104</v>
      </c>
      <c r="E85" s="165">
        <v>3.88</v>
      </c>
      <c r="F85" s="165">
        <f>E85*F84</f>
        <v>3.4919999999999995</v>
      </c>
      <c r="G85" s="65"/>
      <c r="H85" s="65"/>
      <c r="I85" s="166"/>
      <c r="J85" s="167"/>
      <c r="K85" s="166"/>
      <c r="L85" s="167"/>
      <c r="M85" s="167"/>
      <c r="O85" s="153"/>
      <c r="Q85" s="153"/>
      <c r="S85" s="153"/>
      <c r="U85" s="153"/>
      <c r="W85" s="153"/>
    </row>
    <row r="86" spans="1:28" customFormat="1" ht="21" x14ac:dyDescent="0.25">
      <c r="A86" s="206">
        <v>18</v>
      </c>
      <c r="B86" s="157" t="s">
        <v>123</v>
      </c>
      <c r="C86" s="168" t="s">
        <v>124</v>
      </c>
      <c r="D86" s="150" t="s">
        <v>150</v>
      </c>
      <c r="E86" s="160"/>
      <c r="F86" s="161">
        <v>0.6</v>
      </c>
      <c r="G86" s="61"/>
      <c r="H86" s="61"/>
      <c r="I86" s="61"/>
      <c r="J86" s="61"/>
      <c r="K86" s="61"/>
      <c r="L86" s="61"/>
      <c r="M86" s="61"/>
    </row>
    <row r="87" spans="1:28" customFormat="1" ht="15" x14ac:dyDescent="0.25">
      <c r="A87" s="207"/>
      <c r="B87" s="159"/>
      <c r="C87" s="126" t="s">
        <v>103</v>
      </c>
      <c r="D87" s="86" t="s">
        <v>104</v>
      </c>
      <c r="E87" s="165">
        <v>3.52</v>
      </c>
      <c r="F87" s="165">
        <f>E87*F86</f>
        <v>2.1120000000000001</v>
      </c>
      <c r="G87" s="65"/>
      <c r="H87" s="65"/>
      <c r="I87" s="65"/>
      <c r="J87" s="65"/>
      <c r="K87" s="65"/>
      <c r="L87" s="65"/>
      <c r="M87" s="65"/>
    </row>
    <row r="88" spans="1:28" customFormat="1" ht="15" x14ac:dyDescent="0.25">
      <c r="A88" s="207"/>
      <c r="B88" s="159"/>
      <c r="C88" s="126" t="s">
        <v>125</v>
      </c>
      <c r="D88" s="86" t="s">
        <v>109</v>
      </c>
      <c r="E88" s="165">
        <v>1.06</v>
      </c>
      <c r="F88" s="165">
        <f>E88*F86</f>
        <v>0.63600000000000001</v>
      </c>
      <c r="G88" s="65"/>
      <c r="H88" s="65"/>
      <c r="I88" s="65"/>
      <c r="J88" s="65"/>
      <c r="K88" s="65"/>
      <c r="L88" s="65"/>
      <c r="M88" s="65"/>
    </row>
    <row r="89" spans="1:28" customFormat="1" ht="15" x14ac:dyDescent="0.25">
      <c r="A89" s="207"/>
      <c r="B89" s="159"/>
      <c r="C89" s="169" t="s">
        <v>126</v>
      </c>
      <c r="D89" s="86" t="s">
        <v>149</v>
      </c>
      <c r="E89" s="165">
        <v>1.24</v>
      </c>
      <c r="F89" s="165">
        <f>E89*F86</f>
        <v>0.74399999999999999</v>
      </c>
      <c r="G89" s="65"/>
      <c r="H89" s="65"/>
      <c r="I89" s="65"/>
      <c r="J89" s="65"/>
      <c r="K89" s="65"/>
      <c r="L89" s="65"/>
      <c r="M89" s="65"/>
    </row>
    <row r="90" spans="1:28" customFormat="1" ht="15" x14ac:dyDescent="0.25">
      <c r="A90" s="207"/>
      <c r="B90" s="159"/>
      <c r="C90" s="170" t="s">
        <v>114</v>
      </c>
      <c r="D90" s="86" t="s">
        <v>109</v>
      </c>
      <c r="E90" s="165">
        <v>0.02</v>
      </c>
      <c r="F90" s="165">
        <f>E90*F86</f>
        <v>1.2E-2</v>
      </c>
      <c r="G90" s="65"/>
      <c r="H90" s="65"/>
      <c r="I90" s="65"/>
      <c r="J90" s="65"/>
      <c r="K90" s="65"/>
      <c r="L90" s="65"/>
      <c r="M90" s="65"/>
    </row>
    <row r="91" spans="1:28" s="154" customFormat="1" ht="25.5" x14ac:dyDescent="0.25">
      <c r="A91" s="206">
        <v>19</v>
      </c>
      <c r="B91" s="157" t="s">
        <v>127</v>
      </c>
      <c r="C91" s="81" t="s">
        <v>131</v>
      </c>
      <c r="D91" s="150" t="s">
        <v>151</v>
      </c>
      <c r="E91" s="161"/>
      <c r="F91" s="161">
        <v>1.2</v>
      </c>
      <c r="G91" s="61"/>
      <c r="H91" s="61"/>
      <c r="I91" s="61"/>
      <c r="J91" s="61"/>
      <c r="K91" s="61"/>
      <c r="L91" s="61"/>
      <c r="M91" s="61"/>
    </row>
    <row r="92" spans="1:28" s="154" customFormat="1" ht="15" x14ac:dyDescent="0.25">
      <c r="A92" s="207"/>
      <c r="B92" s="29"/>
      <c r="C92" s="87" t="s">
        <v>128</v>
      </c>
      <c r="D92" s="86" t="s">
        <v>104</v>
      </c>
      <c r="E92" s="165">
        <v>4.5</v>
      </c>
      <c r="F92" s="165">
        <f>E92*F91</f>
        <v>5.3999999999999995</v>
      </c>
      <c r="G92" s="65"/>
      <c r="H92" s="65"/>
      <c r="I92" s="65"/>
      <c r="J92" s="65"/>
      <c r="K92" s="65"/>
      <c r="L92" s="65"/>
      <c r="M92" s="65"/>
    </row>
    <row r="93" spans="1:28" s="154" customFormat="1" ht="15" x14ac:dyDescent="0.25">
      <c r="A93" s="207"/>
      <c r="B93" s="29"/>
      <c r="C93" s="126" t="s">
        <v>108</v>
      </c>
      <c r="D93" s="86" t="s">
        <v>109</v>
      </c>
      <c r="E93" s="165">
        <v>0.37</v>
      </c>
      <c r="F93" s="165">
        <f>E93*F91</f>
        <v>0.44400000000000001</v>
      </c>
      <c r="G93" s="65"/>
      <c r="H93" s="65"/>
      <c r="I93" s="65"/>
      <c r="J93" s="65"/>
      <c r="K93" s="65"/>
      <c r="L93" s="65"/>
      <c r="M93" s="65"/>
    </row>
    <row r="94" spans="1:28" s="154" customFormat="1" ht="15" x14ac:dyDescent="0.25">
      <c r="A94" s="207"/>
      <c r="B94" s="29"/>
      <c r="C94" s="87" t="s">
        <v>129</v>
      </c>
      <c r="D94" s="86" t="s">
        <v>149</v>
      </c>
      <c r="E94" s="165">
        <v>1.02</v>
      </c>
      <c r="F94" s="165">
        <f>E94*F91</f>
        <v>1.224</v>
      </c>
      <c r="G94" s="65"/>
      <c r="H94" s="65"/>
      <c r="I94" s="65"/>
      <c r="J94" s="65"/>
      <c r="K94" s="65"/>
      <c r="L94" s="65"/>
      <c r="M94" s="65"/>
    </row>
    <row r="95" spans="1:28" s="154" customFormat="1" ht="15" x14ac:dyDescent="0.25">
      <c r="A95" s="207"/>
      <c r="B95" s="29"/>
      <c r="C95" s="87" t="s">
        <v>130</v>
      </c>
      <c r="D95" s="86" t="s">
        <v>152</v>
      </c>
      <c r="E95" s="165">
        <v>1.61</v>
      </c>
      <c r="F95" s="165">
        <f>E95*F91</f>
        <v>1.9319999999999999</v>
      </c>
      <c r="G95" s="65"/>
      <c r="H95" s="65"/>
      <c r="I95" s="65"/>
      <c r="J95" s="65"/>
      <c r="K95" s="65"/>
      <c r="L95" s="65"/>
      <c r="M95" s="65"/>
    </row>
    <row r="96" spans="1:28" s="154" customFormat="1" ht="15" x14ac:dyDescent="0.25">
      <c r="A96" s="208"/>
      <c r="B96" s="29"/>
      <c r="C96" s="87" t="s">
        <v>114</v>
      </c>
      <c r="D96" s="86" t="s">
        <v>109</v>
      </c>
      <c r="E96" s="165">
        <v>0.16</v>
      </c>
      <c r="F96" s="165">
        <f>E96*F91</f>
        <v>0.192</v>
      </c>
      <c r="G96" s="65"/>
      <c r="H96" s="65"/>
      <c r="I96" s="65"/>
      <c r="J96" s="65"/>
      <c r="K96" s="65"/>
      <c r="L96" s="65"/>
      <c r="M96" s="65"/>
    </row>
    <row r="97" spans="1:23" customFormat="1" ht="25.5" x14ac:dyDescent="0.25">
      <c r="A97" s="206">
        <v>20</v>
      </c>
      <c r="B97" s="157" t="s">
        <v>100</v>
      </c>
      <c r="C97" s="81" t="s">
        <v>101</v>
      </c>
      <c r="D97" s="171" t="s">
        <v>102</v>
      </c>
      <c r="E97" s="160"/>
      <c r="F97" s="161">
        <f>((F102*10.05)+(F103*3.77)+(F104*47.1))/1000</f>
        <v>0.28393599999999997</v>
      </c>
      <c r="G97" s="61"/>
      <c r="H97" s="61"/>
      <c r="I97" s="61"/>
      <c r="J97" s="61"/>
      <c r="K97" s="61"/>
      <c r="L97" s="61"/>
      <c r="M97" s="162"/>
      <c r="O97" s="153"/>
      <c r="Q97" s="153"/>
      <c r="S97" s="153"/>
      <c r="U97" s="153"/>
      <c r="W97" s="153"/>
    </row>
    <row r="98" spans="1:23" customFormat="1" ht="15" x14ac:dyDescent="0.25">
      <c r="A98" s="207"/>
      <c r="B98" s="158"/>
      <c r="C98" s="163" t="s">
        <v>103</v>
      </c>
      <c r="D98" s="164" t="s">
        <v>104</v>
      </c>
      <c r="E98" s="165">
        <v>21.8</v>
      </c>
      <c r="F98" s="165">
        <f>E98*F97</f>
        <v>6.1898047999999992</v>
      </c>
      <c r="G98" s="65"/>
      <c r="H98" s="65"/>
      <c r="I98" s="166"/>
      <c r="J98" s="167"/>
      <c r="K98" s="166"/>
      <c r="L98" s="167"/>
      <c r="M98" s="167"/>
      <c r="O98" s="153"/>
      <c r="Q98" s="153"/>
      <c r="S98" s="153"/>
      <c r="U98" s="153"/>
      <c r="W98" s="153"/>
    </row>
    <row r="99" spans="1:23" customFormat="1" ht="15" x14ac:dyDescent="0.25">
      <c r="A99" s="207"/>
      <c r="B99" s="158"/>
      <c r="C99" s="163" t="s">
        <v>105</v>
      </c>
      <c r="D99" s="164" t="s">
        <v>106</v>
      </c>
      <c r="E99" s="165">
        <v>0.28999999999999998</v>
      </c>
      <c r="F99" s="165">
        <f>E99*F97</f>
        <v>8.2341439999999988E-2</v>
      </c>
      <c r="G99" s="65"/>
      <c r="H99" s="65"/>
      <c r="I99" s="166"/>
      <c r="J99" s="167"/>
      <c r="K99" s="166"/>
      <c r="L99" s="167"/>
      <c r="M99" s="167"/>
      <c r="O99" s="153"/>
      <c r="Q99" s="153"/>
      <c r="S99" s="153"/>
      <c r="U99" s="153"/>
      <c r="W99" s="153"/>
    </row>
    <row r="100" spans="1:23" customFormat="1" ht="15" x14ac:dyDescent="0.25">
      <c r="A100" s="207"/>
      <c r="B100" s="158"/>
      <c r="C100" s="163" t="s">
        <v>107</v>
      </c>
      <c r="D100" s="164" t="s">
        <v>106</v>
      </c>
      <c r="E100" s="165">
        <v>0.66</v>
      </c>
      <c r="F100" s="165">
        <f>E100*F97</f>
        <v>0.18739776</v>
      </c>
      <c r="G100" s="65"/>
      <c r="H100" s="65"/>
      <c r="I100" s="166"/>
      <c r="J100" s="167"/>
      <c r="K100" s="166"/>
      <c r="L100" s="167"/>
      <c r="M100" s="167"/>
      <c r="O100" s="153"/>
      <c r="Q100" s="153"/>
      <c r="S100" s="153"/>
      <c r="U100" s="153"/>
      <c r="W100" s="153"/>
    </row>
    <row r="101" spans="1:23" customFormat="1" ht="15" x14ac:dyDescent="0.25">
      <c r="A101" s="207"/>
      <c r="B101" s="158"/>
      <c r="C101" s="172" t="s">
        <v>108</v>
      </c>
      <c r="D101" s="173" t="s">
        <v>109</v>
      </c>
      <c r="E101" s="165">
        <v>1.76</v>
      </c>
      <c r="F101" s="165">
        <f>E101*F97</f>
        <v>0.49972735999999995</v>
      </c>
      <c r="G101" s="65"/>
      <c r="H101" s="65"/>
      <c r="I101" s="166"/>
      <c r="J101" s="167"/>
      <c r="K101" s="166"/>
      <c r="L101" s="167"/>
      <c r="M101" s="167"/>
      <c r="O101" s="153"/>
      <c r="Q101" s="153"/>
      <c r="S101" s="153"/>
      <c r="U101" s="153"/>
      <c r="W101" s="153"/>
    </row>
    <row r="102" spans="1:23" customFormat="1" ht="15" x14ac:dyDescent="0.25">
      <c r="A102" s="207"/>
      <c r="B102" s="158"/>
      <c r="C102" s="163" t="s">
        <v>117</v>
      </c>
      <c r="D102" s="173" t="s">
        <v>110</v>
      </c>
      <c r="E102" s="165"/>
      <c r="F102" s="165">
        <v>20</v>
      </c>
      <c r="G102" s="65"/>
      <c r="H102" s="65"/>
      <c r="I102" s="166"/>
      <c r="J102" s="167"/>
      <c r="K102" s="166"/>
      <c r="L102" s="167"/>
      <c r="M102" s="65"/>
      <c r="O102" s="153"/>
      <c r="Q102" s="153"/>
      <c r="S102" s="153"/>
      <c r="U102" s="153"/>
      <c r="W102" s="153"/>
    </row>
    <row r="103" spans="1:23" customFormat="1" ht="15" x14ac:dyDescent="0.25">
      <c r="A103" s="207"/>
      <c r="B103" s="158"/>
      <c r="C103" s="163" t="s">
        <v>116</v>
      </c>
      <c r="D103" s="173" t="s">
        <v>110</v>
      </c>
      <c r="E103" s="165"/>
      <c r="F103" s="165">
        <v>20</v>
      </c>
      <c r="G103" s="65"/>
      <c r="H103" s="65"/>
      <c r="I103" s="166"/>
      <c r="J103" s="167"/>
      <c r="K103" s="166"/>
      <c r="L103" s="167"/>
      <c r="M103" s="65"/>
      <c r="O103" s="153"/>
      <c r="Q103" s="153"/>
      <c r="S103" s="153"/>
      <c r="U103" s="153"/>
      <c r="W103" s="153"/>
    </row>
    <row r="104" spans="1:23" customFormat="1" ht="15" x14ac:dyDescent="0.25">
      <c r="A104" s="207"/>
      <c r="B104" s="158"/>
      <c r="C104" s="169" t="s">
        <v>120</v>
      </c>
      <c r="D104" s="63" t="s">
        <v>153</v>
      </c>
      <c r="E104" s="165"/>
      <c r="F104" s="165">
        <v>0.16</v>
      </c>
      <c r="G104" s="65"/>
      <c r="H104" s="65"/>
      <c r="I104" s="65"/>
      <c r="J104" s="65"/>
      <c r="K104" s="65"/>
      <c r="L104" s="65"/>
      <c r="M104" s="65"/>
      <c r="O104" s="153"/>
      <c r="Q104" s="153"/>
      <c r="S104" s="153"/>
      <c r="U104" s="153"/>
      <c r="W104" s="153"/>
    </row>
    <row r="105" spans="1:23" customFormat="1" ht="15" x14ac:dyDescent="0.25">
      <c r="A105" s="207"/>
      <c r="B105" s="158"/>
      <c r="C105" s="169" t="s">
        <v>118</v>
      </c>
      <c r="D105" s="63" t="s">
        <v>153</v>
      </c>
      <c r="E105" s="165"/>
      <c r="F105" s="165">
        <v>6</v>
      </c>
      <c r="G105" s="65"/>
      <c r="H105" s="65"/>
      <c r="I105" s="65"/>
      <c r="J105" s="65"/>
      <c r="K105" s="65"/>
      <c r="L105" s="65"/>
      <c r="M105" s="65"/>
      <c r="O105" s="153"/>
      <c r="Q105" s="153"/>
      <c r="S105" s="153"/>
      <c r="U105" s="153"/>
      <c r="W105" s="153"/>
    </row>
    <row r="106" spans="1:23" customFormat="1" ht="15" x14ac:dyDescent="0.25">
      <c r="A106" s="207"/>
      <c r="B106" s="158"/>
      <c r="C106" s="126" t="s">
        <v>111</v>
      </c>
      <c r="D106" s="63" t="s">
        <v>112</v>
      </c>
      <c r="E106" s="165">
        <v>3.7</v>
      </c>
      <c r="F106" s="165">
        <f>E106*F97</f>
        <v>1.0505632</v>
      </c>
      <c r="G106" s="65"/>
      <c r="H106" s="65"/>
      <c r="I106" s="65"/>
      <c r="J106" s="65"/>
      <c r="K106" s="65"/>
      <c r="L106" s="65"/>
      <c r="M106" s="65"/>
      <c r="O106" s="153"/>
      <c r="Q106" s="153"/>
      <c r="S106" s="153"/>
      <c r="U106" s="153"/>
      <c r="W106" s="153"/>
    </row>
    <row r="107" spans="1:23" customFormat="1" ht="15" x14ac:dyDescent="0.25">
      <c r="A107" s="207"/>
      <c r="B107" s="158"/>
      <c r="C107" s="169" t="s">
        <v>119</v>
      </c>
      <c r="D107" s="63" t="s">
        <v>112</v>
      </c>
      <c r="E107" s="165">
        <v>2.2999999999999998</v>
      </c>
      <c r="F107" s="165">
        <f>E107*F97</f>
        <v>0.65305279999999988</v>
      </c>
      <c r="G107" s="65"/>
      <c r="H107" s="65"/>
      <c r="I107" s="65"/>
      <c r="J107" s="65"/>
      <c r="K107" s="65"/>
      <c r="L107" s="65"/>
      <c r="M107" s="65"/>
      <c r="O107" s="153"/>
      <c r="Q107" s="153"/>
      <c r="S107" s="153"/>
      <c r="U107" s="153"/>
      <c r="W107" s="153"/>
    </row>
    <row r="108" spans="1:23" customFormat="1" ht="15" x14ac:dyDescent="0.25">
      <c r="A108" s="207"/>
      <c r="B108" s="158"/>
      <c r="C108" s="169" t="s">
        <v>113</v>
      </c>
      <c r="D108" s="63" t="s">
        <v>112</v>
      </c>
      <c r="E108" s="165">
        <v>1.6</v>
      </c>
      <c r="F108" s="165">
        <f>E108*F97</f>
        <v>0.45429759999999997</v>
      </c>
      <c r="G108" s="65"/>
      <c r="H108" s="65"/>
      <c r="I108" s="65"/>
      <c r="J108" s="65"/>
      <c r="K108" s="65"/>
      <c r="L108" s="65"/>
      <c r="M108" s="65"/>
      <c r="O108" s="153"/>
      <c r="Q108" s="153"/>
      <c r="S108" s="153"/>
      <c r="U108" s="153"/>
      <c r="W108" s="153"/>
    </row>
    <row r="109" spans="1:23" customFormat="1" ht="15" x14ac:dyDescent="0.25">
      <c r="A109" s="208"/>
      <c r="B109" s="158"/>
      <c r="C109" s="169" t="s">
        <v>114</v>
      </c>
      <c r="D109" s="63" t="s">
        <v>109</v>
      </c>
      <c r="E109" s="165">
        <v>2.78</v>
      </c>
      <c r="F109" s="165">
        <f>E109*F97</f>
        <v>0.78934207999999983</v>
      </c>
      <c r="G109" s="65"/>
      <c r="H109" s="65"/>
      <c r="I109" s="65"/>
      <c r="J109" s="65"/>
      <c r="K109" s="65"/>
      <c r="L109" s="65"/>
      <c r="M109" s="65"/>
      <c r="O109" s="153"/>
      <c r="Q109" s="153"/>
      <c r="S109" s="153"/>
      <c r="U109" s="153"/>
      <c r="W109" s="153"/>
    </row>
    <row r="110" spans="1:23" customFormat="1" ht="25.5" x14ac:dyDescent="0.25">
      <c r="A110" s="206">
        <v>21</v>
      </c>
      <c r="B110" s="157" t="s">
        <v>132</v>
      </c>
      <c r="C110" s="81" t="s">
        <v>133</v>
      </c>
      <c r="D110" s="150" t="s">
        <v>154</v>
      </c>
      <c r="E110" s="174"/>
      <c r="F110" s="175">
        <v>23.1</v>
      </c>
      <c r="G110" s="61"/>
      <c r="H110" s="61"/>
      <c r="I110" s="61"/>
      <c r="J110" s="61"/>
      <c r="K110" s="61"/>
      <c r="L110" s="61"/>
      <c r="M110" s="61"/>
    </row>
    <row r="111" spans="1:23" customFormat="1" ht="15" x14ac:dyDescent="0.25">
      <c r="A111" s="207"/>
      <c r="B111" s="159"/>
      <c r="C111" s="126" t="s">
        <v>103</v>
      </c>
      <c r="D111" s="86" t="s">
        <v>104</v>
      </c>
      <c r="E111" s="176">
        <v>0.68</v>
      </c>
      <c r="F111" s="176">
        <f>E111*F110</f>
        <v>15.708000000000002</v>
      </c>
      <c r="G111" s="65"/>
      <c r="H111" s="65"/>
      <c r="I111" s="65"/>
      <c r="J111" s="65"/>
      <c r="K111" s="65"/>
      <c r="L111" s="65"/>
      <c r="M111" s="65"/>
    </row>
    <row r="112" spans="1:23" customFormat="1" ht="15" x14ac:dyDescent="0.25">
      <c r="A112" s="207"/>
      <c r="B112" s="159"/>
      <c r="C112" s="172" t="s">
        <v>108</v>
      </c>
      <c r="D112" s="86" t="s">
        <v>109</v>
      </c>
      <c r="E112" s="176">
        <v>2.9999999999999997E-4</v>
      </c>
      <c r="F112" s="176">
        <f>E112*F110</f>
        <v>6.9299999999999995E-3</v>
      </c>
      <c r="G112" s="65"/>
      <c r="H112" s="65"/>
      <c r="I112" s="65"/>
      <c r="J112" s="65"/>
      <c r="K112" s="65"/>
      <c r="L112" s="65"/>
      <c r="M112" s="65"/>
    </row>
    <row r="113" spans="1:30" customFormat="1" ht="15" x14ac:dyDescent="0.25">
      <c r="A113" s="207"/>
      <c r="B113" s="159"/>
      <c r="C113" s="85" t="s">
        <v>135</v>
      </c>
      <c r="D113" s="86" t="s">
        <v>112</v>
      </c>
      <c r="E113" s="177">
        <v>0.497</v>
      </c>
      <c r="F113" s="177">
        <f>E113*F110</f>
        <v>11.480700000000001</v>
      </c>
      <c r="G113" s="65"/>
      <c r="H113" s="65"/>
      <c r="I113" s="65"/>
      <c r="J113" s="65"/>
      <c r="K113" s="65"/>
      <c r="L113" s="65"/>
      <c r="M113" s="65"/>
    </row>
    <row r="114" spans="1:30" customFormat="1" ht="15" x14ac:dyDescent="0.25">
      <c r="A114" s="207"/>
      <c r="B114" s="159"/>
      <c r="C114" s="178" t="s">
        <v>134</v>
      </c>
      <c r="D114" s="86" t="s">
        <v>112</v>
      </c>
      <c r="E114" s="176">
        <v>2.7E-2</v>
      </c>
      <c r="F114" s="176">
        <f>E114*F110</f>
        <v>0.62370000000000003</v>
      </c>
      <c r="G114" s="65"/>
      <c r="H114" s="65"/>
      <c r="I114" s="65"/>
      <c r="J114" s="65"/>
      <c r="K114" s="65"/>
      <c r="L114" s="65"/>
      <c r="M114" s="65"/>
    </row>
    <row r="115" spans="1:30" customFormat="1" ht="15" x14ac:dyDescent="0.25">
      <c r="A115" s="208"/>
      <c r="B115" s="159"/>
      <c r="C115" s="170" t="s">
        <v>114</v>
      </c>
      <c r="D115" s="86" t="s">
        <v>109</v>
      </c>
      <c r="E115" s="176">
        <v>1.9E-3</v>
      </c>
      <c r="F115" s="176">
        <f>E115*F110</f>
        <v>4.3890000000000005E-2</v>
      </c>
      <c r="G115" s="65"/>
      <c r="H115" s="65"/>
      <c r="I115" s="65"/>
      <c r="J115" s="65"/>
      <c r="K115" s="65"/>
      <c r="L115" s="65"/>
      <c r="M115" s="65"/>
    </row>
    <row r="116" spans="1:30" customFormat="1" ht="22.5" x14ac:dyDescent="0.25">
      <c r="A116" s="213">
        <v>22</v>
      </c>
      <c r="B116" s="203" t="s">
        <v>136</v>
      </c>
      <c r="C116" s="179" t="s">
        <v>147</v>
      </c>
      <c r="D116" s="180" t="s">
        <v>137</v>
      </c>
      <c r="E116" s="181"/>
      <c r="F116" s="182">
        <v>1</v>
      </c>
      <c r="G116" s="183"/>
      <c r="H116" s="183"/>
      <c r="I116" s="183"/>
      <c r="J116" s="183"/>
      <c r="K116" s="183"/>
      <c r="L116" s="183"/>
      <c r="M116" s="183"/>
    </row>
    <row r="117" spans="1:30" customFormat="1" ht="15" x14ac:dyDescent="0.25">
      <c r="A117" s="214"/>
      <c r="B117" s="155"/>
      <c r="C117" s="85" t="s">
        <v>66</v>
      </c>
      <c r="D117" s="94" t="s">
        <v>26</v>
      </c>
      <c r="E117" s="184">
        <v>14.2</v>
      </c>
      <c r="F117" s="185">
        <f>F116*E117</f>
        <v>14.2</v>
      </c>
      <c r="G117" s="186"/>
      <c r="H117" s="187"/>
      <c r="I117" s="186"/>
      <c r="J117" s="186"/>
      <c r="K117" s="186"/>
      <c r="L117" s="186"/>
      <c r="M117" s="186"/>
    </row>
    <row r="118" spans="1:30" customFormat="1" ht="15" x14ac:dyDescent="0.25">
      <c r="A118" s="214"/>
      <c r="B118" s="155"/>
      <c r="C118" s="85" t="s">
        <v>67</v>
      </c>
      <c r="D118" s="94" t="s">
        <v>7</v>
      </c>
      <c r="E118" s="188">
        <v>1.08</v>
      </c>
      <c r="F118" s="189">
        <f>F116*E118</f>
        <v>1.08</v>
      </c>
      <c r="G118" s="186"/>
      <c r="H118" s="186"/>
      <c r="I118" s="186"/>
      <c r="J118" s="186"/>
      <c r="K118" s="186"/>
      <c r="L118" s="186"/>
      <c r="M118" s="186"/>
    </row>
    <row r="119" spans="1:30" customFormat="1" ht="15" x14ac:dyDescent="0.25">
      <c r="A119" s="214"/>
      <c r="B119" s="155"/>
      <c r="C119" s="190" t="s">
        <v>148</v>
      </c>
      <c r="D119" s="191" t="s">
        <v>138</v>
      </c>
      <c r="E119" s="188">
        <v>1</v>
      </c>
      <c r="F119" s="189">
        <f>E119*F116</f>
        <v>1</v>
      </c>
      <c r="G119" s="192"/>
      <c r="H119" s="192"/>
      <c r="I119" s="192"/>
      <c r="J119" s="192"/>
      <c r="K119" s="192"/>
      <c r="L119" s="192"/>
      <c r="M119" s="192"/>
    </row>
    <row r="120" spans="1:30" customFormat="1" ht="15" x14ac:dyDescent="0.25">
      <c r="A120" s="214"/>
      <c r="B120" s="155"/>
      <c r="C120" s="193" t="s">
        <v>139</v>
      </c>
      <c r="D120" s="191" t="s">
        <v>138</v>
      </c>
      <c r="E120" s="194">
        <v>1</v>
      </c>
      <c r="F120" s="195">
        <f>E120*F116</f>
        <v>1</v>
      </c>
      <c r="G120" s="192"/>
      <c r="H120" s="192"/>
      <c r="I120" s="192"/>
      <c r="J120" s="192"/>
      <c r="K120" s="192"/>
      <c r="L120" s="192"/>
      <c r="M120" s="192"/>
    </row>
    <row r="121" spans="1:30" customFormat="1" ht="15" x14ac:dyDescent="0.25">
      <c r="A121" s="214"/>
      <c r="B121" s="155"/>
      <c r="C121" s="62" t="s">
        <v>140</v>
      </c>
      <c r="D121" s="196" t="s">
        <v>86</v>
      </c>
      <c r="E121" s="197"/>
      <c r="F121" s="197">
        <v>8</v>
      </c>
      <c r="G121" s="192"/>
      <c r="H121" s="192"/>
      <c r="I121" s="192"/>
      <c r="J121" s="192"/>
      <c r="K121" s="192"/>
      <c r="L121" s="192"/>
      <c r="M121" s="192"/>
    </row>
    <row r="122" spans="1:30" customFormat="1" ht="15" x14ac:dyDescent="0.25">
      <c r="A122" s="215"/>
      <c r="B122" s="156"/>
      <c r="C122" s="62" t="s">
        <v>39</v>
      </c>
      <c r="D122" s="78" t="s">
        <v>7</v>
      </c>
      <c r="E122" s="194">
        <v>0.11</v>
      </c>
      <c r="F122" s="195">
        <f>F116*E122</f>
        <v>0.11</v>
      </c>
      <c r="G122" s="186"/>
      <c r="H122" s="192"/>
      <c r="I122" s="186"/>
      <c r="J122" s="186"/>
      <c r="K122" s="186"/>
      <c r="L122" s="186"/>
      <c r="M122" s="192"/>
    </row>
    <row r="123" spans="1:30" x14ac:dyDescent="0.2">
      <c r="A123" s="131"/>
      <c r="B123" s="131"/>
      <c r="C123" s="131" t="s">
        <v>8</v>
      </c>
      <c r="D123" s="131"/>
      <c r="E123" s="132"/>
      <c r="F123" s="133"/>
      <c r="G123" s="134"/>
      <c r="H123" s="134"/>
      <c r="I123" s="135"/>
      <c r="J123" s="136"/>
      <c r="K123" s="135"/>
      <c r="L123" s="136"/>
      <c r="M123" s="136"/>
      <c r="Q123" s="34"/>
      <c r="AB123" s="33"/>
      <c r="AD123" s="35"/>
    </row>
    <row r="124" spans="1:30" x14ac:dyDescent="0.2">
      <c r="A124" s="131"/>
      <c r="B124" s="131"/>
      <c r="C124" s="131" t="s">
        <v>72</v>
      </c>
      <c r="D124" s="137" t="s">
        <v>155</v>
      </c>
      <c r="E124" s="132"/>
      <c r="F124" s="133"/>
      <c r="G124" s="134"/>
      <c r="H124" s="134"/>
      <c r="I124" s="135"/>
      <c r="J124" s="136"/>
      <c r="K124" s="135"/>
      <c r="L124" s="136"/>
      <c r="M124" s="136"/>
    </row>
    <row r="125" spans="1:30" x14ac:dyDescent="0.2">
      <c r="A125" s="131"/>
      <c r="B125" s="131"/>
      <c r="C125" s="131" t="s">
        <v>8</v>
      </c>
      <c r="D125" s="131"/>
      <c r="E125" s="138"/>
      <c r="F125" s="138"/>
      <c r="G125" s="134"/>
      <c r="H125" s="134"/>
      <c r="I125" s="134"/>
      <c r="J125" s="134"/>
      <c r="K125" s="134"/>
      <c r="L125" s="134"/>
      <c r="M125" s="134"/>
    </row>
    <row r="126" spans="1:30" x14ac:dyDescent="0.2">
      <c r="A126" s="131"/>
      <c r="B126" s="131"/>
      <c r="C126" s="131" t="s">
        <v>73</v>
      </c>
      <c r="D126" s="137" t="s">
        <v>155</v>
      </c>
      <c r="E126" s="139"/>
      <c r="F126" s="139"/>
      <c r="G126" s="140"/>
      <c r="H126" s="140"/>
      <c r="I126" s="140"/>
      <c r="J126" s="140"/>
      <c r="K126" s="140"/>
      <c r="L126" s="140"/>
      <c r="M126" s="140"/>
      <c r="Q126" s="40"/>
    </row>
    <row r="127" spans="1:30" x14ac:dyDescent="0.2">
      <c r="A127" s="131"/>
      <c r="B127" s="131"/>
      <c r="C127" s="131" t="s">
        <v>8</v>
      </c>
      <c r="D127" s="131"/>
      <c r="E127" s="139"/>
      <c r="F127" s="139"/>
      <c r="G127" s="140"/>
      <c r="H127" s="140"/>
      <c r="I127" s="140"/>
      <c r="J127" s="140"/>
      <c r="K127" s="140"/>
      <c r="L127" s="140"/>
      <c r="M127" s="140"/>
    </row>
    <row r="128" spans="1:30" x14ac:dyDescent="0.2">
      <c r="A128" s="131"/>
      <c r="B128" s="131"/>
      <c r="C128" s="131" t="s">
        <v>74</v>
      </c>
      <c r="D128" s="137" t="s">
        <v>155</v>
      </c>
      <c r="E128" s="139"/>
      <c r="F128" s="139"/>
      <c r="G128" s="140"/>
      <c r="H128" s="140"/>
      <c r="I128" s="140"/>
      <c r="J128" s="140"/>
      <c r="K128" s="140"/>
      <c r="L128" s="140"/>
      <c r="M128" s="140"/>
      <c r="Q128" s="40"/>
    </row>
    <row r="129" spans="1:18" x14ac:dyDescent="0.2">
      <c r="A129" s="131"/>
      <c r="B129" s="131"/>
      <c r="C129" s="131" t="s">
        <v>8</v>
      </c>
      <c r="D129" s="131"/>
      <c r="E129" s="139"/>
      <c r="F129" s="139"/>
      <c r="G129" s="140"/>
      <c r="H129" s="140"/>
      <c r="I129" s="140"/>
      <c r="J129" s="140"/>
      <c r="K129" s="140"/>
      <c r="L129" s="140"/>
      <c r="M129" s="140"/>
      <c r="R129" s="40"/>
    </row>
    <row r="130" spans="1:18" x14ac:dyDescent="0.2">
      <c r="A130" s="152"/>
      <c r="B130" s="152"/>
      <c r="C130" s="141"/>
      <c r="D130" s="142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1:18" ht="18" customHeight="1" x14ac:dyDescent="0.2">
      <c r="A131" s="152"/>
      <c r="B131" s="152"/>
      <c r="C131" s="144"/>
      <c r="D131" s="142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1:18" x14ac:dyDescent="0.2">
      <c r="A132" s="152"/>
      <c r="B132" s="152"/>
      <c r="C132" s="144"/>
      <c r="D132" s="142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1:18" ht="17.25" customHeight="1" x14ac:dyDescent="0.2">
      <c r="A133" s="152"/>
      <c r="B133" s="152"/>
      <c r="C133" s="145"/>
      <c r="D133" s="142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5" spans="1:18" ht="18" customHeight="1" x14ac:dyDescent="0.2">
      <c r="C135" s="5"/>
      <c r="D135" s="5"/>
      <c r="E135" s="5"/>
      <c r="F135" s="5"/>
    </row>
  </sheetData>
  <mergeCells count="41">
    <mergeCell ref="A1:M1"/>
    <mergeCell ref="A2:M2"/>
    <mergeCell ref="A3:C3"/>
    <mergeCell ref="D3:F3"/>
    <mergeCell ref="A4:C4"/>
    <mergeCell ref="D4:F4"/>
    <mergeCell ref="L4:M4"/>
    <mergeCell ref="A12:A13"/>
    <mergeCell ref="A5:A6"/>
    <mergeCell ref="B5:B6"/>
    <mergeCell ref="C5:C6"/>
    <mergeCell ref="D5:D6"/>
    <mergeCell ref="I5:J5"/>
    <mergeCell ref="K5:L5"/>
    <mergeCell ref="M5:M6"/>
    <mergeCell ref="B8:F8"/>
    <mergeCell ref="A9:A11"/>
    <mergeCell ref="E5:F5"/>
    <mergeCell ref="G5:H5"/>
    <mergeCell ref="A14:A16"/>
    <mergeCell ref="A17:A21"/>
    <mergeCell ref="A22:A26"/>
    <mergeCell ref="A27:A33"/>
    <mergeCell ref="A34:A35"/>
    <mergeCell ref="A116:A122"/>
    <mergeCell ref="A61:A65"/>
    <mergeCell ref="A66:A71"/>
    <mergeCell ref="A72:A80"/>
    <mergeCell ref="A81:A82"/>
    <mergeCell ref="A110:A115"/>
    <mergeCell ref="A97:A109"/>
    <mergeCell ref="B36:F36"/>
    <mergeCell ref="A37:A39"/>
    <mergeCell ref="A40:A41"/>
    <mergeCell ref="A42:A43"/>
    <mergeCell ref="A44:A50"/>
    <mergeCell ref="A51:A60"/>
    <mergeCell ref="B83:F83"/>
    <mergeCell ref="A84:A85"/>
    <mergeCell ref="A86:A90"/>
    <mergeCell ref="A91:A96"/>
  </mergeCells>
  <conditionalFormatting sqref="B37 E97:E115">
    <cfRule type="cellIs" dxfId="6" priority="7" stopIfTrue="1" operator="equal">
      <formula>8223.307275</formula>
    </cfRule>
  </conditionalFormatting>
  <conditionalFormatting sqref="C38:F39">
    <cfRule type="cellIs" dxfId="5" priority="6" stopIfTrue="1" operator="equal">
      <formula>8223.307275</formula>
    </cfRule>
  </conditionalFormatting>
  <conditionalFormatting sqref="B9 C11:F11">
    <cfRule type="cellIs" dxfId="4" priority="5" stopIfTrue="1" operator="equal">
      <formula>8223.307275</formula>
    </cfRule>
  </conditionalFormatting>
  <conditionalFormatting sqref="E35">
    <cfRule type="cellIs" dxfId="3" priority="4" stopIfTrue="1" operator="equal">
      <formula>8223.307275</formula>
    </cfRule>
  </conditionalFormatting>
  <conditionalFormatting sqref="E82">
    <cfRule type="cellIs" dxfId="2" priority="3" stopIfTrue="1" operator="equal">
      <formula>8223.307275</formula>
    </cfRule>
  </conditionalFormatting>
  <conditionalFormatting sqref="E116:E120 E122">
    <cfRule type="cellIs" dxfId="1" priority="2" stopIfTrue="1" operator="equal">
      <formula>8223.307275</formula>
    </cfRule>
  </conditionalFormatting>
  <conditionalFormatting sqref="E121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2022-08-12T11:51:25Z</dcterms:modified>
</cp:coreProperties>
</file>