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e.gogsadze\Desktop\დადიანის ქუჩის სანიაღვრე არხი\xarjtagricxva\"/>
    </mc:Choice>
  </mc:AlternateContent>
  <bookViews>
    <workbookView xWindow="-28920" yWindow="-1020" windowWidth="29040" windowHeight="15840" tabRatio="795"/>
  </bookViews>
  <sheets>
    <sheet name="4–1" sheetId="98" r:id="rId1"/>
  </sheets>
  <definedNames>
    <definedName name="_xlnm.Print_Area" localSheetId="0">'4–1'!$A$1:$M$76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7" i="98" l="1"/>
  <c r="M68" i="98"/>
  <c r="M69" i="98" s="1"/>
  <c r="F67" i="98" l="1"/>
  <c r="L67" i="98" s="1"/>
  <c r="F52" i="98"/>
  <c r="H52" i="98" s="1"/>
  <c r="M52" i="98" s="1"/>
  <c r="F46" i="98"/>
  <c r="F64" i="98"/>
  <c r="F66" i="98" s="1"/>
  <c r="F59" i="98"/>
  <c r="F63" i="98" s="1"/>
  <c r="H63" i="98" s="1"/>
  <c r="M63" i="98" s="1"/>
  <c r="F58" i="98"/>
  <c r="L58" i="98" s="1"/>
  <c r="M58" i="98" s="1"/>
  <c r="F57" i="98"/>
  <c r="H57" i="98" s="1"/>
  <c r="M57" i="98" s="1"/>
  <c r="F56" i="98"/>
  <c r="L56" i="98" s="1"/>
  <c r="M56" i="98" s="1"/>
  <c r="F55" i="98"/>
  <c r="L55" i="98" s="1"/>
  <c r="M55" i="98" s="1"/>
  <c r="F54" i="98"/>
  <c r="J54" i="98" s="1"/>
  <c r="M54" i="98" s="1"/>
  <c r="F50" i="98"/>
  <c r="H50" i="98" s="1"/>
  <c r="M50" i="98" s="1"/>
  <c r="H45" i="98"/>
  <c r="M45" i="98" s="1"/>
  <c r="F44" i="98"/>
  <c r="H44" i="98" s="1"/>
  <c r="M44" i="98" s="1"/>
  <c r="F43" i="98"/>
  <c r="L43" i="98" s="1"/>
  <c r="M43" i="98" s="1"/>
  <c r="F42" i="98"/>
  <c r="L42" i="98" s="1"/>
  <c r="M42" i="98" s="1"/>
  <c r="F41" i="98"/>
  <c r="J41" i="98" s="1"/>
  <c r="M41" i="98" s="1"/>
  <c r="F39" i="98"/>
  <c r="H39" i="98" s="1"/>
  <c r="M39" i="98" s="1"/>
  <c r="F38" i="98"/>
  <c r="L38" i="98" s="1"/>
  <c r="M38" i="98" s="1"/>
  <c r="F37" i="98"/>
  <c r="J37" i="98" s="1"/>
  <c r="M37" i="98" s="1"/>
  <c r="F31" i="98"/>
  <c r="F34" i="98" s="1"/>
  <c r="L34" i="98" s="1"/>
  <c r="M34" i="98" s="1"/>
  <c r="F30" i="98"/>
  <c r="L30" i="98" s="1"/>
  <c r="M30" i="98" s="1"/>
  <c r="F29" i="98"/>
  <c r="J29" i="98" s="1"/>
  <c r="M29" i="98" s="1"/>
  <c r="F23" i="98"/>
  <c r="F27" i="98" s="1"/>
  <c r="H27" i="98" s="1"/>
  <c r="M27" i="98" s="1"/>
  <c r="F22" i="98"/>
  <c r="L22" i="98" s="1"/>
  <c r="M22" i="98" s="1"/>
  <c r="F21" i="98"/>
  <c r="H21" i="98" s="1"/>
  <c r="M21" i="98" s="1"/>
  <c r="F20" i="98"/>
  <c r="L20" i="98" s="1"/>
  <c r="M20" i="98" s="1"/>
  <c r="F19" i="98"/>
  <c r="L19" i="98" s="1"/>
  <c r="M19" i="98" s="1"/>
  <c r="F18" i="98"/>
  <c r="J18" i="98" s="1"/>
  <c r="M18" i="98" s="1"/>
  <c r="L66" i="98" l="1"/>
  <c r="M66" i="98" s="1"/>
  <c r="F24" i="98"/>
  <c r="J24" i="98" s="1"/>
  <c r="M24" i="98" s="1"/>
  <c r="F65" i="98"/>
  <c r="J65" i="98" s="1"/>
  <c r="M65" i="98" s="1"/>
  <c r="F26" i="98"/>
  <c r="L26" i="98" s="1"/>
  <c r="M26" i="98" s="1"/>
  <c r="F33" i="98"/>
  <c r="L33" i="98" s="1"/>
  <c r="M33" i="98" s="1"/>
  <c r="F35" i="98"/>
  <c r="H35" i="98" s="1"/>
  <c r="M35" i="98" s="1"/>
  <c r="F25" i="98"/>
  <c r="L25" i="98" s="1"/>
  <c r="M25" i="98" s="1"/>
  <c r="F32" i="98"/>
  <c r="J32" i="98" s="1"/>
  <c r="M32" i="98" s="1"/>
  <c r="F47" i="98"/>
  <c r="J47" i="98" s="1"/>
  <c r="M47" i="98" s="1"/>
  <c r="F49" i="98"/>
  <c r="H49" i="98" s="1"/>
  <c r="M49" i="98" s="1"/>
  <c r="F51" i="98"/>
  <c r="H51" i="98" s="1"/>
  <c r="M51" i="98" s="1"/>
  <c r="F60" i="98"/>
  <c r="J60" i="98" s="1"/>
  <c r="M60" i="98" s="1"/>
  <c r="F62" i="98"/>
  <c r="L62" i="98" s="1"/>
  <c r="M62" i="98" s="1"/>
  <c r="F48" i="98"/>
  <c r="L48" i="98" s="1"/>
  <c r="M48" i="98" s="1"/>
  <c r="F61" i="98"/>
  <c r="L61" i="98" s="1"/>
  <c r="M61" i="98" s="1"/>
  <c r="F16" i="98" l="1"/>
  <c r="L16" i="98" s="1"/>
  <c r="M16" i="98" s="1"/>
  <c r="F15" i="98"/>
  <c r="J15" i="98" s="1"/>
  <c r="M15" i="98" s="1"/>
  <c r="F13" i="98" l="1"/>
  <c r="F12" i="98"/>
  <c r="L12" i="98" s="1"/>
  <c r="M12" i="98" s="1"/>
  <c r="F11" i="98"/>
  <c r="L11" i="98" s="1"/>
  <c r="M11" i="98" s="1"/>
  <c r="F10" i="98"/>
  <c r="J10" i="98" s="1"/>
  <c r="M10" i="98" s="1"/>
  <c r="L13" i="98" l="1"/>
  <c r="M13" i="98" s="1"/>
  <c r="M70" i="98" l="1"/>
  <c r="M71" i="98" l="1"/>
  <c r="M72" i="98" s="1"/>
  <c r="D4" i="98" l="1"/>
  <c r="M73" i="98"/>
  <c r="M74" i="98"/>
  <c r="M75" i="98" s="1"/>
  <c r="M76" i="98" s="1"/>
</calcChain>
</file>

<file path=xl/sharedStrings.xml><?xml version="1.0" encoding="utf-8"?>
<sst xmlns="http://schemas.openxmlformats.org/spreadsheetml/2006/main" count="176" uniqueCount="77">
  <si>
    <t>13</t>
  </si>
  <si>
    <t>%</t>
  </si>
  <si>
    <t>1-25-2</t>
  </si>
  <si>
    <t>№</t>
  </si>
  <si>
    <t>ათასი ლარი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</si>
  <si>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</si>
  <si>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</si>
  <si>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</si>
  <si>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</si>
  <si>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</si>
  <si>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</si>
  <si>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</si>
  <si>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</si>
  <si>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</si>
  <si>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</si>
  <si>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</si>
  <si>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</si>
  <si>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</si>
  <si>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</si>
  <si>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</si>
  <si>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</si>
  <si>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</si>
  <si>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</si>
  <si>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</si>
  <si>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</si>
  <si>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</si>
  <si>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1-22-15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</si>
  <si>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</si>
  <si>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</si>
  <si>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</si>
  <si>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</si>
  <si>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</si>
  <si>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</si>
  <si>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ენდაგ 89 კრ.2 გამ.1          2-1-54 ცხრ.2 პ.1ვ</t>
  </si>
  <si>
    <t xml:space="preserve">III კატეგორიის გრუნტის (33გ) დამუშავება ექსკავატორით, თვითმცლელებზე დატვირთვით </t>
  </si>
  <si>
    <t>III კატეგორიის გრუნტის (33გ) დამუშავება ხელით, თვითმცლელებზე დატვირთვით</t>
  </si>
  <si>
    <t>ამწე მუხლუხა სვლით 10 ტ</t>
  </si>
  <si>
    <t>1–22–2</t>
  </si>
  <si>
    <t>ექსკავატორი 1 მ3</t>
  </si>
  <si>
    <t xml:space="preserve">1–25–2 </t>
  </si>
  <si>
    <t>1–118–11</t>
  </si>
  <si>
    <t>დატკეპვნა პნევმოსატკეპნებით</t>
  </si>
  <si>
    <t>პნევმოსატკეპნები</t>
  </si>
  <si>
    <t>კავები</t>
  </si>
  <si>
    <t>ლოკალური ხარჯთაღრიცხვა 4–1</t>
  </si>
  <si>
    <t>სანგრევი ჩაქუჩები</t>
  </si>
  <si>
    <t>გრუნტის გადაზიდვა ნაყარში თვითმცლელებით 5 კმ–ზე</t>
  </si>
  <si>
    <t>27-9-4</t>
  </si>
  <si>
    <t>ავტოგრეიდერი 108 ცხ. ძ.</t>
  </si>
  <si>
    <t>არსებული ა/ბ საფარის მოხსნა პნევმოჩაქუჩებით</t>
  </si>
  <si>
    <t>ანაკრები რ/ბ ღარის მოწყობა, კვეთით 0,4*0,4, ერთმაგი არმირებით, სიგრძით 43 მ</t>
  </si>
  <si>
    <t>4-4-82  I  ნაწ   გვ.6 პ.29              2022-II</t>
  </si>
  <si>
    <t>ნამტვრევების გადაზიდვა ნაყარში თვითმცლელებით 5 კმ–ზე</t>
  </si>
  <si>
    <t>27–28–1            პირობით.</t>
  </si>
  <si>
    <t>ნაწიბურების დამუშავება მთელ პერიმეტრზე ხერხით</t>
  </si>
  <si>
    <t>100 მ</t>
  </si>
  <si>
    <t>ნაკერების ჩამხერხავი</t>
  </si>
  <si>
    <t xml:space="preserve">2022-II       გვ.138    </t>
  </si>
  <si>
    <t>გადაზიდვა ნაყარში თვითმცლელებით 5 კმ–ზე</t>
  </si>
  <si>
    <t>30-3-1</t>
  </si>
  <si>
    <t>ღორღის საგები, სისქით 10 სმ</t>
  </si>
  <si>
    <t>37–65–3</t>
  </si>
  <si>
    <t xml:space="preserve">ანაკრები რ/ბ ღარი  </t>
  </si>
  <si>
    <t>ცემენტის ხსნარი მ–150</t>
  </si>
  <si>
    <t xml:space="preserve"> 2022-II    გვ.32 პ.162 პირ.</t>
  </si>
  <si>
    <t>ანაკრები რ/ბ ღარის ღირებულება ერთმაგი არმირებით</t>
  </si>
  <si>
    <t>8-7-5</t>
  </si>
  <si>
    <t>ლითონის ცხაურის ადგილზე დამზადება და მონტაჟი</t>
  </si>
  <si>
    <t>ცემენტის ხსნარი 1:3</t>
  </si>
  <si>
    <t xml:space="preserve"> 2022-II   გვ.3 პ.34</t>
  </si>
  <si>
    <t>კუთხოვანას ღირებულება</t>
  </si>
  <si>
    <t>კარიერში ხრეშოვანი გრუნტის (6ბ) დამუშავება ექსკავატორით, თვითმცლელებზე დატვირთვით, უკუჩასაყრელად</t>
  </si>
  <si>
    <t>გრუნტის მოზიდვა თვითმცლელებით 20 კმ–ზე</t>
  </si>
  <si>
    <t xml:space="preserve">2022-II გვ.138   </t>
  </si>
  <si>
    <t>ლითონის ელემენტებისა და ანაკრები კონსტრუქციების ტრანსპორტირება 30 კმ–ზეა. კრებულით გათვალისწინებულია  20 კმ. გადაზიდვა ხდება                       30–20=10 კმ–ზე</t>
  </si>
  <si>
    <t>გაუთვალისწინებელი ხარჯები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</si>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</sst>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8" formatCode="0.000000"/>
  </numFmts>
  <fonts count="17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9"/>
      <name val="Sylfaen"/>
      <family val="1"/>
    </font>
    <font>
      <b/>
      <sz val="12"/>
      <name val="Sylfaen"/>
      <family val="1"/>
    </font>
    <font>
      <sz val="11"/>
      <color theme="1"/>
      <name val="Sylfaen"/>
      <family val="1"/>
    </font>
    <font>
      <sz val="11"/>
      <name val="Merriweather"/>
    </font>
    <font>
      <b/>
      <sz val="11"/>
      <name val="Merriweather"/>
    </font>
    <font>
      <b/>
      <sz val="10"/>
      <name val="Merriweather"/>
    </font>
    <font>
      <b/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98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/>
    <xf numFmtId="0" fontId="6" fillId="0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right" vertical="center"/>
    </xf>
    <xf numFmtId="168" fontId="5" fillId="0" borderId="1" xfId="1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5" fillId="3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textRotation="90"/>
    </xf>
    <xf numFmtId="49" fontId="6" fillId="0" borderId="6" xfId="0" applyNumberFormat="1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right" vertical="top"/>
    </xf>
    <xf numFmtId="0" fontId="11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1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2" fontId="6" fillId="0" borderId="1" xfId="0" applyNumberFormat="1" applyFont="1" applyBorder="1"/>
    <xf numFmtId="9" fontId="13" fillId="0" borderId="8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/>
    <xf numFmtId="2" fontId="16" fillId="0" borderId="1" xfId="0" applyNumberFormat="1" applyFont="1" applyBorder="1"/>
    <xf numFmtId="0" fontId="13" fillId="0" borderId="8" xfId="0" applyFont="1" applyFill="1" applyBorder="1" applyAlignment="1">
      <alignment horizontal="center" vertical="center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112">
    <dxf>
      <font>
        <color rgb="FFFFFFFF"/>
      </font>
      <fill>
        <patternFill patternType="none"/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view="pageBreakPreview" topLeftCell="A55" zoomScale="85" zoomScaleNormal="85" zoomScaleSheetLayoutView="85" workbookViewId="0">
      <selection activeCell="Q75" sqref="Q75"/>
    </sheetView>
  </sheetViews>
  <sheetFormatPr defaultRowHeight="15"/>
  <cols>
    <col min="1" max="1" width="3" style="48" customWidth="1"/>
    <col min="2" max="2" width="11.7109375" style="48" customWidth="1"/>
    <col min="3" max="3" width="33" style="50" customWidth="1"/>
    <col min="4" max="4" width="7.7109375" style="48" customWidth="1"/>
    <col min="5" max="5" width="10.85546875" style="48" customWidth="1"/>
    <col min="6" max="6" width="9.42578125" style="48" bestFit="1" customWidth="1"/>
    <col min="7" max="7" width="7.85546875" style="48" customWidth="1"/>
    <col min="8" max="8" width="9.140625" style="48"/>
    <col min="9" max="9" width="6.7109375" style="48" customWidth="1"/>
    <col min="10" max="10" width="9.140625" style="48"/>
    <col min="11" max="11" width="7.85546875" style="48" customWidth="1"/>
    <col min="12" max="12" width="9.140625" style="48"/>
    <col min="13" max="13" width="10.140625" style="48" customWidth="1"/>
    <col min="14" max="16384" width="9.140625" style="48"/>
  </cols>
  <sheetData>
    <row r="1" spans="1:256" s="1" customFormat="1">
      <c r="A1" s="80" t="s">
        <v>44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56" s="2" customFormat="1">
      <c r="A2" s="81" t="s">
        <v>50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256" s="2" customFormat="1" ht="18">
      <c r="A3" s="82"/>
      <c r="B3" s="82"/>
      <c r="C3" s="82"/>
      <c r="D3" s="82"/>
      <c r="E3" s="82"/>
      <c r="F3" s="82"/>
      <c r="G3" s="34"/>
      <c r="H3" s="83"/>
      <c r="I3" s="83"/>
      <c r="J3" s="83"/>
      <c r="K3" s="83"/>
      <c r="L3" s="3"/>
      <c r="M3" s="54"/>
    </row>
    <row r="4" spans="1:256" s="2" customFormat="1">
      <c r="B4" s="84"/>
      <c r="C4" s="84"/>
      <c r="D4" s="3">
        <f>ROUND(M72*0.001,2)</f>
        <v>0</v>
      </c>
      <c r="E4" s="2" t="s">
        <v>4</v>
      </c>
      <c r="I4" s="4"/>
      <c r="J4" s="55"/>
      <c r="K4" s="55"/>
      <c r="L4" s="3"/>
      <c r="M4" s="54"/>
    </row>
    <row r="5" spans="1:256" s="2" customFormat="1">
      <c r="A5" s="5"/>
      <c r="B5" s="5"/>
      <c r="C5" s="35"/>
      <c r="D5" s="6"/>
      <c r="E5" s="6"/>
      <c r="F5" s="3"/>
      <c r="G5" s="53"/>
      <c r="H5" s="79"/>
      <c r="I5" s="79"/>
      <c r="J5" s="79"/>
      <c r="K5" s="79"/>
      <c r="L5" s="3"/>
      <c r="M5" s="54"/>
    </row>
    <row r="6" spans="1:256" s="6" customFormat="1" ht="30.75" customHeight="1">
      <c r="A6" s="74" t="s">
        <v>3</v>
      </c>
      <c r="B6" s="75" t="s">
        <v>5</v>
      </c>
      <c r="C6" s="77" t="s">
        <v>6</v>
      </c>
      <c r="D6" s="74" t="s">
        <v>7</v>
      </c>
      <c r="E6" s="71" t="s">
        <v>8</v>
      </c>
      <c r="F6" s="72"/>
      <c r="G6" s="71" t="s">
        <v>11</v>
      </c>
      <c r="H6" s="72"/>
      <c r="I6" s="71" t="s">
        <v>14</v>
      </c>
      <c r="J6" s="72"/>
      <c r="K6" s="71" t="s">
        <v>15</v>
      </c>
      <c r="L6" s="72"/>
      <c r="M6" s="73" t="s">
        <v>13</v>
      </c>
    </row>
    <row r="7" spans="1:256" s="6" customFormat="1" ht="30">
      <c r="A7" s="74"/>
      <c r="B7" s="76"/>
      <c r="C7" s="78"/>
      <c r="D7" s="74"/>
      <c r="E7" s="7" t="s">
        <v>9</v>
      </c>
      <c r="F7" s="7" t="s">
        <v>10</v>
      </c>
      <c r="G7" s="7" t="s">
        <v>12</v>
      </c>
      <c r="H7" s="8" t="s">
        <v>13</v>
      </c>
      <c r="I7" s="7" t="s">
        <v>12</v>
      </c>
      <c r="J7" s="8" t="s">
        <v>13</v>
      </c>
      <c r="K7" s="7" t="s">
        <v>12</v>
      </c>
      <c r="L7" s="8" t="s">
        <v>13</v>
      </c>
      <c r="M7" s="73"/>
      <c r="O7" s="53"/>
    </row>
    <row r="8" spans="1:256" s="6" customFormat="1">
      <c r="A8" s="9">
        <v>1</v>
      </c>
      <c r="B8" s="10">
        <v>2</v>
      </c>
      <c r="C8" s="36">
        <v>3</v>
      </c>
      <c r="D8" s="10">
        <v>4</v>
      </c>
      <c r="E8" s="9">
        <v>5</v>
      </c>
      <c r="F8" s="10">
        <v>6</v>
      </c>
      <c r="G8" s="11">
        <v>7</v>
      </c>
      <c r="H8" s="10">
        <v>8</v>
      </c>
      <c r="I8" s="9">
        <v>9</v>
      </c>
      <c r="J8" s="10">
        <v>10</v>
      </c>
      <c r="K8" s="9">
        <v>11</v>
      </c>
      <c r="L8" s="11">
        <v>12</v>
      </c>
      <c r="M8" s="10" t="s">
        <v>0</v>
      </c>
    </row>
    <row r="9" spans="1:256" s="1" customFormat="1" ht="30">
      <c r="A9" s="18">
        <v>1</v>
      </c>
      <c r="B9" s="26" t="s">
        <v>47</v>
      </c>
      <c r="C9" s="60" t="s">
        <v>49</v>
      </c>
      <c r="D9" s="12" t="s">
        <v>16</v>
      </c>
      <c r="E9" s="33"/>
      <c r="F9" s="38">
        <v>0.01</v>
      </c>
      <c r="G9" s="12"/>
      <c r="H9" s="12"/>
      <c r="I9" s="12"/>
      <c r="J9" s="12"/>
      <c r="K9" s="12"/>
      <c r="L9" s="12"/>
      <c r="M9" s="1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>
      <c r="A10" s="18"/>
      <c r="B10" s="26"/>
      <c r="C10" s="60" t="s">
        <v>17</v>
      </c>
      <c r="D10" s="12" t="s">
        <v>18</v>
      </c>
      <c r="E10" s="16">
        <v>160</v>
      </c>
      <c r="F10" s="12">
        <f>ROUND(F9*E10,2)</f>
        <v>1.6</v>
      </c>
      <c r="G10" s="12"/>
      <c r="H10" s="12"/>
      <c r="I10" s="12"/>
      <c r="J10" s="12">
        <f>ROUND(F10*I10,2)</f>
        <v>0</v>
      </c>
      <c r="K10" s="12"/>
      <c r="L10" s="12"/>
      <c r="M10" s="12">
        <f>L10+J10+H10</f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ht="13.5" customHeight="1">
      <c r="A11" s="18"/>
      <c r="B11" s="26"/>
      <c r="C11" s="60" t="s">
        <v>48</v>
      </c>
      <c r="D11" s="12" t="s">
        <v>32</v>
      </c>
      <c r="E11" s="16">
        <v>1.91</v>
      </c>
      <c r="F11" s="12">
        <f>ROUND(F9*E11,2)</f>
        <v>0.02</v>
      </c>
      <c r="G11" s="12"/>
      <c r="H11" s="12"/>
      <c r="I11" s="12"/>
      <c r="J11" s="12"/>
      <c r="K11" s="12"/>
      <c r="L11" s="12">
        <f>ROUND(F11*K11,2)</f>
        <v>0</v>
      </c>
      <c r="M11" s="12">
        <f>L11+J11+H11</f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" customFormat="1">
      <c r="A12" s="18"/>
      <c r="B12" s="26"/>
      <c r="C12" s="60" t="s">
        <v>45</v>
      </c>
      <c r="D12" s="12" t="s">
        <v>32</v>
      </c>
      <c r="E12" s="16">
        <v>77.5</v>
      </c>
      <c r="F12" s="12">
        <f>ROUND(F9*E12,2)</f>
        <v>0.78</v>
      </c>
      <c r="G12" s="12"/>
      <c r="H12" s="12"/>
      <c r="I12" s="12"/>
      <c r="J12" s="12"/>
      <c r="K12" s="12"/>
      <c r="L12" s="12">
        <f>ROUND(F12*K12,2)</f>
        <v>0</v>
      </c>
      <c r="M12" s="12">
        <f>L12+J12+H12</f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1" customFormat="1" ht="45">
      <c r="A13" s="18">
        <v>2</v>
      </c>
      <c r="B13" s="58" t="s">
        <v>51</v>
      </c>
      <c r="C13" s="45" t="s">
        <v>52</v>
      </c>
      <c r="D13" s="12" t="s">
        <v>23</v>
      </c>
      <c r="E13" s="16"/>
      <c r="F13" s="16">
        <f>F9*1.6*100</f>
        <v>1.6</v>
      </c>
      <c r="G13" s="12"/>
      <c r="H13" s="12"/>
      <c r="I13" s="12"/>
      <c r="J13" s="12"/>
      <c r="K13" s="59"/>
      <c r="L13" s="12">
        <f>ROUND(F13*K13,2)</f>
        <v>0</v>
      </c>
      <c r="M13" s="12">
        <f>L13+J13+H13</f>
        <v>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2" customFormat="1" ht="30">
      <c r="A14" s="18">
        <v>3</v>
      </c>
      <c r="B14" s="28" t="s">
        <v>53</v>
      </c>
      <c r="C14" s="29" t="s">
        <v>54</v>
      </c>
      <c r="D14" s="30" t="s">
        <v>55</v>
      </c>
      <c r="E14" s="30"/>
      <c r="F14" s="38">
        <v>0.15</v>
      </c>
      <c r="G14" s="18"/>
      <c r="H14" s="18"/>
      <c r="I14" s="12"/>
      <c r="J14" s="31"/>
      <c r="K14" s="18"/>
      <c r="L14" s="12"/>
      <c r="M14" s="12"/>
      <c r="N14" s="32"/>
    </row>
    <row r="15" spans="1:256" s="2" customFormat="1">
      <c r="A15" s="18"/>
      <c r="B15" s="24"/>
      <c r="C15" s="29" t="s">
        <v>17</v>
      </c>
      <c r="D15" s="30" t="s">
        <v>18</v>
      </c>
      <c r="E15" s="30">
        <v>7.7</v>
      </c>
      <c r="F15" s="16">
        <f>ROUND(F14*E15,2)</f>
        <v>1.1599999999999999</v>
      </c>
      <c r="G15" s="18"/>
      <c r="H15" s="18"/>
      <c r="I15" s="12"/>
      <c r="J15" s="12">
        <f>ROUND(F15*I15,2)</f>
        <v>0</v>
      </c>
      <c r="K15" s="18"/>
      <c r="L15" s="12"/>
      <c r="M15" s="12">
        <f>H15+J15+L15</f>
        <v>0</v>
      </c>
      <c r="N15" s="32"/>
    </row>
    <row r="16" spans="1:256" s="2" customFormat="1">
      <c r="A16" s="18"/>
      <c r="B16" s="24"/>
      <c r="C16" s="29" t="s">
        <v>56</v>
      </c>
      <c r="D16" s="30" t="s">
        <v>32</v>
      </c>
      <c r="E16" s="30">
        <v>19.399999999999999</v>
      </c>
      <c r="F16" s="16">
        <f>ROUND(F14*E16,2)</f>
        <v>2.91</v>
      </c>
      <c r="G16" s="18"/>
      <c r="H16" s="18"/>
      <c r="I16" s="12"/>
      <c r="J16" s="31"/>
      <c r="K16" s="18"/>
      <c r="L16" s="12">
        <f>ROUND(F16*K16,2)</f>
        <v>0</v>
      </c>
      <c r="M16" s="12">
        <f>H16+J16+L16</f>
        <v>0</v>
      </c>
      <c r="N16" s="32"/>
    </row>
    <row r="17" spans="1:14" s="2" customFormat="1" ht="45">
      <c r="A17" s="18">
        <v>4</v>
      </c>
      <c r="B17" s="28" t="s">
        <v>26</v>
      </c>
      <c r="C17" s="37" t="s">
        <v>34</v>
      </c>
      <c r="D17" s="30" t="s">
        <v>27</v>
      </c>
      <c r="E17" s="30"/>
      <c r="F17" s="38">
        <v>3.27E-2</v>
      </c>
      <c r="G17" s="18"/>
      <c r="H17" s="18"/>
      <c r="I17" s="12"/>
      <c r="J17" s="31"/>
      <c r="K17" s="18"/>
      <c r="L17" s="12"/>
      <c r="M17" s="31"/>
      <c r="N17" s="32"/>
    </row>
    <row r="18" spans="1:14" s="2" customFormat="1">
      <c r="A18" s="18"/>
      <c r="B18" s="39"/>
      <c r="C18" s="40" t="s">
        <v>17</v>
      </c>
      <c r="D18" s="18" t="s">
        <v>18</v>
      </c>
      <c r="E18" s="12">
        <v>20</v>
      </c>
      <c r="F18" s="12">
        <f>ROUND(E18*F17,2)</f>
        <v>0.65</v>
      </c>
      <c r="G18" s="41"/>
      <c r="H18" s="41"/>
      <c r="I18" s="12"/>
      <c r="J18" s="12">
        <f>ROUND(I18*F18,2)</f>
        <v>0</v>
      </c>
      <c r="K18" s="41"/>
      <c r="L18" s="12"/>
      <c r="M18" s="12">
        <f>L18+J18+H18</f>
        <v>0</v>
      </c>
    </row>
    <row r="19" spans="1:14" s="2" customFormat="1">
      <c r="A19" s="18"/>
      <c r="B19" s="39"/>
      <c r="C19" s="40" t="s">
        <v>28</v>
      </c>
      <c r="D19" s="18" t="s">
        <v>32</v>
      </c>
      <c r="E19" s="12">
        <v>44.8</v>
      </c>
      <c r="F19" s="12">
        <f>ROUND(E19*F17,2)</f>
        <v>1.46</v>
      </c>
      <c r="G19" s="41"/>
      <c r="H19" s="41"/>
      <c r="I19" s="18"/>
      <c r="J19" s="31"/>
      <c r="K19" s="18"/>
      <c r="L19" s="12">
        <f>ROUND(K19*F19,2)</f>
        <v>0</v>
      </c>
      <c r="M19" s="12">
        <f>L19+J19+H19</f>
        <v>0</v>
      </c>
    </row>
    <row r="20" spans="1:14" s="6" customFormat="1">
      <c r="A20" s="18"/>
      <c r="B20" s="42"/>
      <c r="C20" s="29" t="s">
        <v>19</v>
      </c>
      <c r="D20" s="18" t="s">
        <v>20</v>
      </c>
      <c r="E20" s="12">
        <v>2.1</v>
      </c>
      <c r="F20" s="12">
        <f>ROUND(E20*F17,2)</f>
        <v>7.0000000000000007E-2</v>
      </c>
      <c r="G20" s="12"/>
      <c r="H20" s="31"/>
      <c r="I20" s="12"/>
      <c r="J20" s="31"/>
      <c r="K20" s="12"/>
      <c r="L20" s="12">
        <f>ROUND(F20*K20,2)</f>
        <v>0</v>
      </c>
      <c r="M20" s="12">
        <f>L20+J20+H20</f>
        <v>0</v>
      </c>
      <c r="N20" s="2"/>
    </row>
    <row r="21" spans="1:14" s="1" customFormat="1">
      <c r="A21" s="21"/>
      <c r="B21" s="22"/>
      <c r="C21" s="43" t="s">
        <v>29</v>
      </c>
      <c r="D21" s="22" t="s">
        <v>22</v>
      </c>
      <c r="E21" s="17">
        <v>0.05</v>
      </c>
      <c r="F21" s="12">
        <f>ROUND(E21*F17,2)</f>
        <v>0</v>
      </c>
      <c r="G21" s="17"/>
      <c r="H21" s="44">
        <f>ROUND(F21*G21,2)</f>
        <v>0</v>
      </c>
      <c r="I21" s="21"/>
      <c r="J21" s="31"/>
      <c r="K21" s="21"/>
      <c r="L21" s="12"/>
      <c r="M21" s="12">
        <f>L21+J21+H21</f>
        <v>0</v>
      </c>
    </row>
    <row r="22" spans="1:14" s="6" customFormat="1" ht="30">
      <c r="A22" s="18">
        <v>5</v>
      </c>
      <c r="B22" s="26" t="s">
        <v>57</v>
      </c>
      <c r="C22" s="45" t="s">
        <v>58</v>
      </c>
      <c r="D22" s="12" t="s">
        <v>23</v>
      </c>
      <c r="E22" s="16"/>
      <c r="F22" s="25">
        <f>F17*1.95*1000</f>
        <v>63.765000000000001</v>
      </c>
      <c r="G22" s="12"/>
      <c r="H22" s="12"/>
      <c r="I22" s="12"/>
      <c r="J22" s="12"/>
      <c r="K22" s="12"/>
      <c r="L22" s="12">
        <f>ROUND(F22*K22,2)</f>
        <v>0</v>
      </c>
      <c r="M22" s="12">
        <f>L22+J22+H22</f>
        <v>0</v>
      </c>
    </row>
    <row r="23" spans="1:14" s="2" customFormat="1">
      <c r="A23" s="18">
        <v>6</v>
      </c>
      <c r="B23" s="28" t="s">
        <v>2</v>
      </c>
      <c r="C23" s="29" t="s">
        <v>30</v>
      </c>
      <c r="D23" s="30" t="s">
        <v>27</v>
      </c>
      <c r="E23" s="30"/>
      <c r="F23" s="38">
        <f>F17</f>
        <v>3.27E-2</v>
      </c>
      <c r="G23" s="18"/>
      <c r="H23" s="18"/>
      <c r="I23" s="12"/>
      <c r="J23" s="31"/>
      <c r="K23" s="18"/>
      <c r="L23" s="12"/>
      <c r="M23" s="12"/>
      <c r="N23" s="32"/>
    </row>
    <row r="24" spans="1:14" s="2" customFormat="1">
      <c r="A24" s="18"/>
      <c r="B24" s="24"/>
      <c r="C24" s="29" t="s">
        <v>17</v>
      </c>
      <c r="D24" s="30" t="s">
        <v>18</v>
      </c>
      <c r="E24" s="30">
        <v>3.23</v>
      </c>
      <c r="F24" s="16">
        <f>ROUND(F23*E24,2)</f>
        <v>0.11</v>
      </c>
      <c r="G24" s="18"/>
      <c r="H24" s="18"/>
      <c r="I24" s="12"/>
      <c r="J24" s="12">
        <f>ROUND(F24*I24,2)</f>
        <v>0</v>
      </c>
      <c r="K24" s="18"/>
      <c r="L24" s="12"/>
      <c r="M24" s="12">
        <f>H24+J24+L24</f>
        <v>0</v>
      </c>
      <c r="N24" s="32"/>
    </row>
    <row r="25" spans="1:14" s="2" customFormat="1">
      <c r="A25" s="18"/>
      <c r="B25" s="24"/>
      <c r="C25" s="29" t="s">
        <v>31</v>
      </c>
      <c r="D25" s="30" t="s">
        <v>32</v>
      </c>
      <c r="E25" s="30">
        <v>3.62</v>
      </c>
      <c r="F25" s="16">
        <f>ROUND(F23*E25,2)</f>
        <v>0.12</v>
      </c>
      <c r="G25" s="18"/>
      <c r="H25" s="18"/>
      <c r="I25" s="12"/>
      <c r="J25" s="31"/>
      <c r="K25" s="18"/>
      <c r="L25" s="12">
        <f>ROUND(F25*K25,2)</f>
        <v>0</v>
      </c>
      <c r="M25" s="12">
        <f>H25+J25+L25</f>
        <v>0</v>
      </c>
      <c r="N25" s="32"/>
    </row>
    <row r="26" spans="1:14" s="2" customFormat="1">
      <c r="A26" s="18"/>
      <c r="B26" s="24"/>
      <c r="C26" s="29" t="s">
        <v>19</v>
      </c>
      <c r="D26" s="30" t="s">
        <v>20</v>
      </c>
      <c r="E26" s="30">
        <v>0.18</v>
      </c>
      <c r="F26" s="16">
        <f>ROUND(F23*E26,2)</f>
        <v>0.01</v>
      </c>
      <c r="G26" s="18"/>
      <c r="H26" s="18"/>
      <c r="I26" s="12"/>
      <c r="J26" s="31"/>
      <c r="K26" s="18"/>
      <c r="L26" s="12">
        <f>ROUND(F26*K26,2)</f>
        <v>0</v>
      </c>
      <c r="M26" s="12">
        <f>H26+J26+L26</f>
        <v>0</v>
      </c>
      <c r="N26" s="32"/>
    </row>
    <row r="27" spans="1:14" s="2" customFormat="1">
      <c r="A27" s="18"/>
      <c r="B27" s="22"/>
      <c r="C27" s="43" t="s">
        <v>29</v>
      </c>
      <c r="D27" s="30" t="s">
        <v>22</v>
      </c>
      <c r="E27" s="30">
        <v>0.04</v>
      </c>
      <c r="F27" s="16">
        <f>ROUND(F23*E27,2)</f>
        <v>0</v>
      </c>
      <c r="G27" s="17"/>
      <c r="H27" s="18">
        <f>ROUND(F27*G27,2)</f>
        <v>0</v>
      </c>
      <c r="I27" s="12"/>
      <c r="J27" s="31"/>
      <c r="K27" s="18"/>
      <c r="L27" s="12"/>
      <c r="M27" s="12">
        <f>H27+J27+L27</f>
        <v>0</v>
      </c>
      <c r="N27" s="32"/>
    </row>
    <row r="28" spans="1:14" s="2" customFormat="1" ht="60">
      <c r="A28" s="18">
        <v>7</v>
      </c>
      <c r="B28" s="28" t="s">
        <v>33</v>
      </c>
      <c r="C28" s="29" t="s">
        <v>35</v>
      </c>
      <c r="D28" s="30" t="s">
        <v>22</v>
      </c>
      <c r="E28" s="30"/>
      <c r="F28" s="46">
        <v>1.7</v>
      </c>
      <c r="G28" s="18"/>
      <c r="H28" s="18"/>
      <c r="I28" s="12"/>
      <c r="J28" s="31"/>
      <c r="K28" s="18"/>
      <c r="L28" s="12"/>
      <c r="M28" s="12"/>
      <c r="N28" s="32"/>
    </row>
    <row r="29" spans="1:14" s="2" customFormat="1">
      <c r="A29" s="18"/>
      <c r="B29" s="24"/>
      <c r="C29" s="29" t="s">
        <v>17</v>
      </c>
      <c r="D29" s="30" t="s">
        <v>18</v>
      </c>
      <c r="E29" s="30">
        <v>2.1</v>
      </c>
      <c r="F29" s="16">
        <f>ROUND(F28*E29,2)</f>
        <v>3.57</v>
      </c>
      <c r="G29" s="18"/>
      <c r="H29" s="18"/>
      <c r="I29" s="12"/>
      <c r="J29" s="12">
        <f>ROUND(F29*I29,2)</f>
        <v>0</v>
      </c>
      <c r="K29" s="18"/>
      <c r="L29" s="12"/>
      <c r="M29" s="12">
        <f>H29+J29+L29</f>
        <v>0</v>
      </c>
      <c r="N29" s="32"/>
    </row>
    <row r="30" spans="1:14" s="6" customFormat="1" ht="30">
      <c r="A30" s="18">
        <v>8</v>
      </c>
      <c r="B30" s="26" t="s">
        <v>57</v>
      </c>
      <c r="C30" s="45" t="s">
        <v>46</v>
      </c>
      <c r="D30" s="12" t="s">
        <v>23</v>
      </c>
      <c r="E30" s="16"/>
      <c r="F30" s="25">
        <f>F28*1.95</f>
        <v>3.3149999999999999</v>
      </c>
      <c r="G30" s="12"/>
      <c r="H30" s="12"/>
      <c r="I30" s="12"/>
      <c r="J30" s="12"/>
      <c r="K30" s="12"/>
      <c r="L30" s="12">
        <f>ROUND(F30*K30,2)</f>
        <v>0</v>
      </c>
      <c r="M30" s="12">
        <f>L30+J30+H30</f>
        <v>0</v>
      </c>
    </row>
    <row r="31" spans="1:14" s="2" customFormat="1">
      <c r="A31" s="18">
        <v>9</v>
      </c>
      <c r="B31" s="28" t="s">
        <v>2</v>
      </c>
      <c r="C31" s="29" t="s">
        <v>30</v>
      </c>
      <c r="D31" s="30" t="s">
        <v>27</v>
      </c>
      <c r="E31" s="30"/>
      <c r="F31" s="38">
        <f>F28*0.001</f>
        <v>1.6999999999999999E-3</v>
      </c>
      <c r="G31" s="18"/>
      <c r="H31" s="18"/>
      <c r="I31" s="12"/>
      <c r="J31" s="31"/>
      <c r="K31" s="18"/>
      <c r="L31" s="12"/>
      <c r="M31" s="12"/>
      <c r="N31" s="32"/>
    </row>
    <row r="32" spans="1:14" s="2" customFormat="1">
      <c r="A32" s="18"/>
      <c r="B32" s="24"/>
      <c r="C32" s="29" t="s">
        <v>17</v>
      </c>
      <c r="D32" s="30" t="s">
        <v>18</v>
      </c>
      <c r="E32" s="30">
        <v>3.23</v>
      </c>
      <c r="F32" s="16">
        <f>ROUND(F31*E32,2)</f>
        <v>0.01</v>
      </c>
      <c r="G32" s="18"/>
      <c r="H32" s="18"/>
      <c r="I32" s="12"/>
      <c r="J32" s="12">
        <f>ROUND(F32*I32,2)</f>
        <v>0</v>
      </c>
      <c r="K32" s="18"/>
      <c r="L32" s="12"/>
      <c r="M32" s="12">
        <f>H32+J32+L32</f>
        <v>0</v>
      </c>
      <c r="N32" s="32"/>
    </row>
    <row r="33" spans="1:256" s="2" customFormat="1">
      <c r="A33" s="18"/>
      <c r="B33" s="24"/>
      <c r="C33" s="29" t="s">
        <v>31</v>
      </c>
      <c r="D33" s="30" t="s">
        <v>32</v>
      </c>
      <c r="E33" s="30">
        <v>3.62</v>
      </c>
      <c r="F33" s="16">
        <f>ROUND(F31*E33,2)</f>
        <v>0.01</v>
      </c>
      <c r="G33" s="18"/>
      <c r="H33" s="18"/>
      <c r="I33" s="12"/>
      <c r="J33" s="31"/>
      <c r="K33" s="18"/>
      <c r="L33" s="12">
        <f>ROUND(F33*K33,2)</f>
        <v>0</v>
      </c>
      <c r="M33" s="12">
        <f>H33+J33+L33</f>
        <v>0</v>
      </c>
      <c r="N33" s="32"/>
    </row>
    <row r="34" spans="1:256" s="2" customFormat="1">
      <c r="A34" s="18"/>
      <c r="B34" s="24"/>
      <c r="C34" s="29" t="s">
        <v>19</v>
      </c>
      <c r="D34" s="30" t="s">
        <v>20</v>
      </c>
      <c r="E34" s="30">
        <v>0.18</v>
      </c>
      <c r="F34" s="16">
        <f>ROUND(F31*E34,2)</f>
        <v>0</v>
      </c>
      <c r="G34" s="18"/>
      <c r="H34" s="18"/>
      <c r="I34" s="12"/>
      <c r="J34" s="31"/>
      <c r="K34" s="18"/>
      <c r="L34" s="12">
        <f>ROUND(F34*K34,2)</f>
        <v>0</v>
      </c>
      <c r="M34" s="12">
        <f>H34+J34+L34</f>
        <v>0</v>
      </c>
      <c r="N34" s="32"/>
    </row>
    <row r="35" spans="1:256" s="2" customFormat="1">
      <c r="A35" s="18"/>
      <c r="B35" s="22"/>
      <c r="C35" s="43" t="s">
        <v>29</v>
      </c>
      <c r="D35" s="30" t="s">
        <v>22</v>
      </c>
      <c r="E35" s="30">
        <v>0.04</v>
      </c>
      <c r="F35" s="16">
        <f>ROUND(F31*E35,2)</f>
        <v>0</v>
      </c>
      <c r="G35" s="17"/>
      <c r="H35" s="18">
        <f>ROUND(F35*G35,2)</f>
        <v>0</v>
      </c>
      <c r="I35" s="12"/>
      <c r="J35" s="31"/>
      <c r="K35" s="18"/>
      <c r="L35" s="12"/>
      <c r="M35" s="12">
        <f>H35+J35+L35</f>
        <v>0</v>
      </c>
      <c r="N35" s="32"/>
    </row>
    <row r="36" spans="1:256" s="1" customFormat="1">
      <c r="A36" s="18">
        <v>10</v>
      </c>
      <c r="B36" s="26" t="s">
        <v>59</v>
      </c>
      <c r="C36" s="20" t="s">
        <v>60</v>
      </c>
      <c r="D36" s="12" t="s">
        <v>16</v>
      </c>
      <c r="E36" s="12"/>
      <c r="F36" s="61">
        <v>3.9E-2</v>
      </c>
      <c r="G36" s="12"/>
      <c r="H36" s="12"/>
      <c r="I36" s="12"/>
      <c r="J36" s="12"/>
      <c r="K36" s="12"/>
      <c r="L36" s="12"/>
      <c r="M36" s="12"/>
      <c r="N36" s="6"/>
      <c r="O36" s="6"/>
      <c r="P36" s="6"/>
      <c r="Q36" s="6"/>
      <c r="R36" s="57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s="1" customFormat="1">
      <c r="A37" s="18"/>
      <c r="B37" s="26"/>
      <c r="C37" s="62" t="s">
        <v>17</v>
      </c>
      <c r="D37" s="12" t="s">
        <v>18</v>
      </c>
      <c r="E37" s="12">
        <v>218</v>
      </c>
      <c r="F37" s="12">
        <f>ROUND(F36*E37,2)</f>
        <v>8.5</v>
      </c>
      <c r="G37" s="12"/>
      <c r="H37" s="12"/>
      <c r="I37" s="12"/>
      <c r="J37" s="12">
        <f>ROUND(F37*I37,2)</f>
        <v>0</v>
      </c>
      <c r="K37" s="12"/>
      <c r="L37" s="12"/>
      <c r="M37" s="12">
        <f>L37+J37+H37</f>
        <v>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s="1" customFormat="1">
      <c r="A38" s="18"/>
      <c r="B38" s="26"/>
      <c r="C38" s="62" t="s">
        <v>19</v>
      </c>
      <c r="D38" s="12" t="s">
        <v>20</v>
      </c>
      <c r="E38" s="12">
        <v>11.5</v>
      </c>
      <c r="F38" s="12">
        <f>ROUND(F36*E38,2)</f>
        <v>0.45</v>
      </c>
      <c r="G38" s="12"/>
      <c r="H38" s="12"/>
      <c r="I38" s="12"/>
      <c r="J38" s="12"/>
      <c r="K38" s="12"/>
      <c r="L38" s="12">
        <f>ROUND(F38*K38,2)</f>
        <v>0</v>
      </c>
      <c r="M38" s="12">
        <f>L38+J38+H38</f>
        <v>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s="1" customFormat="1">
      <c r="A39" s="18"/>
      <c r="B39" s="26"/>
      <c r="C39" s="20" t="s">
        <v>29</v>
      </c>
      <c r="D39" s="16" t="s">
        <v>22</v>
      </c>
      <c r="E39" s="12">
        <v>139</v>
      </c>
      <c r="F39" s="12">
        <f>ROUND(F36*E39,2)</f>
        <v>5.42</v>
      </c>
      <c r="G39" s="12"/>
      <c r="H39" s="12">
        <f>ROUND(F39*G39,2)</f>
        <v>0</v>
      </c>
      <c r="I39" s="12"/>
      <c r="J39" s="12"/>
      <c r="K39" s="12"/>
      <c r="L39" s="12"/>
      <c r="M39" s="12">
        <f>H39+J39+L39</f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s="1" customFormat="1">
      <c r="A40" s="18">
        <v>11</v>
      </c>
      <c r="B40" s="26" t="s">
        <v>61</v>
      </c>
      <c r="C40" s="20" t="s">
        <v>62</v>
      </c>
      <c r="D40" s="12" t="s">
        <v>16</v>
      </c>
      <c r="E40" s="33"/>
      <c r="F40" s="46">
        <v>9.7000000000000003E-2</v>
      </c>
      <c r="G40" s="12"/>
      <c r="H40" s="12"/>
      <c r="I40" s="12"/>
      <c r="J40" s="12"/>
      <c r="K40" s="12"/>
      <c r="L40" s="12"/>
      <c r="M40" s="1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1" customFormat="1">
      <c r="A41" s="18"/>
      <c r="B41" s="24"/>
      <c r="C41" s="20" t="s">
        <v>17</v>
      </c>
      <c r="D41" s="12" t="s">
        <v>18</v>
      </c>
      <c r="E41" s="16">
        <v>565</v>
      </c>
      <c r="F41" s="12">
        <f>ROUND(F40*E41,2)</f>
        <v>54.81</v>
      </c>
      <c r="G41" s="12"/>
      <c r="H41" s="12"/>
      <c r="I41" s="12"/>
      <c r="J41" s="12">
        <f>ROUND(F41*I41,2)</f>
        <v>0</v>
      </c>
      <c r="K41" s="12"/>
      <c r="L41" s="12"/>
      <c r="M41" s="12">
        <f t="shared" ref="M41:M45" si="0">L41+J41+H41</f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1" customFormat="1">
      <c r="A42" s="18"/>
      <c r="B42" s="65"/>
      <c r="C42" s="20" t="s">
        <v>36</v>
      </c>
      <c r="D42" s="16" t="s">
        <v>32</v>
      </c>
      <c r="E42" s="16">
        <v>82</v>
      </c>
      <c r="F42" s="12">
        <f>ROUND(F40*E42,2)</f>
        <v>7.95</v>
      </c>
      <c r="G42" s="12"/>
      <c r="H42" s="12"/>
      <c r="I42" s="12"/>
      <c r="J42" s="12"/>
      <c r="K42" s="12"/>
      <c r="L42" s="12">
        <f>ROUND(F42*K42,2)</f>
        <v>0</v>
      </c>
      <c r="M42" s="12">
        <f t="shared" si="0"/>
        <v>0</v>
      </c>
      <c r="N42" s="2"/>
      <c r="O42" s="2"/>
      <c r="P42" s="2"/>
      <c r="Q42" s="2"/>
      <c r="R42" s="66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1" customFormat="1">
      <c r="A43" s="18"/>
      <c r="B43" s="19"/>
      <c r="C43" s="20" t="s">
        <v>19</v>
      </c>
      <c r="D43" s="12" t="s">
        <v>20</v>
      </c>
      <c r="E43" s="16">
        <v>73</v>
      </c>
      <c r="F43" s="12">
        <f>ROUND(F40*E43,2)</f>
        <v>7.08</v>
      </c>
      <c r="G43" s="12"/>
      <c r="H43" s="12"/>
      <c r="I43" s="12"/>
      <c r="J43" s="12"/>
      <c r="K43" s="12"/>
      <c r="L43" s="12">
        <f>ROUND(F43*K43,2)</f>
        <v>0</v>
      </c>
      <c r="M43" s="12">
        <f t="shared" si="0"/>
        <v>0</v>
      </c>
      <c r="N43" s="2"/>
      <c r="O43" s="66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1" customFormat="1">
      <c r="A44" s="18"/>
      <c r="B44" s="26"/>
      <c r="C44" s="20" t="s">
        <v>63</v>
      </c>
      <c r="D44" s="16" t="s">
        <v>22</v>
      </c>
      <c r="E44" s="16">
        <v>2.09</v>
      </c>
      <c r="F44" s="12">
        <f>ROUND(F40*E44,2)</f>
        <v>0.2</v>
      </c>
      <c r="G44" s="23"/>
      <c r="H44" s="12">
        <f>ROUND(F44*G44,2)</f>
        <v>0</v>
      </c>
      <c r="I44" s="12"/>
      <c r="J44" s="12"/>
      <c r="K44" s="12"/>
      <c r="L44" s="12"/>
      <c r="M44" s="12">
        <f t="shared" si="0"/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14" customFormat="1" ht="45">
      <c r="A45" s="18">
        <v>12</v>
      </c>
      <c r="B45" s="28" t="s">
        <v>64</v>
      </c>
      <c r="C45" s="20" t="s">
        <v>65</v>
      </c>
      <c r="D45" s="12" t="s">
        <v>22</v>
      </c>
      <c r="E45" s="16"/>
      <c r="F45" s="51">
        <v>9.6999999999999993</v>
      </c>
      <c r="G45" s="12"/>
      <c r="H45" s="12">
        <f t="shared" ref="H45" si="1">ROUND(F45*G45,2)</f>
        <v>0</v>
      </c>
      <c r="I45" s="12"/>
      <c r="J45" s="12"/>
      <c r="K45" s="12"/>
      <c r="L45" s="12"/>
      <c r="M45" s="12">
        <f t="shared" si="0"/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1" customFormat="1" ht="30">
      <c r="A46" s="64">
        <v>13</v>
      </c>
      <c r="B46" s="28" t="s">
        <v>66</v>
      </c>
      <c r="C46" s="67" t="s">
        <v>67</v>
      </c>
      <c r="D46" s="12" t="s">
        <v>23</v>
      </c>
      <c r="E46" s="13"/>
      <c r="F46" s="51">
        <f>0.703+0.0105</f>
        <v>0.71349999999999991</v>
      </c>
      <c r="G46" s="13"/>
      <c r="H46" s="13"/>
      <c r="I46" s="13"/>
      <c r="J46" s="13"/>
      <c r="K46" s="13"/>
      <c r="L46" s="13"/>
      <c r="M46" s="13"/>
    </row>
    <row r="47" spans="1:256" s="1" customFormat="1">
      <c r="A47" s="64"/>
      <c r="B47" s="64"/>
      <c r="C47" s="68" t="s">
        <v>17</v>
      </c>
      <c r="D47" s="13" t="s">
        <v>18</v>
      </c>
      <c r="E47" s="13">
        <v>37.4</v>
      </c>
      <c r="F47" s="12">
        <f>ROUND(F46*E47,2)</f>
        <v>26.68</v>
      </c>
      <c r="G47" s="12"/>
      <c r="H47" s="12"/>
      <c r="I47" s="52"/>
      <c r="J47" s="12">
        <f>ROUND(F47*I47,2)</f>
        <v>0</v>
      </c>
      <c r="K47" s="12"/>
      <c r="L47" s="12"/>
      <c r="M47" s="12">
        <f t="shared" ref="M47:M51" si="2">H47+J47+L47</f>
        <v>0</v>
      </c>
    </row>
    <row r="48" spans="1:256" s="1" customFormat="1">
      <c r="A48" s="64"/>
      <c r="B48" s="64"/>
      <c r="C48" s="67" t="s">
        <v>19</v>
      </c>
      <c r="D48" s="13" t="s">
        <v>20</v>
      </c>
      <c r="E48" s="13">
        <v>6.32</v>
      </c>
      <c r="F48" s="12">
        <f>ROUND(F46*E48,2)</f>
        <v>4.51</v>
      </c>
      <c r="G48" s="12"/>
      <c r="H48" s="12"/>
      <c r="I48" s="12"/>
      <c r="J48" s="12"/>
      <c r="K48" s="12"/>
      <c r="L48" s="12">
        <f>ROUND(F48*K48,2)</f>
        <v>0</v>
      </c>
      <c r="M48" s="12">
        <f t="shared" si="2"/>
        <v>0</v>
      </c>
    </row>
    <row r="49" spans="1:256" s="1" customFormat="1" ht="15.75">
      <c r="A49" s="15"/>
      <c r="B49" s="22"/>
      <c r="C49" s="69" t="s">
        <v>68</v>
      </c>
      <c r="D49" s="16" t="s">
        <v>22</v>
      </c>
      <c r="E49" s="17">
        <v>0.75</v>
      </c>
      <c r="F49" s="12">
        <f>ROUND(F46*E49,2)</f>
        <v>0.54</v>
      </c>
      <c r="G49" s="13"/>
      <c r="H49" s="13">
        <f t="shared" ref="H49:H50" si="3">ROUND(F49*G49,2)</f>
        <v>0</v>
      </c>
      <c r="I49" s="12"/>
      <c r="J49" s="12"/>
      <c r="K49" s="12"/>
      <c r="L49" s="12"/>
      <c r="M49" s="12">
        <f t="shared" si="2"/>
        <v>0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</row>
    <row r="50" spans="1:256" s="1" customFormat="1">
      <c r="A50" s="64"/>
      <c r="B50" s="64"/>
      <c r="C50" s="68" t="s">
        <v>43</v>
      </c>
      <c r="D50" s="16" t="s">
        <v>23</v>
      </c>
      <c r="E50" s="13">
        <v>0.06</v>
      </c>
      <c r="F50" s="23">
        <f>ROUND(F46*E50,3)</f>
        <v>4.2999999999999997E-2</v>
      </c>
      <c r="G50" s="13"/>
      <c r="H50" s="13">
        <f t="shared" si="3"/>
        <v>0</v>
      </c>
      <c r="I50" s="12"/>
      <c r="J50" s="12"/>
      <c r="K50" s="12"/>
      <c r="L50" s="12"/>
      <c r="M50" s="12">
        <f t="shared" si="2"/>
        <v>0</v>
      </c>
    </row>
    <row r="51" spans="1:256" s="1" customFormat="1">
      <c r="A51" s="64"/>
      <c r="B51" s="64"/>
      <c r="C51" s="67" t="s">
        <v>21</v>
      </c>
      <c r="D51" s="13" t="s">
        <v>20</v>
      </c>
      <c r="E51" s="13">
        <v>7.63</v>
      </c>
      <c r="F51" s="12">
        <f>ROUND(F46*E51,2)</f>
        <v>5.44</v>
      </c>
      <c r="G51" s="13"/>
      <c r="H51" s="13">
        <f>ROUND(F51*G51,2)</f>
        <v>0</v>
      </c>
      <c r="I51" s="12"/>
      <c r="J51" s="12"/>
      <c r="K51" s="12"/>
      <c r="L51" s="12"/>
      <c r="M51" s="12">
        <f t="shared" si="2"/>
        <v>0</v>
      </c>
    </row>
    <row r="52" spans="1:256" s="14" customFormat="1" ht="30">
      <c r="A52" s="18">
        <v>14</v>
      </c>
      <c r="B52" s="28" t="s">
        <v>69</v>
      </c>
      <c r="C52" s="20" t="s">
        <v>70</v>
      </c>
      <c r="D52" s="12" t="s">
        <v>23</v>
      </c>
      <c r="E52" s="16"/>
      <c r="F52" s="51">
        <f>0.703+0.0105</f>
        <v>0.71349999999999991</v>
      </c>
      <c r="G52" s="12"/>
      <c r="H52" s="12">
        <f t="shared" ref="H52" si="4">ROUND(F52*G52,2)</f>
        <v>0</v>
      </c>
      <c r="I52" s="12"/>
      <c r="J52" s="12"/>
      <c r="K52" s="12"/>
      <c r="L52" s="12"/>
      <c r="M52" s="12">
        <f t="shared" ref="M52" si="5">L52+J52+H52</f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2" customFormat="1" ht="60">
      <c r="A53" s="18">
        <v>15</v>
      </c>
      <c r="B53" s="28" t="s">
        <v>37</v>
      </c>
      <c r="C53" s="37" t="s">
        <v>71</v>
      </c>
      <c r="D53" s="30" t="s">
        <v>27</v>
      </c>
      <c r="E53" s="30"/>
      <c r="F53" s="38">
        <v>1.9400000000000001E-2</v>
      </c>
      <c r="G53" s="18"/>
      <c r="H53" s="18"/>
      <c r="I53" s="12"/>
      <c r="J53" s="31"/>
      <c r="K53" s="18"/>
      <c r="L53" s="12"/>
      <c r="M53" s="31"/>
      <c r="N53" s="32"/>
    </row>
    <row r="54" spans="1:256" s="2" customFormat="1">
      <c r="A54" s="18"/>
      <c r="B54" s="39"/>
      <c r="C54" s="29" t="s">
        <v>17</v>
      </c>
      <c r="D54" s="18" t="s">
        <v>18</v>
      </c>
      <c r="E54" s="12">
        <v>7.25</v>
      </c>
      <c r="F54" s="12">
        <f>ROUND(E54*F53,2)</f>
        <v>0.14000000000000001</v>
      </c>
      <c r="G54" s="41"/>
      <c r="H54" s="41"/>
      <c r="I54" s="12"/>
      <c r="J54" s="12">
        <f>ROUND(I54*F54,2)</f>
        <v>0</v>
      </c>
      <c r="K54" s="41"/>
      <c r="L54" s="12"/>
      <c r="M54" s="12">
        <f>L54+J54+H54</f>
        <v>0</v>
      </c>
    </row>
    <row r="55" spans="1:256" s="2" customFormat="1">
      <c r="A55" s="18"/>
      <c r="B55" s="39"/>
      <c r="C55" s="40" t="s">
        <v>38</v>
      </c>
      <c r="D55" s="18" t="s">
        <v>32</v>
      </c>
      <c r="E55" s="12">
        <v>16.2</v>
      </c>
      <c r="F55" s="12">
        <f>ROUND(E55*F53,2)</f>
        <v>0.31</v>
      </c>
      <c r="G55" s="41"/>
      <c r="H55" s="41"/>
      <c r="I55" s="18"/>
      <c r="J55" s="31"/>
      <c r="K55" s="18"/>
      <c r="L55" s="12">
        <f>ROUND(K55*F55,2)</f>
        <v>0</v>
      </c>
      <c r="M55" s="12">
        <f>L55+J55+H55</f>
        <v>0</v>
      </c>
    </row>
    <row r="56" spans="1:256" s="6" customFormat="1">
      <c r="A56" s="18"/>
      <c r="B56" s="42"/>
      <c r="C56" s="29" t="s">
        <v>19</v>
      </c>
      <c r="D56" s="18" t="s">
        <v>20</v>
      </c>
      <c r="E56" s="12">
        <v>1.35</v>
      </c>
      <c r="F56" s="12">
        <f>ROUND(E56*F53,2)</f>
        <v>0.03</v>
      </c>
      <c r="G56" s="12"/>
      <c r="H56" s="31"/>
      <c r="I56" s="12"/>
      <c r="J56" s="31"/>
      <c r="K56" s="12"/>
      <c r="L56" s="12">
        <f>ROUND(F56*K56,2)</f>
        <v>0</v>
      </c>
      <c r="M56" s="12">
        <f>L56+J56+H56</f>
        <v>0</v>
      </c>
      <c r="N56" s="2"/>
    </row>
    <row r="57" spans="1:256" s="1" customFormat="1">
      <c r="A57" s="21"/>
      <c r="B57" s="22"/>
      <c r="C57" s="43" t="s">
        <v>29</v>
      </c>
      <c r="D57" s="22" t="s">
        <v>22</v>
      </c>
      <c r="E57" s="17">
        <v>0.04</v>
      </c>
      <c r="F57" s="12">
        <f>ROUND(E57*F53,2)</f>
        <v>0</v>
      </c>
      <c r="G57" s="17"/>
      <c r="H57" s="44">
        <f>ROUND(F57*G57,2)</f>
        <v>0</v>
      </c>
      <c r="I57" s="21"/>
      <c r="J57" s="31"/>
      <c r="K57" s="21"/>
      <c r="L57" s="12"/>
      <c r="M57" s="12">
        <f>L57+J57+H57</f>
        <v>0</v>
      </c>
    </row>
    <row r="58" spans="1:256" s="6" customFormat="1" ht="30">
      <c r="A58" s="18">
        <v>16</v>
      </c>
      <c r="B58" s="26" t="s">
        <v>57</v>
      </c>
      <c r="C58" s="45" t="s">
        <v>72</v>
      </c>
      <c r="D58" s="12" t="s">
        <v>23</v>
      </c>
      <c r="E58" s="16"/>
      <c r="F58" s="25">
        <f>F53*1.95*1000</f>
        <v>37.830000000000005</v>
      </c>
      <c r="G58" s="12"/>
      <c r="H58" s="12"/>
      <c r="I58" s="12"/>
      <c r="J58" s="12"/>
      <c r="K58" s="12"/>
      <c r="L58" s="12">
        <f>ROUND(F58*K58,2)</f>
        <v>0</v>
      </c>
      <c r="M58" s="12">
        <f>L58+J58+H58</f>
        <v>0</v>
      </c>
    </row>
    <row r="59" spans="1:256" s="2" customFormat="1">
      <c r="A59" s="18">
        <v>17</v>
      </c>
      <c r="B59" s="28" t="s">
        <v>39</v>
      </c>
      <c r="C59" s="29" t="s">
        <v>30</v>
      </c>
      <c r="D59" s="30" t="s">
        <v>27</v>
      </c>
      <c r="E59" s="30"/>
      <c r="F59" s="38">
        <f>F53</f>
        <v>1.9400000000000001E-2</v>
      </c>
      <c r="G59" s="18"/>
      <c r="H59" s="18"/>
      <c r="I59" s="12"/>
      <c r="J59" s="31"/>
      <c r="K59" s="18"/>
      <c r="L59" s="12"/>
      <c r="M59" s="12"/>
      <c r="N59" s="32"/>
    </row>
    <row r="60" spans="1:256" s="2" customFormat="1">
      <c r="A60" s="18"/>
      <c r="B60" s="24"/>
      <c r="C60" s="29" t="s">
        <v>17</v>
      </c>
      <c r="D60" s="30" t="s">
        <v>18</v>
      </c>
      <c r="E60" s="30">
        <v>3.23</v>
      </c>
      <c r="F60" s="16">
        <f>ROUND(F59*E60,2)</f>
        <v>0.06</v>
      </c>
      <c r="G60" s="18"/>
      <c r="H60" s="18"/>
      <c r="I60" s="12"/>
      <c r="J60" s="12">
        <f>ROUND(F60*I60,2)</f>
        <v>0</v>
      </c>
      <c r="K60" s="18"/>
      <c r="L60" s="12"/>
      <c r="M60" s="12">
        <f>H60+J60+L60</f>
        <v>0</v>
      </c>
      <c r="N60" s="32"/>
    </row>
    <row r="61" spans="1:256" s="2" customFormat="1">
      <c r="A61" s="18"/>
      <c r="B61" s="24"/>
      <c r="C61" s="29" t="s">
        <v>31</v>
      </c>
      <c r="D61" s="30" t="s">
        <v>32</v>
      </c>
      <c r="E61" s="30">
        <v>3.62</v>
      </c>
      <c r="F61" s="16">
        <f>ROUND(F59*E61,2)</f>
        <v>7.0000000000000007E-2</v>
      </c>
      <c r="G61" s="18"/>
      <c r="H61" s="18"/>
      <c r="I61" s="12"/>
      <c r="J61" s="31"/>
      <c r="K61" s="18"/>
      <c r="L61" s="12">
        <f>ROUND(F61*K61,2)</f>
        <v>0</v>
      </c>
      <c r="M61" s="12">
        <f>H61+J61+L61</f>
        <v>0</v>
      </c>
      <c r="N61" s="32"/>
    </row>
    <row r="62" spans="1:256" s="2" customFormat="1">
      <c r="A62" s="18"/>
      <c r="B62" s="24"/>
      <c r="C62" s="29" t="s">
        <v>19</v>
      </c>
      <c r="D62" s="30" t="s">
        <v>20</v>
      </c>
      <c r="E62" s="30">
        <v>0.18</v>
      </c>
      <c r="F62" s="16">
        <f>ROUND(F59*E62,2)</f>
        <v>0</v>
      </c>
      <c r="G62" s="18"/>
      <c r="H62" s="18"/>
      <c r="I62" s="12"/>
      <c r="J62" s="31"/>
      <c r="K62" s="18"/>
      <c r="L62" s="12">
        <f>ROUND(F62*K62,2)</f>
        <v>0</v>
      </c>
      <c r="M62" s="12">
        <f>H62+J62+L62</f>
        <v>0</v>
      </c>
      <c r="N62" s="32"/>
    </row>
    <row r="63" spans="1:256" s="2" customFormat="1">
      <c r="A63" s="18"/>
      <c r="B63" s="22"/>
      <c r="C63" s="43" t="s">
        <v>29</v>
      </c>
      <c r="D63" s="30" t="s">
        <v>22</v>
      </c>
      <c r="E63" s="30">
        <v>0.04</v>
      </c>
      <c r="F63" s="16">
        <f>ROUND(F59*E63,2)</f>
        <v>0</v>
      </c>
      <c r="G63" s="17"/>
      <c r="H63" s="18">
        <f>ROUND(F63*G63,2)</f>
        <v>0</v>
      </c>
      <c r="I63" s="12"/>
      <c r="J63" s="31"/>
      <c r="K63" s="18"/>
      <c r="L63" s="12"/>
      <c r="M63" s="12">
        <f>H63+J63+L63</f>
        <v>0</v>
      </c>
      <c r="N63" s="32"/>
    </row>
    <row r="64" spans="1:256" s="2" customFormat="1">
      <c r="A64" s="18">
        <v>18</v>
      </c>
      <c r="B64" s="28" t="s">
        <v>40</v>
      </c>
      <c r="C64" s="29" t="s">
        <v>41</v>
      </c>
      <c r="D64" s="30" t="s">
        <v>16</v>
      </c>
      <c r="E64" s="30"/>
      <c r="F64" s="56">
        <f>F53*10</f>
        <v>0.19400000000000001</v>
      </c>
      <c r="G64" s="18"/>
      <c r="H64" s="18"/>
      <c r="I64" s="12"/>
      <c r="J64" s="31"/>
      <c r="K64" s="18"/>
      <c r="L64" s="12"/>
      <c r="M64" s="12"/>
      <c r="N64" s="32"/>
    </row>
    <row r="65" spans="1:14" s="2" customFormat="1">
      <c r="A65" s="18"/>
      <c r="B65" s="24"/>
      <c r="C65" s="29" t="s">
        <v>17</v>
      </c>
      <c r="D65" s="30" t="s">
        <v>18</v>
      </c>
      <c r="E65" s="30">
        <v>13.4</v>
      </c>
      <c r="F65" s="16">
        <f>ROUND(F64*E65,2)</f>
        <v>2.6</v>
      </c>
      <c r="G65" s="18"/>
      <c r="H65" s="18"/>
      <c r="I65" s="12"/>
      <c r="J65" s="12">
        <f>ROUND(F65*I65,2)</f>
        <v>0</v>
      </c>
      <c r="K65" s="18"/>
      <c r="L65" s="12"/>
      <c r="M65" s="12">
        <f t="shared" ref="M65:M66" si="6">H65+J65+L65</f>
        <v>0</v>
      </c>
      <c r="N65" s="32"/>
    </row>
    <row r="66" spans="1:14" s="2" customFormat="1">
      <c r="A66" s="18"/>
      <c r="B66" s="24"/>
      <c r="C66" s="29" t="s">
        <v>42</v>
      </c>
      <c r="D66" s="30" t="s">
        <v>32</v>
      </c>
      <c r="E66" s="30">
        <v>13</v>
      </c>
      <c r="F66" s="16">
        <f>ROUND(F64*E66,2)</f>
        <v>2.52</v>
      </c>
      <c r="G66" s="18"/>
      <c r="H66" s="18"/>
      <c r="I66" s="12"/>
      <c r="J66" s="31"/>
      <c r="K66" s="18"/>
      <c r="L66" s="12">
        <f>ROUND(F66*K66,2)</f>
        <v>0</v>
      </c>
      <c r="M66" s="12">
        <f t="shared" si="6"/>
        <v>0</v>
      </c>
      <c r="N66" s="32"/>
    </row>
    <row r="67" spans="1:14" s="6" customFormat="1" ht="90">
      <c r="A67" s="18">
        <v>19</v>
      </c>
      <c r="B67" s="26" t="s">
        <v>73</v>
      </c>
      <c r="C67" s="45" t="s">
        <v>74</v>
      </c>
      <c r="D67" s="12" t="s">
        <v>23</v>
      </c>
      <c r="E67" s="16"/>
      <c r="F67" s="46">
        <f>9.7*2.5+0.703+0.0105</f>
        <v>24.9635</v>
      </c>
      <c r="G67" s="12"/>
      <c r="H67" s="63"/>
      <c r="I67" s="12"/>
      <c r="J67" s="12"/>
      <c r="K67" s="12"/>
      <c r="L67" s="12">
        <f t="shared" ref="L67" si="7">ROUND(F67*K67,2)</f>
        <v>0</v>
      </c>
      <c r="M67" s="12">
        <f t="shared" ref="M67" si="8">L67+J67+H67</f>
        <v>0</v>
      </c>
    </row>
    <row r="68" spans="1:14" ht="15.75">
      <c r="A68" s="21"/>
      <c r="B68" s="21"/>
      <c r="C68" s="47" t="s">
        <v>13</v>
      </c>
      <c r="D68" s="70" t="s">
        <v>20</v>
      </c>
      <c r="E68" s="27"/>
      <c r="F68" s="91"/>
      <c r="G68" s="91"/>
      <c r="H68" s="92"/>
      <c r="I68" s="92"/>
      <c r="J68" s="92"/>
      <c r="K68" s="92"/>
      <c r="L68" s="92"/>
      <c r="M68" s="92">
        <f>SUM(M10:M67)</f>
        <v>0</v>
      </c>
    </row>
    <row r="69" spans="1:14" ht="15.75">
      <c r="A69" s="21"/>
      <c r="B69" s="21"/>
      <c r="C69" s="49" t="s">
        <v>24</v>
      </c>
      <c r="D69" s="70" t="s">
        <v>1</v>
      </c>
      <c r="E69" s="89"/>
      <c r="F69" s="91"/>
      <c r="G69" s="91"/>
      <c r="H69" s="91"/>
      <c r="I69" s="91"/>
      <c r="J69" s="91"/>
      <c r="K69" s="91"/>
      <c r="L69" s="91"/>
      <c r="M69" s="92">
        <f>M68*E69%</f>
        <v>0</v>
      </c>
    </row>
    <row r="70" spans="1:14" ht="15.75">
      <c r="A70" s="21"/>
      <c r="B70" s="21"/>
      <c r="C70" s="49" t="s">
        <v>13</v>
      </c>
      <c r="D70" s="70" t="s">
        <v>20</v>
      </c>
      <c r="E70" s="89"/>
      <c r="F70" s="91"/>
      <c r="G70" s="91"/>
      <c r="H70" s="91"/>
      <c r="I70" s="91"/>
      <c r="J70" s="91"/>
      <c r="K70" s="91"/>
      <c r="L70" s="91"/>
      <c r="M70" s="92">
        <f>SUM(M68:M69)</f>
        <v>0</v>
      </c>
    </row>
    <row r="71" spans="1:14" ht="15.75">
      <c r="A71" s="21"/>
      <c r="B71" s="21"/>
      <c r="C71" s="49" t="s">
        <v>25</v>
      </c>
      <c r="D71" s="70" t="s">
        <v>1</v>
      </c>
      <c r="E71" s="89"/>
      <c r="F71" s="91"/>
      <c r="G71" s="91"/>
      <c r="H71" s="91"/>
      <c r="I71" s="91"/>
      <c r="J71" s="91"/>
      <c r="K71" s="91"/>
      <c r="L71" s="91"/>
      <c r="M71" s="92">
        <f>M70*E71%</f>
        <v>0</v>
      </c>
    </row>
    <row r="72" spans="1:14" ht="15.75">
      <c r="A72" s="21"/>
      <c r="B72" s="21"/>
      <c r="C72" s="49" t="s">
        <v>13</v>
      </c>
      <c r="D72" s="70" t="s">
        <v>20</v>
      </c>
      <c r="E72" s="90"/>
      <c r="F72" s="91"/>
      <c r="G72" s="91"/>
      <c r="H72" s="91"/>
      <c r="I72" s="91"/>
      <c r="J72" s="91"/>
      <c r="K72" s="91"/>
      <c r="L72" s="91"/>
      <c r="M72" s="92">
        <f>SUM(M70:M71)</f>
        <v>0</v>
      </c>
    </row>
    <row r="73" spans="1:14" ht="15.75">
      <c r="A73" s="85"/>
      <c r="B73" s="86"/>
      <c r="C73" s="88" t="s">
        <v>75</v>
      </c>
      <c r="D73" s="93" t="s">
        <v>1</v>
      </c>
      <c r="E73" s="94">
        <v>3</v>
      </c>
      <c r="F73" s="95"/>
      <c r="G73" s="95"/>
      <c r="H73" s="95"/>
      <c r="I73" s="95"/>
      <c r="J73" s="95"/>
      <c r="K73" s="95"/>
      <c r="L73" s="95"/>
      <c r="M73" s="96">
        <f>M72*E73%</f>
        <v>0</v>
      </c>
    </row>
    <row r="74" spans="1:14" ht="15.75">
      <c r="A74" s="85"/>
      <c r="B74" s="86"/>
      <c r="C74" s="87" t="s">
        <v>13</v>
      </c>
      <c r="D74" s="97" t="s">
        <v>20</v>
      </c>
      <c r="E74" s="94"/>
      <c r="F74" s="95"/>
      <c r="G74" s="95"/>
      <c r="H74" s="95"/>
      <c r="I74" s="95"/>
      <c r="J74" s="95"/>
      <c r="K74" s="95"/>
      <c r="L74" s="95"/>
      <c r="M74" s="96">
        <f>SUM(M72:M73)</f>
        <v>0</v>
      </c>
    </row>
    <row r="75" spans="1:14" ht="15.75">
      <c r="A75" s="85"/>
      <c r="B75" s="86"/>
      <c r="C75" s="87" t="s">
        <v>76</v>
      </c>
      <c r="D75" s="93" t="s">
        <v>1</v>
      </c>
      <c r="E75" s="94">
        <v>18</v>
      </c>
      <c r="F75" s="95"/>
      <c r="G75" s="95"/>
      <c r="H75" s="95"/>
      <c r="I75" s="95"/>
      <c r="J75" s="95"/>
      <c r="K75" s="95"/>
      <c r="L75" s="95"/>
      <c r="M75" s="96">
        <f>M74*E75%</f>
        <v>0</v>
      </c>
    </row>
    <row r="76" spans="1:14" ht="15.75">
      <c r="A76" s="85"/>
      <c r="B76" s="86"/>
      <c r="C76" s="87" t="s">
        <v>13</v>
      </c>
      <c r="D76" s="97" t="s">
        <v>20</v>
      </c>
      <c r="E76" s="95"/>
      <c r="F76" s="95"/>
      <c r="G76" s="95"/>
      <c r="H76" s="95"/>
      <c r="I76" s="95"/>
      <c r="J76" s="95"/>
      <c r="K76" s="95"/>
      <c r="L76" s="95"/>
      <c r="M76" s="96">
        <f>M75+M74</f>
        <v>0</v>
      </c>
    </row>
  </sheetData>
  <mergeCells count="15">
    <mergeCell ref="H5:K5"/>
    <mergeCell ref="A1:M1"/>
    <mergeCell ref="A2:M2"/>
    <mergeCell ref="A3:F3"/>
    <mergeCell ref="H3:K3"/>
    <mergeCell ref="B4:C4"/>
    <mergeCell ref="I6:J6"/>
    <mergeCell ref="K6:L6"/>
    <mergeCell ref="M6:M7"/>
    <mergeCell ref="A6:A7"/>
    <mergeCell ref="B6:B7"/>
    <mergeCell ref="C6:C7"/>
    <mergeCell ref="D6:D7"/>
    <mergeCell ref="E6:F6"/>
    <mergeCell ref="G6:H6"/>
  </mergeCells>
  <conditionalFormatting sqref="A8:IU72 A77:IU242 E73:IU76 IR73:IR87 IS73:IU83 HN73:IQ110">
    <cfRule type="cellIs" dxfId="111" priority="209" stopIfTrue="1" operator="equal">
      <formula>8223.307275</formula>
    </cfRule>
  </conditionalFormatting>
  <conditionalFormatting sqref="A77:IU103 A104:IR104 E76:IU76">
    <cfRule type="cellIs" dxfId="110" priority="207" stopIfTrue="1" operator="equal">
      <formula>8223.307275</formula>
    </cfRule>
  </conditionalFormatting>
  <conditionalFormatting sqref="A71:IO72 E73:IO73">
    <cfRule type="cellIs" dxfId="109" priority="204" stopIfTrue="1" operator="equal">
      <formula>8223.307275</formula>
    </cfRule>
  </conditionalFormatting>
  <conditionalFormatting sqref="A84:IR84">
    <cfRule type="cellIs" dxfId="108" priority="203" stopIfTrue="1" operator="equal">
      <formula>8223.307275</formula>
    </cfRule>
  </conditionalFormatting>
  <conditionalFormatting sqref="A77:IU103 A104:IR104 E76:IU76">
    <cfRule type="cellIs" dxfId="107" priority="200" stopIfTrue="1" operator="equal">
      <formula>8223.307275</formula>
    </cfRule>
  </conditionalFormatting>
  <conditionalFormatting sqref="A71:IO72 E73:IO73">
    <cfRule type="cellIs" dxfId="106" priority="197" stopIfTrue="1" operator="equal">
      <formula>8223.307275</formula>
    </cfRule>
  </conditionalFormatting>
  <conditionalFormatting sqref="A69:IU72 A85:IU112 A113:IR113 A77:IR84 E73:IR76">
    <cfRule type="cellIs" dxfId="105" priority="195" stopIfTrue="1" operator="equal">
      <formula>8223.307275</formula>
    </cfRule>
  </conditionalFormatting>
  <conditionalFormatting sqref="A77:IO78 E73:IO76">
    <cfRule type="cellIs" dxfId="104" priority="193" stopIfTrue="1" operator="equal">
      <formula>8223.307275</formula>
    </cfRule>
  </conditionalFormatting>
  <conditionalFormatting sqref="A77:IO82 E76:IO76">
    <cfRule type="cellIs" dxfId="103" priority="192" stopIfTrue="1" operator="equal">
      <formula>8223.307275</formula>
    </cfRule>
  </conditionalFormatting>
  <conditionalFormatting sqref="HN107:IQ147 A107:HM124 IR107:IR124">
    <cfRule type="cellIs" dxfId="102" priority="191" stopIfTrue="1" operator="equal">
      <formula>8223.307275</formula>
    </cfRule>
  </conditionalFormatting>
  <conditionalFormatting sqref="A120:IU123">
    <cfRule type="cellIs" dxfId="101" priority="190" stopIfTrue="1" operator="equal">
      <formula>8223.307275</formula>
    </cfRule>
  </conditionalFormatting>
  <conditionalFormatting sqref="IS107:IU120">
    <cfRule type="cellIs" dxfId="100" priority="189" stopIfTrue="1" operator="equal">
      <formula>8223.307275</formula>
    </cfRule>
  </conditionalFormatting>
  <conditionalFormatting sqref="A127:IU127 IS132:IU143 A147:IU151 A167:IU194 A125:IU125 A126:IR126 A128:IR146 A152:IR166 A195:IR195">
    <cfRule type="cellIs" dxfId="99" priority="188" stopIfTrue="1" operator="equal">
      <formula>8223.307275</formula>
    </cfRule>
  </conditionalFormatting>
  <conditionalFormatting sqref="A127:IO133">
    <cfRule type="cellIs" dxfId="98" priority="187" stopIfTrue="1" operator="equal">
      <formula>8223.307275</formula>
    </cfRule>
  </conditionalFormatting>
  <conditionalFormatting sqref="A154:IO160 HN122:IR132 HN133:IO146">
    <cfRule type="cellIs" dxfId="97" priority="186" stopIfTrue="1" operator="equal">
      <formula>8223.307275</formula>
    </cfRule>
  </conditionalFormatting>
  <conditionalFormatting sqref="A107:IQ178">
    <cfRule type="cellIs" dxfId="96" priority="185" stopIfTrue="1" operator="equal">
      <formula>8223.307275</formula>
    </cfRule>
  </conditionalFormatting>
  <conditionalFormatting sqref="A158:IO164 A108:HM157 HN126:IR136 HN109:IO125 HN137:IO150">
    <cfRule type="cellIs" dxfId="95" priority="184" stopIfTrue="1" operator="equal">
      <formula>8223.307275</formula>
    </cfRule>
  </conditionalFormatting>
  <conditionalFormatting sqref="D107:E111">
    <cfRule type="cellIs" dxfId="94" priority="183" stopIfTrue="1" operator="equal">
      <formula>8223.307275</formula>
    </cfRule>
  </conditionalFormatting>
  <conditionalFormatting sqref="D107:D111">
    <cfRule type="cellIs" dxfId="93" priority="182" stopIfTrue="1" operator="equal">
      <formula>8223.307275</formula>
    </cfRule>
  </conditionalFormatting>
  <conditionalFormatting sqref="A77:HM87 E73:HM76">
    <cfRule type="cellIs" dxfId="92" priority="181" stopIfTrue="1" operator="equal">
      <formula>8223.307275</formula>
    </cfRule>
  </conditionalFormatting>
  <conditionalFormatting sqref="A83:IU86">
    <cfRule type="cellIs" dxfId="91" priority="180" stopIfTrue="1" operator="equal">
      <formula>8223.307275</formula>
    </cfRule>
  </conditionalFormatting>
  <conditionalFormatting sqref="A90:IU90 IS95:IU106 A110:IU114 A130:IU157 A88:IU88 A89:IR89 A91:IR109 A115:IR129 A158:IR158">
    <cfRule type="cellIs" dxfId="90" priority="178" stopIfTrue="1" operator="equal">
      <formula>8223.307275</formula>
    </cfRule>
  </conditionalFormatting>
  <conditionalFormatting sqref="A90:IO96">
    <cfRule type="cellIs" dxfId="89" priority="177" stopIfTrue="1" operator="equal">
      <formula>8223.307275</formula>
    </cfRule>
  </conditionalFormatting>
  <conditionalFormatting sqref="A117:IO123 HN85:IR95 HN96:IO109">
    <cfRule type="cellIs" dxfId="88" priority="176" stopIfTrue="1" operator="equal">
      <formula>8223.307275</formula>
    </cfRule>
  </conditionalFormatting>
  <conditionalFormatting sqref="A77:IQ141 E73:IQ76">
    <cfRule type="cellIs" dxfId="87" priority="175" stopIfTrue="1" operator="equal">
      <formula>8223.307275</formula>
    </cfRule>
  </conditionalFormatting>
  <conditionalFormatting sqref="A121:IO127 HN89:IR99 HN100:IO113 A77:HM120 E73:HM76">
    <cfRule type="cellIs" dxfId="86" priority="174" stopIfTrue="1" operator="equal">
      <formula>8223.307275</formula>
    </cfRule>
  </conditionalFormatting>
  <conditionalFormatting sqref="E73:E74">
    <cfRule type="cellIs" dxfId="85" priority="173" stopIfTrue="1" operator="equal">
      <formula>8223.307275</formula>
    </cfRule>
  </conditionalFormatting>
  <conditionalFormatting sqref="A70:IU72 A94:IR94 A77:IU93 E73:IU76">
    <cfRule type="cellIs" dxfId="84" priority="171" stopIfTrue="1" operator="equal">
      <formula>8223.307275</formula>
    </cfRule>
  </conditionalFormatting>
  <conditionalFormatting sqref="A72:IU72 A88:IU115 A77:IR87 A116:IR116 E73:IR76">
    <cfRule type="cellIs" dxfId="83" priority="167" stopIfTrue="1" operator="equal">
      <formula>8223.307275</formula>
    </cfRule>
  </conditionalFormatting>
  <conditionalFormatting sqref="A77:IO81 E75:IO76">
    <cfRule type="cellIs" dxfId="82" priority="165" stopIfTrue="1" operator="equal">
      <formula>8223.307275</formula>
    </cfRule>
  </conditionalFormatting>
  <conditionalFormatting sqref="A79:IO85">
    <cfRule type="cellIs" dxfId="81" priority="164" stopIfTrue="1" operator="equal">
      <formula>8223.307275</formula>
    </cfRule>
  </conditionalFormatting>
  <conditionalFormatting sqref="HN131:IQ171 A131:HM148 IR131:IR148">
    <cfRule type="cellIs" dxfId="80" priority="163" stopIfTrue="1" operator="equal">
      <formula>8223.307275</formula>
    </cfRule>
  </conditionalFormatting>
  <conditionalFormatting sqref="A144:IU147">
    <cfRule type="cellIs" dxfId="79" priority="162" stopIfTrue="1" operator="equal">
      <formula>8223.307275</formula>
    </cfRule>
  </conditionalFormatting>
  <conditionalFormatting sqref="IS131:IU144">
    <cfRule type="cellIs" dxfId="78" priority="161" stopIfTrue="1" operator="equal">
      <formula>8223.307275</formula>
    </cfRule>
  </conditionalFormatting>
  <conditionalFormatting sqref="A151:IU151 IS156:IU167 A171:IU175 A191:IU218 A149:IU149 A150:IR150 A152:IR170 A176:IR190 A219:IR219">
    <cfRule type="cellIs" dxfId="77" priority="160" stopIfTrue="1" operator="equal">
      <formula>8223.307275</formula>
    </cfRule>
  </conditionalFormatting>
  <conditionalFormatting sqref="A151:IO157">
    <cfRule type="cellIs" dxfId="76" priority="159" stopIfTrue="1" operator="equal">
      <formula>8223.307275</formula>
    </cfRule>
  </conditionalFormatting>
  <conditionalFormatting sqref="A178:IO184 HN146:IR156 HN157:IO170">
    <cfRule type="cellIs" dxfId="75" priority="158" stopIfTrue="1" operator="equal">
      <formula>8223.307275</formula>
    </cfRule>
  </conditionalFormatting>
  <conditionalFormatting sqref="A131:IQ202">
    <cfRule type="cellIs" dxfId="74" priority="157" stopIfTrue="1" operator="equal">
      <formula>8223.307275</formula>
    </cfRule>
  </conditionalFormatting>
  <conditionalFormatting sqref="A182:IO188 A132:HM181 HN150:IR160 HN133:IO149 HN161:IO174">
    <cfRule type="cellIs" dxfId="73" priority="156" stopIfTrue="1" operator="equal">
      <formula>8223.307275</formula>
    </cfRule>
  </conditionalFormatting>
  <conditionalFormatting sqref="D131:E135">
    <cfRule type="cellIs" dxfId="72" priority="155" stopIfTrue="1" operator="equal">
      <formula>8223.307275</formula>
    </cfRule>
  </conditionalFormatting>
  <conditionalFormatting sqref="D131:D135">
    <cfRule type="cellIs" dxfId="71" priority="154" stopIfTrue="1" operator="equal">
      <formula>8223.307275</formula>
    </cfRule>
  </conditionalFormatting>
  <conditionalFormatting sqref="HN94:IQ134 A94:HM111 IR94:IR111">
    <cfRule type="cellIs" dxfId="70" priority="153" stopIfTrue="1" operator="equal">
      <formula>8223.307275</formula>
    </cfRule>
  </conditionalFormatting>
  <conditionalFormatting sqref="A107:IU110">
    <cfRule type="cellIs" dxfId="69" priority="152" stopIfTrue="1" operator="equal">
      <formula>8223.307275</formula>
    </cfRule>
  </conditionalFormatting>
  <conditionalFormatting sqref="IS94:IU107">
    <cfRule type="cellIs" dxfId="68" priority="151" stopIfTrue="1" operator="equal">
      <formula>8223.307275</formula>
    </cfRule>
  </conditionalFormatting>
  <conditionalFormatting sqref="A114:IU114 IS119:IU130 A134:IU138 A154:IU181 A112:IU112 A113:IR113 A115:IR133 A139:IR153 A182:IR182">
    <cfRule type="cellIs" dxfId="67" priority="150" stopIfTrue="1" operator="equal">
      <formula>8223.307275</formula>
    </cfRule>
  </conditionalFormatting>
  <conditionalFormatting sqref="A114:IO120">
    <cfRule type="cellIs" dxfId="66" priority="149" stopIfTrue="1" operator="equal">
      <formula>8223.307275</formula>
    </cfRule>
  </conditionalFormatting>
  <conditionalFormatting sqref="A141:IO147 HN109:IR119 HN120:IO133">
    <cfRule type="cellIs" dxfId="65" priority="148" stopIfTrue="1" operator="equal">
      <formula>8223.307275</formula>
    </cfRule>
  </conditionalFormatting>
  <conditionalFormatting sqref="A94:IQ165">
    <cfRule type="cellIs" dxfId="64" priority="147" stopIfTrue="1" operator="equal">
      <formula>8223.307275</formula>
    </cfRule>
  </conditionalFormatting>
  <conditionalFormatting sqref="A145:IO151 A95:HM144 HN113:IR123 HN96:IO112 HN124:IO137">
    <cfRule type="cellIs" dxfId="63" priority="146" stopIfTrue="1" operator="equal">
      <formula>8223.307275</formula>
    </cfRule>
  </conditionalFormatting>
  <conditionalFormatting sqref="D94:E98">
    <cfRule type="cellIs" dxfId="62" priority="145" stopIfTrue="1" operator="equal">
      <formula>8223.307275</formula>
    </cfRule>
  </conditionalFormatting>
  <conditionalFormatting sqref="D94:D98">
    <cfRule type="cellIs" dxfId="61" priority="144" stopIfTrue="1" operator="equal">
      <formula>8223.307275</formula>
    </cfRule>
  </conditionalFormatting>
  <conditionalFormatting sqref="A90:IU117 A77:IR89 A118:IR118 E75:IR76 E73:IU74">
    <cfRule type="cellIs" dxfId="60" priority="140" stopIfTrue="1" operator="equal">
      <formula>8223.307275</formula>
    </cfRule>
  </conditionalFormatting>
  <conditionalFormatting sqref="A77:IO83">
    <cfRule type="cellIs" dxfId="59" priority="138" stopIfTrue="1" operator="equal">
      <formula>8223.307275</formula>
    </cfRule>
  </conditionalFormatting>
  <conditionalFormatting sqref="A81:IO87">
    <cfRule type="cellIs" dxfId="58" priority="136" stopIfTrue="1" operator="equal">
      <formula>8223.307275</formula>
    </cfRule>
  </conditionalFormatting>
  <conditionalFormatting sqref="HN129:IQ169 A129:HM146 IR129:IR146">
    <cfRule type="cellIs" dxfId="57" priority="133" stopIfTrue="1" operator="equal">
      <formula>8223.307275</formula>
    </cfRule>
  </conditionalFormatting>
  <conditionalFormatting sqref="A142:IU145">
    <cfRule type="cellIs" dxfId="56" priority="132" stopIfTrue="1" operator="equal">
      <formula>8223.307275</formula>
    </cfRule>
  </conditionalFormatting>
  <conditionalFormatting sqref="IS129:IU142">
    <cfRule type="cellIs" dxfId="55" priority="131" stopIfTrue="1" operator="equal">
      <formula>8223.307275</formula>
    </cfRule>
  </conditionalFormatting>
  <conditionalFormatting sqref="A149:IU149 IS154:IU165 A169:IU173 A189:IU216 A147:IU147 A148:IR148 A150:IR168 A174:IR188 A217:IR217">
    <cfRule type="cellIs" dxfId="54" priority="130" stopIfTrue="1" operator="equal">
      <formula>8223.307275</formula>
    </cfRule>
  </conditionalFormatting>
  <conditionalFormatting sqref="A149:IO155">
    <cfRule type="cellIs" dxfId="53" priority="129" stopIfTrue="1" operator="equal">
      <formula>8223.307275</formula>
    </cfRule>
  </conditionalFormatting>
  <conditionalFormatting sqref="A176:IO182 HN144:IR154 HN155:IO168">
    <cfRule type="cellIs" dxfId="52" priority="128" stopIfTrue="1" operator="equal">
      <formula>8223.307275</formula>
    </cfRule>
  </conditionalFormatting>
  <conditionalFormatting sqref="A129:IQ200">
    <cfRule type="cellIs" dxfId="51" priority="127" stopIfTrue="1" operator="equal">
      <formula>8223.307275</formula>
    </cfRule>
  </conditionalFormatting>
  <conditionalFormatting sqref="A180:IO186 A130:HM179 HN148:IR158 HN131:IO147 HN159:IO172">
    <cfRule type="cellIs" dxfId="50" priority="126" stopIfTrue="1" operator="equal">
      <formula>8223.307275</formula>
    </cfRule>
  </conditionalFormatting>
  <conditionalFormatting sqref="D129:E133">
    <cfRule type="cellIs" dxfId="49" priority="125" stopIfTrue="1" operator="equal">
      <formula>8223.307275</formula>
    </cfRule>
  </conditionalFormatting>
  <conditionalFormatting sqref="D129:D133">
    <cfRule type="cellIs" dxfId="48" priority="124" stopIfTrue="1" operator="equal">
      <formula>8223.307275</formula>
    </cfRule>
  </conditionalFormatting>
  <conditionalFormatting sqref="HN92:IQ132 A92:HM109 IR92:IR109">
    <cfRule type="cellIs" dxfId="47" priority="123" stopIfTrue="1" operator="equal">
      <formula>8223.307275</formula>
    </cfRule>
  </conditionalFormatting>
  <conditionalFormatting sqref="A105:IU108">
    <cfRule type="cellIs" dxfId="46" priority="122" stopIfTrue="1" operator="equal">
      <formula>8223.307275</formula>
    </cfRule>
  </conditionalFormatting>
  <conditionalFormatting sqref="IS92:IU105">
    <cfRule type="cellIs" dxfId="45" priority="121" stopIfTrue="1" operator="equal">
      <formula>8223.307275</formula>
    </cfRule>
  </conditionalFormatting>
  <conditionalFormatting sqref="A112:IU112 IS117:IU128 A132:IU136 A152:IU179 A110:IU110 A111:IR111 A113:IR131 A137:IR151 A180:IR180">
    <cfRule type="cellIs" dxfId="44" priority="120" stopIfTrue="1" operator="equal">
      <formula>8223.307275</formula>
    </cfRule>
  </conditionalFormatting>
  <conditionalFormatting sqref="A112:IO118">
    <cfRule type="cellIs" dxfId="43" priority="119" stopIfTrue="1" operator="equal">
      <formula>8223.307275</formula>
    </cfRule>
  </conditionalFormatting>
  <conditionalFormatting sqref="A139:IO145 HN107:IR117 HN118:IO131">
    <cfRule type="cellIs" dxfId="42" priority="118" stopIfTrue="1" operator="equal">
      <formula>8223.307275</formula>
    </cfRule>
  </conditionalFormatting>
  <conditionalFormatting sqref="A92:IQ163">
    <cfRule type="cellIs" dxfId="41" priority="117" stopIfTrue="1" operator="equal">
      <formula>8223.307275</formula>
    </cfRule>
  </conditionalFormatting>
  <conditionalFormatting sqref="A143:IO149 A93:HM142 HN111:IR121 HN94:IO110 HN122:IO135">
    <cfRule type="cellIs" dxfId="40" priority="116" stopIfTrue="1" operator="equal">
      <formula>8223.307275</formula>
    </cfRule>
  </conditionalFormatting>
  <conditionalFormatting sqref="D92:E96">
    <cfRule type="cellIs" dxfId="39" priority="115" stopIfTrue="1" operator="equal">
      <formula>8223.307275</formula>
    </cfRule>
  </conditionalFormatting>
  <conditionalFormatting sqref="D92:D96">
    <cfRule type="cellIs" dxfId="38" priority="114" stopIfTrue="1" operator="equal">
      <formula>8223.307275</formula>
    </cfRule>
  </conditionalFormatting>
  <conditionalFormatting sqref="A72:IU72 A88:IU115 A77:IR87 A116:IR116 E73:IR76">
    <cfRule type="cellIs" dxfId="37" priority="110" stopIfTrue="1" operator="equal">
      <formula>8223.307275</formula>
    </cfRule>
  </conditionalFormatting>
  <conditionalFormatting sqref="A77:IO81 E75:IO76">
    <cfRule type="cellIs" dxfId="36" priority="108" stopIfTrue="1" operator="equal">
      <formula>8223.307275</formula>
    </cfRule>
  </conditionalFormatting>
  <conditionalFormatting sqref="A79:IO85">
    <cfRule type="cellIs" dxfId="35" priority="106" stopIfTrue="1" operator="equal">
      <formula>8223.307275</formula>
    </cfRule>
  </conditionalFormatting>
  <conditionalFormatting sqref="A71:IU72 A87:IU114 A115:IR115 A77:IR86 E73:IR76">
    <cfRule type="cellIs" dxfId="34" priority="102" stopIfTrue="1" operator="equal">
      <formula>8223.307275</formula>
    </cfRule>
  </conditionalFormatting>
  <conditionalFormatting sqref="A77:IO80 E74:IO76">
    <cfRule type="cellIs" dxfId="33" priority="100" stopIfTrue="1" operator="equal">
      <formula>8223.307275</formula>
    </cfRule>
  </conditionalFormatting>
  <conditionalFormatting sqref="A78:IO84">
    <cfRule type="cellIs" dxfId="32" priority="99" stopIfTrue="1" operator="equal">
      <formula>8223.307275</formula>
    </cfRule>
  </conditionalFormatting>
  <conditionalFormatting sqref="A77:IU103 A104:IR104 E76:IU76">
    <cfRule type="cellIs" dxfId="31" priority="96" stopIfTrue="1" operator="equal">
      <formula>8223.307275</formula>
    </cfRule>
  </conditionalFormatting>
  <conditionalFormatting sqref="A71:IO72 E73:IO73">
    <cfRule type="cellIs" dxfId="30" priority="93" stopIfTrue="1" operator="equal">
      <formula>8223.307275</formula>
    </cfRule>
  </conditionalFormatting>
  <conditionalFormatting sqref="A84:IR84">
    <cfRule type="cellIs" dxfId="29" priority="92" stopIfTrue="1" operator="equal">
      <formula>8223.307275</formula>
    </cfRule>
  </conditionalFormatting>
  <conditionalFormatting sqref="A77:IU103 A104:IR104 E76:IU76">
    <cfRule type="cellIs" dxfId="28" priority="88" stopIfTrue="1" operator="equal">
      <formula>8223.307275</formula>
    </cfRule>
  </conditionalFormatting>
  <conditionalFormatting sqref="A71:IO72 E73:IO73">
    <cfRule type="cellIs" dxfId="27" priority="85" stopIfTrue="1" operator="equal">
      <formula>8223.307275</formula>
    </cfRule>
  </conditionalFormatting>
  <conditionalFormatting sqref="A69:IU72 A85:IU112 A113:IR113 A77:IR84 E73:IR76">
    <cfRule type="cellIs" dxfId="26" priority="83" stopIfTrue="1" operator="equal">
      <formula>8223.307275</formula>
    </cfRule>
  </conditionalFormatting>
  <conditionalFormatting sqref="A77:IO78 E73:IO76">
    <cfRule type="cellIs" dxfId="25" priority="81" stopIfTrue="1" operator="equal">
      <formula>8223.307275</formula>
    </cfRule>
  </conditionalFormatting>
  <conditionalFormatting sqref="A77:IO82 E76:IO76">
    <cfRule type="cellIs" dxfId="24" priority="80" stopIfTrue="1" operator="equal">
      <formula>8223.307275</formula>
    </cfRule>
  </conditionalFormatting>
  <conditionalFormatting sqref="HN107:IQ147 A107:HM124 IR107:IR124">
    <cfRule type="cellIs" dxfId="23" priority="79" stopIfTrue="1" operator="equal">
      <formula>8223.307275</formula>
    </cfRule>
  </conditionalFormatting>
  <conditionalFormatting sqref="A120:IU123">
    <cfRule type="cellIs" dxfId="22" priority="78" stopIfTrue="1" operator="equal">
      <formula>8223.307275</formula>
    </cfRule>
  </conditionalFormatting>
  <conditionalFormatting sqref="IS107:IU120">
    <cfRule type="cellIs" dxfId="21" priority="77" stopIfTrue="1" operator="equal">
      <formula>8223.307275</formula>
    </cfRule>
  </conditionalFormatting>
  <conditionalFormatting sqref="A127:IU127 IS132:IU143 A147:IU151 A167:IU194 A125:IU125 A126:IR126 A128:IR146 A152:IR166 A195:IR195">
    <cfRule type="cellIs" dxfId="20" priority="76" stopIfTrue="1" operator="equal">
      <formula>8223.307275</formula>
    </cfRule>
  </conditionalFormatting>
  <conditionalFormatting sqref="A127:IO133">
    <cfRule type="cellIs" dxfId="19" priority="75" stopIfTrue="1" operator="equal">
      <formula>8223.307275</formula>
    </cfRule>
  </conditionalFormatting>
  <conditionalFormatting sqref="A154:IO160 HN122:IR132 HN133:IO146">
    <cfRule type="cellIs" dxfId="18" priority="74" stopIfTrue="1" operator="equal">
      <formula>8223.307275</formula>
    </cfRule>
  </conditionalFormatting>
  <conditionalFormatting sqref="A107:IQ178">
    <cfRule type="cellIs" dxfId="17" priority="73" stopIfTrue="1" operator="equal">
      <formula>8223.307275</formula>
    </cfRule>
  </conditionalFormatting>
  <conditionalFormatting sqref="A158:IO164 A108:HM157 HN126:IR136 HN109:IO125 HN137:IO150">
    <cfRule type="cellIs" dxfId="16" priority="72" stopIfTrue="1" operator="equal">
      <formula>8223.307275</formula>
    </cfRule>
  </conditionalFormatting>
  <conditionalFormatting sqref="D107:E111">
    <cfRule type="cellIs" dxfId="15" priority="71" stopIfTrue="1" operator="equal">
      <formula>8223.307275</formula>
    </cfRule>
  </conditionalFormatting>
  <conditionalFormatting sqref="D107:D111">
    <cfRule type="cellIs" dxfId="14" priority="70" stopIfTrue="1" operator="equal">
      <formula>8223.307275</formula>
    </cfRule>
  </conditionalFormatting>
  <conditionalFormatting sqref="A77:HM87 E73:HM76">
    <cfRule type="cellIs" dxfId="13" priority="69" stopIfTrue="1" operator="equal">
      <formula>8223.307275</formula>
    </cfRule>
  </conditionalFormatting>
  <conditionalFormatting sqref="A83:IU86">
    <cfRule type="cellIs" dxfId="12" priority="68" stopIfTrue="1" operator="equal">
      <formula>8223.307275</formula>
    </cfRule>
  </conditionalFormatting>
  <conditionalFormatting sqref="A90:IU90 IS95:IU106 A110:IU114 A130:IU157 A88:IU88 A89:IR89 A91:IR109 A115:IR129 A158:IR158">
    <cfRule type="cellIs" dxfId="11" priority="66" stopIfTrue="1" operator="equal">
      <formula>8223.307275</formula>
    </cfRule>
  </conditionalFormatting>
  <conditionalFormatting sqref="A90:IO96">
    <cfRule type="cellIs" dxfId="10" priority="65" stopIfTrue="1" operator="equal">
      <formula>8223.307275</formula>
    </cfRule>
  </conditionalFormatting>
  <conditionalFormatting sqref="A117:IO123 HN85:IR95 HN96:IO109">
    <cfRule type="cellIs" dxfId="9" priority="64" stopIfTrue="1" operator="equal">
      <formula>8223.307275</formula>
    </cfRule>
  </conditionalFormatting>
  <conditionalFormatting sqref="A77:IQ141 E73:IQ76">
    <cfRule type="cellIs" dxfId="8" priority="63" stopIfTrue="1" operator="equal">
      <formula>8223.307275</formula>
    </cfRule>
  </conditionalFormatting>
  <conditionalFormatting sqref="A121:IO127 HN89:IR99 HN100:IO113 A77:HM120 E73:HM76">
    <cfRule type="cellIs" dxfId="7" priority="62" stopIfTrue="1" operator="equal">
      <formula>8223.307275</formula>
    </cfRule>
  </conditionalFormatting>
  <conditionalFormatting sqref="E73:E74">
    <cfRule type="cellIs" dxfId="6" priority="61" stopIfTrue="1" operator="equal">
      <formula>8223.307275</formula>
    </cfRule>
  </conditionalFormatting>
  <conditionalFormatting sqref="A70:IU72 A94:IR94 A77:IU93 E73:IU76">
    <cfRule type="cellIs" dxfId="5" priority="59" stopIfTrue="1" operator="equal">
      <formula>8223.307275</formula>
    </cfRule>
  </conditionalFormatting>
  <conditionalFormatting sqref="A72:IU72 A88:IU115 A77:IR87 A116:IR116 E73:IR76">
    <cfRule type="cellIs" dxfId="4" priority="53" stopIfTrue="1" operator="equal">
      <formula>8223.307275</formula>
    </cfRule>
  </conditionalFormatting>
  <conditionalFormatting sqref="A77:IO81 E75:IO76">
    <cfRule type="cellIs" dxfId="3" priority="51" stopIfTrue="1" operator="equal">
      <formula>8223.307275</formula>
    </cfRule>
  </conditionalFormatting>
  <conditionalFormatting sqref="A79:IO85">
    <cfRule type="cellIs" dxfId="2" priority="49" stopIfTrue="1" operator="equal">
      <formula>8223.307275</formula>
    </cfRule>
  </conditionalFormatting>
  <conditionalFormatting sqref="A243:IR243">
    <cfRule type="cellIs" dxfId="1" priority="46" stopIfTrue="1" operator="equal">
      <formula>8223.307275</formula>
    </cfRule>
  </conditionalFormatting>
  <conditionalFormatting sqref="A73:D76">
    <cfRule type="cellIs" dxfId="0" priority="1" operator="equal">
      <formula>0</formula>
    </cfRule>
  </conditionalFormatting>
  <pageMargins left="0.25" right="0.25" top="0.75" bottom="0.75" header="0.3" footer="0.3"/>
  <pageSetup paperSize="9" scale="94" fitToHeight="0" orientation="landscape" r:id="rId1"/>
  <rowBreaks count="1" manualBreakCount="1">
    <brk id="5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4–1</vt:lpstr>
      <vt:lpstr>'4–1'!Print_Area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Aleksandre Gogsadze</cp:lastModifiedBy>
  <cp:revision/>
  <cp:lastPrinted>2022-08-08T10:16:01Z</cp:lastPrinted>
  <dcterms:created xsi:type="dcterms:W3CDTF">2013-04-21T20:24:51Z</dcterms:created>
  <dcterms:modified xsi:type="dcterms:W3CDTF">2022-08-08T10:16:03Z</dcterms:modified>
</cp:coreProperties>
</file>