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375" tabRatio="856" firstSheet="1" activeTab="1"/>
  </bookViews>
  <sheets>
    <sheet name="gare kan." sheetId="1" state="hidden" r:id="rId1"/>
    <sheet name="მოცულობები" sheetId="2" r:id="rId2"/>
  </sheets>
  <definedNames/>
  <calcPr fullCalcOnLoad="1"/>
</workbook>
</file>

<file path=xl/sharedStrings.xml><?xml version="1.0" encoding="utf-8"?>
<sst xmlns="http://schemas.openxmlformats.org/spreadsheetml/2006/main" count="1026" uniqueCount="347">
  <si>
    <t xml:space="preserve">ჩაფლული ტიპის შტეპსელური როზეტების დაყენება დამიწების კონტაქტით  </t>
  </si>
  <si>
    <t xml:space="preserve">შრომის დანახარჯი </t>
  </si>
  <si>
    <t>მანქანები</t>
  </si>
  <si>
    <t>ც</t>
  </si>
  <si>
    <t xml:space="preserve">სხვა მასალები </t>
  </si>
  <si>
    <r>
      <t>მ</t>
    </r>
    <r>
      <rPr>
        <b/>
        <vertAlign val="superscript"/>
        <sz val="10"/>
        <rFont val="Sylfaen"/>
        <family val="1"/>
      </rPr>
      <t>2</t>
    </r>
  </si>
  <si>
    <t>გ/მ</t>
  </si>
  <si>
    <t>ცემენტის დუღაბი</t>
  </si>
  <si>
    <t xml:space="preserve">ანტიკოროზიული საღებავი </t>
  </si>
  <si>
    <t>ოლიფა</t>
  </si>
  <si>
    <t xml:space="preserve">ცემენტის დუღაბი </t>
  </si>
  <si>
    <r>
      <t>მ</t>
    </r>
    <r>
      <rPr>
        <vertAlign val="superscript"/>
        <sz val="10"/>
        <rFont val="Sylfaen"/>
        <family val="1"/>
      </rPr>
      <t>2</t>
    </r>
  </si>
  <si>
    <t>კომპლ</t>
  </si>
  <si>
    <t>საღებავი წყალემულსია</t>
  </si>
  <si>
    <t>ტნ</t>
  </si>
  <si>
    <t>ჩაფლული ტიპის გამანაწილებელი კოლოფი</t>
  </si>
  <si>
    <t>ყალიბის ფარი სისქე 25მმ</t>
  </si>
  <si>
    <t>ცალი</t>
  </si>
  <si>
    <t xml:space="preserve">ლარი </t>
  </si>
  <si>
    <t>ლარი</t>
  </si>
  <si>
    <t>lari</t>
  </si>
  <si>
    <t>#</t>
  </si>
  <si>
    <t>saxarjTaRricxvo Rirebuleba</t>
  </si>
  <si>
    <t>7</t>
  </si>
  <si>
    <t>8</t>
  </si>
  <si>
    <t>9</t>
  </si>
  <si>
    <t>10</t>
  </si>
  <si>
    <t>jami</t>
  </si>
  <si>
    <t>ganzomilebis erTeuli</t>
  </si>
  <si>
    <t>sul</t>
  </si>
  <si>
    <t>1</t>
  </si>
  <si>
    <t>2</t>
  </si>
  <si>
    <t>3</t>
  </si>
  <si>
    <t>4</t>
  </si>
  <si>
    <t>5</t>
  </si>
  <si>
    <t>6</t>
  </si>
  <si>
    <t>raodenoba</t>
  </si>
  <si>
    <t>ganzomilebis erTeulze</t>
  </si>
  <si>
    <t>saproeqto monacemebi</t>
  </si>
  <si>
    <t>safuZveli</t>
  </si>
  <si>
    <t>samuSaoTa dasaxeleba</t>
  </si>
  <si>
    <t>c</t>
  </si>
  <si>
    <t>12</t>
  </si>
  <si>
    <t>13</t>
  </si>
  <si>
    <t>14</t>
  </si>
  <si>
    <t xml:space="preserve">lokalur-resursuli jami </t>
  </si>
  <si>
    <t xml:space="preserve">SromiTi danaxarji </t>
  </si>
  <si>
    <t>16</t>
  </si>
  <si>
    <t>17</t>
  </si>
  <si>
    <t>18</t>
  </si>
  <si>
    <t>19</t>
  </si>
  <si>
    <t>20</t>
  </si>
  <si>
    <t>manqanebi da materialuri resursebi</t>
  </si>
  <si>
    <t xml:space="preserve">sul xarjTaRricxviT </t>
  </si>
  <si>
    <t>s.n. da w. IV-2-82 t-8 cx. 46-18-3</t>
  </si>
  <si>
    <t>kac/sT</t>
  </si>
  <si>
    <t>sxva masalebi</t>
  </si>
  <si>
    <t>k-1,15</t>
  </si>
  <si>
    <t>man/sT</t>
  </si>
  <si>
    <t>g\m</t>
  </si>
  <si>
    <t>kompl</t>
  </si>
  <si>
    <t>SromiTi danaxarji 0,66X1,15</t>
  </si>
  <si>
    <t>manqanebi 0,4X1,15</t>
  </si>
  <si>
    <t xml:space="preserve">manqanebi </t>
  </si>
  <si>
    <t>11</t>
  </si>
  <si>
    <t>15</t>
  </si>
  <si>
    <t>manqanebi 0,02X1,15</t>
  </si>
  <si>
    <t>grZ/m</t>
  </si>
  <si>
    <t>kac\sT</t>
  </si>
  <si>
    <t>cali</t>
  </si>
  <si>
    <t>s.n. da w. IV-2-82t-3 cx. 16.6-1</t>
  </si>
  <si>
    <t>plastmasis sakanalizacio milis gayvana diametriT 50 mm</t>
  </si>
  <si>
    <t>SromiTi resursebi 0,609X1,15</t>
  </si>
  <si>
    <t>manqanebi 0,0021X1,15</t>
  </si>
  <si>
    <t>milgayvaniloba d-50</t>
  </si>
  <si>
    <t>fasonuri nawilebi d-50</t>
  </si>
  <si>
    <t>lokalur-resursuli xarjTaRricxva #1/3</t>
  </si>
  <si>
    <t xml:space="preserve">milgayvaniloba d-25 </t>
  </si>
  <si>
    <t>fitingi d-25 mm</t>
  </si>
  <si>
    <t>ventili pl d-25</t>
  </si>
  <si>
    <t>milgayvaniloba d-20</t>
  </si>
  <si>
    <t>fitingi d-20mm</t>
  </si>
  <si>
    <t>ventili pl d-20mm</t>
  </si>
  <si>
    <t>s.n. da w. IV-2-82t-3 cx. 16.22</t>
  </si>
  <si>
    <t>milsadenebis hidravlikuri gamocda</t>
  </si>
  <si>
    <t xml:space="preserve">kanalizacia </t>
  </si>
  <si>
    <t>s.n. da w. IV-2-82t-3 cx. 16.6-2</t>
  </si>
  <si>
    <t>plastmasis sakanalizacio milis gayvana diametriT 100 mm</t>
  </si>
  <si>
    <t>fasonuri nawilebi d-100</t>
  </si>
  <si>
    <t>kompl.</t>
  </si>
  <si>
    <t>Stuceri</t>
  </si>
  <si>
    <t>s.n. da w. IV-2-82t-3 cx.17-1-9</t>
  </si>
  <si>
    <t xml:space="preserve">kedlebSi  gayvanilobisaTvis naxvretebis mowyoba </t>
  </si>
  <si>
    <t xml:space="preserve">             Seadgina:                       /T. beriZe /</t>
  </si>
  <si>
    <t xml:space="preserve">saxarjTaRricxvo Rirebuleba    </t>
  </si>
  <si>
    <t xml:space="preserve">saxarjTaRricxvo xelfasi      </t>
  </si>
  <si>
    <t xml:space="preserve">                 normatiuli Sromatevadoba    </t>
  </si>
  <si>
    <t>SromiTi resursebi 0,583X1,15</t>
  </si>
  <si>
    <t>manqanebi 0,0046X1,15</t>
  </si>
  <si>
    <t>SromiTi resursebi0,46X1,15</t>
  </si>
  <si>
    <t>plasamasis wyalgayvanilobis milebis gayvana diametriT20 mm-mde</t>
  </si>
  <si>
    <t xml:space="preserve">onkani </t>
  </si>
  <si>
    <t>manqanebi</t>
  </si>
  <si>
    <t>fitingi d-32 mm</t>
  </si>
  <si>
    <t>ventili pl d-32</t>
  </si>
  <si>
    <t>SromiTi resursebi 0,0516X1,15</t>
  </si>
  <si>
    <t xml:space="preserve">SromiTi resursebi </t>
  </si>
  <si>
    <t>milgayvaniloba 100</t>
  </si>
  <si>
    <t>SromiTi resursebi 0,105X1,15</t>
  </si>
  <si>
    <t>s.n. da w. IV-2-82t-3 cx. 22-8-2</t>
  </si>
  <si>
    <t>manqanebi 0,0538X1,15</t>
  </si>
  <si>
    <t>s.n. da w. IV-2-82t-3 cx. 18.8-2</t>
  </si>
  <si>
    <t xml:space="preserve">SromiTi resursebi 16,6X1,15 </t>
  </si>
  <si>
    <t>manometri</t>
  </si>
  <si>
    <t>SromiTi resursebi 3,66X1,15</t>
  </si>
  <si>
    <t>manqanebi 0,28X1,15</t>
  </si>
  <si>
    <t>s.n. da w. IV-2-82t-3 cx.17.4-4</t>
  </si>
  <si>
    <t>s.n. da w. IV-2-82t-3 cx. 17-1-6</t>
  </si>
  <si>
    <t>SromiTi resursebi 6,86X1,15</t>
  </si>
  <si>
    <t>manqanebi 0,04X1,15</t>
  </si>
  <si>
    <t>trapebis montaJi d-50mm</t>
  </si>
  <si>
    <t>trapi 50mm</t>
  </si>
  <si>
    <t xml:space="preserve"> wyalgayvaniloba kanalizacia</t>
  </si>
  <si>
    <t>plasamasis armirebuli wyalgayvanilobis milebis gayvana diametriT 25 mm-mde</t>
  </si>
  <si>
    <t>zednadebi xarjebi 10,0 %</t>
  </si>
  <si>
    <t>gegmiuri dagroveba 8,0 %</t>
  </si>
  <si>
    <t>mili minaboWkovani d-32</t>
  </si>
  <si>
    <t>transportis xarji 2%</t>
  </si>
  <si>
    <t>unitazi</t>
  </si>
  <si>
    <t xml:space="preserve">titani </t>
  </si>
  <si>
    <t>el.titanis montaJi</t>
  </si>
  <si>
    <t>xulos municipalitetis sofel riyeTis sabavSvo baRisaTvis administraciuli  Senobis rekonstruqcia - remonti</t>
  </si>
  <si>
    <r>
      <t xml:space="preserve">Sedgenilia:  2013 wlis IV kvartlis doneze 1 a.S.S. </t>
    </r>
    <r>
      <rPr>
        <sz val="11"/>
        <rFont val="Times New Roman"/>
        <family val="1"/>
      </rPr>
      <t>$</t>
    </r>
    <r>
      <rPr>
        <sz val="11"/>
        <rFont val="LitNusx"/>
        <family val="2"/>
      </rPr>
      <t>=1,7 lari</t>
    </r>
  </si>
  <si>
    <t xml:space="preserve">plasamasis minaboWkovani wyalgayvanilobis milebis gayvana diametriT 32 mm-mde </t>
  </si>
  <si>
    <t>s.n. da w. IV-2-82t-3 cx. 20-8-4</t>
  </si>
  <si>
    <t>ukusarqveli d25mm</t>
  </si>
  <si>
    <t>ukusarqveli d-25mm</t>
  </si>
  <si>
    <t>wyalmzomi</t>
  </si>
  <si>
    <t>avzi plasmasis (SefuTviT)</t>
  </si>
  <si>
    <t>tivtiva</t>
  </si>
  <si>
    <r>
      <t xml:space="preserve">plasmasis wylis avzis da el.tivtivas (SefuTviT)mowyoba tevadobioT </t>
    </r>
    <r>
      <rPr>
        <b/>
        <sz val="11"/>
        <rFont val="Calibri"/>
        <family val="2"/>
      </rPr>
      <t xml:space="preserve">v-1.0 </t>
    </r>
    <r>
      <rPr>
        <b/>
        <sz val="11"/>
        <rFont val="Lit Nusx"/>
        <family val="2"/>
      </rPr>
      <t>m</t>
    </r>
    <r>
      <rPr>
        <b/>
        <vertAlign val="superscript"/>
        <sz val="11"/>
        <rFont val="Lit Nusx"/>
        <family val="2"/>
      </rPr>
      <t>3</t>
    </r>
  </si>
  <si>
    <t>sabavSvo unitazis mowyoba</t>
  </si>
  <si>
    <t>unitazi sabavSvo</t>
  </si>
  <si>
    <t xml:space="preserve">sabavSvo xelsabanis dayeneba </t>
  </si>
  <si>
    <t xml:space="preserve">sabavSvo xelsabanis mowyobiloba </t>
  </si>
  <si>
    <t xml:space="preserve"> unitazi didebisaTvis </t>
  </si>
  <si>
    <t xml:space="preserve"> xelsabani didebisaTvis</t>
  </si>
  <si>
    <t>sarecxelas montaJi</t>
  </si>
  <si>
    <t xml:space="preserve"> xelsabani</t>
  </si>
  <si>
    <t>Semrevi duSis</t>
  </si>
  <si>
    <t>SromiTi resursebi misad</t>
  </si>
  <si>
    <t>სხვა მასალები</t>
  </si>
  <si>
    <t xml:space="preserve">შრომის დანახარჯი  </t>
  </si>
  <si>
    <t>სამშენებლო სამუშაოები</t>
  </si>
  <si>
    <t>კაც/სთ</t>
  </si>
  <si>
    <r>
      <t>მ</t>
    </r>
    <r>
      <rPr>
        <b/>
        <vertAlign val="superscript"/>
        <sz val="10"/>
        <rFont val="Sylfaen"/>
        <family val="1"/>
      </rPr>
      <t>3</t>
    </r>
  </si>
  <si>
    <t>შრომითი დანახარჯი</t>
  </si>
  <si>
    <t>მან/სთ</t>
  </si>
  <si>
    <r>
      <t>მ</t>
    </r>
    <r>
      <rPr>
        <vertAlign val="superscript"/>
        <sz val="10"/>
        <rFont val="Sylfaen"/>
        <family val="1"/>
      </rPr>
      <t>3</t>
    </r>
  </si>
  <si>
    <t xml:space="preserve">მანქანები </t>
  </si>
  <si>
    <r>
      <t>მ</t>
    </r>
    <r>
      <rPr>
        <vertAlign val="superscript"/>
        <sz val="10"/>
        <rFont val="Sylfaen"/>
        <family val="1"/>
      </rPr>
      <t>2</t>
    </r>
  </si>
  <si>
    <t>კგ</t>
  </si>
  <si>
    <t>ტ</t>
  </si>
  <si>
    <t>სხვა  მასალები</t>
  </si>
  <si>
    <t>ფიცარი ჩამოგანილი III ხ. 40 მმ  სისქის  და მეტი</t>
  </si>
  <si>
    <t xml:space="preserve">ფითხი ზეთოვანი - წებოვანი </t>
  </si>
  <si>
    <t>25</t>
  </si>
  <si>
    <t>23</t>
  </si>
  <si>
    <t>24</t>
  </si>
  <si>
    <t xml:space="preserve">შრომითი დანახარჯი  </t>
  </si>
  <si>
    <r>
      <t>ცემენტის ტუმბი  3მ</t>
    </r>
    <r>
      <rPr>
        <vertAlign val="superscript"/>
        <sz val="10"/>
        <rFont val="Sylfaen"/>
        <family val="1"/>
      </rPr>
      <t>3/სთ</t>
    </r>
  </si>
  <si>
    <t>21</t>
  </si>
  <si>
    <t>22</t>
  </si>
  <si>
    <t>28</t>
  </si>
  <si>
    <t>29</t>
  </si>
  <si>
    <t xml:space="preserve">შრომითი დანახარჯი </t>
  </si>
  <si>
    <r>
      <t>მ</t>
    </r>
    <r>
      <rPr>
        <strike/>
        <vertAlign val="superscript"/>
        <sz val="10"/>
        <rFont val="Sylfaen"/>
        <family val="1"/>
      </rPr>
      <t>3</t>
    </r>
  </si>
  <si>
    <t>ელექტროდი</t>
  </si>
  <si>
    <t>კედლებში გაყვანილობისათვის ნახვრეტების მოწყობა</t>
  </si>
  <si>
    <t xml:space="preserve"> ელ. სამუშაოები</t>
  </si>
  <si>
    <t xml:space="preserve">გ/მ </t>
  </si>
  <si>
    <t>ცემენტის ხსნარი მ-25</t>
  </si>
  <si>
    <t xml:space="preserve">საკედლე  ბლოკი 39X19X19სმ  </t>
  </si>
  <si>
    <t>ფიცარი</t>
  </si>
  <si>
    <t>პასტა ანტისეპტიკური</t>
  </si>
  <si>
    <t>მავთული გლინულა დ-6მმ</t>
  </si>
  <si>
    <t>სჭვალი (პაკოვკი)</t>
  </si>
  <si>
    <t>ქანჩი (შურუპი)</t>
  </si>
  <si>
    <t xml:space="preserve">ხის კონსტრუქციების ცეცხლდაცვა </t>
  </si>
  <si>
    <t>ამონიმის ხსნარი</t>
  </si>
  <si>
    <t>ამონიმის სულფატი</t>
  </si>
  <si>
    <t>ნავთი</t>
  </si>
  <si>
    <t>ხის ელემენტების ანტისეპტირება</t>
  </si>
  <si>
    <t xml:space="preserve">ხის მასალა </t>
  </si>
  <si>
    <t>რუბეროიდი</t>
  </si>
  <si>
    <t>პროექტით</t>
  </si>
  <si>
    <t xml:space="preserve"> ფერადი პროფილური ფენილი სისქე 0,5 მმ</t>
  </si>
  <si>
    <t>ჭანგი დ-12 მმ</t>
  </si>
  <si>
    <t xml:space="preserve">ფერად თუნუქის წყალშემკრები დ-100 მმ ღარების მოწყობა </t>
  </si>
  <si>
    <t>ღარის   დამჭერი</t>
  </si>
  <si>
    <t xml:space="preserve">ფერადი თუნუქის ღარი დ-100მმ </t>
  </si>
  <si>
    <t xml:space="preserve">ლურსმანი </t>
  </si>
  <si>
    <t>სჭვალი</t>
  </si>
  <si>
    <t xml:space="preserve">ფერადი თუნუქის წყალსაწრეტი მილის მოწყობა </t>
  </si>
  <si>
    <t>ფერადი თუნუქის წყალსაწრეტი მილი</t>
  </si>
  <si>
    <t>ლურსმანი ბეტონის</t>
  </si>
  <si>
    <t>სხვადასხვა მასალები ნორმით</t>
  </si>
  <si>
    <t xml:space="preserve">წყალმიმღები ძაბრების მოწყობა </t>
  </si>
  <si>
    <t>სხვა მანქანები ნორმით</t>
  </si>
  <si>
    <t>საწვიმარი ძაბრი</t>
  </si>
  <si>
    <t xml:space="preserve">შრომის დანახარჯი  მისად  </t>
  </si>
  <si>
    <t>ლითონის დეტალი ხარაჩოსთვის</t>
  </si>
  <si>
    <t>ხის  დეტალი ხარაჩოსთვის</t>
  </si>
  <si>
    <t xml:space="preserve">ქანჩი </t>
  </si>
  <si>
    <t xml:space="preserve">ჩაფლული ტიპის  ორკლავიშიანი ჩამრთველის დაყენება  </t>
  </si>
  <si>
    <t>ჩამრთველი ორკლავიშიანი</t>
  </si>
  <si>
    <t>შედუღების აგრეგატი</t>
  </si>
  <si>
    <t xml:space="preserve">  დამიწების კონტურის  მოწყობა  </t>
  </si>
  <si>
    <t>ჰორიზონტალური დამამიწებელი  ფოლადის ზოლოვანა 40X4</t>
  </si>
  <si>
    <t xml:space="preserve">ვერტიკალური  დამამიწებელი ელექტროდი   დიამ 18მმ, </t>
  </si>
  <si>
    <t xml:space="preserve">გოფრირებული ცეცხლგამძლე მილი   დიამ 32მმ, </t>
  </si>
  <si>
    <t>დამიწების სადერნი-სპილენძის ძარღვიანი კაბელი NYM-1X16</t>
  </si>
  <si>
    <t>დამიწების სადენი-სპილენძის ძარღვიანი კაბელი NYM-1X16</t>
  </si>
  <si>
    <t>42</t>
  </si>
  <si>
    <t>ფერადი თუნუქის  ფურცლები გლუვი სისქე 0,5მმ</t>
  </si>
  <si>
    <t>შიდა მოპირკეთება: კედლები და ჭერი</t>
  </si>
  <si>
    <t>ღორღი</t>
  </si>
  <si>
    <t>ამწე 0,5ტ</t>
  </si>
  <si>
    <t>ფოლადის ფურცელი</t>
  </si>
  <si>
    <t xml:space="preserve"> სახურავის ბურულის მოწყობა ფერადი პროფილური ფენილით  სისქე 0,5 მმ (ფერი დამკვეთთან შეთანხმებით)</t>
  </si>
  <si>
    <t>სახურავის პერიმეტრის და კეხის  შეფუთვა   ფერადი გლუვი თუნუქის ფურცლებით  სისქე 0,5მმ  (ფერი დამკვეთთან შეთანხმებით)</t>
  </si>
  <si>
    <t>ლითონის კონსტრუქციების გაწმენდა დაგრუნტვა</t>
  </si>
  <si>
    <r>
      <t>მ</t>
    </r>
    <r>
      <rPr>
        <b/>
        <vertAlign val="superscript"/>
        <sz val="9"/>
        <rFont val="Sylfaen"/>
        <family val="1"/>
      </rPr>
      <t>2</t>
    </r>
  </si>
  <si>
    <t>გრუნტი გამხსნელთან ერთად</t>
  </si>
  <si>
    <t>ლითონის კონსტრუქციების შეღებვა ანტიკოროზიული საღებავით</t>
  </si>
  <si>
    <t>კედლის ამოშენება  ბეტონის წვრილი საკედლე   ბლოკებით 39X19X19სმ კედლის სისქე 20 სმ</t>
  </si>
  <si>
    <t>მილის დამჭერი</t>
  </si>
  <si>
    <t>ქაფი</t>
  </si>
  <si>
    <t>ლურსმანი ბურულის</t>
  </si>
  <si>
    <t xml:space="preserve">შემყვან-გამანაწილებელი   კარადა  </t>
  </si>
  <si>
    <t>შემყვან-გამანაწ.ფარი ფარი</t>
  </si>
  <si>
    <t>სპილენძის ძარღვიანი  სადენების ПП В 4X10  კვ.მმ  მოწყობა</t>
  </si>
  <si>
    <t xml:space="preserve">სპილენძის ძარღვიანი  სადენების ПП В 4X10  კვ.მმ  </t>
  </si>
  <si>
    <t>სპილენძის ძარღვიანი  სადენების ПП В 4X4  კვ.მმ  მოწყობა</t>
  </si>
  <si>
    <t xml:space="preserve">სპილენძის ძარღვიანი  სადენების ПП В 4X4  კვ.მმ  </t>
  </si>
  <si>
    <t>სპილენძის ძარღვიანი  სადენების ПП В 3X2,5 კვ.მმ  მოწყობა</t>
  </si>
  <si>
    <t xml:space="preserve">სპილენძის ძარღვიანი  სადენების ПП В 3X2,5 კვ.მმ  </t>
  </si>
  <si>
    <t>სპილენძის ძარღვიანი  სადენების ПП В 2X2,5 კვ.მმ  მოწყობა</t>
  </si>
  <si>
    <t xml:space="preserve">სპილენძის ძარღვიანი  სადენების ПП В 2X2,5 კვ.მმ  </t>
  </si>
  <si>
    <t>კედლის ჰერმეტული სანათი</t>
  </si>
  <si>
    <t>ჭერის  სანათი</t>
  </si>
  <si>
    <r>
      <t xml:space="preserve">სამფაზა ავტომატური ამომრთველი  </t>
    </r>
    <r>
      <rPr>
        <sz val="11"/>
        <color indexed="8"/>
        <rFont val="Sylfaen"/>
        <family val="1"/>
      </rPr>
      <t xml:space="preserve"> 3P  63ა, </t>
    </r>
  </si>
  <si>
    <r>
      <t xml:space="preserve">სამფაზა ავტომატური ამომრთველი  </t>
    </r>
    <r>
      <rPr>
        <b/>
        <sz val="11"/>
        <color indexed="8"/>
        <rFont val="Sylfaen"/>
        <family val="1"/>
      </rPr>
      <t xml:space="preserve"> 3P16ა, </t>
    </r>
  </si>
  <si>
    <r>
      <t xml:space="preserve">სამფაზა ავტომატური ამომრთველი  </t>
    </r>
    <r>
      <rPr>
        <sz val="11"/>
        <color indexed="8"/>
        <rFont val="Sylfaen"/>
        <family val="1"/>
      </rPr>
      <t xml:space="preserve"> 3P16ა, </t>
    </r>
  </si>
  <si>
    <t>მ</t>
  </si>
  <si>
    <t xml:space="preserve"> ჭერების დამუშავება და  შეღებვა წყალემედეგი  საღებავით  (ფერი დამკვეთთან შეთანხმებით)</t>
  </si>
  <si>
    <t xml:space="preserve">ქვაბამბა სისქე 50 მმ </t>
  </si>
  <si>
    <t>ინვენტარული ხარაჩოს დაყენება და დაშლა სიმაღლით 10 მეტრამდე</t>
  </si>
  <si>
    <t xml:space="preserve"> არმატურა   </t>
  </si>
  <si>
    <t xml:space="preserve"> არმატურა  АIII</t>
  </si>
  <si>
    <t>ყალიბის ფარი 25მმ</t>
  </si>
  <si>
    <t xml:space="preserve">ფიცარი ჩამოგანილი II ხ.  40 მმ  </t>
  </si>
  <si>
    <t xml:space="preserve">იგივე  III ხ.  40 მმ  </t>
  </si>
  <si>
    <t>ელექტროდი ე-42</t>
  </si>
  <si>
    <t>ტონა</t>
  </si>
  <si>
    <t xml:space="preserve"> არმატურა АIII</t>
  </si>
  <si>
    <t>43</t>
  </si>
  <si>
    <t>ბეტონი  B-20 კლასის</t>
  </si>
  <si>
    <t>ყალიბის ფარი სიქე 25 მმ</t>
  </si>
  <si>
    <t xml:space="preserve">ფიცარი ჩამოგანილი II ხარისხის 25-32მმ </t>
  </si>
  <si>
    <t>იგივე  40 მმ  და მეტი</t>
  </si>
  <si>
    <t>იგივე  III ხარისხი 40 მმ  და მეტი</t>
  </si>
  <si>
    <t xml:space="preserve"> ბათქაშის  მოწყობა შიდა   კედლებზე  </t>
  </si>
  <si>
    <t>კარ-ფანჯრები</t>
  </si>
  <si>
    <t xml:space="preserve">მეტალოპლასმასის ფანჯრის ბლოკი </t>
  </si>
  <si>
    <t xml:space="preserve">ხის შეფიცვრა სისქე 30 მმ </t>
  </si>
  <si>
    <t xml:space="preserve"> ხის სანივნივე სისტემის მოწყობა </t>
  </si>
  <si>
    <t xml:space="preserve"> სახურავი</t>
  </si>
  <si>
    <t>ბურულის ქვეშა   შეფიცვრა-მოლარტყვის, მოწყობა სისქე 30 მმ  ფიცრით,</t>
  </si>
  <si>
    <t>მუხლი დ-100 მმ</t>
  </si>
  <si>
    <t>ნესტგამძლე თაბაშირმუყაოს ფილა ლითონის კარკასზე (კომპლ)</t>
  </si>
  <si>
    <t>31</t>
  </si>
  <si>
    <r>
      <t xml:space="preserve">ერთფაზა ავტომატური ამომრთველი  </t>
    </r>
    <r>
      <rPr>
        <b/>
        <sz val="11"/>
        <color indexed="8"/>
        <rFont val="Sylfaen"/>
        <family val="1"/>
      </rPr>
      <t xml:space="preserve"> 1P10ა, </t>
    </r>
  </si>
  <si>
    <r>
      <t xml:space="preserve">ერთფაზა ავტომატური ამომრთველი  </t>
    </r>
    <r>
      <rPr>
        <sz val="11"/>
        <color indexed="8"/>
        <rFont val="Sylfaen"/>
        <family val="1"/>
      </rPr>
      <t xml:space="preserve"> 1P10ა, </t>
    </r>
  </si>
  <si>
    <t>32</t>
  </si>
  <si>
    <t>33</t>
  </si>
  <si>
    <t>35</t>
  </si>
  <si>
    <t>36</t>
  </si>
  <si>
    <t>37</t>
  </si>
  <si>
    <t>38</t>
  </si>
  <si>
    <t>39</t>
  </si>
  <si>
    <t>40</t>
  </si>
  <si>
    <t>41</t>
  </si>
  <si>
    <t>გრუნტის ამოღება  ხელით  წერტილოვან საძირკველში, გვერდზე დაყრით</t>
  </si>
  <si>
    <t xml:space="preserve"> საფუძვლის მოწყობა ღორღით</t>
  </si>
  <si>
    <t>მონოლითური რ/ბეტონის სვეტების მოწყობა ბეტონი B-30 კლასის</t>
  </si>
  <si>
    <t>ბეტონი B-30</t>
  </si>
  <si>
    <t xml:space="preserve">მონოლითური რ/ბეტონის გადახურვის  ფილების მოწყობა ბეტონი  B-30 კლასის   </t>
  </si>
  <si>
    <t>მონოლითური რ/ბეტონის გულანების  მოწყობა ბეტონი B-30 კლასის</t>
  </si>
  <si>
    <t xml:space="preserve">მონოლითური რ/ბეტონის სარტყელის მოწყობა ბეტონი B-30 კლასის </t>
  </si>
  <si>
    <t xml:space="preserve">მონოლითური რ/ბეტონის კოჭის  მოწყობა ბეტონი B-30 კლასის </t>
  </si>
  <si>
    <t>საფუძვლის მოწყობა (იატაკის დონის ამაღლება 15 სმ) ბეტონით  ბეტონი  B-20 კლასის</t>
  </si>
  <si>
    <t>გლინულა 8 მმ</t>
  </si>
  <si>
    <t>არსებული ხის შენობის დემონტაჟი მონტაჟი ანკერებით გლინულა 8 მმ (20კგ)</t>
  </si>
  <si>
    <t>მინაპაკეტით შემინული თეთრი პროფილის მეტალოპლასმასის,  ფანჯრის მოწყობა (2ც)</t>
  </si>
  <si>
    <t>ფერდოების მოწყობა ფანჯრებზე  11,2X2</t>
  </si>
  <si>
    <t>ხელოვნური გრანიტის  ფილების მოწყობა იატაკებზე, პლინტუსების ჩათვლით  52,6+4,85</t>
  </si>
  <si>
    <t xml:space="preserve">ხელოვნური გრანიტის    ფილა იატაკის </t>
  </si>
  <si>
    <t xml:space="preserve">ჭერების თბოიზოლაცია  ქვაბამბით  სისქე 50 მმ </t>
  </si>
  <si>
    <t xml:space="preserve">შეკიდული ჭერის მოწყობა  ნესტგამძლე თაბაშირმუყაოს  ფილებით ლითონის კარკასზე, </t>
  </si>
  <si>
    <t xml:space="preserve"> შრომითი დანახარჯი  2*0,077</t>
  </si>
  <si>
    <t>კაც.სთ</t>
  </si>
  <si>
    <t>მაღალი ხარისხის ორკომპონენტიანი  ლაქი გამხსნელით და ფერით 2*0,11</t>
  </si>
  <si>
    <t>კგ.</t>
  </si>
  <si>
    <t xml:space="preserve"> სხვა მასალები 2*0,0006</t>
  </si>
  <si>
    <t xml:space="preserve"> შრომითი დანახარჯი</t>
  </si>
  <si>
    <t xml:space="preserve"> მანქანები </t>
  </si>
  <si>
    <t xml:space="preserve">მაღალი ხარისხის წყალმედეგი ლაქი, ღია ფერის </t>
  </si>
  <si>
    <t xml:space="preserve"> სხვა მასალები</t>
  </si>
  <si>
    <t xml:space="preserve"> ხის პანელების-ფიცრების დაგრუნტვა (დაბაიცება)  მაღალი ხარისხის ორკომპონენტიანი  ლაქით 2 ჯერ (შიდა და გარე მხარე)</t>
  </si>
  <si>
    <t>დაგრუნტული  ხის მასალის გალაქვა მაღალი ხარისხის წყალმედეგი ლაქით 2 ჯერ (შიდა და გარე მხარე)</t>
  </si>
  <si>
    <t>ბეტონის  შიდა  კედლების დამუშავება და  შეღებვა წყალემულსიის საღებავით, ფერდოების ჩათვლით  (ხის ფერის მისადაგებით დამკვეთთან შეთანხმებით)</t>
  </si>
  <si>
    <t>ბეტონის  გარე  კედლების დამუშავება და  შეღებვა ფასადის საღებავით, ფერდოების ჩათვლით  (ხის ფერის მისადაგებით დამკვეთთან შეთანხმებით)</t>
  </si>
  <si>
    <t>საღებავი ფასადის</t>
  </si>
  <si>
    <t xml:space="preserve"> ბათქაშის მოწყობა  ფასადის  კედლებზე </t>
  </si>
  <si>
    <t>30</t>
  </si>
  <si>
    <t>34</t>
  </si>
  <si>
    <t>სამაგრი ლითონის ფურცელი სისქე 5მმ</t>
  </si>
  <si>
    <t>ლითონის კვადრატული მილებით 80X80X3 მმ,60X60X3,მმ20X20X2მმ,  კუტიკარის  მოწყობა (1,7X0,95)მ</t>
  </si>
  <si>
    <t>კვადრატული მილები 80X80X3 მმ   4,7X1,02</t>
  </si>
  <si>
    <t>კვადრატული მილები 60X60X3 მმ   5,4X1,02</t>
  </si>
  <si>
    <t>კვადრატული მილები 20X20X2 მმ   11,9X1,02</t>
  </si>
  <si>
    <t>ანჯამა</t>
  </si>
  <si>
    <t>საკეტი</t>
  </si>
  <si>
    <t>კვადრატული მილები 60X60X3 მმ   14X1,02</t>
  </si>
  <si>
    <t>კუთხოვანა  45X45X3მმ  41,3X1,02</t>
  </si>
  <si>
    <t>ლითონის კვადრატული მილებით 60X60X3 მმ,20X20X2მმ, კუთხოვანა 45X45X3მმ და სამაგრი ლითონის ფურცელი სისქე 5 მმ,  მოაჯირის მოწყობა</t>
  </si>
  <si>
    <t>კვადრატული მილები 20X20X2 მმ   110,5X1,02</t>
  </si>
  <si>
    <t xml:space="preserve">რ/ ბეტონის წერტილოვანი  საძირკვლის მოწყობა  ბეტონი  B-22,5 კლასის, </t>
  </si>
  <si>
    <t>ბეტონი B-22,5</t>
  </si>
  <si>
    <r>
      <t xml:space="preserve">ლოკალურ-რესურსული ხარჯთაღრიცხვა </t>
    </r>
    <r>
      <rPr>
        <b/>
        <sz val="12"/>
        <rFont val="Acad Nusx Geo"/>
        <family val="2"/>
      </rPr>
      <t>#</t>
    </r>
    <r>
      <rPr>
        <b/>
        <sz val="12"/>
        <rFont val="Sylfaen"/>
        <family val="1"/>
      </rPr>
      <t>1</t>
    </r>
  </si>
  <si>
    <t>samuSaos dasaxeleba</t>
  </si>
  <si>
    <t>ganz. erT.</t>
  </si>
  <si>
    <t>normativiT erTeulze</t>
  </si>
  <si>
    <t>ლოკალურ-რესურსული ხარჯთაღრიცხვა N 2</t>
  </si>
  <si>
    <r>
      <t xml:space="preserve">სამფაზა ავტომატური ამომრთველი </t>
    </r>
    <r>
      <rPr>
        <b/>
        <sz val="11"/>
        <color indexed="8"/>
        <rFont val="Sylfaen"/>
        <family val="1"/>
      </rPr>
      <t xml:space="preserve">3P </t>
    </r>
    <r>
      <rPr>
        <b/>
        <sz val="11"/>
        <color indexed="8"/>
        <rFont val="Arial"/>
        <family val="2"/>
      </rPr>
      <t>63ა</t>
    </r>
    <r>
      <rPr>
        <b/>
        <sz val="11"/>
        <color indexed="8"/>
        <rFont val="Sylfaen"/>
        <family val="1"/>
      </rPr>
      <t xml:space="preserve">, </t>
    </r>
  </si>
  <si>
    <t xml:space="preserve"> სოფელ გარე ტყეში სოფლის სახლის მშენებლობა</t>
  </si>
</sst>
</file>

<file path=xl/styles.xml><?xml version="1.0" encoding="utf-8"?>
<styleSheet xmlns="http://schemas.openxmlformats.org/spreadsheetml/2006/main">
  <numFmts count="5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\ _₾_-;\-* #,##0\ _₾_-;_-* &quot;-&quot;\ _₾_-;_-@_-"/>
    <numFmt numFmtId="181" formatCode="_-* #,##0.00\ _₾_-;\-* #,##0.00\ _₾_-;_-* &quot;-&quot;??\ _₾_-;_-@_-"/>
    <numFmt numFmtId="182" formatCode="#,##0\ &quot;р.&quot;;\-#,##0\ &quot;р.&quot;"/>
    <numFmt numFmtId="183" formatCode="#,##0\ &quot;р.&quot;;[Red]\-#,##0\ &quot;р.&quot;"/>
    <numFmt numFmtId="184" formatCode="#,##0.00\ &quot;р.&quot;;\-#,##0.00\ &quot;р.&quot;"/>
    <numFmt numFmtId="185" formatCode="#,##0.00\ &quot;р.&quot;;[Red]\-#,##0.00\ &quot;р.&quot;"/>
    <numFmt numFmtId="186" formatCode="_-* #,##0\ &quot;р.&quot;_-;\-* #,##0\ &quot;р.&quot;_-;_-* &quot;-&quot;\ &quot;р.&quot;_-;_-@_-"/>
    <numFmt numFmtId="187" formatCode="_-* #,##0\ _р_._-;\-* #,##0\ _р_._-;_-* &quot;-&quot;\ _р_._-;_-@_-"/>
    <numFmt numFmtId="188" formatCode="_-* #,##0.00\ &quot;р.&quot;_-;\-* #,##0.00\ &quot;р.&quot;_-;_-* &quot;-&quot;??\ &quot;р.&quot;_-;_-@_-"/>
    <numFmt numFmtId="189" formatCode="_-* #,##0.00\ _р_._-;\-* #,##0.00\ _р_._-;_-* &quot;-&quot;??\ _р_._-;_-@_-"/>
    <numFmt numFmtId="190" formatCode="0.0"/>
    <numFmt numFmtId="191" formatCode="0.000"/>
    <numFmt numFmtId="192" formatCode="0.0000"/>
    <numFmt numFmtId="193" formatCode="0.00000"/>
    <numFmt numFmtId="194" formatCode="0.0000000"/>
    <numFmt numFmtId="195" formatCode="0.000000"/>
    <numFmt numFmtId="196" formatCode="0.000%"/>
    <numFmt numFmtId="197" formatCode="#,##0.00000000"/>
    <numFmt numFmtId="198" formatCode="#,##0.0"/>
    <numFmt numFmtId="199" formatCode="0.0%"/>
    <numFmt numFmtId="200" formatCode="_-* #,##0.0_р_._-;\-* #,##0.0_р_._-;_-* &quot;-&quot;?_р_._-;_-@_-"/>
    <numFmt numFmtId="201" formatCode="#,##0.000"/>
    <numFmt numFmtId="202" formatCode="#,##0.00&quot;р.&quot;"/>
    <numFmt numFmtId="203" formatCode="_-* #,##0.000_р_._-;\-* #,##0.000_р_._-;_-* &quot;-&quot;??_р_._-;_-@_-"/>
    <numFmt numFmtId="204" formatCode="_(* #,##0.000_);_(* \(#,##0.000\);_(* &quot;-&quot;???_);_(@_)"/>
    <numFmt numFmtId="205" formatCode="#,##0.0000"/>
    <numFmt numFmtId="206" formatCode="#,##0.0_р_."/>
    <numFmt numFmtId="207" formatCode="#,##0.000_ ;\-#,##0.000\ "/>
    <numFmt numFmtId="208" formatCode="#,##0.0000_ ;\-#,##0.0000\ "/>
    <numFmt numFmtId="209" formatCode="[$-FC19]d\ mmmm\ yyyy\ &quot;г.&quot;"/>
    <numFmt numFmtId="210" formatCode="[$-F800]dddd\,\ mmmm\ dd\,\ yyyy"/>
  </numFmts>
  <fonts count="81">
    <font>
      <sz val="10"/>
      <name val="AKAD NUSX"/>
      <family val="0"/>
    </font>
    <font>
      <sz val="10"/>
      <name val="LitNusx"/>
      <family val="2"/>
    </font>
    <font>
      <sz val="11"/>
      <name val="LitNusx"/>
      <family val="2"/>
    </font>
    <font>
      <b/>
      <sz val="10"/>
      <name val="LitNusx"/>
      <family val="2"/>
    </font>
    <font>
      <b/>
      <sz val="11"/>
      <name val="LitNusx"/>
      <family val="2"/>
    </font>
    <font>
      <b/>
      <sz val="12"/>
      <name val="LitNusx"/>
      <family val="2"/>
    </font>
    <font>
      <b/>
      <i/>
      <sz val="12"/>
      <name val="LitNusx"/>
      <family val="2"/>
    </font>
    <font>
      <sz val="12"/>
      <name val="Acad Mt_n"/>
      <family val="2"/>
    </font>
    <font>
      <sz val="11"/>
      <name val="Times New Roman"/>
      <family val="1"/>
    </font>
    <font>
      <b/>
      <sz val="14"/>
      <name val="Acad Mt_n"/>
      <family val="2"/>
    </font>
    <font>
      <b/>
      <sz val="14"/>
      <name val="AcadMtavr"/>
      <family val="0"/>
    </font>
    <font>
      <sz val="12"/>
      <name val="AcadMtavr"/>
      <family val="0"/>
    </font>
    <font>
      <sz val="8"/>
      <name val="AKAD NUSX"/>
      <family val="0"/>
    </font>
    <font>
      <b/>
      <sz val="12"/>
      <name val="AcadMtavr"/>
      <family val="0"/>
    </font>
    <font>
      <b/>
      <sz val="10"/>
      <name val="AKAD NUSX"/>
      <family val="0"/>
    </font>
    <font>
      <b/>
      <sz val="10"/>
      <name val="Batang"/>
      <family val="1"/>
    </font>
    <font>
      <b/>
      <sz val="11"/>
      <name val="Calibri"/>
      <family val="2"/>
    </font>
    <font>
      <b/>
      <sz val="11"/>
      <name val="Lit Nusx"/>
      <family val="2"/>
    </font>
    <font>
      <b/>
      <vertAlign val="superscript"/>
      <sz val="11"/>
      <name val="Lit Nusx"/>
      <family val="2"/>
    </font>
    <font>
      <sz val="10"/>
      <name val="Arial"/>
      <family val="2"/>
    </font>
    <font>
      <sz val="10"/>
      <name val="Sylfaen"/>
      <family val="1"/>
    </font>
    <font>
      <sz val="11"/>
      <name val="Sylfaen"/>
      <family val="1"/>
    </font>
    <font>
      <sz val="12"/>
      <name val="Sylfaen"/>
      <family val="1"/>
    </font>
    <font>
      <b/>
      <sz val="12"/>
      <name val="Sylfaen"/>
      <family val="1"/>
    </font>
    <font>
      <b/>
      <sz val="14"/>
      <name val="Sylfaen"/>
      <family val="1"/>
    </font>
    <font>
      <b/>
      <sz val="10"/>
      <name val="Sylfaen"/>
      <family val="1"/>
    </font>
    <font>
      <sz val="9"/>
      <name val="Sylfaen"/>
      <family val="1"/>
    </font>
    <font>
      <sz val="11"/>
      <color indexed="8"/>
      <name val="Sylfaen"/>
      <family val="1"/>
    </font>
    <font>
      <sz val="8"/>
      <name val="Sylfaen"/>
      <family val="1"/>
    </font>
    <font>
      <b/>
      <vertAlign val="superscript"/>
      <sz val="10"/>
      <name val="Sylfaen"/>
      <family val="1"/>
    </font>
    <font>
      <vertAlign val="superscript"/>
      <sz val="10"/>
      <name val="Sylfaen"/>
      <family val="1"/>
    </font>
    <font>
      <b/>
      <sz val="9"/>
      <name val="Sylfaen"/>
      <family val="1"/>
    </font>
    <font>
      <strike/>
      <vertAlign val="superscript"/>
      <sz val="10"/>
      <name val="Sylfaen"/>
      <family val="1"/>
    </font>
    <font>
      <b/>
      <sz val="11"/>
      <color indexed="8"/>
      <name val="Sylfaen"/>
      <family val="1"/>
    </font>
    <font>
      <b/>
      <vertAlign val="superscript"/>
      <sz val="9"/>
      <name val="Sylfaen"/>
      <family val="1"/>
    </font>
    <font>
      <b/>
      <sz val="9"/>
      <name val="Cambria"/>
      <family val="1"/>
    </font>
    <font>
      <sz val="10"/>
      <name val="Cambria"/>
      <family val="1"/>
    </font>
    <font>
      <b/>
      <sz val="10"/>
      <name val="AcadMtavr"/>
      <family val="0"/>
    </font>
    <font>
      <b/>
      <sz val="12"/>
      <name val="Acad Nusx Geo"/>
      <family val="2"/>
    </font>
    <font>
      <sz val="14"/>
      <name val="AKAD NUSX"/>
      <family val="0"/>
    </font>
    <font>
      <sz val="12"/>
      <name val="AKAD NUSX"/>
      <family val="0"/>
    </font>
    <font>
      <b/>
      <sz val="10"/>
      <name val="AcadNusx"/>
      <family val="0"/>
    </font>
    <font>
      <b/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KAD NUSX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KAD NUSX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KAD NUSX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KAD NUSX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1" applyNumberFormat="0" applyAlignment="0" applyProtection="0"/>
    <xf numFmtId="0" fontId="65" fillId="27" borderId="2" applyNumberFormat="0" applyAlignment="0" applyProtection="0"/>
    <xf numFmtId="0" fontId="66" fillId="27" borderId="1" applyNumberFormat="0" applyAlignment="0" applyProtection="0"/>
    <xf numFmtId="0" fontId="6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6" applyNumberFormat="0" applyFill="0" applyAlignment="0" applyProtection="0"/>
    <xf numFmtId="0" fontId="72" fillId="28" borderId="7" applyNumberFormat="0" applyAlignment="0" applyProtection="0"/>
    <xf numFmtId="0" fontId="73" fillId="0" borderId="0" applyNumberFormat="0" applyFill="0" applyBorder="0" applyAlignment="0" applyProtection="0"/>
    <xf numFmtId="0" fontId="74" fillId="29" borderId="0" applyNumberFormat="0" applyBorder="0" applyAlignment="0" applyProtection="0"/>
    <xf numFmtId="0" fontId="19" fillId="0" borderId="0">
      <alignment/>
      <protection/>
    </xf>
    <xf numFmtId="0" fontId="75" fillId="0" borderId="0" applyNumberFormat="0" applyFill="0" applyBorder="0" applyAlignment="0" applyProtection="0"/>
    <xf numFmtId="0" fontId="76" fillId="30" borderId="0" applyNumberFormat="0" applyBorder="0" applyAlignment="0" applyProtection="0"/>
    <xf numFmtId="0" fontId="7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8" fillId="0" borderId="9" applyNumberFormat="0" applyFill="0" applyAlignment="0" applyProtection="0"/>
    <xf numFmtId="0" fontId="7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0" fillId="32" borderId="0" applyNumberFormat="0" applyBorder="0" applyAlignment="0" applyProtection="0"/>
  </cellStyleXfs>
  <cellXfs count="17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9" fontId="3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 vertical="center" textRotation="90" wrapText="1"/>
    </xf>
    <xf numFmtId="0" fontId="1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190" fontId="1" fillId="0" borderId="10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4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190" fontId="3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190" fontId="1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Border="1" applyAlignment="1">
      <alignment vertical="center" wrapText="1"/>
    </xf>
    <xf numFmtId="49" fontId="11" fillId="0" borderId="0" xfId="0" applyNumberFormat="1" applyFont="1" applyBorder="1" applyAlignment="1">
      <alignment vertical="center" wrapText="1"/>
    </xf>
    <xf numFmtId="1" fontId="14" fillId="0" borderId="0" xfId="0" applyNumberFormat="1" applyFont="1" applyAlignment="1">
      <alignment/>
    </xf>
    <xf numFmtId="0" fontId="5" fillId="0" borderId="0" xfId="0" applyFont="1" applyAlignment="1">
      <alignment/>
    </xf>
    <xf numFmtId="49" fontId="7" fillId="0" borderId="0" xfId="0" applyNumberFormat="1" applyFont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49" fontId="13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49" fontId="1" fillId="0" borderId="10" xfId="0" applyNumberFormat="1" applyFont="1" applyBorder="1" applyAlignment="1">
      <alignment horizontal="left" vertical="center" wrapText="1"/>
    </xf>
    <xf numFmtId="0" fontId="15" fillId="0" borderId="0" xfId="0" applyFont="1" applyAlignment="1">
      <alignment/>
    </xf>
    <xf numFmtId="190" fontId="3" fillId="0" borderId="10" xfId="0" applyNumberFormat="1" applyFont="1" applyFill="1" applyBorder="1" applyAlignment="1">
      <alignment horizontal="center" vertical="center" wrapText="1"/>
    </xf>
    <xf numFmtId="190" fontId="3" fillId="0" borderId="0" xfId="0" applyNumberFormat="1" applyFont="1" applyAlignment="1">
      <alignment horizontal="center"/>
    </xf>
    <xf numFmtId="190" fontId="14" fillId="0" borderId="0" xfId="0" applyNumberFormat="1" applyFont="1" applyAlignment="1">
      <alignment/>
    </xf>
    <xf numFmtId="2" fontId="1" fillId="0" borderId="10" xfId="0" applyNumberFormat="1" applyFont="1" applyFill="1" applyBorder="1" applyAlignment="1">
      <alignment horizontal="center" vertical="center" wrapText="1"/>
    </xf>
    <xf numFmtId="0" fontId="22" fillId="0" borderId="0" xfId="0" applyFont="1" applyAlignment="1">
      <alignment/>
    </xf>
    <xf numFmtId="0" fontId="25" fillId="0" borderId="10" xfId="0" applyNumberFormat="1" applyFont="1" applyBorder="1" applyAlignment="1">
      <alignment horizontal="center" vertical="center" wrapText="1"/>
    </xf>
    <xf numFmtId="2" fontId="25" fillId="0" borderId="10" xfId="0" applyNumberFormat="1" applyFont="1" applyBorder="1" applyAlignment="1">
      <alignment horizontal="center" vertical="center" wrapText="1"/>
    </xf>
    <xf numFmtId="2" fontId="20" fillId="0" borderId="10" xfId="0" applyNumberFormat="1" applyFont="1" applyBorder="1" applyAlignment="1">
      <alignment horizontal="center" vertical="center" wrapText="1"/>
    </xf>
    <xf numFmtId="190" fontId="20" fillId="0" borderId="10" xfId="0" applyNumberFormat="1" applyFont="1" applyBorder="1" applyAlignment="1">
      <alignment horizontal="center" vertical="center" wrapText="1"/>
    </xf>
    <xf numFmtId="0" fontId="27" fillId="0" borderId="0" xfId="0" applyFont="1" applyAlignment="1">
      <alignment/>
    </xf>
    <xf numFmtId="0" fontId="20" fillId="0" borderId="0" xfId="0" applyFont="1" applyAlignment="1">
      <alignment/>
    </xf>
    <xf numFmtId="0" fontId="28" fillId="0" borderId="0" xfId="0" applyFont="1" applyAlignment="1">
      <alignment/>
    </xf>
    <xf numFmtId="0" fontId="20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190" fontId="25" fillId="0" borderId="10" xfId="0" applyNumberFormat="1" applyFont="1" applyBorder="1" applyAlignment="1" applyProtection="1">
      <alignment horizontal="center" vertical="center" wrapText="1"/>
      <protection locked="0"/>
    </xf>
    <xf numFmtId="190" fontId="20" fillId="33" borderId="10" xfId="0" applyNumberFormat="1" applyFont="1" applyFill="1" applyBorder="1" applyAlignment="1">
      <alignment horizontal="center" vertical="center" wrapText="1"/>
    </xf>
    <xf numFmtId="49" fontId="25" fillId="33" borderId="10" xfId="0" applyNumberFormat="1" applyFont="1" applyFill="1" applyBorder="1" applyAlignment="1">
      <alignment horizontal="center" vertical="center" wrapText="1"/>
    </xf>
    <xf numFmtId="49" fontId="20" fillId="33" borderId="10" xfId="0" applyNumberFormat="1" applyFont="1" applyFill="1" applyBorder="1" applyAlignment="1">
      <alignment horizontal="center" vertical="center" wrapText="1"/>
    </xf>
    <xf numFmtId="49" fontId="25" fillId="0" borderId="10" xfId="0" applyNumberFormat="1" applyFont="1" applyBorder="1" applyAlignment="1">
      <alignment horizontal="center" vertical="center" wrapText="1"/>
    </xf>
    <xf numFmtId="190" fontId="25" fillId="33" borderId="10" xfId="0" applyNumberFormat="1" applyFont="1" applyFill="1" applyBorder="1" applyAlignment="1">
      <alignment horizontal="center" vertical="center" wrapText="1"/>
    </xf>
    <xf numFmtId="49" fontId="20" fillId="0" borderId="10" xfId="0" applyNumberFormat="1" applyFont="1" applyBorder="1" applyAlignment="1">
      <alignment horizontal="center" vertical="center" wrapText="1"/>
    </xf>
    <xf numFmtId="191" fontId="20" fillId="33" borderId="10" xfId="0" applyNumberFormat="1" applyFont="1" applyFill="1" applyBorder="1" applyAlignment="1">
      <alignment horizontal="center" vertical="center" wrapText="1"/>
    </xf>
    <xf numFmtId="2" fontId="25" fillId="33" borderId="10" xfId="0" applyNumberFormat="1" applyFont="1" applyFill="1" applyBorder="1" applyAlignment="1">
      <alignment horizontal="center" vertical="center" wrapText="1"/>
    </xf>
    <xf numFmtId="0" fontId="25" fillId="33" borderId="10" xfId="0" applyFont="1" applyFill="1" applyBorder="1" applyAlignment="1">
      <alignment horizontal="center" vertical="center" wrapText="1"/>
    </xf>
    <xf numFmtId="2" fontId="20" fillId="33" borderId="10" xfId="0" applyNumberFormat="1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 wrapText="1"/>
    </xf>
    <xf numFmtId="192" fontId="20" fillId="33" borderId="10" xfId="0" applyNumberFormat="1" applyFont="1" applyFill="1" applyBorder="1" applyAlignment="1">
      <alignment horizontal="center" vertical="center" wrapText="1"/>
    </xf>
    <xf numFmtId="2" fontId="25" fillId="33" borderId="10" xfId="0" applyNumberFormat="1" applyFont="1" applyFill="1" applyBorder="1" applyAlignment="1" applyProtection="1">
      <alignment horizontal="center" vertical="center" wrapText="1"/>
      <protection locked="0"/>
    </xf>
    <xf numFmtId="190" fontId="20" fillId="33" borderId="10" xfId="0" applyNumberFormat="1" applyFont="1" applyFill="1" applyBorder="1" applyAlignment="1" applyProtection="1">
      <alignment horizontal="center" vertical="center" wrapText="1"/>
      <protection locked="0"/>
    </xf>
    <xf numFmtId="2" fontId="20" fillId="33" borderId="10" xfId="0" applyNumberFormat="1" applyFont="1" applyFill="1" applyBorder="1" applyAlignment="1" applyProtection="1">
      <alignment horizontal="center" vertical="center" wrapText="1"/>
      <protection locked="0"/>
    </xf>
    <xf numFmtId="191" fontId="20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25" fillId="33" borderId="10" xfId="0" applyNumberFormat="1" applyFont="1" applyFill="1" applyBorder="1" applyAlignment="1" applyProtection="1">
      <alignment horizontal="center" vertical="center" wrapText="1"/>
      <protection locked="0"/>
    </xf>
    <xf numFmtId="190" fontId="25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20" fillId="33" borderId="10" xfId="0" applyNumberFormat="1" applyFont="1" applyFill="1" applyBorder="1" applyAlignment="1" applyProtection="1">
      <alignment horizontal="center" vertical="center" wrapText="1"/>
      <protection locked="0"/>
    </xf>
    <xf numFmtId="192" fontId="20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22" fillId="0" borderId="0" xfId="0" applyNumberFormat="1" applyFont="1" applyBorder="1" applyAlignment="1">
      <alignment vertical="center" wrapText="1"/>
    </xf>
    <xf numFmtId="2" fontId="20" fillId="34" borderId="10" xfId="0" applyNumberFormat="1" applyFont="1" applyFill="1" applyBorder="1" applyAlignment="1" applyProtection="1">
      <alignment horizontal="center" vertical="center" wrapText="1"/>
      <protection locked="0"/>
    </xf>
    <xf numFmtId="190" fontId="20" fillId="34" borderId="10" xfId="0" applyNumberFormat="1" applyFont="1" applyFill="1" applyBorder="1" applyAlignment="1">
      <alignment horizontal="center" vertical="center" wrapText="1"/>
    </xf>
    <xf numFmtId="0" fontId="20" fillId="34" borderId="10" xfId="0" applyNumberFormat="1" applyFont="1" applyFill="1" applyBorder="1" applyAlignment="1">
      <alignment horizontal="center" vertical="center" wrapText="1"/>
    </xf>
    <xf numFmtId="2" fontId="20" fillId="34" borderId="10" xfId="0" applyNumberFormat="1" applyFont="1" applyFill="1" applyBorder="1" applyAlignment="1">
      <alignment horizontal="center" vertical="center" wrapText="1"/>
    </xf>
    <xf numFmtId="191" fontId="20" fillId="0" borderId="10" xfId="0" applyNumberFormat="1" applyFont="1" applyBorder="1" applyAlignment="1">
      <alignment horizontal="center" vertical="center" wrapText="1"/>
    </xf>
    <xf numFmtId="49" fontId="20" fillId="34" borderId="10" xfId="0" applyNumberFormat="1" applyFont="1" applyFill="1" applyBorder="1" applyAlignment="1">
      <alignment horizontal="center" vertical="center" wrapText="1"/>
    </xf>
    <xf numFmtId="192" fontId="20" fillId="0" borderId="10" xfId="0" applyNumberFormat="1" applyFont="1" applyBorder="1" applyAlignment="1">
      <alignment horizontal="center" vertical="center" wrapText="1"/>
    </xf>
    <xf numFmtId="49" fontId="25" fillId="34" borderId="10" xfId="0" applyNumberFormat="1" applyFont="1" applyFill="1" applyBorder="1" applyAlignment="1">
      <alignment horizontal="center" vertical="center" wrapText="1"/>
    </xf>
    <xf numFmtId="191" fontId="20" fillId="34" borderId="10" xfId="0" applyNumberFormat="1" applyFont="1" applyFill="1" applyBorder="1" applyAlignment="1">
      <alignment horizontal="center" vertical="center" wrapText="1"/>
    </xf>
    <xf numFmtId="192" fontId="20" fillId="34" borderId="10" xfId="0" applyNumberFormat="1" applyFont="1" applyFill="1" applyBorder="1" applyAlignment="1">
      <alignment horizontal="center" vertical="center" wrapText="1"/>
    </xf>
    <xf numFmtId="0" fontId="25" fillId="34" borderId="10" xfId="0" applyNumberFormat="1" applyFont="1" applyFill="1" applyBorder="1" applyAlignment="1">
      <alignment horizontal="center" vertical="center" wrapText="1"/>
    </xf>
    <xf numFmtId="0" fontId="25" fillId="34" borderId="10" xfId="0" applyFont="1" applyFill="1" applyBorder="1" applyAlignment="1">
      <alignment horizontal="center" vertical="center" wrapText="1"/>
    </xf>
    <xf numFmtId="49" fontId="26" fillId="34" borderId="10" xfId="0" applyNumberFormat="1" applyFont="1" applyFill="1" applyBorder="1" applyAlignment="1">
      <alignment horizontal="center" vertical="center" wrapText="1"/>
    </xf>
    <xf numFmtId="2" fontId="25" fillId="34" borderId="10" xfId="0" applyNumberFormat="1" applyFont="1" applyFill="1" applyBorder="1" applyAlignment="1">
      <alignment horizontal="center" vertical="center" wrapText="1"/>
    </xf>
    <xf numFmtId="2" fontId="25" fillId="34" borderId="10" xfId="0" applyNumberFormat="1" applyFont="1" applyFill="1" applyBorder="1" applyAlignment="1" applyProtection="1">
      <alignment horizontal="center" vertical="center" wrapText="1"/>
      <protection locked="0"/>
    </xf>
    <xf numFmtId="190" fontId="20" fillId="34" borderId="10" xfId="0" applyNumberFormat="1" applyFont="1" applyFill="1" applyBorder="1" applyAlignment="1" applyProtection="1">
      <alignment horizontal="center" vertical="center" wrapText="1"/>
      <protection locked="0"/>
    </xf>
    <xf numFmtId="192" fontId="20" fillId="34" borderId="10" xfId="0" applyNumberFormat="1" applyFont="1" applyFill="1" applyBorder="1" applyAlignment="1" applyProtection="1">
      <alignment horizontal="center" vertical="center" wrapText="1"/>
      <protection locked="0"/>
    </xf>
    <xf numFmtId="191" fontId="20" fillId="34" borderId="10" xfId="0" applyNumberFormat="1" applyFont="1" applyFill="1" applyBorder="1" applyAlignment="1" applyProtection="1">
      <alignment horizontal="center" vertical="center" wrapText="1"/>
      <protection locked="0"/>
    </xf>
    <xf numFmtId="190" fontId="20" fillId="33" borderId="11" xfId="0" applyNumberFormat="1" applyFont="1" applyFill="1" applyBorder="1" applyAlignment="1">
      <alignment horizontal="center" vertical="center" wrapText="1"/>
    </xf>
    <xf numFmtId="0" fontId="25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20" fillId="34" borderId="10" xfId="0" applyNumberFormat="1" applyFont="1" applyFill="1" applyBorder="1" applyAlignment="1" applyProtection="1">
      <alignment horizontal="center" vertical="center" wrapText="1"/>
      <protection locked="0"/>
    </xf>
    <xf numFmtId="2" fontId="20" fillId="34" borderId="10" xfId="34" applyNumberFormat="1" applyFont="1" applyFill="1" applyBorder="1" applyAlignment="1">
      <alignment horizontal="center" vertical="center"/>
      <protection/>
    </xf>
    <xf numFmtId="190" fontId="20" fillId="34" borderId="10" xfId="34" applyNumberFormat="1" applyFont="1" applyFill="1" applyBorder="1" applyAlignment="1">
      <alignment horizontal="center" vertical="center"/>
      <protection/>
    </xf>
    <xf numFmtId="191" fontId="25" fillId="34" borderId="10" xfId="0" applyNumberFormat="1" applyFont="1" applyFill="1" applyBorder="1" applyAlignment="1">
      <alignment horizontal="center" vertical="center" wrapText="1"/>
    </xf>
    <xf numFmtId="190" fontId="20" fillId="33" borderId="12" xfId="0" applyNumberFormat="1" applyFont="1" applyFill="1" applyBorder="1" applyAlignment="1">
      <alignment horizontal="center" vertical="center" wrapText="1"/>
    </xf>
    <xf numFmtId="190" fontId="20" fillId="33" borderId="13" xfId="0" applyNumberFormat="1" applyFont="1" applyFill="1" applyBorder="1" applyAlignment="1">
      <alignment horizontal="center" vertical="center" wrapText="1"/>
    </xf>
    <xf numFmtId="0" fontId="26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28" fillId="34" borderId="10" xfId="0" applyNumberFormat="1" applyFont="1" applyFill="1" applyBorder="1" applyAlignment="1" applyProtection="1">
      <alignment horizontal="center" vertical="center" wrapText="1"/>
      <protection locked="0"/>
    </xf>
    <xf numFmtId="195" fontId="20" fillId="33" borderId="10" xfId="0" applyNumberFormat="1" applyFont="1" applyFill="1" applyBorder="1" applyAlignment="1" applyProtection="1">
      <alignment horizontal="center" vertical="center" wrapText="1"/>
      <protection locked="0"/>
    </xf>
    <xf numFmtId="193" fontId="20" fillId="33" borderId="10" xfId="0" applyNumberFormat="1" applyFont="1" applyFill="1" applyBorder="1" applyAlignment="1" applyProtection="1">
      <alignment horizontal="center" vertical="center" wrapText="1"/>
      <protection locked="0"/>
    </xf>
    <xf numFmtId="2" fontId="20" fillId="34" borderId="10" xfId="34" applyNumberFormat="1" applyFont="1" applyFill="1" applyBorder="1" applyAlignment="1">
      <alignment horizontal="center"/>
      <protection/>
    </xf>
    <xf numFmtId="49" fontId="25" fillId="0" borderId="14" xfId="0" applyNumberFormat="1" applyFont="1" applyBorder="1" applyAlignment="1">
      <alignment horizontal="center" vertical="center" wrapText="1"/>
    </xf>
    <xf numFmtId="49" fontId="25" fillId="0" borderId="10" xfId="0" applyNumberFormat="1" applyFont="1" applyFill="1" applyBorder="1" applyAlignment="1">
      <alignment horizontal="center" vertical="center" wrapText="1"/>
    </xf>
    <xf numFmtId="49" fontId="20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vertical="top" wrapText="1"/>
    </xf>
    <xf numFmtId="2" fontId="20" fillId="33" borderId="10" xfId="0" applyNumberFormat="1" applyFont="1" applyFill="1" applyBorder="1" applyAlignment="1">
      <alignment horizontal="center" vertical="top" wrapText="1"/>
    </xf>
    <xf numFmtId="1" fontId="25" fillId="0" borderId="10" xfId="0" applyNumberFormat="1" applyFont="1" applyBorder="1" applyAlignment="1">
      <alignment horizontal="center" vertical="center" wrapText="1"/>
    </xf>
    <xf numFmtId="191" fontId="25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31" fillId="34" borderId="10" xfId="0" applyNumberFormat="1" applyFont="1" applyFill="1" applyBorder="1" applyAlignment="1">
      <alignment horizontal="center" vertical="center" wrapText="1"/>
    </xf>
    <xf numFmtId="1" fontId="25" fillId="34" borderId="10" xfId="0" applyNumberFormat="1" applyFont="1" applyFill="1" applyBorder="1" applyAlignment="1">
      <alignment horizontal="center" vertical="center" wrapText="1"/>
    </xf>
    <xf numFmtId="0" fontId="20" fillId="34" borderId="10" xfId="34" applyFont="1" applyFill="1" applyBorder="1" applyAlignment="1">
      <alignment horizontal="center" vertical="center" wrapText="1"/>
      <protection/>
    </xf>
    <xf numFmtId="2" fontId="31" fillId="34" borderId="10" xfId="0" applyNumberFormat="1" applyFont="1" applyFill="1" applyBorder="1" applyAlignment="1">
      <alignment horizontal="center" vertical="center" wrapText="1"/>
    </xf>
    <xf numFmtId="192" fontId="26" fillId="34" borderId="10" xfId="0" applyNumberFormat="1" applyFont="1" applyFill="1" applyBorder="1" applyAlignment="1" applyProtection="1">
      <alignment horizontal="center" vertical="center" wrapText="1"/>
      <protection locked="0"/>
    </xf>
    <xf numFmtId="2" fontId="26" fillId="34" borderId="10" xfId="0" applyNumberFormat="1" applyFont="1" applyFill="1" applyBorder="1" applyAlignment="1">
      <alignment horizontal="center" vertical="center" wrapText="1"/>
    </xf>
    <xf numFmtId="191" fontId="26" fillId="34" borderId="10" xfId="0" applyNumberFormat="1" applyFont="1" applyFill="1" applyBorder="1" applyAlignment="1" applyProtection="1">
      <alignment horizontal="center" vertical="center" wrapText="1"/>
      <protection locked="0"/>
    </xf>
    <xf numFmtId="2" fontId="20" fillId="0" borderId="10" xfId="0" applyNumberFormat="1" applyFont="1" applyFill="1" applyBorder="1" applyAlignment="1">
      <alignment horizontal="center" vertical="center" wrapText="1"/>
    </xf>
    <xf numFmtId="192" fontId="25" fillId="34" borderId="10" xfId="0" applyNumberFormat="1" applyFont="1" applyFill="1" applyBorder="1" applyAlignment="1" applyProtection="1">
      <alignment horizontal="center" vertical="center" wrapText="1"/>
      <protection locked="0"/>
    </xf>
    <xf numFmtId="193" fontId="25" fillId="34" borderId="10" xfId="0" applyNumberFormat="1" applyFont="1" applyFill="1" applyBorder="1" applyAlignment="1" applyProtection="1">
      <alignment horizontal="center" vertical="center" wrapText="1"/>
      <protection locked="0"/>
    </xf>
    <xf numFmtId="193" fontId="20" fillId="34" borderId="10" xfId="0" applyNumberFormat="1" applyFont="1" applyFill="1" applyBorder="1" applyAlignment="1">
      <alignment horizontal="center" vertical="center" wrapText="1"/>
    </xf>
    <xf numFmtId="4" fontId="14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25" fillId="0" borderId="10" xfId="0" applyFont="1" applyFill="1" applyBorder="1" applyAlignment="1">
      <alignment horizontal="center" vertical="center" wrapText="1"/>
    </xf>
    <xf numFmtId="0" fontId="35" fillId="0" borderId="10" xfId="58" applyFont="1" applyFill="1" applyBorder="1" applyAlignment="1">
      <alignment horizontal="center" vertical="center" wrapText="1"/>
      <protection/>
    </xf>
    <xf numFmtId="0" fontId="36" fillId="0" borderId="10" xfId="58" applyFont="1" applyFill="1" applyBorder="1" applyAlignment="1">
      <alignment horizontal="center" vertical="center" wrapText="1"/>
      <protection/>
    </xf>
    <xf numFmtId="0" fontId="36" fillId="0" borderId="10" xfId="0" applyFont="1" applyFill="1" applyBorder="1" applyAlignment="1">
      <alignment horizontal="center" vertical="center" wrapText="1"/>
    </xf>
    <xf numFmtId="192" fontId="36" fillId="0" borderId="10" xfId="58" applyNumberFormat="1" applyFont="1" applyFill="1" applyBorder="1" applyAlignment="1">
      <alignment horizontal="center" vertical="center" wrapText="1"/>
      <protection/>
    </xf>
    <xf numFmtId="0" fontId="1" fillId="0" borderId="10" xfId="0" applyFont="1" applyFill="1" applyBorder="1" applyAlignment="1">
      <alignment horizontal="center" vertical="center" wrapText="1"/>
    </xf>
    <xf numFmtId="192" fontId="1" fillId="0" borderId="10" xfId="0" applyNumberFormat="1" applyFont="1" applyFill="1" applyBorder="1" applyAlignment="1">
      <alignment horizontal="center" vertical="center" wrapText="1"/>
    </xf>
    <xf numFmtId="0" fontId="20" fillId="34" borderId="10" xfId="0" applyFont="1" applyFill="1" applyBorder="1" applyAlignment="1">
      <alignment horizontal="center" vertical="center" wrapText="1"/>
    </xf>
    <xf numFmtId="190" fontId="20" fillId="34" borderId="15" xfId="0" applyNumberFormat="1" applyFont="1" applyFill="1" applyBorder="1" applyAlignment="1">
      <alignment horizontal="center" vertical="center" wrapText="1"/>
    </xf>
    <xf numFmtId="190" fontId="20" fillId="34" borderId="11" xfId="0" applyNumberFormat="1" applyFont="1" applyFill="1" applyBorder="1" applyAlignment="1">
      <alignment horizontal="center" vertical="center" wrapText="1"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37" fillId="0" borderId="10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  <xf numFmtId="210" fontId="39" fillId="0" borderId="0" xfId="0" applyNumberFormat="1" applyFont="1" applyAlignment="1">
      <alignment/>
    </xf>
    <xf numFmtId="210" fontId="40" fillId="0" borderId="0" xfId="0" applyNumberFormat="1" applyFont="1" applyAlignment="1">
      <alignment/>
    </xf>
    <xf numFmtId="210" fontId="0" fillId="0" borderId="0" xfId="0" applyNumberFormat="1" applyAlignment="1">
      <alignment/>
    </xf>
    <xf numFmtId="210" fontId="14" fillId="0" borderId="0" xfId="0" applyNumberFormat="1" applyFont="1" applyAlignment="1">
      <alignment/>
    </xf>
    <xf numFmtId="210" fontId="8" fillId="0" borderId="0" xfId="0" applyNumberFormat="1" applyFont="1" applyAlignment="1">
      <alignment vertical="top" wrapText="1"/>
    </xf>
    <xf numFmtId="49" fontId="25" fillId="34" borderId="10" xfId="0" applyNumberFormat="1" applyFont="1" applyFill="1" applyBorder="1" applyAlignment="1">
      <alignment horizontal="left" vertical="center" wrapText="1"/>
    </xf>
    <xf numFmtId="0" fontId="5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49" fontId="11" fillId="0" borderId="0" xfId="0" applyNumberFormat="1" applyFont="1" applyBorder="1" applyAlignment="1">
      <alignment horizontal="center" vertical="center" wrapText="1"/>
    </xf>
    <xf numFmtId="49" fontId="11" fillId="0" borderId="0" xfId="0" applyNumberFormat="1" applyFont="1" applyBorder="1" applyAlignment="1">
      <alignment horizontal="left" vertical="center" wrapText="1"/>
    </xf>
    <xf numFmtId="0" fontId="5" fillId="0" borderId="0" xfId="0" applyFont="1" applyAlignment="1">
      <alignment horizontal="right"/>
    </xf>
    <xf numFmtId="0" fontId="2" fillId="0" borderId="0" xfId="0" applyFont="1" applyBorder="1" applyAlignment="1">
      <alignment horizontal="left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textRotation="90" wrapText="1"/>
    </xf>
    <xf numFmtId="49" fontId="5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textRotation="90" wrapText="1"/>
    </xf>
    <xf numFmtId="49" fontId="2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190" fontId="20" fillId="0" borderId="15" xfId="0" applyNumberFormat="1" applyFont="1" applyBorder="1" applyAlignment="1">
      <alignment horizontal="center" vertical="center" wrapText="1"/>
    </xf>
    <xf numFmtId="190" fontId="20" fillId="0" borderId="11" xfId="0" applyNumberFormat="1" applyFont="1" applyBorder="1" applyAlignment="1">
      <alignment horizontal="center" vertical="center" wrapText="1"/>
    </xf>
    <xf numFmtId="190" fontId="20" fillId="0" borderId="14" xfId="0" applyNumberFormat="1" applyFont="1" applyBorder="1" applyAlignment="1">
      <alignment horizontal="center" vertical="center" wrapText="1"/>
    </xf>
    <xf numFmtId="0" fontId="37" fillId="0" borderId="10" xfId="0" applyFont="1" applyFill="1" applyBorder="1" applyAlignment="1">
      <alignment horizontal="center" vertical="center" wrapText="1"/>
    </xf>
    <xf numFmtId="49" fontId="21" fillId="0" borderId="15" xfId="0" applyNumberFormat="1" applyFont="1" applyBorder="1" applyAlignment="1" quotePrefix="1">
      <alignment horizontal="center" vertical="top" wrapText="1"/>
    </xf>
    <xf numFmtId="49" fontId="21" fillId="0" borderId="11" xfId="0" applyNumberFormat="1" applyFont="1" applyBorder="1" applyAlignment="1" quotePrefix="1">
      <alignment horizontal="center" vertical="top" wrapText="1"/>
    </xf>
    <xf numFmtId="49" fontId="21" fillId="0" borderId="14" xfId="0" applyNumberFormat="1" applyFont="1" applyBorder="1" applyAlignment="1" quotePrefix="1">
      <alignment horizontal="center" vertical="top" wrapText="1"/>
    </xf>
    <xf numFmtId="0" fontId="41" fillId="0" borderId="10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/>
    </xf>
    <xf numFmtId="0" fontId="25" fillId="0" borderId="0" xfId="0" applyFont="1" applyAlignment="1">
      <alignment horizontal="center" vertical="center" wrapText="1"/>
    </xf>
    <xf numFmtId="190" fontId="20" fillId="34" borderId="15" xfId="0" applyNumberFormat="1" applyFont="1" applyFill="1" applyBorder="1" applyAlignment="1">
      <alignment horizontal="center" vertical="center" wrapText="1"/>
    </xf>
    <xf numFmtId="190" fontId="20" fillId="34" borderId="11" xfId="0" applyNumberFormat="1" applyFont="1" applyFill="1" applyBorder="1" applyAlignment="1">
      <alignment horizontal="center" vertical="center" wrapText="1"/>
    </xf>
    <xf numFmtId="190" fontId="20" fillId="34" borderId="14" xfId="0" applyNumberFormat="1" applyFont="1" applyFill="1" applyBorder="1" applyAlignment="1">
      <alignment horizontal="center" vertical="center" wrapText="1"/>
    </xf>
    <xf numFmtId="1" fontId="25" fillId="34" borderId="16" xfId="0" applyNumberFormat="1" applyFont="1" applyFill="1" applyBorder="1" applyAlignment="1">
      <alignment horizontal="center" vertical="center" wrapText="1"/>
    </xf>
    <xf numFmtId="0" fontId="24" fillId="34" borderId="0" xfId="0" applyFont="1" applyFill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49" fontId="25" fillId="0" borderId="15" xfId="0" applyNumberFormat="1" applyFont="1" applyBorder="1" applyAlignment="1">
      <alignment horizontal="center" vertical="center" wrapText="1"/>
    </xf>
    <xf numFmtId="49" fontId="25" fillId="0" borderId="14" xfId="0" applyNumberFormat="1" applyFont="1" applyBorder="1" applyAlignment="1">
      <alignment horizontal="center" vertical="center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 10" xfId="33"/>
    <cellStyle name="Normal 14 3" xfId="34"/>
    <cellStyle name="Normal 2 10" xfId="35"/>
    <cellStyle name="Normal 2 11" xfId="36"/>
    <cellStyle name="Normal_axalqalaqis skola  2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Обычный 3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9"/>
  <sheetViews>
    <sheetView zoomScalePageLayoutView="0" workbookViewId="0" topLeftCell="A106">
      <selection activeCell="C121" sqref="C121"/>
    </sheetView>
  </sheetViews>
  <sheetFormatPr defaultColWidth="9.00390625" defaultRowHeight="12.75"/>
  <cols>
    <col min="1" max="1" width="5.875" style="0" customWidth="1"/>
    <col min="2" max="2" width="11.375" style="0" customWidth="1"/>
    <col min="3" max="3" width="41.375" style="0" customWidth="1"/>
    <col min="4" max="4" width="8.125" style="0" customWidth="1"/>
    <col min="5" max="5" width="8.875" style="0" customWidth="1"/>
    <col min="6" max="6" width="9.00390625" style="0" customWidth="1"/>
    <col min="8" max="8" width="8.25390625" style="0" customWidth="1"/>
  </cols>
  <sheetData>
    <row r="1" spans="1:8" ht="19.5">
      <c r="A1" s="141" t="s">
        <v>76</v>
      </c>
      <c r="B1" s="141"/>
      <c r="C1" s="141"/>
      <c r="D1" s="141"/>
      <c r="E1" s="141"/>
      <c r="F1" s="141"/>
      <c r="G1" s="141"/>
      <c r="H1" s="141"/>
    </row>
    <row r="2" spans="1:8" ht="6.75" customHeight="1">
      <c r="A2" s="13"/>
      <c r="B2" s="13"/>
      <c r="C2" s="13"/>
      <c r="D2" s="13"/>
      <c r="E2" s="13"/>
      <c r="F2" s="13"/>
      <c r="G2" s="13"/>
      <c r="H2" s="13"/>
    </row>
    <row r="3" spans="1:8" ht="35.25" customHeight="1">
      <c r="A3" s="142" t="s">
        <v>131</v>
      </c>
      <c r="B3" s="142"/>
      <c r="C3" s="142"/>
      <c r="D3" s="142"/>
      <c r="E3" s="142"/>
      <c r="F3" s="142"/>
      <c r="G3" s="142"/>
      <c r="H3" s="142"/>
    </row>
    <row r="4" spans="1:8" ht="17.25" customHeight="1">
      <c r="A4" s="143" t="s">
        <v>122</v>
      </c>
      <c r="B4" s="143"/>
      <c r="C4" s="143"/>
      <c r="D4" s="143"/>
      <c r="E4" s="143"/>
      <c r="F4" s="143"/>
      <c r="G4" s="143"/>
      <c r="H4" s="143"/>
    </row>
    <row r="5" spans="1:8" ht="16.5" hidden="1">
      <c r="A5" s="27"/>
      <c r="B5" s="27"/>
      <c r="C5" s="27"/>
      <c r="D5" s="27"/>
      <c r="E5" s="27"/>
      <c r="F5" s="27"/>
      <c r="G5" s="27"/>
      <c r="H5" s="27"/>
    </row>
    <row r="6" spans="1:8" ht="15" hidden="1">
      <c r="A6" s="144"/>
      <c r="B6" s="144"/>
      <c r="C6" s="144"/>
      <c r="D6" s="144"/>
      <c r="E6" s="144"/>
      <c r="F6" s="144"/>
      <c r="G6" s="144"/>
      <c r="H6" s="144"/>
    </row>
    <row r="7" spans="1:8" ht="16.5">
      <c r="A7" s="140" t="s">
        <v>94</v>
      </c>
      <c r="B7" s="140"/>
      <c r="C7" s="140"/>
      <c r="D7" s="140"/>
      <c r="E7" s="34" t="e">
        <f>H132</f>
        <v>#REF!</v>
      </c>
      <c r="F7" s="27" t="s">
        <v>20</v>
      </c>
      <c r="G7" s="25"/>
      <c r="H7" s="25"/>
    </row>
    <row r="8" spans="1:8" ht="16.5">
      <c r="A8" s="140" t="s">
        <v>95</v>
      </c>
      <c r="B8" s="140"/>
      <c r="C8" s="140"/>
      <c r="D8" s="140"/>
      <c r="E8" s="34" t="e">
        <f>H125</f>
        <v>#REF!</v>
      </c>
      <c r="F8" s="27" t="s">
        <v>20</v>
      </c>
      <c r="G8" s="25"/>
      <c r="H8" s="25"/>
    </row>
    <row r="9" spans="1:8" ht="16.5">
      <c r="A9" s="147" t="s">
        <v>96</v>
      </c>
      <c r="B9" s="147"/>
      <c r="C9" s="147"/>
      <c r="D9" s="147"/>
      <c r="E9" s="34" t="e">
        <f>E8/4.6</f>
        <v>#REF!</v>
      </c>
      <c r="F9" s="30" t="s">
        <v>55</v>
      </c>
      <c r="G9" s="29"/>
      <c r="H9" s="29"/>
    </row>
    <row r="10" spans="1:8" ht="15">
      <c r="A10" s="148" t="s">
        <v>132</v>
      </c>
      <c r="B10" s="148"/>
      <c r="C10" s="148"/>
      <c r="D10" s="148"/>
      <c r="E10" s="148"/>
      <c r="F10" s="148"/>
      <c r="G10" s="148"/>
      <c r="H10" s="148"/>
    </row>
    <row r="11" spans="1:8" ht="13.5" customHeight="1">
      <c r="A11" s="6"/>
      <c r="B11" s="6"/>
      <c r="C11" s="6"/>
      <c r="D11" s="6"/>
      <c r="E11" s="6"/>
      <c r="F11" s="2"/>
      <c r="G11" s="2"/>
      <c r="H11" s="1"/>
    </row>
    <row r="12" spans="1:8" ht="30" customHeight="1">
      <c r="A12" s="149" t="s">
        <v>21</v>
      </c>
      <c r="B12" s="150" t="s">
        <v>39</v>
      </c>
      <c r="C12" s="151" t="s">
        <v>40</v>
      </c>
      <c r="D12" s="152" t="s">
        <v>28</v>
      </c>
      <c r="E12" s="153" t="s">
        <v>36</v>
      </c>
      <c r="F12" s="153"/>
      <c r="G12" s="154" t="s">
        <v>22</v>
      </c>
      <c r="H12" s="154"/>
    </row>
    <row r="13" spans="1:8" ht="61.5">
      <c r="A13" s="149"/>
      <c r="B13" s="150"/>
      <c r="C13" s="151"/>
      <c r="D13" s="152"/>
      <c r="E13" s="7" t="s">
        <v>28</v>
      </c>
      <c r="F13" s="7" t="s">
        <v>38</v>
      </c>
      <c r="G13" s="7" t="s">
        <v>37</v>
      </c>
      <c r="H13" s="18" t="s">
        <v>29</v>
      </c>
    </row>
    <row r="14" spans="1:8" ht="13.5">
      <c r="A14" s="3" t="s">
        <v>30</v>
      </c>
      <c r="B14" s="3" t="s">
        <v>31</v>
      </c>
      <c r="C14" s="3" t="s">
        <v>32</v>
      </c>
      <c r="D14" s="3" t="s">
        <v>33</v>
      </c>
      <c r="E14" s="3" t="s">
        <v>34</v>
      </c>
      <c r="F14" s="17" t="s">
        <v>35</v>
      </c>
      <c r="G14" s="3" t="s">
        <v>23</v>
      </c>
      <c r="H14" s="19">
        <v>8</v>
      </c>
    </row>
    <row r="15" spans="1:8" s="14" customFormat="1" ht="49.5" customHeight="1">
      <c r="A15" s="3" t="s">
        <v>30</v>
      </c>
      <c r="B15" s="3" t="s">
        <v>109</v>
      </c>
      <c r="C15" s="5" t="s">
        <v>133</v>
      </c>
      <c r="D15" s="3" t="s">
        <v>67</v>
      </c>
      <c r="E15" s="12"/>
      <c r="F15" s="17">
        <v>30</v>
      </c>
      <c r="G15" s="12"/>
      <c r="H15" s="33">
        <f>H16+H17++H18++H19++H20++H21</f>
        <v>189.13044799999997</v>
      </c>
    </row>
    <row r="16" spans="1:8" ht="18.75" customHeight="1">
      <c r="A16" s="10">
        <f aca="true" t="shared" si="0" ref="A16:A21">A15+0.1</f>
        <v>1.1</v>
      </c>
      <c r="B16" s="4" t="s">
        <v>57</v>
      </c>
      <c r="C16" s="16" t="s">
        <v>108</v>
      </c>
      <c r="D16" s="4" t="s">
        <v>68</v>
      </c>
      <c r="E16" s="8">
        <v>0.12</v>
      </c>
      <c r="F16" s="10">
        <f>E16*F15</f>
        <v>3.5999999999999996</v>
      </c>
      <c r="G16" s="8">
        <v>4.6</v>
      </c>
      <c r="H16" s="21">
        <f aca="true" t="shared" si="1" ref="H16:H21">F16*G16</f>
        <v>16.56</v>
      </c>
    </row>
    <row r="17" spans="1:8" ht="15">
      <c r="A17" s="10">
        <f t="shared" si="0"/>
        <v>1.2000000000000002</v>
      </c>
      <c r="B17" s="4"/>
      <c r="C17" s="16" t="s">
        <v>110</v>
      </c>
      <c r="D17" s="4" t="s">
        <v>20</v>
      </c>
      <c r="E17" s="8">
        <v>0.06</v>
      </c>
      <c r="F17" s="10">
        <f>E17*F15</f>
        <v>1.7999999999999998</v>
      </c>
      <c r="G17" s="8">
        <v>3.2</v>
      </c>
      <c r="H17" s="21">
        <f t="shared" si="1"/>
        <v>5.76</v>
      </c>
    </row>
    <row r="18" spans="1:8" ht="17.25" customHeight="1">
      <c r="A18" s="10">
        <f t="shared" si="0"/>
        <v>1.3000000000000003</v>
      </c>
      <c r="B18" s="4"/>
      <c r="C18" s="16" t="s">
        <v>126</v>
      </c>
      <c r="D18" s="4" t="s">
        <v>67</v>
      </c>
      <c r="E18" s="9">
        <v>1.01</v>
      </c>
      <c r="F18" s="10">
        <f>E18*F15</f>
        <v>30.3</v>
      </c>
      <c r="G18" s="8">
        <v>4.1</v>
      </c>
      <c r="H18" s="21">
        <f t="shared" si="1"/>
        <v>124.22999999999999</v>
      </c>
    </row>
    <row r="19" spans="1:8" ht="15">
      <c r="A19" s="10">
        <f t="shared" si="0"/>
        <v>1.4000000000000004</v>
      </c>
      <c r="B19" s="4"/>
      <c r="C19" s="16" t="s">
        <v>103</v>
      </c>
      <c r="D19" s="4" t="s">
        <v>69</v>
      </c>
      <c r="E19" s="10"/>
      <c r="F19" s="10">
        <v>13</v>
      </c>
      <c r="G19" s="8">
        <v>0.8</v>
      </c>
      <c r="H19" s="21">
        <f t="shared" si="1"/>
        <v>10.4</v>
      </c>
    </row>
    <row r="20" spans="1:8" ht="15">
      <c r="A20" s="10">
        <f t="shared" si="0"/>
        <v>1.5000000000000004</v>
      </c>
      <c r="B20" s="4"/>
      <c r="C20" s="16" t="s">
        <v>104</v>
      </c>
      <c r="D20" s="4" t="s">
        <v>69</v>
      </c>
      <c r="E20" s="10"/>
      <c r="F20" s="10">
        <v>3</v>
      </c>
      <c r="G20" s="8">
        <v>10.2</v>
      </c>
      <c r="H20" s="21">
        <f t="shared" si="1"/>
        <v>30.599999999999998</v>
      </c>
    </row>
    <row r="21" spans="1:8" ht="15">
      <c r="A21" s="10">
        <f t="shared" si="0"/>
        <v>1.6000000000000005</v>
      </c>
      <c r="B21" s="4"/>
      <c r="C21" s="16" t="s">
        <v>56</v>
      </c>
      <c r="D21" s="4" t="s">
        <v>20</v>
      </c>
      <c r="E21" s="8">
        <v>0.0163</v>
      </c>
      <c r="F21" s="10">
        <f>E21*F18</f>
        <v>0.49388999999999994</v>
      </c>
      <c r="G21" s="8">
        <v>3.2</v>
      </c>
      <c r="H21" s="21">
        <f t="shared" si="1"/>
        <v>1.5804479999999999</v>
      </c>
    </row>
    <row r="22" spans="1:8" s="14" customFormat="1" ht="46.5" customHeight="1">
      <c r="A22" s="3" t="s">
        <v>31</v>
      </c>
      <c r="B22" s="3" t="s">
        <v>109</v>
      </c>
      <c r="C22" s="5" t="s">
        <v>123</v>
      </c>
      <c r="D22" s="3" t="s">
        <v>67</v>
      </c>
      <c r="E22" s="12"/>
      <c r="F22" s="17">
        <v>24</v>
      </c>
      <c r="G22" s="12"/>
      <c r="H22" s="33">
        <f>H23+H24++H25+H26++H27++H28</f>
        <v>120.92035840000001</v>
      </c>
    </row>
    <row r="23" spans="1:8" ht="15">
      <c r="A23" s="10">
        <f aca="true" t="shared" si="2" ref="A23:A28">A22+0.1</f>
        <v>2.1</v>
      </c>
      <c r="B23" s="4" t="s">
        <v>57</v>
      </c>
      <c r="C23" s="16" t="s">
        <v>108</v>
      </c>
      <c r="D23" s="4" t="s">
        <v>68</v>
      </c>
      <c r="E23" s="8">
        <v>0.12</v>
      </c>
      <c r="F23" s="10">
        <f>E23*F22</f>
        <v>2.88</v>
      </c>
      <c r="G23" s="8">
        <v>4.6</v>
      </c>
      <c r="H23" s="21">
        <f aca="true" t="shared" si="3" ref="H23:H28">F23*G23</f>
        <v>13.248</v>
      </c>
    </row>
    <row r="24" spans="1:8" ht="15">
      <c r="A24" s="10">
        <f t="shared" si="2"/>
        <v>2.2</v>
      </c>
      <c r="B24" s="4"/>
      <c r="C24" s="16" t="s">
        <v>110</v>
      </c>
      <c r="D24" s="4" t="s">
        <v>20</v>
      </c>
      <c r="E24" s="8">
        <v>0.06</v>
      </c>
      <c r="F24" s="10">
        <f>E24*F22</f>
        <v>1.44</v>
      </c>
      <c r="G24" s="8">
        <v>3.2</v>
      </c>
      <c r="H24" s="21">
        <f t="shared" si="3"/>
        <v>4.608</v>
      </c>
    </row>
    <row r="25" spans="1:8" ht="17.25" customHeight="1">
      <c r="A25" s="10">
        <f t="shared" si="2"/>
        <v>2.3000000000000003</v>
      </c>
      <c r="B25" s="4"/>
      <c r="C25" s="16" t="s">
        <v>77</v>
      </c>
      <c r="D25" s="4" t="s">
        <v>67</v>
      </c>
      <c r="E25" s="9">
        <v>1.01</v>
      </c>
      <c r="F25" s="10">
        <f>E25*F22</f>
        <v>24.240000000000002</v>
      </c>
      <c r="G25" s="8">
        <v>2.5</v>
      </c>
      <c r="H25" s="21">
        <f t="shared" si="3"/>
        <v>60.60000000000001</v>
      </c>
    </row>
    <row r="26" spans="1:8" ht="15">
      <c r="A26" s="10">
        <f t="shared" si="2"/>
        <v>2.4000000000000004</v>
      </c>
      <c r="B26" s="4"/>
      <c r="C26" s="16" t="s">
        <v>78</v>
      </c>
      <c r="D26" s="4" t="s">
        <v>69</v>
      </c>
      <c r="E26" s="10"/>
      <c r="F26" s="10">
        <v>12</v>
      </c>
      <c r="G26" s="8">
        <v>0.6</v>
      </c>
      <c r="H26" s="21">
        <f t="shared" si="3"/>
        <v>7.199999999999999</v>
      </c>
    </row>
    <row r="27" spans="1:8" ht="15">
      <c r="A27" s="10">
        <f t="shared" si="2"/>
        <v>2.5000000000000004</v>
      </c>
      <c r="B27" s="4"/>
      <c r="C27" s="16" t="s">
        <v>79</v>
      </c>
      <c r="D27" s="4" t="s">
        <v>69</v>
      </c>
      <c r="E27" s="10"/>
      <c r="F27" s="10">
        <v>4</v>
      </c>
      <c r="G27" s="8">
        <v>8.5</v>
      </c>
      <c r="H27" s="21">
        <f t="shared" si="3"/>
        <v>34</v>
      </c>
    </row>
    <row r="28" spans="1:8" ht="15">
      <c r="A28" s="10">
        <f t="shared" si="2"/>
        <v>2.6000000000000005</v>
      </c>
      <c r="B28" s="4"/>
      <c r="C28" s="16" t="s">
        <v>56</v>
      </c>
      <c r="D28" s="4" t="s">
        <v>20</v>
      </c>
      <c r="E28" s="8">
        <v>0.0163</v>
      </c>
      <c r="F28" s="10">
        <f>E28*F25</f>
        <v>0.395112</v>
      </c>
      <c r="G28" s="8">
        <v>3.2</v>
      </c>
      <c r="H28" s="21">
        <f t="shared" si="3"/>
        <v>1.2643584</v>
      </c>
    </row>
    <row r="29" spans="1:8" s="14" customFormat="1" ht="45" customHeight="1">
      <c r="A29" s="3" t="s">
        <v>32</v>
      </c>
      <c r="B29" s="3" t="s">
        <v>109</v>
      </c>
      <c r="C29" s="5" t="s">
        <v>100</v>
      </c>
      <c r="D29" s="3" t="s">
        <v>67</v>
      </c>
      <c r="E29" s="12"/>
      <c r="F29" s="17">
        <v>32</v>
      </c>
      <c r="G29" s="12"/>
      <c r="H29" s="33">
        <f>H30+H31++H32++H33++H34++H35</f>
        <v>106.03781120000001</v>
      </c>
    </row>
    <row r="30" spans="1:8" ht="15">
      <c r="A30" s="10">
        <f aca="true" t="shared" si="4" ref="A30:A35">A29+0.1</f>
        <v>3.1</v>
      </c>
      <c r="B30" s="4" t="s">
        <v>57</v>
      </c>
      <c r="C30" s="16" t="s">
        <v>108</v>
      </c>
      <c r="D30" s="4" t="s">
        <v>68</v>
      </c>
      <c r="E30" s="8">
        <v>0.12</v>
      </c>
      <c r="F30" s="10">
        <f>E30*F29</f>
        <v>3.84</v>
      </c>
      <c r="G30" s="8">
        <v>4.6</v>
      </c>
      <c r="H30" s="21">
        <f aca="true" t="shared" si="5" ref="H30:H35">F30*G30</f>
        <v>17.663999999999998</v>
      </c>
    </row>
    <row r="31" spans="1:8" ht="15">
      <c r="A31" s="10">
        <f t="shared" si="4"/>
        <v>3.2</v>
      </c>
      <c r="B31" s="4"/>
      <c r="C31" s="16" t="s">
        <v>110</v>
      </c>
      <c r="D31" s="4" t="s">
        <v>20</v>
      </c>
      <c r="E31" s="8">
        <v>0.06</v>
      </c>
      <c r="F31" s="10">
        <f>E31*F29</f>
        <v>1.92</v>
      </c>
      <c r="G31" s="8">
        <v>3.2</v>
      </c>
      <c r="H31" s="21">
        <f t="shared" si="5"/>
        <v>6.144</v>
      </c>
    </row>
    <row r="32" spans="1:8" ht="15">
      <c r="A32" s="10">
        <f t="shared" si="4"/>
        <v>3.3000000000000003</v>
      </c>
      <c r="B32" s="4"/>
      <c r="C32" s="16" t="s">
        <v>80</v>
      </c>
      <c r="D32" s="4" t="s">
        <v>67</v>
      </c>
      <c r="E32" s="9">
        <v>1.01</v>
      </c>
      <c r="F32" s="10">
        <f>E32*F29</f>
        <v>32.32</v>
      </c>
      <c r="G32" s="8">
        <v>1.7</v>
      </c>
      <c r="H32" s="21">
        <f t="shared" si="5"/>
        <v>54.943999999999996</v>
      </c>
    </row>
    <row r="33" spans="1:8" ht="15">
      <c r="A33" s="10">
        <f t="shared" si="4"/>
        <v>3.4000000000000004</v>
      </c>
      <c r="B33" s="4"/>
      <c r="C33" s="16" t="s">
        <v>81</v>
      </c>
      <c r="D33" s="4" t="s">
        <v>69</v>
      </c>
      <c r="E33" s="10"/>
      <c r="F33" s="10">
        <v>13</v>
      </c>
      <c r="G33" s="8">
        <v>0.4</v>
      </c>
      <c r="H33" s="21">
        <f t="shared" si="5"/>
        <v>5.2</v>
      </c>
    </row>
    <row r="34" spans="1:8" ht="15">
      <c r="A34" s="10">
        <f t="shared" si="4"/>
        <v>3.5000000000000004</v>
      </c>
      <c r="B34" s="4"/>
      <c r="C34" s="16" t="s">
        <v>82</v>
      </c>
      <c r="D34" s="4" t="s">
        <v>69</v>
      </c>
      <c r="E34" s="10"/>
      <c r="F34" s="10">
        <v>3</v>
      </c>
      <c r="G34" s="8">
        <v>6.8</v>
      </c>
      <c r="H34" s="21">
        <f t="shared" si="5"/>
        <v>20.4</v>
      </c>
    </row>
    <row r="35" spans="1:8" ht="15">
      <c r="A35" s="10">
        <f t="shared" si="4"/>
        <v>3.6000000000000005</v>
      </c>
      <c r="B35" s="4"/>
      <c r="C35" s="16" t="s">
        <v>56</v>
      </c>
      <c r="D35" s="4" t="s">
        <v>20</v>
      </c>
      <c r="E35" s="8">
        <v>0.0163</v>
      </c>
      <c r="F35" s="10">
        <f>E35*F32</f>
        <v>0.526816</v>
      </c>
      <c r="G35" s="8">
        <v>3.2</v>
      </c>
      <c r="H35" s="21">
        <f t="shared" si="5"/>
        <v>1.6858111999999998</v>
      </c>
    </row>
    <row r="36" spans="1:8" s="14" customFormat="1" ht="45" customHeight="1">
      <c r="A36" s="3" t="s">
        <v>33</v>
      </c>
      <c r="B36" s="3" t="s">
        <v>134</v>
      </c>
      <c r="C36" s="5" t="s">
        <v>136</v>
      </c>
      <c r="D36" s="3" t="s">
        <v>41</v>
      </c>
      <c r="E36" s="12"/>
      <c r="F36" s="17">
        <v>1</v>
      </c>
      <c r="G36" s="12"/>
      <c r="H36" s="33">
        <f>H37++H38++H39++H40</f>
        <v>20.748</v>
      </c>
    </row>
    <row r="37" spans="1:8" ht="15">
      <c r="A37" s="10">
        <f>A36+0.1</f>
        <v>4.1</v>
      </c>
      <c r="B37" s="4"/>
      <c r="C37" s="16" t="s">
        <v>106</v>
      </c>
      <c r="D37" s="4" t="s">
        <v>68</v>
      </c>
      <c r="E37" s="8">
        <v>1.54</v>
      </c>
      <c r="F37" s="10">
        <f>E37*F36</f>
        <v>1.54</v>
      </c>
      <c r="G37" s="8">
        <v>4.6</v>
      </c>
      <c r="H37" s="21">
        <f>F37*G37</f>
        <v>7.084</v>
      </c>
    </row>
    <row r="38" spans="1:8" ht="15">
      <c r="A38" s="10">
        <f>A37+0.1</f>
        <v>4.199999999999999</v>
      </c>
      <c r="B38" s="4"/>
      <c r="C38" s="16" t="s">
        <v>63</v>
      </c>
      <c r="D38" s="4" t="s">
        <v>58</v>
      </c>
      <c r="E38" s="8">
        <v>0.03</v>
      </c>
      <c r="F38" s="9">
        <f>E38*F36</f>
        <v>0.03</v>
      </c>
      <c r="G38" s="8">
        <v>3.2</v>
      </c>
      <c r="H38" s="36">
        <f>F38*G38</f>
        <v>0.096</v>
      </c>
    </row>
    <row r="39" spans="1:8" ht="15">
      <c r="A39" s="10">
        <f>A38+0.1</f>
        <v>4.299999999999999</v>
      </c>
      <c r="B39" s="4"/>
      <c r="C39" s="16" t="s">
        <v>135</v>
      </c>
      <c r="D39" s="4" t="s">
        <v>67</v>
      </c>
      <c r="E39" s="9">
        <v>1</v>
      </c>
      <c r="F39" s="10">
        <f>E39*F36</f>
        <v>1</v>
      </c>
      <c r="G39" s="8">
        <v>12</v>
      </c>
      <c r="H39" s="21">
        <f>F39*G39</f>
        <v>12</v>
      </c>
    </row>
    <row r="40" spans="1:8" ht="15">
      <c r="A40" s="10">
        <f>A39+0.1</f>
        <v>4.399999999999999</v>
      </c>
      <c r="B40" s="4"/>
      <c r="C40" s="16" t="s">
        <v>56</v>
      </c>
      <c r="D40" s="4" t="s">
        <v>20</v>
      </c>
      <c r="E40" s="8">
        <v>0.49</v>
      </c>
      <c r="F40" s="10">
        <f>E40*F39</f>
        <v>0.49</v>
      </c>
      <c r="G40" s="8">
        <v>3.2</v>
      </c>
      <c r="H40" s="21">
        <f>F40*G40</f>
        <v>1.568</v>
      </c>
    </row>
    <row r="41" spans="1:8" s="14" customFormat="1" ht="45" customHeight="1">
      <c r="A41" s="3" t="s">
        <v>34</v>
      </c>
      <c r="B41" s="3" t="s">
        <v>134</v>
      </c>
      <c r="C41" s="5" t="s">
        <v>137</v>
      </c>
      <c r="D41" s="3" t="s">
        <v>41</v>
      </c>
      <c r="E41" s="12"/>
      <c r="F41" s="17">
        <v>1</v>
      </c>
      <c r="G41" s="12"/>
      <c r="H41" s="33">
        <f>H42+H43+H44++H45</f>
        <v>38.748</v>
      </c>
    </row>
    <row r="42" spans="1:8" ht="15">
      <c r="A42" s="10">
        <f>A41+0.1</f>
        <v>5.1</v>
      </c>
      <c r="B42" s="4"/>
      <c r="C42" s="16" t="s">
        <v>106</v>
      </c>
      <c r="D42" s="4" t="s">
        <v>68</v>
      </c>
      <c r="E42" s="8">
        <v>1.54</v>
      </c>
      <c r="F42" s="10">
        <f>E42*F41</f>
        <v>1.54</v>
      </c>
      <c r="G42" s="8">
        <v>4.6</v>
      </c>
      <c r="H42" s="21">
        <f>F42*G42</f>
        <v>7.084</v>
      </c>
    </row>
    <row r="43" spans="1:8" ht="15">
      <c r="A43" s="10">
        <f>A42+0.1</f>
        <v>5.199999999999999</v>
      </c>
      <c r="B43" s="4"/>
      <c r="C43" s="16" t="s">
        <v>63</v>
      </c>
      <c r="D43" s="4" t="s">
        <v>58</v>
      </c>
      <c r="E43" s="8">
        <v>0.03</v>
      </c>
      <c r="F43" s="9">
        <f>E43*F41</f>
        <v>0.03</v>
      </c>
      <c r="G43" s="8">
        <v>3.2</v>
      </c>
      <c r="H43" s="36">
        <f>F43*G43</f>
        <v>0.096</v>
      </c>
    </row>
    <row r="44" spans="1:8" ht="15">
      <c r="A44" s="10">
        <f>A43+0.1</f>
        <v>5.299999999999999</v>
      </c>
      <c r="B44" s="4"/>
      <c r="C44" s="16" t="s">
        <v>137</v>
      </c>
      <c r="D44" s="4" t="s">
        <v>67</v>
      </c>
      <c r="E44" s="9">
        <v>1</v>
      </c>
      <c r="F44" s="10">
        <f>E44*F41</f>
        <v>1</v>
      </c>
      <c r="G44" s="8">
        <v>30</v>
      </c>
      <c r="H44" s="21">
        <f>F44*G44</f>
        <v>30</v>
      </c>
    </row>
    <row r="45" spans="1:8" ht="15">
      <c r="A45" s="10">
        <f>A44+0.1</f>
        <v>5.399999999999999</v>
      </c>
      <c r="B45" s="4"/>
      <c r="C45" s="16" t="s">
        <v>56</v>
      </c>
      <c r="D45" s="4" t="s">
        <v>20</v>
      </c>
      <c r="E45" s="8">
        <v>0.49</v>
      </c>
      <c r="F45" s="10">
        <f>E45*F44</f>
        <v>0.49</v>
      </c>
      <c r="G45" s="8">
        <v>3.2</v>
      </c>
      <c r="H45" s="21">
        <f>F45*G45</f>
        <v>1.568</v>
      </c>
    </row>
    <row r="46" spans="1:8" s="14" customFormat="1" ht="42" customHeight="1">
      <c r="A46" s="3" t="s">
        <v>35</v>
      </c>
      <c r="B46" s="3" t="s">
        <v>134</v>
      </c>
      <c r="C46" s="5" t="s">
        <v>113</v>
      </c>
      <c r="D46" s="3" t="s">
        <v>41</v>
      </c>
      <c r="E46" s="12"/>
      <c r="F46" s="17">
        <v>1</v>
      </c>
      <c r="G46" s="12"/>
      <c r="H46" s="33">
        <f>H47+H48++H49++H50</f>
        <v>20.748</v>
      </c>
    </row>
    <row r="47" spans="1:8" ht="15">
      <c r="A47" s="10">
        <f>A46+0.1</f>
        <v>6.1</v>
      </c>
      <c r="B47" s="4"/>
      <c r="C47" s="16" t="s">
        <v>106</v>
      </c>
      <c r="D47" s="4" t="s">
        <v>68</v>
      </c>
      <c r="E47" s="8">
        <v>1.54</v>
      </c>
      <c r="F47" s="10">
        <f>E47*F46</f>
        <v>1.54</v>
      </c>
      <c r="G47" s="8">
        <v>4.6</v>
      </c>
      <c r="H47" s="21">
        <f>F47*G47</f>
        <v>7.084</v>
      </c>
    </row>
    <row r="48" spans="1:8" ht="15">
      <c r="A48" s="10">
        <f>A47+0.1</f>
        <v>6.199999999999999</v>
      </c>
      <c r="B48" s="4"/>
      <c r="C48" s="16" t="s">
        <v>63</v>
      </c>
      <c r="D48" s="4" t="s">
        <v>58</v>
      </c>
      <c r="E48" s="8">
        <v>0.03</v>
      </c>
      <c r="F48" s="9">
        <f>E48*F46</f>
        <v>0.03</v>
      </c>
      <c r="G48" s="8">
        <v>3.2</v>
      </c>
      <c r="H48" s="36">
        <f>F48*G48</f>
        <v>0.096</v>
      </c>
    </row>
    <row r="49" spans="1:8" ht="15">
      <c r="A49" s="10">
        <f>A48+0.1</f>
        <v>6.299999999999999</v>
      </c>
      <c r="B49" s="4"/>
      <c r="C49" s="16" t="s">
        <v>113</v>
      </c>
      <c r="D49" s="4" t="s">
        <v>67</v>
      </c>
      <c r="E49" s="9">
        <v>1</v>
      </c>
      <c r="F49" s="10">
        <f>E49*F46</f>
        <v>1</v>
      </c>
      <c r="G49" s="8">
        <v>12</v>
      </c>
      <c r="H49" s="21">
        <f>F49*G49</f>
        <v>12</v>
      </c>
    </row>
    <row r="50" spans="1:8" ht="15">
      <c r="A50" s="10">
        <f>A49+0.1</f>
        <v>6.399999999999999</v>
      </c>
      <c r="B50" s="4"/>
      <c r="C50" s="16" t="s">
        <v>56</v>
      </c>
      <c r="D50" s="4" t="s">
        <v>20</v>
      </c>
      <c r="E50" s="8">
        <v>0.49</v>
      </c>
      <c r="F50" s="10">
        <f>E50*F49</f>
        <v>0.49</v>
      </c>
      <c r="G50" s="8">
        <v>3.2</v>
      </c>
      <c r="H50" s="21">
        <f>F50*G50</f>
        <v>1.568</v>
      </c>
    </row>
    <row r="51" spans="1:9" s="14" customFormat="1" ht="40.5">
      <c r="A51" s="3" t="s">
        <v>23</v>
      </c>
      <c r="B51" s="3" t="s">
        <v>83</v>
      </c>
      <c r="C51" s="5" t="s">
        <v>84</v>
      </c>
      <c r="D51" s="3" t="s">
        <v>67</v>
      </c>
      <c r="E51" s="12"/>
      <c r="F51" s="17">
        <v>86</v>
      </c>
      <c r="G51" s="12"/>
      <c r="H51" s="33">
        <f>H52+H53</f>
        <v>35.514559999999996</v>
      </c>
      <c r="I51" s="32"/>
    </row>
    <row r="52" spans="1:8" ht="18" customHeight="1">
      <c r="A52" s="10">
        <f>A51+0.1</f>
        <v>7.1</v>
      </c>
      <c r="B52" s="4"/>
      <c r="C52" s="16" t="s">
        <v>105</v>
      </c>
      <c r="D52" s="4" t="s">
        <v>68</v>
      </c>
      <c r="E52" s="8">
        <v>0.06</v>
      </c>
      <c r="F52" s="10">
        <f>E52*F51</f>
        <v>5.16</v>
      </c>
      <c r="G52" s="8">
        <v>4.6</v>
      </c>
      <c r="H52" s="21">
        <f>F52*G52</f>
        <v>23.735999999999997</v>
      </c>
    </row>
    <row r="53" spans="1:8" ht="13.5" customHeight="1">
      <c r="A53" s="10">
        <f>A52+0.1</f>
        <v>7.199999999999999</v>
      </c>
      <c r="B53" s="4"/>
      <c r="C53" s="16" t="s">
        <v>56</v>
      </c>
      <c r="D53" s="4" t="s">
        <v>20</v>
      </c>
      <c r="E53" s="8">
        <v>0.0428</v>
      </c>
      <c r="F53" s="10">
        <f>E53*F51</f>
        <v>3.6807999999999996</v>
      </c>
      <c r="G53" s="8">
        <v>3.2</v>
      </c>
      <c r="H53" s="21">
        <f>F53*G53</f>
        <v>11.778559999999999</v>
      </c>
    </row>
    <row r="54" spans="1:8" s="14" customFormat="1" ht="51.75" customHeight="1">
      <c r="A54" s="3" t="s">
        <v>24</v>
      </c>
      <c r="B54" s="3" t="s">
        <v>111</v>
      </c>
      <c r="C54" s="5" t="s">
        <v>140</v>
      </c>
      <c r="D54" s="3" t="s">
        <v>89</v>
      </c>
      <c r="E54" s="12"/>
      <c r="F54" s="17">
        <v>1</v>
      </c>
      <c r="G54" s="12"/>
      <c r="H54" s="33">
        <f>H55+H56++H57++H58++H59</f>
        <v>566.3100000000001</v>
      </c>
    </row>
    <row r="55" spans="1:8" ht="13.5">
      <c r="A55" s="10">
        <f>A54+0.1</f>
        <v>8.1</v>
      </c>
      <c r="B55" s="4"/>
      <c r="C55" s="31" t="s">
        <v>112</v>
      </c>
      <c r="D55" s="4" t="s">
        <v>68</v>
      </c>
      <c r="E55" s="8">
        <v>19.09</v>
      </c>
      <c r="F55" s="10">
        <f>E55*F54</f>
        <v>19.09</v>
      </c>
      <c r="G55" s="8">
        <v>4.6</v>
      </c>
      <c r="H55" s="21">
        <f>F55*G55</f>
        <v>87.814</v>
      </c>
    </row>
    <row r="56" spans="1:8" ht="15" customHeight="1">
      <c r="A56" s="10">
        <f>A55+0.1</f>
        <v>8.2</v>
      </c>
      <c r="B56" s="4"/>
      <c r="C56" s="31" t="s">
        <v>102</v>
      </c>
      <c r="D56" s="4" t="s">
        <v>20</v>
      </c>
      <c r="E56" s="8">
        <v>0.45</v>
      </c>
      <c r="F56" s="10">
        <f>E56*F54</f>
        <v>0.45</v>
      </c>
      <c r="G56" s="8">
        <v>3.2</v>
      </c>
      <c r="H56" s="21">
        <f>F56*G56</f>
        <v>1.4400000000000002</v>
      </c>
    </row>
    <row r="57" spans="1:8" ht="13.5">
      <c r="A57" s="10">
        <f>A56+0.1</f>
        <v>8.299999999999999</v>
      </c>
      <c r="B57" s="4"/>
      <c r="C57" s="22" t="s">
        <v>138</v>
      </c>
      <c r="D57" s="4" t="s">
        <v>60</v>
      </c>
      <c r="E57" s="10">
        <v>1</v>
      </c>
      <c r="F57" s="10">
        <f>E57*F54</f>
        <v>1</v>
      </c>
      <c r="G57" s="8">
        <v>430</v>
      </c>
      <c r="H57" s="21">
        <f>F57*G57</f>
        <v>430</v>
      </c>
    </row>
    <row r="58" spans="1:8" ht="13.5">
      <c r="A58" s="10">
        <f>A57+0.1</f>
        <v>8.399999999999999</v>
      </c>
      <c r="B58" s="4"/>
      <c r="C58" s="22" t="s">
        <v>139</v>
      </c>
      <c r="D58" s="4" t="s">
        <v>41</v>
      </c>
      <c r="E58" s="10"/>
      <c r="F58" s="10">
        <v>1</v>
      </c>
      <c r="G58" s="8">
        <v>42</v>
      </c>
      <c r="H58" s="21">
        <f>F58*G58</f>
        <v>42</v>
      </c>
    </row>
    <row r="59" spans="1:8" ht="15.75" customHeight="1">
      <c r="A59" s="10">
        <f>A58+0.1</f>
        <v>8.499999999999998</v>
      </c>
      <c r="B59" s="4"/>
      <c r="C59" s="31" t="s">
        <v>56</v>
      </c>
      <c r="D59" s="4" t="s">
        <v>20</v>
      </c>
      <c r="E59" s="9">
        <v>1.58</v>
      </c>
      <c r="F59" s="10">
        <f>E59*F54</f>
        <v>1.58</v>
      </c>
      <c r="G59" s="8">
        <v>3.2</v>
      </c>
      <c r="H59" s="21">
        <f>F59*G59</f>
        <v>5.056000000000001</v>
      </c>
    </row>
    <row r="60" spans="1:8" s="14" customFormat="1" ht="52.5" customHeight="1">
      <c r="A60" s="3" t="s">
        <v>25</v>
      </c>
      <c r="B60" s="3" t="s">
        <v>54</v>
      </c>
      <c r="C60" s="5" t="s">
        <v>92</v>
      </c>
      <c r="D60" s="3" t="s">
        <v>41</v>
      </c>
      <c r="E60" s="17"/>
      <c r="F60" s="17">
        <v>10</v>
      </c>
      <c r="G60" s="17"/>
      <c r="H60" s="33">
        <f>H61+H62</f>
        <v>49.67999999999999</v>
      </c>
    </row>
    <row r="61" spans="1:8" ht="14.25" customHeight="1">
      <c r="A61" s="10">
        <f>A60+0.1</f>
        <v>9.1</v>
      </c>
      <c r="B61" s="4"/>
      <c r="C61" s="16" t="s">
        <v>61</v>
      </c>
      <c r="D61" s="4" t="s">
        <v>55</v>
      </c>
      <c r="E61" s="9">
        <v>0.76</v>
      </c>
      <c r="F61" s="10">
        <f>E61*F60</f>
        <v>7.6</v>
      </c>
      <c r="G61" s="8">
        <v>4.6</v>
      </c>
      <c r="H61" s="21">
        <f>F61*G61</f>
        <v>34.959999999999994</v>
      </c>
    </row>
    <row r="62" spans="1:8" ht="14.25" customHeight="1">
      <c r="A62" s="10">
        <f>A61+0.1</f>
        <v>9.2</v>
      </c>
      <c r="B62" s="4"/>
      <c r="C62" s="16" t="s">
        <v>62</v>
      </c>
      <c r="D62" s="4" t="s">
        <v>20</v>
      </c>
      <c r="E62" s="9">
        <v>0.46</v>
      </c>
      <c r="F62" s="10">
        <f>E62*F60</f>
        <v>4.6000000000000005</v>
      </c>
      <c r="G62" s="10">
        <v>3.2</v>
      </c>
      <c r="H62" s="21">
        <f>F62*G62</f>
        <v>14.720000000000002</v>
      </c>
    </row>
    <row r="63" spans="1:8" ht="16.5" customHeight="1">
      <c r="A63" s="4"/>
      <c r="B63" s="4"/>
      <c r="C63" s="28" t="s">
        <v>85</v>
      </c>
      <c r="D63" s="4"/>
      <c r="E63" s="8"/>
      <c r="F63" s="10"/>
      <c r="G63" s="8"/>
      <c r="H63" s="21"/>
    </row>
    <row r="64" spans="1:8" s="14" customFormat="1" ht="45" customHeight="1">
      <c r="A64" s="3" t="s">
        <v>26</v>
      </c>
      <c r="B64" s="3" t="s">
        <v>86</v>
      </c>
      <c r="C64" s="5" t="s">
        <v>87</v>
      </c>
      <c r="D64" s="3" t="s">
        <v>67</v>
      </c>
      <c r="E64" s="12"/>
      <c r="F64" s="17">
        <v>22</v>
      </c>
      <c r="G64" s="12"/>
      <c r="H64" s="33">
        <f>H65+H66++H67++H68++H69</f>
        <v>264.7176</v>
      </c>
    </row>
    <row r="65" spans="1:8" ht="17.25" customHeight="1">
      <c r="A65" s="10">
        <f>A64+0.1</f>
        <v>10.1</v>
      </c>
      <c r="B65" s="4"/>
      <c r="C65" s="16" t="s">
        <v>97</v>
      </c>
      <c r="D65" s="4" t="s">
        <v>68</v>
      </c>
      <c r="E65" s="8">
        <v>0.67</v>
      </c>
      <c r="F65" s="10">
        <f>E65*F64</f>
        <v>14.74</v>
      </c>
      <c r="G65" s="8">
        <v>4.6</v>
      </c>
      <c r="H65" s="21">
        <f>F65*G65</f>
        <v>67.804</v>
      </c>
    </row>
    <row r="66" spans="1:8" ht="15">
      <c r="A66" s="10">
        <f>A65+0.1</f>
        <v>10.2</v>
      </c>
      <c r="B66" s="4"/>
      <c r="C66" s="16" t="s">
        <v>98</v>
      </c>
      <c r="D66" s="4" t="s">
        <v>20</v>
      </c>
      <c r="E66" s="8">
        <v>0.001</v>
      </c>
      <c r="F66" s="10">
        <f>E66*F64</f>
        <v>0.022</v>
      </c>
      <c r="G66" s="8">
        <v>3.2</v>
      </c>
      <c r="H66" s="21">
        <f>F66*G66</f>
        <v>0.0704</v>
      </c>
    </row>
    <row r="67" spans="1:8" ht="15">
      <c r="A67" s="10">
        <f>A66+0.1</f>
        <v>10.299999999999999</v>
      </c>
      <c r="B67" s="4"/>
      <c r="C67" s="16" t="s">
        <v>107</v>
      </c>
      <c r="D67" s="4" t="s">
        <v>59</v>
      </c>
      <c r="E67" s="10">
        <v>1</v>
      </c>
      <c r="F67" s="10">
        <f>E67*F64</f>
        <v>22</v>
      </c>
      <c r="G67" s="8">
        <v>5.1</v>
      </c>
      <c r="H67" s="21">
        <f>F67*G67</f>
        <v>112.19999999999999</v>
      </c>
    </row>
    <row r="68" spans="1:8" ht="15">
      <c r="A68" s="10">
        <f>A67+0.1</f>
        <v>10.399999999999999</v>
      </c>
      <c r="B68" s="4"/>
      <c r="C68" s="16" t="s">
        <v>88</v>
      </c>
      <c r="D68" s="4" t="s">
        <v>69</v>
      </c>
      <c r="E68" s="8"/>
      <c r="F68" s="10">
        <v>14</v>
      </c>
      <c r="G68" s="8">
        <v>5</v>
      </c>
      <c r="H68" s="21">
        <f>F68*G68</f>
        <v>70</v>
      </c>
    </row>
    <row r="69" spans="1:8" ht="15">
      <c r="A69" s="10">
        <f>A68+0.1</f>
        <v>10.499999999999998</v>
      </c>
      <c r="B69" s="3"/>
      <c r="C69" s="16" t="s">
        <v>56</v>
      </c>
      <c r="D69" s="4" t="s">
        <v>20</v>
      </c>
      <c r="E69" s="8">
        <v>0.208</v>
      </c>
      <c r="F69" s="10">
        <f>E69*F64</f>
        <v>4.576</v>
      </c>
      <c r="G69" s="8">
        <v>3.2</v>
      </c>
      <c r="H69" s="21">
        <f>F69*G69</f>
        <v>14.6432</v>
      </c>
    </row>
    <row r="70" spans="1:8" s="14" customFormat="1" ht="45" customHeight="1">
      <c r="A70" s="3" t="s">
        <v>64</v>
      </c>
      <c r="B70" s="3" t="s">
        <v>70</v>
      </c>
      <c r="C70" s="5" t="s">
        <v>71</v>
      </c>
      <c r="D70" s="3" t="s">
        <v>67</v>
      </c>
      <c r="E70" s="12"/>
      <c r="F70" s="17">
        <v>20</v>
      </c>
      <c r="G70" s="12"/>
      <c r="H70" s="33">
        <f>H71+H72++H73+H74+H75</f>
        <v>224.448</v>
      </c>
    </row>
    <row r="71" spans="1:8" ht="15">
      <c r="A71" s="10">
        <f>A70+0.1</f>
        <v>11.1</v>
      </c>
      <c r="B71" s="4"/>
      <c r="C71" s="16" t="s">
        <v>72</v>
      </c>
      <c r="D71" s="4" t="s">
        <v>68</v>
      </c>
      <c r="E71" s="8">
        <v>0.7</v>
      </c>
      <c r="F71" s="10">
        <f>E71*F70</f>
        <v>14</v>
      </c>
      <c r="G71" s="8">
        <v>4.6</v>
      </c>
      <c r="H71" s="21">
        <f>F71*G71</f>
        <v>64.39999999999999</v>
      </c>
    </row>
    <row r="72" spans="1:8" ht="15">
      <c r="A72" s="10">
        <f>A71+0.1</f>
        <v>11.2</v>
      </c>
      <c r="B72" s="4"/>
      <c r="C72" s="16" t="s">
        <v>73</v>
      </c>
      <c r="D72" s="4" t="s">
        <v>20</v>
      </c>
      <c r="E72" s="8">
        <v>0.001</v>
      </c>
      <c r="F72" s="10">
        <f>E72*F70</f>
        <v>0.02</v>
      </c>
      <c r="G72" s="8">
        <v>3.2</v>
      </c>
      <c r="H72" s="21">
        <f>F72*G72</f>
        <v>0.064</v>
      </c>
    </row>
    <row r="73" spans="1:8" ht="16.5" customHeight="1">
      <c r="A73" s="10">
        <f>A72+0.1</f>
        <v>11.299999999999999</v>
      </c>
      <c r="B73" s="4"/>
      <c r="C73" s="16" t="s">
        <v>74</v>
      </c>
      <c r="D73" s="4" t="s">
        <v>59</v>
      </c>
      <c r="E73" s="10">
        <v>1</v>
      </c>
      <c r="F73" s="10">
        <f>E73*F70</f>
        <v>20</v>
      </c>
      <c r="G73" s="8">
        <v>4</v>
      </c>
      <c r="H73" s="21">
        <f>F73*G73</f>
        <v>80</v>
      </c>
    </row>
    <row r="74" spans="1:8" ht="15">
      <c r="A74" s="10">
        <f>A73+0.1</f>
        <v>11.399999999999999</v>
      </c>
      <c r="B74" s="4"/>
      <c r="C74" s="16" t="s">
        <v>75</v>
      </c>
      <c r="D74" s="4" t="s">
        <v>69</v>
      </c>
      <c r="E74" s="8"/>
      <c r="F74" s="10">
        <v>20</v>
      </c>
      <c r="G74" s="8">
        <v>3.5</v>
      </c>
      <c r="H74" s="21">
        <f>F74*G74</f>
        <v>70</v>
      </c>
    </row>
    <row r="75" spans="1:8" ht="15">
      <c r="A75" s="10">
        <f>A74+0.1</f>
        <v>11.499999999999998</v>
      </c>
      <c r="B75" s="4"/>
      <c r="C75" s="16" t="s">
        <v>56</v>
      </c>
      <c r="D75" s="4" t="s">
        <v>20</v>
      </c>
      <c r="E75" s="8">
        <v>0.156</v>
      </c>
      <c r="F75" s="10">
        <f>E75*F70</f>
        <v>3.12</v>
      </c>
      <c r="G75" s="8">
        <v>3.2</v>
      </c>
      <c r="H75" s="21">
        <f>F75*G75</f>
        <v>9.984000000000002</v>
      </c>
    </row>
    <row r="76" spans="1:8" s="14" customFormat="1" ht="48" customHeight="1">
      <c r="A76" s="3" t="s">
        <v>42</v>
      </c>
      <c r="B76" s="3" t="s">
        <v>116</v>
      </c>
      <c r="C76" s="5" t="s">
        <v>141</v>
      </c>
      <c r="D76" s="3" t="s">
        <v>89</v>
      </c>
      <c r="E76" s="12"/>
      <c r="F76" s="17">
        <v>4</v>
      </c>
      <c r="G76" s="12"/>
      <c r="H76" s="33">
        <f>H77++H78++H79++H80</f>
        <v>537.2479999999999</v>
      </c>
    </row>
    <row r="77" spans="1:8" ht="15">
      <c r="A77" s="10">
        <f>A76+0.1</f>
        <v>12.1</v>
      </c>
      <c r="B77" s="4"/>
      <c r="C77" s="16" t="s">
        <v>114</v>
      </c>
      <c r="D77" s="4" t="s">
        <v>68</v>
      </c>
      <c r="E77" s="8">
        <v>4.2</v>
      </c>
      <c r="F77" s="10">
        <f>E77*F76</f>
        <v>16.8</v>
      </c>
      <c r="G77" s="8">
        <v>4.6</v>
      </c>
      <c r="H77" s="21">
        <f>F77*G77</f>
        <v>77.28</v>
      </c>
    </row>
    <row r="78" spans="1:8" ht="15">
      <c r="A78" s="10">
        <f>A77+0.1</f>
        <v>12.2</v>
      </c>
      <c r="B78" s="4"/>
      <c r="C78" s="16" t="s">
        <v>115</v>
      </c>
      <c r="D78" s="4" t="s">
        <v>20</v>
      </c>
      <c r="E78" s="8">
        <v>0.32</v>
      </c>
      <c r="F78" s="10">
        <f>E78*F76</f>
        <v>1.28</v>
      </c>
      <c r="G78" s="8">
        <v>3.2</v>
      </c>
      <c r="H78" s="21">
        <f>F78*G78</f>
        <v>4.096</v>
      </c>
    </row>
    <row r="79" spans="1:8" ht="15">
      <c r="A79" s="10">
        <f>A78+0.1</f>
        <v>12.299999999999999</v>
      </c>
      <c r="B79" s="4"/>
      <c r="C79" s="16" t="s">
        <v>142</v>
      </c>
      <c r="D79" s="4" t="s">
        <v>60</v>
      </c>
      <c r="E79" s="8">
        <v>1</v>
      </c>
      <c r="F79" s="10">
        <f>E79*F76</f>
        <v>4</v>
      </c>
      <c r="G79" s="10">
        <v>110</v>
      </c>
      <c r="H79" s="21">
        <f>F79*G79</f>
        <v>440</v>
      </c>
    </row>
    <row r="80" spans="1:8" ht="15">
      <c r="A80" s="10">
        <f>A79+0.1</f>
        <v>12.399999999999999</v>
      </c>
      <c r="B80" s="4"/>
      <c r="C80" s="16" t="s">
        <v>56</v>
      </c>
      <c r="D80" s="4" t="s">
        <v>20</v>
      </c>
      <c r="E80" s="8">
        <v>1.24</v>
      </c>
      <c r="F80" s="10">
        <f>E80*F76</f>
        <v>4.96</v>
      </c>
      <c r="G80" s="8">
        <v>3.2</v>
      </c>
      <c r="H80" s="21">
        <f>F80*G80</f>
        <v>15.872</v>
      </c>
    </row>
    <row r="81" spans="1:8" s="14" customFormat="1" ht="52.5" customHeight="1">
      <c r="A81" s="3" t="s">
        <v>43</v>
      </c>
      <c r="B81" s="3" t="s">
        <v>117</v>
      </c>
      <c r="C81" s="5" t="s">
        <v>143</v>
      </c>
      <c r="D81" s="3" t="s">
        <v>89</v>
      </c>
      <c r="E81" s="12"/>
      <c r="F81" s="17">
        <v>4</v>
      </c>
      <c r="G81" s="12"/>
      <c r="H81" s="33">
        <f>H82+H83+H84+H85++H86++H87</f>
        <v>762.24</v>
      </c>
    </row>
    <row r="82" spans="1:8" ht="15">
      <c r="A82" s="10">
        <f aca="true" t="shared" si="6" ref="A82:A87">A81+0.1</f>
        <v>13.1</v>
      </c>
      <c r="B82" s="4"/>
      <c r="C82" s="16" t="s">
        <v>118</v>
      </c>
      <c r="D82" s="4" t="s">
        <v>68</v>
      </c>
      <c r="E82" s="8">
        <v>7.88</v>
      </c>
      <c r="F82" s="10">
        <f>E82*F81</f>
        <v>31.52</v>
      </c>
      <c r="G82" s="8">
        <v>4.6</v>
      </c>
      <c r="H82" s="21">
        <f aca="true" t="shared" si="7" ref="H82:H87">F82*G82</f>
        <v>144.992</v>
      </c>
    </row>
    <row r="83" spans="1:8" ht="15.75" customHeight="1">
      <c r="A83" s="10">
        <f t="shared" si="6"/>
        <v>13.2</v>
      </c>
      <c r="B83" s="4"/>
      <c r="C83" s="16" t="s">
        <v>119</v>
      </c>
      <c r="D83" s="4" t="s">
        <v>20</v>
      </c>
      <c r="E83" s="8">
        <v>0.04</v>
      </c>
      <c r="F83" s="10">
        <f>E83*F81</f>
        <v>0.16</v>
      </c>
      <c r="G83" s="8">
        <v>3.2</v>
      </c>
      <c r="H83" s="21">
        <f t="shared" si="7"/>
        <v>0.512</v>
      </c>
    </row>
    <row r="84" spans="1:8" ht="15" customHeight="1">
      <c r="A84" s="10">
        <f t="shared" si="6"/>
        <v>13.299999999999999</v>
      </c>
      <c r="B84" s="4"/>
      <c r="C84" s="16" t="s">
        <v>144</v>
      </c>
      <c r="D84" s="4" t="s">
        <v>60</v>
      </c>
      <c r="E84" s="8">
        <v>1</v>
      </c>
      <c r="F84" s="10">
        <f>E84*F81</f>
        <v>4</v>
      </c>
      <c r="G84" s="8">
        <v>110</v>
      </c>
      <c r="H84" s="21">
        <f t="shared" si="7"/>
        <v>440</v>
      </c>
    </row>
    <row r="85" spans="1:8" ht="15" customHeight="1">
      <c r="A85" s="10">
        <f t="shared" si="6"/>
        <v>13.399999999999999</v>
      </c>
      <c r="B85" s="4"/>
      <c r="C85" s="16" t="s">
        <v>101</v>
      </c>
      <c r="D85" s="4" t="s">
        <v>41</v>
      </c>
      <c r="E85" s="8">
        <v>1</v>
      </c>
      <c r="F85" s="10">
        <f>E85*F81</f>
        <v>4</v>
      </c>
      <c r="G85" s="8">
        <v>25</v>
      </c>
      <c r="H85" s="21">
        <f>F85*G85</f>
        <v>100</v>
      </c>
    </row>
    <row r="86" spans="1:8" ht="15" customHeight="1">
      <c r="A86" s="10">
        <f t="shared" si="6"/>
        <v>13.499999999999998</v>
      </c>
      <c r="B86" s="4"/>
      <c r="C86" s="16" t="s">
        <v>90</v>
      </c>
      <c r="D86" s="4" t="s">
        <v>41</v>
      </c>
      <c r="E86" s="8">
        <v>2</v>
      </c>
      <c r="F86" s="10">
        <f>E86*F81</f>
        <v>8</v>
      </c>
      <c r="G86" s="8">
        <v>9</v>
      </c>
      <c r="H86" s="21">
        <f t="shared" si="7"/>
        <v>72</v>
      </c>
    </row>
    <row r="87" spans="1:8" ht="15">
      <c r="A87" s="10">
        <f t="shared" si="6"/>
        <v>13.599999999999998</v>
      </c>
      <c r="B87" s="4"/>
      <c r="C87" s="16" t="s">
        <v>56</v>
      </c>
      <c r="D87" s="4" t="s">
        <v>20</v>
      </c>
      <c r="E87" s="8">
        <v>0.37</v>
      </c>
      <c r="F87" s="10">
        <f>E87*F81</f>
        <v>1.48</v>
      </c>
      <c r="G87" s="8">
        <v>3.2</v>
      </c>
      <c r="H87" s="21">
        <f t="shared" si="7"/>
        <v>4.736</v>
      </c>
    </row>
    <row r="88" spans="1:8" s="14" customFormat="1" ht="45" customHeight="1">
      <c r="A88" s="3" t="s">
        <v>44</v>
      </c>
      <c r="B88" s="3" t="s">
        <v>116</v>
      </c>
      <c r="C88" s="5" t="s">
        <v>145</v>
      </c>
      <c r="D88" s="3" t="s">
        <v>89</v>
      </c>
      <c r="E88" s="12"/>
      <c r="F88" s="17">
        <v>1</v>
      </c>
      <c r="G88" s="12"/>
      <c r="H88" s="33">
        <f>H89++H90++H91++H92</f>
        <v>154.31199999999998</v>
      </c>
    </row>
    <row r="89" spans="1:8" ht="15">
      <c r="A89" s="10">
        <f>A88+0.1</f>
        <v>14.1</v>
      </c>
      <c r="B89" s="4"/>
      <c r="C89" s="16" t="s">
        <v>114</v>
      </c>
      <c r="D89" s="4" t="s">
        <v>68</v>
      </c>
      <c r="E89" s="8">
        <v>4.2</v>
      </c>
      <c r="F89" s="10">
        <f>E89*F88</f>
        <v>4.2</v>
      </c>
      <c r="G89" s="8">
        <v>4.6</v>
      </c>
      <c r="H89" s="21">
        <f>F89*G89</f>
        <v>19.32</v>
      </c>
    </row>
    <row r="90" spans="1:8" ht="15">
      <c r="A90" s="10">
        <f>A89+0.1</f>
        <v>14.2</v>
      </c>
      <c r="B90" s="4"/>
      <c r="C90" s="16" t="s">
        <v>115</v>
      </c>
      <c r="D90" s="4" t="s">
        <v>20</v>
      </c>
      <c r="E90" s="8">
        <v>0.32</v>
      </c>
      <c r="F90" s="10">
        <f>E90*F88</f>
        <v>0.32</v>
      </c>
      <c r="G90" s="8">
        <v>3.2</v>
      </c>
      <c r="H90" s="21">
        <f>F90*G90</f>
        <v>1.024</v>
      </c>
    </row>
    <row r="91" spans="1:8" ht="15">
      <c r="A91" s="10">
        <f>A90+0.1</f>
        <v>14.299999999999999</v>
      </c>
      <c r="B91" s="4"/>
      <c r="C91" s="16" t="s">
        <v>128</v>
      </c>
      <c r="D91" s="4" t="s">
        <v>60</v>
      </c>
      <c r="E91" s="8">
        <v>1</v>
      </c>
      <c r="F91" s="10">
        <f>E91*F88</f>
        <v>1</v>
      </c>
      <c r="G91" s="10">
        <v>130</v>
      </c>
      <c r="H91" s="21">
        <f>F91*G91</f>
        <v>130</v>
      </c>
    </row>
    <row r="92" spans="1:8" ht="15">
      <c r="A92" s="10">
        <f>A91+0.1</f>
        <v>14.399999999999999</v>
      </c>
      <c r="B92" s="4"/>
      <c r="C92" s="16" t="s">
        <v>56</v>
      </c>
      <c r="D92" s="4" t="s">
        <v>20</v>
      </c>
      <c r="E92" s="8">
        <v>1.24</v>
      </c>
      <c r="F92" s="10">
        <f>E92*F88</f>
        <v>1.24</v>
      </c>
      <c r="G92" s="8">
        <v>3.2</v>
      </c>
      <c r="H92" s="21">
        <f>F92*G92</f>
        <v>3.968</v>
      </c>
    </row>
    <row r="93" spans="1:8" s="14" customFormat="1" ht="45.75" customHeight="1">
      <c r="A93" s="3" t="s">
        <v>65</v>
      </c>
      <c r="B93" s="3" t="s">
        <v>117</v>
      </c>
      <c r="C93" s="5" t="s">
        <v>146</v>
      </c>
      <c r="D93" s="3" t="s">
        <v>89</v>
      </c>
      <c r="E93" s="12"/>
      <c r="F93" s="17">
        <v>2</v>
      </c>
      <c r="G93" s="12"/>
      <c r="H93" s="33">
        <f>H94+H95+H96+H97++H98++H99</f>
        <v>401.12</v>
      </c>
    </row>
    <row r="94" spans="1:8" ht="15">
      <c r="A94" s="10">
        <f aca="true" t="shared" si="8" ref="A94:A99">A93+0.1</f>
        <v>15.1</v>
      </c>
      <c r="B94" s="4"/>
      <c r="C94" s="16" t="s">
        <v>118</v>
      </c>
      <c r="D94" s="4" t="s">
        <v>68</v>
      </c>
      <c r="E94" s="8">
        <v>7.88</v>
      </c>
      <c r="F94" s="10">
        <f>E94*F93</f>
        <v>15.76</v>
      </c>
      <c r="G94" s="8">
        <v>4.6</v>
      </c>
      <c r="H94" s="21">
        <f aca="true" t="shared" si="9" ref="H94:H99">F94*G94</f>
        <v>72.496</v>
      </c>
    </row>
    <row r="95" spans="1:8" ht="15.75" customHeight="1">
      <c r="A95" s="10">
        <f t="shared" si="8"/>
        <v>15.2</v>
      </c>
      <c r="B95" s="4"/>
      <c r="C95" s="16" t="s">
        <v>119</v>
      </c>
      <c r="D95" s="4" t="s">
        <v>20</v>
      </c>
      <c r="E95" s="8">
        <v>0.04</v>
      </c>
      <c r="F95" s="10">
        <f>E95*F93</f>
        <v>0.08</v>
      </c>
      <c r="G95" s="8">
        <v>3.2</v>
      </c>
      <c r="H95" s="21">
        <f t="shared" si="9"/>
        <v>0.256</v>
      </c>
    </row>
    <row r="96" spans="1:8" ht="15" customHeight="1">
      <c r="A96" s="10">
        <f t="shared" si="8"/>
        <v>15.299999999999999</v>
      </c>
      <c r="B96" s="4"/>
      <c r="C96" s="16" t="s">
        <v>148</v>
      </c>
      <c r="D96" s="4" t="s">
        <v>60</v>
      </c>
      <c r="E96" s="8">
        <v>1</v>
      </c>
      <c r="F96" s="10">
        <f>E96*F93</f>
        <v>2</v>
      </c>
      <c r="G96" s="8">
        <v>120</v>
      </c>
      <c r="H96" s="21">
        <f t="shared" si="9"/>
        <v>240</v>
      </c>
    </row>
    <row r="97" spans="1:8" ht="15" customHeight="1">
      <c r="A97" s="10">
        <f t="shared" si="8"/>
        <v>15.399999999999999</v>
      </c>
      <c r="B97" s="4"/>
      <c r="C97" s="16" t="s">
        <v>101</v>
      </c>
      <c r="D97" s="4" t="s">
        <v>41</v>
      </c>
      <c r="E97" s="8">
        <v>1</v>
      </c>
      <c r="F97" s="10">
        <f>E97*F93</f>
        <v>2</v>
      </c>
      <c r="G97" s="8">
        <v>25</v>
      </c>
      <c r="H97" s="21">
        <f t="shared" si="9"/>
        <v>50</v>
      </c>
    </row>
    <row r="98" spans="1:8" ht="15" customHeight="1">
      <c r="A98" s="10">
        <f t="shared" si="8"/>
        <v>15.499999999999998</v>
      </c>
      <c r="B98" s="4"/>
      <c r="C98" s="16" t="s">
        <v>90</v>
      </c>
      <c r="D98" s="4" t="s">
        <v>41</v>
      </c>
      <c r="E98" s="8">
        <v>2</v>
      </c>
      <c r="F98" s="10">
        <f>E98*F93</f>
        <v>4</v>
      </c>
      <c r="G98" s="8">
        <v>9</v>
      </c>
      <c r="H98" s="21">
        <f t="shared" si="9"/>
        <v>36</v>
      </c>
    </row>
    <row r="99" spans="1:8" ht="15">
      <c r="A99" s="10">
        <f t="shared" si="8"/>
        <v>15.599999999999998</v>
      </c>
      <c r="B99" s="4"/>
      <c r="C99" s="16" t="s">
        <v>56</v>
      </c>
      <c r="D99" s="4" t="s">
        <v>20</v>
      </c>
      <c r="E99" s="8">
        <v>0.37</v>
      </c>
      <c r="F99" s="10">
        <f>E99*F93</f>
        <v>0.74</v>
      </c>
      <c r="G99" s="8">
        <v>3.2</v>
      </c>
      <c r="H99" s="21">
        <f t="shared" si="9"/>
        <v>2.368</v>
      </c>
    </row>
    <row r="100" spans="1:8" s="14" customFormat="1" ht="47.25" customHeight="1">
      <c r="A100" s="3" t="s">
        <v>47</v>
      </c>
      <c r="B100" s="3" t="s">
        <v>117</v>
      </c>
      <c r="C100" s="5" t="s">
        <v>147</v>
      </c>
      <c r="D100" s="3" t="s">
        <v>89</v>
      </c>
      <c r="E100" s="12"/>
      <c r="F100" s="17">
        <v>1</v>
      </c>
      <c r="G100" s="12"/>
      <c r="H100" s="33">
        <f>H101+H102++H103++H104++H105</f>
        <v>152.56</v>
      </c>
    </row>
    <row r="101" spans="1:8" ht="15">
      <c r="A101" s="10">
        <f>A100+0.1</f>
        <v>16.1</v>
      </c>
      <c r="B101" s="4"/>
      <c r="C101" s="16" t="s">
        <v>118</v>
      </c>
      <c r="D101" s="4" t="s">
        <v>68</v>
      </c>
      <c r="E101" s="8">
        <v>7.88</v>
      </c>
      <c r="F101" s="10">
        <f>E101*F100</f>
        <v>7.88</v>
      </c>
      <c r="G101" s="8">
        <v>4.6</v>
      </c>
      <c r="H101" s="21">
        <f>F101*G101</f>
        <v>36.248</v>
      </c>
    </row>
    <row r="102" spans="1:8" ht="15.75" customHeight="1">
      <c r="A102" s="10">
        <f>A101+0.1</f>
        <v>16.200000000000003</v>
      </c>
      <c r="B102" s="4"/>
      <c r="C102" s="16" t="s">
        <v>119</v>
      </c>
      <c r="D102" s="4" t="s">
        <v>20</v>
      </c>
      <c r="E102" s="8">
        <v>0.04</v>
      </c>
      <c r="F102" s="10">
        <f>E102*F100</f>
        <v>0.04</v>
      </c>
      <c r="G102" s="8">
        <v>3.2</v>
      </c>
      <c r="H102" s="21">
        <f>F102*G102</f>
        <v>0.128</v>
      </c>
    </row>
    <row r="103" spans="1:8" ht="15" customHeight="1">
      <c r="A103" s="10">
        <f>A102+0.1</f>
        <v>16.300000000000004</v>
      </c>
      <c r="B103" s="4"/>
      <c r="C103" s="16" t="s">
        <v>147</v>
      </c>
      <c r="D103" s="4" t="s">
        <v>60</v>
      </c>
      <c r="E103" s="8">
        <v>1</v>
      </c>
      <c r="F103" s="10">
        <f>E103*F100</f>
        <v>1</v>
      </c>
      <c r="G103" s="8">
        <v>90</v>
      </c>
      <c r="H103" s="21">
        <f>F103*G103</f>
        <v>90</v>
      </c>
    </row>
    <row r="104" spans="1:8" ht="15" customHeight="1">
      <c r="A104" s="10">
        <f>A103+0.1</f>
        <v>16.400000000000006</v>
      </c>
      <c r="B104" s="4"/>
      <c r="C104" s="16" t="s">
        <v>101</v>
      </c>
      <c r="D104" s="4" t="s">
        <v>41</v>
      </c>
      <c r="E104" s="8">
        <v>1</v>
      </c>
      <c r="F104" s="10">
        <f>E104*F100</f>
        <v>1</v>
      </c>
      <c r="G104" s="8">
        <v>25</v>
      </c>
      <c r="H104" s="21">
        <f>F104*G104</f>
        <v>25</v>
      </c>
    </row>
    <row r="105" spans="1:8" ht="15">
      <c r="A105" s="10">
        <f>A104+0.1</f>
        <v>16.500000000000007</v>
      </c>
      <c r="B105" s="4"/>
      <c r="C105" s="16" t="s">
        <v>56</v>
      </c>
      <c r="D105" s="4" t="s">
        <v>20</v>
      </c>
      <c r="E105" s="8">
        <v>0.37</v>
      </c>
      <c r="F105" s="10">
        <f>E105*F100</f>
        <v>0.37</v>
      </c>
      <c r="G105" s="8">
        <v>3.2</v>
      </c>
      <c r="H105" s="21">
        <f>F105*G105</f>
        <v>1.184</v>
      </c>
    </row>
    <row r="106" spans="1:8" s="14" customFormat="1" ht="48" customHeight="1">
      <c r="A106" s="3" t="s">
        <v>48</v>
      </c>
      <c r="B106" s="3" t="s">
        <v>91</v>
      </c>
      <c r="C106" s="5" t="s">
        <v>120</v>
      </c>
      <c r="D106" s="3" t="s">
        <v>69</v>
      </c>
      <c r="E106" s="12"/>
      <c r="F106" s="17">
        <v>7</v>
      </c>
      <c r="G106" s="12"/>
      <c r="H106" s="33">
        <f>H107+H108+H109+H110</f>
        <v>125.013</v>
      </c>
    </row>
    <row r="107" spans="1:8" ht="15">
      <c r="A107" s="10">
        <f>A106+0.1</f>
        <v>17.1</v>
      </c>
      <c r="B107" s="4"/>
      <c r="C107" s="16" t="s">
        <v>99</v>
      </c>
      <c r="D107" s="4" t="s">
        <v>68</v>
      </c>
      <c r="E107" s="8">
        <v>0.529</v>
      </c>
      <c r="F107" s="10">
        <f>E107*F106</f>
        <v>3.7030000000000003</v>
      </c>
      <c r="G107" s="8">
        <v>4.6</v>
      </c>
      <c r="H107" s="21">
        <f>F107*G107</f>
        <v>17.0338</v>
      </c>
    </row>
    <row r="108" spans="1:8" ht="15">
      <c r="A108" s="10">
        <f>A107+0.1</f>
        <v>17.200000000000003</v>
      </c>
      <c r="B108" s="4"/>
      <c r="C108" s="16" t="s">
        <v>66</v>
      </c>
      <c r="D108" s="4" t="s">
        <v>20</v>
      </c>
      <c r="E108" s="8">
        <v>0.023</v>
      </c>
      <c r="F108" s="10">
        <f>E108*F106</f>
        <v>0.161</v>
      </c>
      <c r="G108" s="8">
        <v>3.2</v>
      </c>
      <c r="H108" s="21">
        <f>F108*G108</f>
        <v>0.5152</v>
      </c>
    </row>
    <row r="109" spans="1:8" ht="15" customHeight="1">
      <c r="A109" s="10">
        <f>A108+0.1</f>
        <v>17.300000000000004</v>
      </c>
      <c r="B109" s="4"/>
      <c r="C109" s="16" t="s">
        <v>121</v>
      </c>
      <c r="D109" s="4" t="s">
        <v>69</v>
      </c>
      <c r="E109" s="8">
        <v>1</v>
      </c>
      <c r="F109" s="10">
        <f>E109*F106</f>
        <v>7</v>
      </c>
      <c r="G109" s="10">
        <v>15</v>
      </c>
      <c r="H109" s="21">
        <f>F109*G109</f>
        <v>105</v>
      </c>
    </row>
    <row r="110" spans="1:8" ht="15">
      <c r="A110" s="10">
        <f>A109+0.1</f>
        <v>17.400000000000006</v>
      </c>
      <c r="B110" s="4"/>
      <c r="C110" s="16" t="s">
        <v>56</v>
      </c>
      <c r="D110" s="4" t="s">
        <v>20</v>
      </c>
      <c r="E110" s="8">
        <v>0.11</v>
      </c>
      <c r="F110" s="10">
        <f>E110*F106</f>
        <v>0.77</v>
      </c>
      <c r="G110" s="8">
        <v>3.2</v>
      </c>
      <c r="H110" s="21">
        <f>F110*G110</f>
        <v>2.4640000000000004</v>
      </c>
    </row>
    <row r="111" spans="1:8" s="14" customFormat="1" ht="45" customHeight="1">
      <c r="A111" s="3" t="s">
        <v>49</v>
      </c>
      <c r="B111" s="3" t="s">
        <v>91</v>
      </c>
      <c r="C111" s="5" t="s">
        <v>149</v>
      </c>
      <c r="D111" s="3" t="s">
        <v>69</v>
      </c>
      <c r="E111" s="12"/>
      <c r="F111" s="17">
        <v>2</v>
      </c>
      <c r="G111" s="12"/>
      <c r="H111" s="33">
        <f>H112+H113+H114+H115</f>
        <v>154.65120000000002</v>
      </c>
    </row>
    <row r="112" spans="1:8" ht="15">
      <c r="A112" s="10">
        <f>A111+0.1</f>
        <v>18.1</v>
      </c>
      <c r="B112" s="4"/>
      <c r="C112" s="16" t="s">
        <v>150</v>
      </c>
      <c r="D112" s="4" t="s">
        <v>68</v>
      </c>
      <c r="E112" s="8">
        <v>1.5</v>
      </c>
      <c r="F112" s="10">
        <f>E112*F111</f>
        <v>3</v>
      </c>
      <c r="G112" s="8">
        <v>4.6</v>
      </c>
      <c r="H112" s="21">
        <f>F112*G112</f>
        <v>13.799999999999999</v>
      </c>
    </row>
    <row r="113" spans="1:8" ht="15">
      <c r="A113" s="10">
        <f>A112+0.1</f>
        <v>18.200000000000003</v>
      </c>
      <c r="B113" s="4"/>
      <c r="C113" s="16" t="s">
        <v>66</v>
      </c>
      <c r="D113" s="4" t="s">
        <v>20</v>
      </c>
      <c r="E113" s="8">
        <v>0.023</v>
      </c>
      <c r="F113" s="10">
        <f>E113*F111</f>
        <v>0.046</v>
      </c>
      <c r="G113" s="8">
        <v>3.2</v>
      </c>
      <c r="H113" s="21">
        <f>F113*G113</f>
        <v>0.1472</v>
      </c>
    </row>
    <row r="114" spans="1:8" ht="15" customHeight="1">
      <c r="A114" s="10">
        <f>A113+0.1</f>
        <v>18.300000000000004</v>
      </c>
      <c r="B114" s="4"/>
      <c r="C114" s="16" t="s">
        <v>149</v>
      </c>
      <c r="D114" s="4" t="s">
        <v>69</v>
      </c>
      <c r="E114" s="8">
        <v>1</v>
      </c>
      <c r="F114" s="10">
        <f>E114*F111</f>
        <v>2</v>
      </c>
      <c r="G114" s="10">
        <v>70</v>
      </c>
      <c r="H114" s="21">
        <f>F114*G114</f>
        <v>140</v>
      </c>
    </row>
    <row r="115" spans="1:8" ht="15">
      <c r="A115" s="10">
        <f>A114+0.1</f>
        <v>18.400000000000006</v>
      </c>
      <c r="B115" s="4"/>
      <c r="C115" s="16" t="s">
        <v>56</v>
      </c>
      <c r="D115" s="4" t="s">
        <v>20</v>
      </c>
      <c r="E115" s="8">
        <v>0.11</v>
      </c>
      <c r="F115" s="10">
        <f>E115*F111</f>
        <v>0.22</v>
      </c>
      <c r="G115" s="8">
        <v>3.2</v>
      </c>
      <c r="H115" s="21">
        <f>F115*G115</f>
        <v>0.7040000000000001</v>
      </c>
    </row>
    <row r="116" spans="1:8" s="14" customFormat="1" ht="45" customHeight="1">
      <c r="A116" s="3" t="s">
        <v>50</v>
      </c>
      <c r="B116" s="3" t="s">
        <v>91</v>
      </c>
      <c r="C116" s="5" t="s">
        <v>130</v>
      </c>
      <c r="D116" s="3" t="s">
        <v>69</v>
      </c>
      <c r="E116" s="12"/>
      <c r="F116" s="17">
        <v>3</v>
      </c>
      <c r="G116" s="12"/>
      <c r="H116" s="33">
        <f>H117+H118+H119+H120</f>
        <v>908.577</v>
      </c>
    </row>
    <row r="117" spans="1:8" ht="15">
      <c r="A117" s="10">
        <f>A116+0.1</f>
        <v>19.1</v>
      </c>
      <c r="B117" s="4"/>
      <c r="C117" s="16" t="s">
        <v>99</v>
      </c>
      <c r="D117" s="4" t="s">
        <v>68</v>
      </c>
      <c r="E117" s="8">
        <v>0.529</v>
      </c>
      <c r="F117" s="10">
        <f>E117*F116</f>
        <v>1.5870000000000002</v>
      </c>
      <c r="G117" s="8">
        <v>4.6</v>
      </c>
      <c r="H117" s="21">
        <f>F117*G117</f>
        <v>7.3002</v>
      </c>
    </row>
    <row r="118" spans="1:8" ht="15">
      <c r="A118" s="10">
        <f>A117+0.1</f>
        <v>19.200000000000003</v>
      </c>
      <c r="B118" s="4"/>
      <c r="C118" s="16" t="s">
        <v>66</v>
      </c>
      <c r="D118" s="4" t="s">
        <v>20</v>
      </c>
      <c r="E118" s="8">
        <v>0.023</v>
      </c>
      <c r="F118" s="10">
        <f>E118*F116</f>
        <v>0.069</v>
      </c>
      <c r="G118" s="8">
        <v>3.2</v>
      </c>
      <c r="H118" s="21">
        <f>F118*G118</f>
        <v>0.22080000000000002</v>
      </c>
    </row>
    <row r="119" spans="1:8" ht="15" customHeight="1">
      <c r="A119" s="10">
        <f>A118+0.1</f>
        <v>19.300000000000004</v>
      </c>
      <c r="B119" s="4"/>
      <c r="C119" s="16" t="s">
        <v>129</v>
      </c>
      <c r="D119" s="4" t="s">
        <v>69</v>
      </c>
      <c r="E119" s="8">
        <v>1</v>
      </c>
      <c r="F119" s="10">
        <f>E119*F116</f>
        <v>3</v>
      </c>
      <c r="G119" s="10">
        <v>300</v>
      </c>
      <c r="H119" s="21">
        <f>F119*G119</f>
        <v>900</v>
      </c>
    </row>
    <row r="120" spans="1:8" ht="15">
      <c r="A120" s="10">
        <f>A119+0.1</f>
        <v>19.400000000000006</v>
      </c>
      <c r="B120" s="4"/>
      <c r="C120" s="16" t="s">
        <v>56</v>
      </c>
      <c r="D120" s="4" t="s">
        <v>20</v>
      </c>
      <c r="E120" s="8">
        <v>0.11</v>
      </c>
      <c r="F120" s="10">
        <f>E120*F116</f>
        <v>0.33</v>
      </c>
      <c r="G120" s="8">
        <v>3.2</v>
      </c>
      <c r="H120" s="21">
        <f>F120*G120</f>
        <v>1.056</v>
      </c>
    </row>
    <row r="121" spans="1:8" s="14" customFormat="1" ht="52.5" customHeight="1">
      <c r="A121" s="3" t="s">
        <v>51</v>
      </c>
      <c r="B121" s="3" t="s">
        <v>54</v>
      </c>
      <c r="C121" s="5" t="s">
        <v>92</v>
      </c>
      <c r="D121" s="3" t="s">
        <v>41</v>
      </c>
      <c r="E121" s="17"/>
      <c r="F121" s="17">
        <v>8</v>
      </c>
      <c r="G121" s="17"/>
      <c r="H121" s="33">
        <f>H122+H123</f>
        <v>39.744</v>
      </c>
    </row>
    <row r="122" spans="1:8" ht="14.25" customHeight="1">
      <c r="A122" s="10">
        <f>A121+0.1</f>
        <v>20.1</v>
      </c>
      <c r="B122" s="4"/>
      <c r="C122" s="16" t="s">
        <v>61</v>
      </c>
      <c r="D122" s="4" t="s">
        <v>55</v>
      </c>
      <c r="E122" s="9">
        <v>0.76</v>
      </c>
      <c r="F122" s="10">
        <f>E122*F121</f>
        <v>6.08</v>
      </c>
      <c r="G122" s="8">
        <v>4.6</v>
      </c>
      <c r="H122" s="21">
        <f>F122*G122</f>
        <v>27.967999999999996</v>
      </c>
    </row>
    <row r="123" spans="1:8" ht="14.25" customHeight="1">
      <c r="A123" s="10">
        <f>A122+0.1</f>
        <v>20.200000000000003</v>
      </c>
      <c r="B123" s="4"/>
      <c r="C123" s="16" t="s">
        <v>62</v>
      </c>
      <c r="D123" s="4" t="s">
        <v>20</v>
      </c>
      <c r="E123" s="9">
        <v>0.46</v>
      </c>
      <c r="F123" s="10">
        <f>E123*F121</f>
        <v>3.68</v>
      </c>
      <c r="G123" s="10">
        <v>3.2</v>
      </c>
      <c r="H123" s="21">
        <f>F123*G123</f>
        <v>11.776000000000002</v>
      </c>
    </row>
    <row r="124" spans="1:10" ht="13.5">
      <c r="A124" s="3"/>
      <c r="B124" s="4"/>
      <c r="C124" s="3" t="s">
        <v>45</v>
      </c>
      <c r="D124" s="3" t="s">
        <v>20</v>
      </c>
      <c r="E124" s="12"/>
      <c r="F124" s="12"/>
      <c r="G124" s="15"/>
      <c r="H124" s="33" t="e">
        <f>H121++#REF!++#REF!+H116++H111+H106++H81++H76+#REF!+H70++H64++#REF!++H51++H29++H22++H15</f>
        <v>#REF!</v>
      </c>
      <c r="I124" s="24"/>
      <c r="J124" s="14"/>
    </row>
    <row r="125" spans="1:10" ht="16.5" customHeight="1">
      <c r="A125" s="3"/>
      <c r="B125" s="4"/>
      <c r="C125" s="3" t="s">
        <v>46</v>
      </c>
      <c r="D125" s="3" t="s">
        <v>20</v>
      </c>
      <c r="E125" s="12"/>
      <c r="F125" s="12"/>
      <c r="G125" s="12"/>
      <c r="H125" s="33" t="e">
        <f>H122+#REF!+#REF!+H117+H112+H107+H82+H77+#REF!+H71+H65+#REF!+#REF!+H52+H30+H23+H16</f>
        <v>#REF!</v>
      </c>
      <c r="I125" s="35"/>
      <c r="J125" s="14"/>
    </row>
    <row r="126" spans="1:10" ht="27.75" customHeight="1">
      <c r="A126" s="3"/>
      <c r="B126" s="4"/>
      <c r="C126" s="3" t="s">
        <v>52</v>
      </c>
      <c r="D126" s="3" t="s">
        <v>20</v>
      </c>
      <c r="E126" s="12"/>
      <c r="F126" s="12"/>
      <c r="G126" s="12"/>
      <c r="H126" s="33" t="e">
        <f>H124-H125</f>
        <v>#REF!</v>
      </c>
      <c r="I126" s="14"/>
      <c r="J126" s="14"/>
    </row>
    <row r="127" spans="1:10" ht="15">
      <c r="A127" s="3"/>
      <c r="B127" s="4"/>
      <c r="C127" s="5" t="s">
        <v>127</v>
      </c>
      <c r="D127" s="5"/>
      <c r="E127" s="11"/>
      <c r="F127" s="11"/>
      <c r="G127" s="11"/>
      <c r="H127" s="21" t="e">
        <f>H124*0.02</f>
        <v>#REF!</v>
      </c>
      <c r="I127" s="14"/>
      <c r="J127" s="14"/>
    </row>
    <row r="128" spans="1:10" ht="17.25" customHeight="1">
      <c r="A128" s="3"/>
      <c r="B128" s="4"/>
      <c r="C128" s="3" t="s">
        <v>27</v>
      </c>
      <c r="D128" s="3" t="s">
        <v>20</v>
      </c>
      <c r="E128" s="12"/>
      <c r="F128" s="12"/>
      <c r="G128" s="12"/>
      <c r="H128" s="33" t="e">
        <f>H127+H124</f>
        <v>#REF!</v>
      </c>
      <c r="I128" s="14"/>
      <c r="J128" s="14"/>
    </row>
    <row r="129" spans="1:10" ht="19.5" customHeight="1">
      <c r="A129" s="3"/>
      <c r="B129" s="4"/>
      <c r="C129" s="3" t="s">
        <v>124</v>
      </c>
      <c r="D129" s="3" t="s">
        <v>20</v>
      </c>
      <c r="E129" s="12"/>
      <c r="F129" s="12"/>
      <c r="G129" s="12"/>
      <c r="H129" s="33" t="e">
        <f>H128*0.1</f>
        <v>#REF!</v>
      </c>
      <c r="I129" s="14"/>
      <c r="J129" s="14"/>
    </row>
    <row r="130" spans="1:10" ht="15" customHeight="1">
      <c r="A130" s="3"/>
      <c r="B130" s="4"/>
      <c r="C130" s="3" t="s">
        <v>27</v>
      </c>
      <c r="D130" s="3" t="s">
        <v>20</v>
      </c>
      <c r="E130" s="12"/>
      <c r="F130" s="12"/>
      <c r="G130" s="12"/>
      <c r="H130" s="33" t="e">
        <f>H128+H129</f>
        <v>#REF!</v>
      </c>
      <c r="I130" s="14"/>
      <c r="J130" s="14"/>
    </row>
    <row r="131" spans="1:10" ht="19.5" customHeight="1">
      <c r="A131" s="3"/>
      <c r="B131" s="4"/>
      <c r="C131" s="3" t="s">
        <v>125</v>
      </c>
      <c r="D131" s="3" t="s">
        <v>20</v>
      </c>
      <c r="E131" s="12"/>
      <c r="F131" s="12"/>
      <c r="G131" s="12"/>
      <c r="H131" s="33" t="e">
        <f>H130*0.08</f>
        <v>#REF!</v>
      </c>
      <c r="I131" s="14"/>
      <c r="J131" s="14"/>
    </row>
    <row r="132" spans="1:8" ht="17.25" customHeight="1">
      <c r="A132" s="4"/>
      <c r="B132" s="4"/>
      <c r="C132" s="3" t="s">
        <v>53</v>
      </c>
      <c r="D132" s="3" t="s">
        <v>20</v>
      </c>
      <c r="E132" s="8"/>
      <c r="F132" s="8"/>
      <c r="G132" s="20"/>
      <c r="H132" s="33" t="e">
        <f>H130+H131</f>
        <v>#REF!</v>
      </c>
    </row>
    <row r="135" spans="1:7" ht="15">
      <c r="A135" s="26"/>
      <c r="B135" s="26"/>
      <c r="C135" s="26"/>
      <c r="D135" s="26"/>
      <c r="E135" s="26"/>
      <c r="F135" s="26"/>
      <c r="G135" s="26"/>
    </row>
    <row r="136" spans="1:9" ht="15" customHeight="1">
      <c r="A136" s="145" t="s">
        <v>93</v>
      </c>
      <c r="B136" s="145"/>
      <c r="C136" s="145"/>
      <c r="D136" s="145"/>
      <c r="E136" s="145"/>
      <c r="F136" s="145"/>
      <c r="G136" s="145"/>
      <c r="H136" s="145"/>
      <c r="I136" s="23"/>
    </row>
    <row r="139" spans="3:10" ht="15" customHeight="1">
      <c r="C139" s="146"/>
      <c r="D139" s="146"/>
      <c r="E139" s="146"/>
      <c r="F139" s="146"/>
      <c r="G139" s="146"/>
      <c r="H139" s="146"/>
      <c r="I139" s="146"/>
      <c r="J139" s="146"/>
    </row>
  </sheetData>
  <sheetProtection/>
  <mergeCells count="16">
    <mergeCell ref="A136:H136"/>
    <mergeCell ref="C139:J139"/>
    <mergeCell ref="A9:D9"/>
    <mergeCell ref="A10:H10"/>
    <mergeCell ref="A12:A13"/>
    <mergeCell ref="B12:B13"/>
    <mergeCell ref="C12:C13"/>
    <mergeCell ref="D12:D13"/>
    <mergeCell ref="E12:F12"/>
    <mergeCell ref="G12:H12"/>
    <mergeCell ref="A7:D7"/>
    <mergeCell ref="A8:D8"/>
    <mergeCell ref="A1:H1"/>
    <mergeCell ref="A3:H3"/>
    <mergeCell ref="A4:H4"/>
    <mergeCell ref="A6:H6"/>
  </mergeCells>
  <printOptions/>
  <pageMargins left="0.1968503937007874" right="0.1968503937007874" top="0.3937007874015748" bottom="0.1968503937007874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38"/>
  <sheetViews>
    <sheetView tabSelected="1" zoomScalePageLayoutView="0" workbookViewId="0" topLeftCell="A1">
      <selection activeCell="P7" sqref="P7"/>
    </sheetView>
  </sheetViews>
  <sheetFormatPr defaultColWidth="9.00390625" defaultRowHeight="12.75"/>
  <cols>
    <col min="1" max="1" width="4.25390625" style="0" customWidth="1"/>
    <col min="2" max="2" width="46.00390625" style="0" customWidth="1"/>
    <col min="3" max="3" width="7.625" style="0" customWidth="1"/>
    <col min="4" max="4" width="9.375" style="0" customWidth="1"/>
    <col min="5" max="5" width="10.875" style="0" customWidth="1"/>
    <col min="11" max="11" width="9.125" style="136" customWidth="1"/>
  </cols>
  <sheetData>
    <row r="1" spans="1:11" s="130" customFormat="1" ht="42" customHeight="1">
      <c r="A1" s="169" t="s">
        <v>346</v>
      </c>
      <c r="B1" s="169"/>
      <c r="C1" s="169"/>
      <c r="D1" s="169"/>
      <c r="E1" s="169"/>
      <c r="K1" s="134"/>
    </row>
    <row r="2" spans="1:11" s="131" customFormat="1" ht="18">
      <c r="A2" s="163" t="s">
        <v>340</v>
      </c>
      <c r="B2" s="163"/>
      <c r="C2" s="163"/>
      <c r="D2" s="163"/>
      <c r="E2" s="163"/>
      <c r="K2" s="135"/>
    </row>
    <row r="3" spans="1:5" ht="16.5" customHeight="1">
      <c r="A3" s="170" t="s">
        <v>153</v>
      </c>
      <c r="B3" s="170"/>
      <c r="C3" s="170"/>
      <c r="D3" s="170"/>
      <c r="E3" s="170"/>
    </row>
    <row r="4" spans="1:5" ht="29.25" customHeight="1">
      <c r="A4" s="158" t="s">
        <v>21</v>
      </c>
      <c r="B4" s="158" t="s">
        <v>341</v>
      </c>
      <c r="C4" s="162" t="s">
        <v>342</v>
      </c>
      <c r="D4" s="158" t="s">
        <v>343</v>
      </c>
      <c r="E4" s="158" t="s">
        <v>36</v>
      </c>
    </row>
    <row r="5" spans="1:5" ht="29.25" customHeight="1">
      <c r="A5" s="158"/>
      <c r="B5" s="158"/>
      <c r="C5" s="162"/>
      <c r="D5" s="158"/>
      <c r="E5" s="158"/>
    </row>
    <row r="6" spans="1:5" ht="13.5">
      <c r="A6" s="132">
        <v>1</v>
      </c>
      <c r="B6" s="132">
        <v>2</v>
      </c>
      <c r="C6" s="133">
        <v>3</v>
      </c>
      <c r="D6" s="132">
        <v>4</v>
      </c>
      <c r="E6" s="132">
        <v>5</v>
      </c>
    </row>
    <row r="7" spans="1:5" ht="36" customHeight="1">
      <c r="A7" s="49" t="s">
        <v>30</v>
      </c>
      <c r="B7" s="56" t="s">
        <v>293</v>
      </c>
      <c r="C7" s="51" t="s">
        <v>155</v>
      </c>
      <c r="D7" s="56"/>
      <c r="E7" s="82">
        <v>9.44</v>
      </c>
    </row>
    <row r="8" spans="1:5" ht="15">
      <c r="A8" s="48"/>
      <c r="B8" s="53" t="s">
        <v>156</v>
      </c>
      <c r="C8" s="53" t="s">
        <v>154</v>
      </c>
      <c r="D8" s="58">
        <v>2.06</v>
      </c>
      <c r="E8" s="77">
        <v>19.4464</v>
      </c>
    </row>
    <row r="9" spans="1:5" ht="15.75">
      <c r="A9" s="49" t="s">
        <v>31</v>
      </c>
      <c r="B9" s="76" t="s">
        <v>294</v>
      </c>
      <c r="C9" s="80" t="s">
        <v>155</v>
      </c>
      <c r="D9" s="79"/>
      <c r="E9" s="82">
        <v>0.75</v>
      </c>
    </row>
    <row r="10" spans="1:11" s="14" customFormat="1" ht="15">
      <c r="A10" s="87"/>
      <c r="B10" s="74" t="s">
        <v>156</v>
      </c>
      <c r="C10" s="74" t="s">
        <v>154</v>
      </c>
      <c r="D10" s="71">
        <v>3.16</v>
      </c>
      <c r="E10" s="70">
        <v>2.37</v>
      </c>
      <c r="K10" s="137"/>
    </row>
    <row r="11" spans="1:5" ht="15.75">
      <c r="A11" s="87"/>
      <c r="B11" s="74" t="s">
        <v>226</v>
      </c>
      <c r="C11" s="127" t="s">
        <v>158</v>
      </c>
      <c r="D11" s="71">
        <v>1.25</v>
      </c>
      <c r="E11" s="72">
        <v>0.9375</v>
      </c>
    </row>
    <row r="12" spans="1:5" ht="15">
      <c r="A12" s="87"/>
      <c r="B12" s="127" t="s">
        <v>163</v>
      </c>
      <c r="C12" s="127" t="s">
        <v>19</v>
      </c>
      <c r="D12" s="127">
        <v>0.01</v>
      </c>
      <c r="E12" s="72">
        <v>0.0075</v>
      </c>
    </row>
    <row r="13" spans="1:5" ht="36.75" customHeight="1">
      <c r="A13" s="49" t="s">
        <v>32</v>
      </c>
      <c r="B13" s="49" t="s">
        <v>338</v>
      </c>
      <c r="C13" s="56" t="s">
        <v>155</v>
      </c>
      <c r="D13" s="56"/>
      <c r="E13" s="55">
        <v>2.9</v>
      </c>
    </row>
    <row r="14" spans="1:5" ht="15">
      <c r="A14" s="87"/>
      <c r="B14" s="50" t="s">
        <v>156</v>
      </c>
      <c r="C14" s="50" t="s">
        <v>154</v>
      </c>
      <c r="D14" s="127">
        <v>6.66</v>
      </c>
      <c r="E14" s="58">
        <v>19.314</v>
      </c>
    </row>
    <row r="15" spans="1:5" ht="15">
      <c r="A15" s="87"/>
      <c r="B15" s="50" t="s">
        <v>159</v>
      </c>
      <c r="C15" s="57" t="s">
        <v>157</v>
      </c>
      <c r="D15" s="127">
        <v>0.56</v>
      </c>
      <c r="E15" s="57">
        <v>1.624</v>
      </c>
    </row>
    <row r="16" spans="1:5" ht="15.75">
      <c r="A16" s="87"/>
      <c r="B16" s="58" t="s">
        <v>339</v>
      </c>
      <c r="C16" s="57" t="s">
        <v>158</v>
      </c>
      <c r="D16" s="127">
        <v>1.015</v>
      </c>
      <c r="E16" s="57">
        <v>2.9435</v>
      </c>
    </row>
    <row r="17" spans="1:11" s="14" customFormat="1" ht="15.75">
      <c r="A17" s="87"/>
      <c r="B17" s="58" t="s">
        <v>16</v>
      </c>
      <c r="C17" s="58" t="s">
        <v>160</v>
      </c>
      <c r="D17" s="127">
        <v>1.6</v>
      </c>
      <c r="E17" s="57">
        <v>4.64</v>
      </c>
      <c r="K17" s="137"/>
    </row>
    <row r="18" spans="1:5" ht="15.75">
      <c r="A18" s="87"/>
      <c r="B18" s="58" t="s">
        <v>164</v>
      </c>
      <c r="C18" s="57" t="s">
        <v>158</v>
      </c>
      <c r="D18" s="78">
        <v>0.0183</v>
      </c>
      <c r="E18" s="59">
        <v>0.05307</v>
      </c>
    </row>
    <row r="19" spans="1:11" s="14" customFormat="1" ht="15">
      <c r="A19" s="87"/>
      <c r="B19" s="58" t="s">
        <v>163</v>
      </c>
      <c r="C19" s="58" t="s">
        <v>19</v>
      </c>
      <c r="D19" s="127">
        <v>0.4</v>
      </c>
      <c r="E19" s="57">
        <v>1.16</v>
      </c>
      <c r="K19" s="137"/>
    </row>
    <row r="20" spans="1:5" ht="15">
      <c r="A20" s="49" t="s">
        <v>33</v>
      </c>
      <c r="B20" s="56" t="s">
        <v>258</v>
      </c>
      <c r="C20" s="56" t="s">
        <v>162</v>
      </c>
      <c r="D20" s="64"/>
      <c r="E20" s="115">
        <v>0.1075</v>
      </c>
    </row>
    <row r="21" spans="1:5" ht="15">
      <c r="A21" s="87"/>
      <c r="B21" s="58" t="s">
        <v>265</v>
      </c>
      <c r="C21" s="58" t="s">
        <v>162</v>
      </c>
      <c r="D21" s="66"/>
      <c r="E21" s="78">
        <v>0.1075</v>
      </c>
    </row>
    <row r="22" spans="1:5" ht="33" customHeight="1">
      <c r="A22" s="49" t="s">
        <v>34</v>
      </c>
      <c r="B22" s="76" t="s">
        <v>295</v>
      </c>
      <c r="C22" s="82" t="s">
        <v>155</v>
      </c>
      <c r="D22" s="88"/>
      <c r="E22" s="82">
        <v>2.3</v>
      </c>
    </row>
    <row r="23" spans="1:5" ht="15">
      <c r="A23" s="87"/>
      <c r="B23" s="74" t="s">
        <v>169</v>
      </c>
      <c r="C23" s="74" t="s">
        <v>154</v>
      </c>
      <c r="D23" s="127">
        <v>14.7</v>
      </c>
      <c r="E23" s="127">
        <v>33.809999999999995</v>
      </c>
    </row>
    <row r="24" spans="1:5" ht="15">
      <c r="A24" s="87"/>
      <c r="B24" s="74" t="s">
        <v>2</v>
      </c>
      <c r="C24" s="72" t="s">
        <v>19</v>
      </c>
      <c r="D24" s="127">
        <v>1.21</v>
      </c>
      <c r="E24" s="72">
        <v>2.783</v>
      </c>
    </row>
    <row r="25" spans="1:5" ht="15.75">
      <c r="A25" s="87"/>
      <c r="B25" s="127" t="s">
        <v>296</v>
      </c>
      <c r="C25" s="72" t="s">
        <v>158</v>
      </c>
      <c r="D25" s="127">
        <v>1.015</v>
      </c>
      <c r="E25" s="72">
        <v>2.3345</v>
      </c>
    </row>
    <row r="26" spans="1:5" ht="15.75">
      <c r="A26" s="87"/>
      <c r="B26" s="74" t="s">
        <v>260</v>
      </c>
      <c r="C26" s="74" t="s">
        <v>160</v>
      </c>
      <c r="D26" s="127">
        <v>2.46</v>
      </c>
      <c r="E26" s="72">
        <v>5.6579999999999995</v>
      </c>
    </row>
    <row r="27" spans="1:5" ht="15.75">
      <c r="A27" s="87"/>
      <c r="B27" s="127" t="s">
        <v>261</v>
      </c>
      <c r="C27" s="72" t="s">
        <v>158</v>
      </c>
      <c r="D27" s="77">
        <v>0.016</v>
      </c>
      <c r="E27" s="72">
        <v>0.0368</v>
      </c>
    </row>
    <row r="28" spans="1:11" s="14" customFormat="1" ht="15.75">
      <c r="A28" s="87"/>
      <c r="B28" s="127" t="s">
        <v>262</v>
      </c>
      <c r="C28" s="57" t="s">
        <v>158</v>
      </c>
      <c r="D28" s="77">
        <v>0.007</v>
      </c>
      <c r="E28" s="72">
        <v>0.0161</v>
      </c>
      <c r="K28" s="137"/>
    </row>
    <row r="29" spans="1:5" ht="15">
      <c r="A29" s="87"/>
      <c r="B29" s="74" t="s">
        <v>263</v>
      </c>
      <c r="C29" s="74" t="s">
        <v>264</v>
      </c>
      <c r="D29" s="78">
        <v>0.0033</v>
      </c>
      <c r="E29" s="77">
        <v>0.0075899999999999995</v>
      </c>
    </row>
    <row r="30" spans="1:11" s="14" customFormat="1" ht="15">
      <c r="A30" s="87"/>
      <c r="B30" s="74" t="s">
        <v>4</v>
      </c>
      <c r="C30" s="74" t="s">
        <v>19</v>
      </c>
      <c r="D30" s="72">
        <v>0.9</v>
      </c>
      <c r="E30" s="72">
        <v>2.07</v>
      </c>
      <c r="K30" s="137"/>
    </row>
    <row r="31" spans="1:5" ht="15">
      <c r="A31" s="49" t="s">
        <v>35</v>
      </c>
      <c r="B31" s="80" t="s">
        <v>258</v>
      </c>
      <c r="C31" s="80" t="s">
        <v>162</v>
      </c>
      <c r="D31" s="88"/>
      <c r="E31" s="106">
        <v>0.329</v>
      </c>
    </row>
    <row r="32" spans="1:5" ht="15">
      <c r="A32" s="87"/>
      <c r="B32" s="127" t="s">
        <v>265</v>
      </c>
      <c r="C32" s="127" t="s">
        <v>162</v>
      </c>
      <c r="D32" s="89"/>
      <c r="E32" s="77">
        <v>0.329</v>
      </c>
    </row>
    <row r="33" spans="1:5" ht="32.25" customHeight="1">
      <c r="A33" s="49" t="s">
        <v>23</v>
      </c>
      <c r="B33" s="76" t="s">
        <v>297</v>
      </c>
      <c r="C33" s="55" t="s">
        <v>155</v>
      </c>
      <c r="D33" s="56"/>
      <c r="E33" s="82">
        <v>17.28</v>
      </c>
    </row>
    <row r="34" spans="1:5" ht="15">
      <c r="A34" s="87"/>
      <c r="B34" s="74" t="s">
        <v>156</v>
      </c>
      <c r="C34" s="50" t="s">
        <v>154</v>
      </c>
      <c r="D34" s="58">
        <v>13.9</v>
      </c>
      <c r="E34" s="72">
        <v>240.19200000000004</v>
      </c>
    </row>
    <row r="35" spans="1:5" ht="15">
      <c r="A35" s="87"/>
      <c r="B35" s="74" t="s">
        <v>159</v>
      </c>
      <c r="C35" s="57" t="s">
        <v>19</v>
      </c>
      <c r="D35" s="58">
        <v>1.28</v>
      </c>
      <c r="E35" s="72">
        <v>22.1184</v>
      </c>
    </row>
    <row r="36" spans="1:5" ht="15.75">
      <c r="A36" s="87"/>
      <c r="B36" s="127" t="s">
        <v>296</v>
      </c>
      <c r="C36" s="57" t="s">
        <v>158</v>
      </c>
      <c r="D36" s="58">
        <v>1.015</v>
      </c>
      <c r="E36" s="72">
        <v>17.5392</v>
      </c>
    </row>
    <row r="37" spans="1:5" ht="15.75">
      <c r="A37" s="87"/>
      <c r="B37" s="127" t="s">
        <v>268</v>
      </c>
      <c r="C37" s="58" t="s">
        <v>160</v>
      </c>
      <c r="D37" s="58">
        <v>2.29</v>
      </c>
      <c r="E37" s="72">
        <v>39.571200000000005</v>
      </c>
    </row>
    <row r="38" spans="1:5" ht="15.75">
      <c r="A38" s="87"/>
      <c r="B38" s="127" t="s">
        <v>269</v>
      </c>
      <c r="C38" s="57" t="s">
        <v>158</v>
      </c>
      <c r="D38" s="59">
        <v>0.014</v>
      </c>
      <c r="E38" s="78">
        <v>0.24192000000000002</v>
      </c>
    </row>
    <row r="39" spans="1:5" ht="15.75">
      <c r="A39" s="87"/>
      <c r="B39" s="127" t="s">
        <v>270</v>
      </c>
      <c r="C39" s="57" t="s">
        <v>158</v>
      </c>
      <c r="D39" s="59">
        <v>0.0429</v>
      </c>
      <c r="E39" s="78">
        <v>0.7413120000000001</v>
      </c>
    </row>
    <row r="40" spans="1:11" s="14" customFormat="1" ht="15.75">
      <c r="A40" s="87"/>
      <c r="B40" s="127" t="s">
        <v>271</v>
      </c>
      <c r="C40" s="57" t="s">
        <v>158</v>
      </c>
      <c r="D40" s="59">
        <v>0.0034</v>
      </c>
      <c r="E40" s="78">
        <v>0.058752</v>
      </c>
      <c r="K40" s="137"/>
    </row>
    <row r="41" spans="1:5" ht="15">
      <c r="A41" s="87"/>
      <c r="B41" s="127" t="s">
        <v>263</v>
      </c>
      <c r="C41" s="58" t="s">
        <v>162</v>
      </c>
      <c r="D41" s="59">
        <v>0.0025</v>
      </c>
      <c r="E41" s="77">
        <v>0.0432</v>
      </c>
    </row>
    <row r="42" spans="1:11" s="14" customFormat="1" ht="15">
      <c r="A42" s="87"/>
      <c r="B42" s="127" t="s">
        <v>163</v>
      </c>
      <c r="C42" s="58" t="s">
        <v>19</v>
      </c>
      <c r="D42" s="58">
        <v>0.93</v>
      </c>
      <c r="E42" s="72">
        <v>16.070400000000003</v>
      </c>
      <c r="K42" s="137"/>
    </row>
    <row r="43" spans="1:5" ht="15">
      <c r="A43" s="49" t="s">
        <v>24</v>
      </c>
      <c r="B43" s="80" t="s">
        <v>258</v>
      </c>
      <c r="C43" s="80" t="s">
        <v>162</v>
      </c>
      <c r="D43" s="88"/>
      <c r="E43" s="106">
        <v>4.588</v>
      </c>
    </row>
    <row r="44" spans="1:5" ht="15">
      <c r="A44" s="87"/>
      <c r="B44" s="127" t="s">
        <v>259</v>
      </c>
      <c r="C44" s="127" t="s">
        <v>162</v>
      </c>
      <c r="D44" s="89"/>
      <c r="E44" s="77">
        <v>4.588</v>
      </c>
    </row>
    <row r="45" spans="1:5" ht="33.75" customHeight="1">
      <c r="A45" s="49" t="s">
        <v>25</v>
      </c>
      <c r="B45" s="76" t="s">
        <v>298</v>
      </c>
      <c r="C45" s="82" t="s">
        <v>155</v>
      </c>
      <c r="D45" s="88"/>
      <c r="E45" s="82">
        <v>0.5</v>
      </c>
    </row>
    <row r="46" spans="1:5" ht="15">
      <c r="A46" s="87"/>
      <c r="B46" s="74" t="s">
        <v>169</v>
      </c>
      <c r="C46" s="74" t="s">
        <v>154</v>
      </c>
      <c r="D46" s="127">
        <v>14.7</v>
      </c>
      <c r="E46" s="127">
        <v>7.35</v>
      </c>
    </row>
    <row r="47" spans="1:5" ht="15">
      <c r="A47" s="87"/>
      <c r="B47" s="74" t="s">
        <v>2</v>
      </c>
      <c r="C47" s="72" t="s">
        <v>19</v>
      </c>
      <c r="D47" s="127">
        <v>1.21</v>
      </c>
      <c r="E47" s="72">
        <v>0.605</v>
      </c>
    </row>
    <row r="48" spans="1:5" ht="15.75">
      <c r="A48" s="87"/>
      <c r="B48" s="127" t="s">
        <v>296</v>
      </c>
      <c r="C48" s="72" t="s">
        <v>158</v>
      </c>
      <c r="D48" s="127">
        <v>1.015</v>
      </c>
      <c r="E48" s="72">
        <v>0.5075</v>
      </c>
    </row>
    <row r="49" spans="1:5" ht="15.75">
      <c r="A49" s="87"/>
      <c r="B49" s="74" t="s">
        <v>260</v>
      </c>
      <c r="C49" s="74" t="s">
        <v>160</v>
      </c>
      <c r="D49" s="127">
        <v>2.46</v>
      </c>
      <c r="E49" s="72">
        <v>1.23</v>
      </c>
    </row>
    <row r="50" spans="1:5" ht="15.75">
      <c r="A50" s="87"/>
      <c r="B50" s="127" t="s">
        <v>261</v>
      </c>
      <c r="C50" s="72" t="s">
        <v>158</v>
      </c>
      <c r="D50" s="77">
        <v>0.016</v>
      </c>
      <c r="E50" s="72">
        <v>0.008</v>
      </c>
    </row>
    <row r="51" spans="1:11" s="14" customFormat="1" ht="15.75">
      <c r="A51" s="87"/>
      <c r="B51" s="127" t="s">
        <v>262</v>
      </c>
      <c r="C51" s="57" t="s">
        <v>158</v>
      </c>
      <c r="D51" s="77">
        <v>0.007</v>
      </c>
      <c r="E51" s="72">
        <v>0.0035</v>
      </c>
      <c r="K51" s="137"/>
    </row>
    <row r="52" spans="1:5" ht="15">
      <c r="A52" s="87"/>
      <c r="B52" s="74" t="s">
        <v>263</v>
      </c>
      <c r="C52" s="74" t="s">
        <v>264</v>
      </c>
      <c r="D52" s="78">
        <v>0.0033</v>
      </c>
      <c r="E52" s="77">
        <v>0.00165</v>
      </c>
    </row>
    <row r="53" spans="1:11" s="14" customFormat="1" ht="15">
      <c r="A53" s="87"/>
      <c r="B53" s="74" t="s">
        <v>4</v>
      </c>
      <c r="C53" s="74" t="s">
        <v>19</v>
      </c>
      <c r="D53" s="72">
        <v>0.9</v>
      </c>
      <c r="E53" s="72">
        <v>0.45</v>
      </c>
      <c r="K53" s="137"/>
    </row>
    <row r="54" spans="1:5" ht="15">
      <c r="A54" s="49" t="s">
        <v>26</v>
      </c>
      <c r="B54" s="80" t="s">
        <v>258</v>
      </c>
      <c r="C54" s="80" t="s">
        <v>162</v>
      </c>
      <c r="D54" s="88"/>
      <c r="E54" s="115">
        <v>0.1062</v>
      </c>
    </row>
    <row r="55" spans="1:5" ht="15">
      <c r="A55" s="87"/>
      <c r="B55" s="127" t="s">
        <v>265</v>
      </c>
      <c r="C55" s="127" t="s">
        <v>162</v>
      </c>
      <c r="D55" s="89"/>
      <c r="E55" s="78">
        <v>0.1062</v>
      </c>
    </row>
    <row r="56" spans="1:5" ht="33.75" customHeight="1">
      <c r="A56" s="49" t="s">
        <v>64</v>
      </c>
      <c r="B56" s="76" t="s">
        <v>299</v>
      </c>
      <c r="C56" s="82" t="s">
        <v>155</v>
      </c>
      <c r="D56" s="88"/>
      <c r="E56" s="82">
        <v>0.9</v>
      </c>
    </row>
    <row r="57" spans="1:5" ht="15">
      <c r="A57" s="87"/>
      <c r="B57" s="53" t="s">
        <v>169</v>
      </c>
      <c r="C57" s="50" t="s">
        <v>154</v>
      </c>
      <c r="D57" s="127">
        <v>8.54</v>
      </c>
      <c r="E57" s="127">
        <v>7.685999999999999</v>
      </c>
    </row>
    <row r="58" spans="1:5" ht="15">
      <c r="A58" s="87"/>
      <c r="B58" s="50" t="s">
        <v>2</v>
      </c>
      <c r="C58" s="57" t="s">
        <v>19</v>
      </c>
      <c r="D58" s="127">
        <v>0.106</v>
      </c>
      <c r="E58" s="72">
        <v>0.0954</v>
      </c>
    </row>
    <row r="59" spans="1:5" ht="15.75">
      <c r="A59" s="87"/>
      <c r="B59" s="127" t="s">
        <v>296</v>
      </c>
      <c r="C59" s="72" t="s">
        <v>158</v>
      </c>
      <c r="D59" s="127">
        <v>1.015</v>
      </c>
      <c r="E59" s="72">
        <v>0.9135</v>
      </c>
    </row>
    <row r="60" spans="1:5" ht="15.75">
      <c r="A60" s="87"/>
      <c r="B60" s="74" t="s">
        <v>260</v>
      </c>
      <c r="C60" s="74" t="s">
        <v>160</v>
      </c>
      <c r="D60" s="127">
        <v>1.4</v>
      </c>
      <c r="E60" s="72">
        <v>1.26</v>
      </c>
    </row>
    <row r="61" spans="1:11" s="14" customFormat="1" ht="15.75">
      <c r="A61" s="87"/>
      <c r="B61" s="127" t="s">
        <v>261</v>
      </c>
      <c r="C61" s="72" t="s">
        <v>158</v>
      </c>
      <c r="D61" s="117">
        <v>0.0145</v>
      </c>
      <c r="E61" s="72">
        <v>0.01305</v>
      </c>
      <c r="K61" s="137"/>
    </row>
    <row r="62" spans="1:5" ht="15">
      <c r="A62" s="87"/>
      <c r="B62" s="74" t="s">
        <v>263</v>
      </c>
      <c r="C62" s="74" t="s">
        <v>264</v>
      </c>
      <c r="D62" s="78">
        <v>0.0025</v>
      </c>
      <c r="E62" s="77">
        <v>0.0022500000000000003</v>
      </c>
    </row>
    <row r="63" spans="1:11" s="14" customFormat="1" ht="15">
      <c r="A63" s="87"/>
      <c r="B63" s="74" t="s">
        <v>4</v>
      </c>
      <c r="C63" s="74" t="s">
        <v>19</v>
      </c>
      <c r="D63" s="72">
        <v>0.74</v>
      </c>
      <c r="E63" s="72">
        <v>0.666</v>
      </c>
      <c r="K63" s="137"/>
    </row>
    <row r="64" spans="1:5" ht="15">
      <c r="A64" s="49" t="s">
        <v>42</v>
      </c>
      <c r="B64" s="80" t="s">
        <v>258</v>
      </c>
      <c r="C64" s="80" t="s">
        <v>162</v>
      </c>
      <c r="D64" s="88"/>
      <c r="E64" s="116">
        <v>0.19157</v>
      </c>
    </row>
    <row r="65" spans="1:5" ht="15">
      <c r="A65" s="87"/>
      <c r="B65" s="58" t="s">
        <v>259</v>
      </c>
      <c r="C65" s="127" t="s">
        <v>162</v>
      </c>
      <c r="D65" s="89"/>
      <c r="E65" s="117">
        <v>0.19157</v>
      </c>
    </row>
    <row r="66" spans="1:5" ht="30">
      <c r="A66" s="49" t="s">
        <v>43</v>
      </c>
      <c r="B66" s="76" t="s">
        <v>300</v>
      </c>
      <c r="C66" s="82" t="s">
        <v>155</v>
      </c>
      <c r="D66" s="88"/>
      <c r="E66" s="82">
        <v>0.71</v>
      </c>
    </row>
    <row r="67" spans="1:5" ht="15">
      <c r="A67" s="87"/>
      <c r="B67" s="53" t="s">
        <v>169</v>
      </c>
      <c r="C67" s="50" t="s">
        <v>154</v>
      </c>
      <c r="D67" s="127">
        <v>14.7</v>
      </c>
      <c r="E67" s="127">
        <v>10.437</v>
      </c>
    </row>
    <row r="68" spans="1:5" ht="15">
      <c r="A68" s="87"/>
      <c r="B68" s="50" t="s">
        <v>2</v>
      </c>
      <c r="C68" s="57" t="s">
        <v>19</v>
      </c>
      <c r="D68" s="127">
        <v>1.21</v>
      </c>
      <c r="E68" s="72">
        <v>0.8591</v>
      </c>
    </row>
    <row r="69" spans="1:5" ht="15.75">
      <c r="A69" s="87"/>
      <c r="B69" s="127" t="s">
        <v>296</v>
      </c>
      <c r="C69" s="72" t="s">
        <v>158</v>
      </c>
      <c r="D69" s="127">
        <v>1.015</v>
      </c>
      <c r="E69" s="72">
        <v>0.7206499999999999</v>
      </c>
    </row>
    <row r="70" spans="1:5" ht="15.75">
      <c r="A70" s="87"/>
      <c r="B70" s="74" t="s">
        <v>260</v>
      </c>
      <c r="C70" s="74" t="s">
        <v>160</v>
      </c>
      <c r="D70" s="127">
        <v>2.6</v>
      </c>
      <c r="E70" s="72">
        <v>1.8459999999999999</v>
      </c>
    </row>
    <row r="71" spans="1:5" ht="15.75">
      <c r="A71" s="87"/>
      <c r="B71" s="127" t="s">
        <v>261</v>
      </c>
      <c r="C71" s="72" t="s">
        <v>158</v>
      </c>
      <c r="D71" s="77">
        <v>0.016</v>
      </c>
      <c r="E71" s="72">
        <v>0.01136</v>
      </c>
    </row>
    <row r="72" spans="1:11" s="14" customFormat="1" ht="15.75">
      <c r="A72" s="87"/>
      <c r="B72" s="127" t="s">
        <v>261</v>
      </c>
      <c r="C72" s="72" t="s">
        <v>158</v>
      </c>
      <c r="D72" s="77">
        <v>0.007</v>
      </c>
      <c r="E72" s="72">
        <v>0.073059</v>
      </c>
      <c r="K72" s="137"/>
    </row>
    <row r="73" spans="1:5" ht="15">
      <c r="A73" s="87"/>
      <c r="B73" s="74" t="s">
        <v>263</v>
      </c>
      <c r="C73" s="74" t="s">
        <v>264</v>
      </c>
      <c r="D73" s="78">
        <v>0.0033</v>
      </c>
      <c r="E73" s="77">
        <v>0.002343</v>
      </c>
    </row>
    <row r="74" spans="1:11" s="14" customFormat="1" ht="15">
      <c r="A74" s="87"/>
      <c r="B74" s="74" t="s">
        <v>4</v>
      </c>
      <c r="C74" s="74" t="s">
        <v>19</v>
      </c>
      <c r="D74" s="72">
        <v>0.9</v>
      </c>
      <c r="E74" s="72">
        <v>0.639</v>
      </c>
      <c r="K74" s="137"/>
    </row>
    <row r="75" spans="1:5" ht="15">
      <c r="A75" s="49" t="s">
        <v>44</v>
      </c>
      <c r="B75" s="80" t="s">
        <v>258</v>
      </c>
      <c r="C75" s="80" t="s">
        <v>162</v>
      </c>
      <c r="D75" s="88"/>
      <c r="E75" s="116">
        <v>0.08704</v>
      </c>
    </row>
    <row r="76" spans="1:5" ht="15">
      <c r="A76" s="87"/>
      <c r="B76" s="58" t="s">
        <v>259</v>
      </c>
      <c r="C76" s="127" t="s">
        <v>162</v>
      </c>
      <c r="D76" s="89"/>
      <c r="E76" s="117">
        <v>0.08704</v>
      </c>
    </row>
    <row r="77" spans="1:5" ht="45">
      <c r="A77" s="76" t="s">
        <v>65</v>
      </c>
      <c r="B77" s="76" t="s">
        <v>301</v>
      </c>
      <c r="C77" s="80" t="s">
        <v>155</v>
      </c>
      <c r="D77" s="79"/>
      <c r="E77" s="82">
        <v>8.5</v>
      </c>
    </row>
    <row r="78" spans="1:5" ht="15">
      <c r="A78" s="129"/>
      <c r="B78" s="74" t="s">
        <v>152</v>
      </c>
      <c r="C78" s="74" t="s">
        <v>154</v>
      </c>
      <c r="D78" s="71">
        <v>1.37</v>
      </c>
      <c r="E78" s="70">
        <v>11.645000000000001</v>
      </c>
    </row>
    <row r="79" spans="1:11" s="14" customFormat="1" ht="15">
      <c r="A79" s="129"/>
      <c r="B79" s="74" t="s">
        <v>2</v>
      </c>
      <c r="C79" s="72" t="s">
        <v>157</v>
      </c>
      <c r="D79" s="71">
        <v>0.283</v>
      </c>
      <c r="E79" s="70">
        <v>2.4055</v>
      </c>
      <c r="K79" s="137"/>
    </row>
    <row r="80" spans="1:5" ht="15.75">
      <c r="A80" s="129"/>
      <c r="B80" s="74" t="s">
        <v>267</v>
      </c>
      <c r="C80" s="74" t="s">
        <v>158</v>
      </c>
      <c r="D80" s="71">
        <v>1.02</v>
      </c>
      <c r="E80" s="70">
        <v>8.67</v>
      </c>
    </row>
    <row r="81" spans="1:5" ht="15">
      <c r="A81" s="129"/>
      <c r="B81" s="74" t="s">
        <v>4</v>
      </c>
      <c r="C81" s="74" t="s">
        <v>19</v>
      </c>
      <c r="D81" s="71">
        <v>0.62</v>
      </c>
      <c r="E81" s="70">
        <v>5.27</v>
      </c>
    </row>
    <row r="82" spans="1:5" ht="33.75" customHeight="1">
      <c r="A82" s="49" t="s">
        <v>47</v>
      </c>
      <c r="B82" s="51" t="s">
        <v>303</v>
      </c>
      <c r="C82" s="82" t="s">
        <v>12</v>
      </c>
      <c r="D82" s="88"/>
      <c r="E82" s="83">
        <v>1</v>
      </c>
    </row>
    <row r="83" spans="1:11" s="14" customFormat="1" ht="15">
      <c r="A83" s="171"/>
      <c r="B83" s="74" t="s">
        <v>152</v>
      </c>
      <c r="C83" s="72" t="s">
        <v>12</v>
      </c>
      <c r="D83" s="89">
        <v>1</v>
      </c>
      <c r="E83" s="84">
        <v>1</v>
      </c>
      <c r="K83" s="137"/>
    </row>
    <row r="84" spans="1:5" ht="15">
      <c r="A84" s="172"/>
      <c r="B84" s="74" t="s">
        <v>302</v>
      </c>
      <c r="C84" s="72" t="s">
        <v>162</v>
      </c>
      <c r="D84" s="89"/>
      <c r="E84" s="86">
        <v>0.02</v>
      </c>
    </row>
    <row r="85" spans="1:5" ht="45">
      <c r="A85" s="49" t="s">
        <v>48</v>
      </c>
      <c r="B85" s="76" t="s">
        <v>235</v>
      </c>
      <c r="C85" s="55" t="s">
        <v>155</v>
      </c>
      <c r="D85" s="64"/>
      <c r="E85" s="83">
        <v>8.75</v>
      </c>
    </row>
    <row r="86" spans="1:5" ht="15">
      <c r="A86" s="87"/>
      <c r="B86" s="74" t="s">
        <v>169</v>
      </c>
      <c r="C86" s="50" t="s">
        <v>154</v>
      </c>
      <c r="D86" s="66">
        <v>3.36</v>
      </c>
      <c r="E86" s="84">
        <v>29.4</v>
      </c>
    </row>
    <row r="87" spans="1:5" ht="15">
      <c r="A87" s="87"/>
      <c r="B87" s="74" t="s">
        <v>2</v>
      </c>
      <c r="C87" s="40" t="s">
        <v>19</v>
      </c>
      <c r="D87" s="66">
        <v>0.92</v>
      </c>
      <c r="E87" s="84">
        <v>8.05</v>
      </c>
    </row>
    <row r="88" spans="1:5" ht="15.75">
      <c r="A88" s="87"/>
      <c r="B88" s="74" t="s">
        <v>181</v>
      </c>
      <c r="C88" s="57" t="s">
        <v>158</v>
      </c>
      <c r="D88" s="66">
        <v>0.11</v>
      </c>
      <c r="E88" s="84">
        <v>0.9625</v>
      </c>
    </row>
    <row r="89" spans="1:11" s="14" customFormat="1" ht="15">
      <c r="A89" s="87"/>
      <c r="B89" s="74" t="s">
        <v>182</v>
      </c>
      <c r="C89" s="50" t="s">
        <v>3</v>
      </c>
      <c r="D89" s="61">
        <v>62.5</v>
      </c>
      <c r="E89" s="84">
        <v>546.875</v>
      </c>
      <c r="K89" s="137"/>
    </row>
    <row r="90" spans="1:5" ht="15">
      <c r="A90" s="87"/>
      <c r="B90" s="74" t="s">
        <v>4</v>
      </c>
      <c r="C90" s="50" t="s">
        <v>19</v>
      </c>
      <c r="D90" s="66">
        <v>0.16</v>
      </c>
      <c r="E90" s="84">
        <v>1.4000000000000001</v>
      </c>
    </row>
    <row r="91" spans="1:5" ht="15">
      <c r="A91" s="87"/>
      <c r="B91" s="76" t="s">
        <v>273</v>
      </c>
      <c r="C91" s="50"/>
      <c r="D91" s="66"/>
      <c r="E91" s="84"/>
    </row>
    <row r="92" spans="1:5" ht="30">
      <c r="A92" s="49" t="s">
        <v>49</v>
      </c>
      <c r="B92" s="76" t="s">
        <v>304</v>
      </c>
      <c r="C92" s="76" t="s">
        <v>5</v>
      </c>
      <c r="D92" s="79"/>
      <c r="E92" s="82">
        <v>3.9</v>
      </c>
    </row>
    <row r="93" spans="1:11" s="14" customFormat="1" ht="15">
      <c r="A93" s="87"/>
      <c r="B93" s="74" t="s">
        <v>1</v>
      </c>
      <c r="C93" s="74" t="s">
        <v>154</v>
      </c>
      <c r="D93" s="89">
        <v>2.72</v>
      </c>
      <c r="E93" s="84">
        <v>10.608</v>
      </c>
      <c r="K93" s="137"/>
    </row>
    <row r="94" spans="1:5" ht="15.75">
      <c r="A94" s="87"/>
      <c r="B94" s="74" t="s">
        <v>274</v>
      </c>
      <c r="C94" s="74" t="s">
        <v>160</v>
      </c>
      <c r="D94" s="71">
        <v>1</v>
      </c>
      <c r="E94" s="72">
        <v>3.9</v>
      </c>
    </row>
    <row r="95" spans="1:5" ht="15">
      <c r="A95" s="87"/>
      <c r="B95" s="74" t="s">
        <v>237</v>
      </c>
      <c r="C95" s="74" t="s">
        <v>3</v>
      </c>
      <c r="D95" s="71"/>
      <c r="E95" s="72">
        <v>2</v>
      </c>
    </row>
    <row r="96" spans="1:5" ht="18" customHeight="1">
      <c r="A96" s="49" t="s">
        <v>50</v>
      </c>
      <c r="B96" s="76" t="s">
        <v>305</v>
      </c>
      <c r="C96" s="76" t="s">
        <v>6</v>
      </c>
      <c r="D96" s="88"/>
      <c r="E96" s="83">
        <v>22.4</v>
      </c>
    </row>
    <row r="97" spans="1:11" s="14" customFormat="1" ht="15">
      <c r="A97" s="87"/>
      <c r="B97" s="74" t="s">
        <v>1</v>
      </c>
      <c r="C97" s="74" t="s">
        <v>154</v>
      </c>
      <c r="D97" s="89">
        <v>0.49</v>
      </c>
      <c r="E97" s="84">
        <v>10.975999999999999</v>
      </c>
      <c r="K97" s="137"/>
    </row>
    <row r="98" spans="1:5" ht="15">
      <c r="A98" s="87"/>
      <c r="B98" s="74" t="s">
        <v>2</v>
      </c>
      <c r="C98" s="72" t="s">
        <v>157</v>
      </c>
      <c r="D98" s="89">
        <v>0.018</v>
      </c>
      <c r="E98" s="84">
        <v>0.40319999999999995</v>
      </c>
    </row>
    <row r="99" spans="1:5" ht="15.75">
      <c r="A99" s="87"/>
      <c r="B99" s="74" t="s">
        <v>7</v>
      </c>
      <c r="C99" s="72" t="s">
        <v>176</v>
      </c>
      <c r="D99" s="89">
        <v>0.0106</v>
      </c>
      <c r="E99" s="84">
        <v>0.23743999999999998</v>
      </c>
    </row>
    <row r="100" spans="1:5" ht="49.5" customHeight="1">
      <c r="A100" s="49" t="s">
        <v>51</v>
      </c>
      <c r="B100" s="76" t="s">
        <v>306</v>
      </c>
      <c r="C100" s="76" t="s">
        <v>5</v>
      </c>
      <c r="D100" s="88"/>
      <c r="E100" s="83">
        <v>57.45</v>
      </c>
    </row>
    <row r="101" spans="1:5" ht="15">
      <c r="A101" s="87"/>
      <c r="B101" s="74" t="s">
        <v>1</v>
      </c>
      <c r="C101" s="74" t="s">
        <v>154</v>
      </c>
      <c r="D101" s="69">
        <v>2.8</v>
      </c>
      <c r="E101" s="84">
        <v>160.85999999999999</v>
      </c>
    </row>
    <row r="102" spans="1:5" ht="15">
      <c r="A102" s="87"/>
      <c r="B102" s="74" t="s">
        <v>2</v>
      </c>
      <c r="C102" s="72" t="s">
        <v>157</v>
      </c>
      <c r="D102" s="85">
        <v>0.035</v>
      </c>
      <c r="E102" s="84">
        <v>2.0107500000000003</v>
      </c>
    </row>
    <row r="103" spans="1:5" ht="15.75">
      <c r="A103" s="87"/>
      <c r="B103" s="127" t="s">
        <v>307</v>
      </c>
      <c r="C103" s="72" t="s">
        <v>11</v>
      </c>
      <c r="D103" s="69">
        <v>1.02</v>
      </c>
      <c r="E103" s="84">
        <v>58.599000000000004</v>
      </c>
    </row>
    <row r="104" spans="1:11" s="14" customFormat="1" ht="15.75">
      <c r="A104" s="87"/>
      <c r="B104" s="74" t="s">
        <v>7</v>
      </c>
      <c r="C104" s="72" t="s">
        <v>158</v>
      </c>
      <c r="D104" s="85">
        <v>0.027</v>
      </c>
      <c r="E104" s="84">
        <v>1.55115</v>
      </c>
      <c r="K104" s="137"/>
    </row>
    <row r="105" spans="1:5" ht="15">
      <c r="A105" s="87"/>
      <c r="B105" s="74" t="s">
        <v>4</v>
      </c>
      <c r="C105" s="74" t="s">
        <v>19</v>
      </c>
      <c r="D105" s="85">
        <v>0.043</v>
      </c>
      <c r="E105" s="84">
        <v>2.47035</v>
      </c>
    </row>
    <row r="106" spans="1:5" ht="17.25" customHeight="1">
      <c r="A106" s="87"/>
      <c r="B106" s="76" t="s">
        <v>225</v>
      </c>
      <c r="C106" s="74"/>
      <c r="D106" s="85"/>
      <c r="E106" s="86"/>
    </row>
    <row r="107" spans="1:5" ht="17.25" customHeight="1">
      <c r="A107" s="49" t="s">
        <v>171</v>
      </c>
      <c r="B107" s="76" t="s">
        <v>272</v>
      </c>
      <c r="C107" s="82" t="s">
        <v>5</v>
      </c>
      <c r="D107" s="88"/>
      <c r="E107" s="83">
        <v>45.53</v>
      </c>
    </row>
    <row r="108" spans="1:5" ht="15">
      <c r="A108" s="165"/>
      <c r="B108" s="74" t="s">
        <v>1</v>
      </c>
      <c r="C108" s="74" t="s">
        <v>154</v>
      </c>
      <c r="D108" s="89">
        <v>1.01</v>
      </c>
      <c r="E108" s="84">
        <v>45.9853</v>
      </c>
    </row>
    <row r="109" spans="1:5" ht="15">
      <c r="A109" s="166"/>
      <c r="B109" s="74" t="s">
        <v>2</v>
      </c>
      <c r="C109" s="72" t="s">
        <v>157</v>
      </c>
      <c r="D109" s="89">
        <v>0.027</v>
      </c>
      <c r="E109" s="69">
        <v>1.2293100000000001</v>
      </c>
    </row>
    <row r="110" spans="1:11" s="14" customFormat="1" ht="15.75">
      <c r="A110" s="166"/>
      <c r="B110" s="74" t="s">
        <v>170</v>
      </c>
      <c r="C110" s="72" t="s">
        <v>157</v>
      </c>
      <c r="D110" s="89">
        <v>0.0212</v>
      </c>
      <c r="E110" s="84">
        <v>0.965236</v>
      </c>
      <c r="K110" s="137"/>
    </row>
    <row r="111" spans="1:5" ht="15.75">
      <c r="A111" s="166"/>
      <c r="B111" s="74" t="s">
        <v>10</v>
      </c>
      <c r="C111" s="72" t="s">
        <v>158</v>
      </c>
      <c r="D111" s="85">
        <v>0.026</v>
      </c>
      <c r="E111" s="84">
        <v>1.18378</v>
      </c>
    </row>
    <row r="112" spans="1:5" ht="15">
      <c r="A112" s="167"/>
      <c r="B112" s="74" t="s">
        <v>4</v>
      </c>
      <c r="C112" s="74" t="s">
        <v>19</v>
      </c>
      <c r="D112" s="89">
        <v>0.003</v>
      </c>
      <c r="E112" s="86">
        <v>0.13659000000000002</v>
      </c>
    </row>
    <row r="113" spans="1:5" ht="45">
      <c r="A113" s="49" t="s">
        <v>172</v>
      </c>
      <c r="B113" s="139" t="s">
        <v>309</v>
      </c>
      <c r="C113" s="76" t="s">
        <v>5</v>
      </c>
      <c r="D113" s="88"/>
      <c r="E113" s="83">
        <v>52.6</v>
      </c>
    </row>
    <row r="114" spans="1:5" ht="15">
      <c r="A114" s="87"/>
      <c r="B114" s="74" t="s">
        <v>1</v>
      </c>
      <c r="C114" s="74" t="s">
        <v>154</v>
      </c>
      <c r="D114" s="72">
        <v>1.27</v>
      </c>
      <c r="E114" s="84">
        <v>66.802</v>
      </c>
    </row>
    <row r="115" spans="1:11" s="14" customFormat="1" ht="15">
      <c r="A115" s="87"/>
      <c r="B115" s="74" t="s">
        <v>2</v>
      </c>
      <c r="C115" s="72" t="s">
        <v>157</v>
      </c>
      <c r="D115" s="77">
        <v>0.0194</v>
      </c>
      <c r="E115" s="84">
        <v>1.02044</v>
      </c>
      <c r="K115" s="137"/>
    </row>
    <row r="116" spans="1:5" ht="30">
      <c r="A116" s="87"/>
      <c r="B116" s="74" t="s">
        <v>280</v>
      </c>
      <c r="C116" s="72" t="s">
        <v>11</v>
      </c>
      <c r="D116" s="89">
        <v>1.05</v>
      </c>
      <c r="E116" s="84">
        <v>55.230000000000004</v>
      </c>
    </row>
    <row r="117" spans="1:5" ht="15">
      <c r="A117" s="87"/>
      <c r="B117" s="74" t="s">
        <v>4</v>
      </c>
      <c r="C117" s="74" t="s">
        <v>19</v>
      </c>
      <c r="D117" s="77">
        <v>0.0518</v>
      </c>
      <c r="E117" s="84">
        <v>2.72468</v>
      </c>
    </row>
    <row r="118" spans="1:5" ht="30">
      <c r="A118" s="49" t="s">
        <v>167</v>
      </c>
      <c r="B118" s="76" t="s">
        <v>308</v>
      </c>
      <c r="C118" s="55" t="s">
        <v>5</v>
      </c>
      <c r="D118" s="64"/>
      <c r="E118" s="83">
        <v>52.6</v>
      </c>
    </row>
    <row r="119" spans="1:5" ht="15">
      <c r="A119" s="87"/>
      <c r="B119" s="50" t="s">
        <v>1</v>
      </c>
      <c r="C119" s="50" t="s">
        <v>154</v>
      </c>
      <c r="D119" s="66">
        <v>0.346</v>
      </c>
      <c r="E119" s="84">
        <v>18.1996</v>
      </c>
    </row>
    <row r="120" spans="1:11" s="14" customFormat="1" ht="15">
      <c r="A120" s="87"/>
      <c r="B120" s="50" t="s">
        <v>2</v>
      </c>
      <c r="C120" s="57" t="s">
        <v>19</v>
      </c>
      <c r="D120" s="66">
        <v>0.0214</v>
      </c>
      <c r="E120" s="69">
        <v>1.12564</v>
      </c>
      <c r="K120" s="137"/>
    </row>
    <row r="121" spans="1:5" ht="15.75">
      <c r="A121" s="87"/>
      <c r="B121" s="50" t="s">
        <v>256</v>
      </c>
      <c r="C121" s="57" t="s">
        <v>160</v>
      </c>
      <c r="D121" s="62">
        <v>1.25</v>
      </c>
      <c r="E121" s="84">
        <v>65.75</v>
      </c>
    </row>
    <row r="122" spans="1:5" ht="15">
      <c r="A122" s="87"/>
      <c r="B122" s="50" t="s">
        <v>4</v>
      </c>
      <c r="C122" s="50" t="s">
        <v>19</v>
      </c>
      <c r="D122" s="85">
        <v>0.039</v>
      </c>
      <c r="E122" s="86">
        <v>2.0514</v>
      </c>
    </row>
    <row r="123" spans="1:5" ht="49.5" customHeight="1">
      <c r="A123" s="49" t="s">
        <v>168</v>
      </c>
      <c r="B123" s="76" t="s">
        <v>255</v>
      </c>
      <c r="C123" s="49" t="s">
        <v>5</v>
      </c>
      <c r="D123" s="64"/>
      <c r="E123" s="83">
        <v>52.6</v>
      </c>
    </row>
    <row r="124" spans="1:5" ht="15">
      <c r="A124" s="87"/>
      <c r="B124" s="74" t="s">
        <v>169</v>
      </c>
      <c r="C124" s="50" t="s">
        <v>154</v>
      </c>
      <c r="D124" s="63">
        <v>0.856</v>
      </c>
      <c r="E124" s="84">
        <v>45.0256</v>
      </c>
    </row>
    <row r="125" spans="1:5" ht="15">
      <c r="A125" s="87"/>
      <c r="B125" s="74" t="s">
        <v>2</v>
      </c>
      <c r="C125" s="40" t="s">
        <v>19</v>
      </c>
      <c r="D125" s="63">
        <v>0.012</v>
      </c>
      <c r="E125" s="86">
        <v>0.6312</v>
      </c>
    </row>
    <row r="126" spans="1:11" s="14" customFormat="1" ht="15">
      <c r="A126" s="87"/>
      <c r="B126" s="127" t="s">
        <v>13</v>
      </c>
      <c r="C126" s="57" t="s">
        <v>161</v>
      </c>
      <c r="D126" s="62">
        <v>0.63</v>
      </c>
      <c r="E126" s="84">
        <v>33.138</v>
      </c>
      <c r="K126" s="137"/>
    </row>
    <row r="127" spans="1:5" ht="15">
      <c r="A127" s="87"/>
      <c r="B127" s="127" t="s">
        <v>165</v>
      </c>
      <c r="C127" s="57" t="s">
        <v>161</v>
      </c>
      <c r="D127" s="62">
        <v>0.92</v>
      </c>
      <c r="E127" s="84">
        <v>48.392</v>
      </c>
    </row>
    <row r="128" spans="1:5" ht="15">
      <c r="A128" s="87"/>
      <c r="B128" s="74" t="s">
        <v>4</v>
      </c>
      <c r="C128" s="50" t="s">
        <v>19</v>
      </c>
      <c r="D128" s="63">
        <v>0.018</v>
      </c>
      <c r="E128" s="84">
        <v>0.9468</v>
      </c>
    </row>
    <row r="129" spans="1:5" ht="67.5" customHeight="1">
      <c r="A129" s="49" t="s">
        <v>166</v>
      </c>
      <c r="B129" s="76" t="s">
        <v>321</v>
      </c>
      <c r="C129" s="49" t="s">
        <v>5</v>
      </c>
      <c r="D129" s="64"/>
      <c r="E129" s="83">
        <v>48.6</v>
      </c>
    </row>
    <row r="130" spans="1:5" ht="15">
      <c r="A130" s="87"/>
      <c r="B130" s="74" t="s">
        <v>169</v>
      </c>
      <c r="C130" s="50" t="s">
        <v>154</v>
      </c>
      <c r="D130" s="63">
        <v>0.658</v>
      </c>
      <c r="E130" s="84">
        <v>31.978800000000003</v>
      </c>
    </row>
    <row r="131" spans="1:5" ht="15">
      <c r="A131" s="87"/>
      <c r="B131" s="74" t="s">
        <v>2</v>
      </c>
      <c r="C131" s="40" t="s">
        <v>19</v>
      </c>
      <c r="D131" s="63">
        <v>0.001</v>
      </c>
      <c r="E131" s="86">
        <v>0.048600000000000004</v>
      </c>
    </row>
    <row r="132" spans="1:5" ht="15">
      <c r="A132" s="87"/>
      <c r="B132" s="127" t="s">
        <v>13</v>
      </c>
      <c r="C132" s="57" t="s">
        <v>161</v>
      </c>
      <c r="D132" s="62">
        <v>0.63</v>
      </c>
      <c r="E132" s="84">
        <v>30.618000000000002</v>
      </c>
    </row>
    <row r="133" spans="1:5" ht="15">
      <c r="A133" s="87"/>
      <c r="B133" s="127" t="s">
        <v>165</v>
      </c>
      <c r="C133" s="57" t="s">
        <v>161</v>
      </c>
      <c r="D133" s="62">
        <v>0.79</v>
      </c>
      <c r="E133" s="84">
        <v>38.394000000000005</v>
      </c>
    </row>
    <row r="134" spans="1:5" ht="15">
      <c r="A134" s="87"/>
      <c r="B134" s="74" t="s">
        <v>4</v>
      </c>
      <c r="C134" s="50" t="s">
        <v>19</v>
      </c>
      <c r="D134" s="67">
        <v>0.0016</v>
      </c>
      <c r="E134" s="84">
        <v>0.07776000000000001</v>
      </c>
    </row>
    <row r="135" spans="1:5" ht="58.5" customHeight="1">
      <c r="A135" s="108">
        <v>26</v>
      </c>
      <c r="B135" s="120" t="s">
        <v>319</v>
      </c>
      <c r="C135" s="49" t="s">
        <v>5</v>
      </c>
      <c r="D135" s="121"/>
      <c r="E135" s="82">
        <v>81.76</v>
      </c>
    </row>
    <row r="136" spans="1:5" ht="15">
      <c r="A136" s="168"/>
      <c r="B136" s="122" t="s">
        <v>310</v>
      </c>
      <c r="C136" s="123" t="s">
        <v>311</v>
      </c>
      <c r="D136" s="124">
        <v>0.154</v>
      </c>
      <c r="E136" s="69">
        <v>12.591040000000001</v>
      </c>
    </row>
    <row r="137" spans="1:5" ht="25.5">
      <c r="A137" s="168"/>
      <c r="B137" s="122" t="s">
        <v>312</v>
      </c>
      <c r="C137" s="122" t="s">
        <v>313</v>
      </c>
      <c r="D137" s="122">
        <v>0.22</v>
      </c>
      <c r="E137" s="69">
        <v>17.9872</v>
      </c>
    </row>
    <row r="138" spans="1:11" s="14" customFormat="1" ht="15">
      <c r="A138" s="168"/>
      <c r="B138" s="125" t="s">
        <v>314</v>
      </c>
      <c r="C138" s="123" t="s">
        <v>19</v>
      </c>
      <c r="D138" s="126">
        <v>0.0012</v>
      </c>
      <c r="E138" s="69">
        <v>0.09811199999999999</v>
      </c>
      <c r="K138" s="137"/>
    </row>
    <row r="139" spans="1:5" ht="48" customHeight="1">
      <c r="A139" s="108">
        <v>27</v>
      </c>
      <c r="B139" s="120" t="s">
        <v>320</v>
      </c>
      <c r="C139" s="49" t="s">
        <v>5</v>
      </c>
      <c r="D139" s="121"/>
      <c r="E139" s="82">
        <v>81.76</v>
      </c>
    </row>
    <row r="140" spans="1:5" ht="15">
      <c r="A140" s="168"/>
      <c r="B140" s="122" t="s">
        <v>315</v>
      </c>
      <c r="C140" s="123" t="s">
        <v>311</v>
      </c>
      <c r="D140" s="124">
        <v>0.492</v>
      </c>
      <c r="E140" s="70">
        <v>40.22592</v>
      </c>
    </row>
    <row r="141" spans="1:5" ht="15">
      <c r="A141" s="168"/>
      <c r="B141" s="122" t="s">
        <v>316</v>
      </c>
      <c r="C141" s="122" t="s">
        <v>19</v>
      </c>
      <c r="D141" s="122">
        <v>0.008</v>
      </c>
      <c r="E141" s="78">
        <v>0.6540800000000001</v>
      </c>
    </row>
    <row r="142" spans="1:11" s="14" customFormat="1" ht="15">
      <c r="A142" s="168"/>
      <c r="B142" s="122" t="s">
        <v>317</v>
      </c>
      <c r="C142" s="122" t="s">
        <v>313</v>
      </c>
      <c r="D142" s="63">
        <v>0.445</v>
      </c>
      <c r="E142" s="86">
        <v>36.3832</v>
      </c>
      <c r="K142" s="137"/>
    </row>
    <row r="143" spans="1:5" ht="15">
      <c r="A143" s="168"/>
      <c r="B143" s="125" t="s">
        <v>318</v>
      </c>
      <c r="C143" s="123" t="s">
        <v>19</v>
      </c>
      <c r="D143" s="126">
        <v>0.007</v>
      </c>
      <c r="E143" s="77">
        <v>0.57232</v>
      </c>
    </row>
    <row r="144" spans="1:5" ht="15">
      <c r="A144" s="87"/>
      <c r="B144" s="82" t="s">
        <v>277</v>
      </c>
      <c r="C144" s="74"/>
      <c r="D144" s="89"/>
      <c r="E144" s="84"/>
    </row>
    <row r="145" spans="1:5" ht="20.25" customHeight="1">
      <c r="A145" s="49" t="s">
        <v>173</v>
      </c>
      <c r="B145" s="76" t="s">
        <v>276</v>
      </c>
      <c r="C145" s="55" t="s">
        <v>155</v>
      </c>
      <c r="D145" s="64"/>
      <c r="E145" s="83">
        <v>4.91</v>
      </c>
    </row>
    <row r="146" spans="1:5" ht="15">
      <c r="A146" s="87"/>
      <c r="B146" s="74" t="s">
        <v>1</v>
      </c>
      <c r="C146" s="50" t="s">
        <v>154</v>
      </c>
      <c r="D146" s="66">
        <v>23.8</v>
      </c>
      <c r="E146" s="84">
        <v>116.858</v>
      </c>
    </row>
    <row r="147" spans="1:5" ht="15">
      <c r="A147" s="87"/>
      <c r="B147" s="74" t="s">
        <v>2</v>
      </c>
      <c r="C147" s="57" t="s">
        <v>19</v>
      </c>
      <c r="D147" s="66">
        <v>2.1</v>
      </c>
      <c r="E147" s="69">
        <v>10.311</v>
      </c>
    </row>
    <row r="148" spans="1:5" ht="15.75">
      <c r="A148" s="87"/>
      <c r="B148" s="74" t="s">
        <v>193</v>
      </c>
      <c r="C148" s="57" t="s">
        <v>158</v>
      </c>
      <c r="D148" s="66">
        <v>1.05</v>
      </c>
      <c r="E148" s="84">
        <v>5.1555</v>
      </c>
    </row>
    <row r="149" spans="1:5" ht="15">
      <c r="A149" s="87"/>
      <c r="B149" s="74" t="s">
        <v>184</v>
      </c>
      <c r="C149" s="50" t="s">
        <v>161</v>
      </c>
      <c r="D149" s="62">
        <v>1.96</v>
      </c>
      <c r="E149" s="84">
        <v>9.6236</v>
      </c>
    </row>
    <row r="150" spans="1:5" ht="15.75">
      <c r="A150" s="87"/>
      <c r="B150" s="74" t="s">
        <v>194</v>
      </c>
      <c r="C150" s="50" t="s">
        <v>158</v>
      </c>
      <c r="D150" s="62">
        <v>3.38</v>
      </c>
      <c r="E150" s="84">
        <v>16.5958</v>
      </c>
    </row>
    <row r="151" spans="1:11" s="14" customFormat="1" ht="15">
      <c r="A151" s="87"/>
      <c r="B151" s="74" t="s">
        <v>185</v>
      </c>
      <c r="C151" s="50" t="s">
        <v>161</v>
      </c>
      <c r="D151" s="62">
        <v>4.38</v>
      </c>
      <c r="E151" s="84">
        <v>21.5058</v>
      </c>
      <c r="K151" s="137"/>
    </row>
    <row r="152" spans="1:5" ht="15">
      <c r="A152" s="87"/>
      <c r="B152" s="74" t="s">
        <v>238</v>
      </c>
      <c r="C152" s="50" t="s">
        <v>161</v>
      </c>
      <c r="D152" s="61">
        <v>7.2</v>
      </c>
      <c r="E152" s="84">
        <v>35.352000000000004</v>
      </c>
    </row>
    <row r="153" spans="1:5" ht="15">
      <c r="A153" s="87"/>
      <c r="B153" s="74" t="s">
        <v>4</v>
      </c>
      <c r="C153" s="50" t="s">
        <v>19</v>
      </c>
      <c r="D153" s="66">
        <v>3.44</v>
      </c>
      <c r="E153" s="84">
        <v>16.8904</v>
      </c>
    </row>
    <row r="154" spans="1:5" ht="36" customHeight="1">
      <c r="A154" s="49" t="s">
        <v>174</v>
      </c>
      <c r="B154" s="76" t="s">
        <v>278</v>
      </c>
      <c r="C154" s="55" t="s">
        <v>5</v>
      </c>
      <c r="D154" s="64"/>
      <c r="E154" s="83">
        <v>84.05</v>
      </c>
    </row>
    <row r="155" spans="1:5" ht="15">
      <c r="A155" s="87"/>
      <c r="B155" s="74" t="s">
        <v>1</v>
      </c>
      <c r="C155" s="50" t="s">
        <v>154</v>
      </c>
      <c r="D155" s="66">
        <v>0.242</v>
      </c>
      <c r="E155" s="84">
        <v>20.3401</v>
      </c>
    </row>
    <row r="156" spans="1:5" ht="15">
      <c r="A156" s="87"/>
      <c r="B156" s="74" t="s">
        <v>2</v>
      </c>
      <c r="C156" s="57" t="s">
        <v>19</v>
      </c>
      <c r="D156" s="66">
        <v>0.043</v>
      </c>
      <c r="E156" s="69">
        <v>3.6141499999999995</v>
      </c>
    </row>
    <row r="157" spans="1:11" s="14" customFormat="1" ht="25.5">
      <c r="A157" s="87"/>
      <c r="B157" s="74" t="s">
        <v>275</v>
      </c>
      <c r="C157" s="57" t="s">
        <v>158</v>
      </c>
      <c r="D157" s="95" t="s">
        <v>195</v>
      </c>
      <c r="E157" s="69">
        <v>2.75</v>
      </c>
      <c r="K157" s="137"/>
    </row>
    <row r="158" spans="1:5" ht="15">
      <c r="A158" s="87"/>
      <c r="B158" s="74" t="s">
        <v>238</v>
      </c>
      <c r="C158" s="50" t="s">
        <v>161</v>
      </c>
      <c r="D158" s="62">
        <v>0.07</v>
      </c>
      <c r="E158" s="84">
        <v>5.883500000000001</v>
      </c>
    </row>
    <row r="159" spans="1:5" ht="15">
      <c r="A159" s="87"/>
      <c r="B159" s="74" t="s">
        <v>4</v>
      </c>
      <c r="C159" s="50" t="s">
        <v>19</v>
      </c>
      <c r="D159" s="67">
        <v>0.0484</v>
      </c>
      <c r="E159" s="86">
        <v>4.06802</v>
      </c>
    </row>
    <row r="160" spans="1:5" ht="45" customHeight="1">
      <c r="A160" s="49" t="s">
        <v>325</v>
      </c>
      <c r="B160" s="76" t="s">
        <v>229</v>
      </c>
      <c r="C160" s="55" t="s">
        <v>5</v>
      </c>
      <c r="D160" s="64"/>
      <c r="E160" s="83">
        <v>84.05</v>
      </c>
    </row>
    <row r="161" spans="1:5" ht="15">
      <c r="A161" s="128"/>
      <c r="B161" s="74" t="s">
        <v>1</v>
      </c>
      <c r="C161" s="50" t="s">
        <v>154</v>
      </c>
      <c r="D161" s="66">
        <v>0.439</v>
      </c>
      <c r="E161" s="84">
        <v>36.89795</v>
      </c>
    </row>
    <row r="162" spans="1:5" ht="15">
      <c r="A162" s="87"/>
      <c r="B162" s="74" t="s">
        <v>2</v>
      </c>
      <c r="C162" s="57" t="s">
        <v>19</v>
      </c>
      <c r="D162" s="66">
        <v>0.0354</v>
      </c>
      <c r="E162" s="69">
        <v>2.97537</v>
      </c>
    </row>
    <row r="163" spans="1:5" ht="15.75">
      <c r="A163" s="87"/>
      <c r="B163" s="74" t="s">
        <v>196</v>
      </c>
      <c r="C163" s="57" t="s">
        <v>160</v>
      </c>
      <c r="D163" s="89">
        <v>1.28</v>
      </c>
      <c r="E163" s="84">
        <v>107.584</v>
      </c>
    </row>
    <row r="164" spans="1:5" ht="15">
      <c r="A164" s="87"/>
      <c r="B164" s="74" t="s">
        <v>228</v>
      </c>
      <c r="C164" s="57" t="s">
        <v>14</v>
      </c>
      <c r="D164" s="89">
        <v>0.0003</v>
      </c>
      <c r="E164" s="86">
        <v>0.025214999999999998</v>
      </c>
    </row>
    <row r="165" spans="1:5" ht="15">
      <c r="A165" s="87"/>
      <c r="B165" s="74" t="s">
        <v>186</v>
      </c>
      <c r="C165" s="50" t="s">
        <v>161</v>
      </c>
      <c r="D165" s="62">
        <v>0.15</v>
      </c>
      <c r="E165" s="84">
        <v>12.6075</v>
      </c>
    </row>
    <row r="166" spans="1:11" s="14" customFormat="1" ht="15">
      <c r="A166" s="93"/>
      <c r="B166" s="74" t="s">
        <v>187</v>
      </c>
      <c r="C166" s="50" t="s">
        <v>161</v>
      </c>
      <c r="D166" s="63">
        <v>0.106</v>
      </c>
      <c r="E166" s="84">
        <v>8.9093</v>
      </c>
      <c r="K166" s="137"/>
    </row>
    <row r="167" spans="1:5" ht="15">
      <c r="A167" s="93"/>
      <c r="B167" s="74" t="s">
        <v>197</v>
      </c>
      <c r="C167" s="50" t="s">
        <v>3</v>
      </c>
      <c r="D167" s="96" t="s">
        <v>195</v>
      </c>
      <c r="E167" s="84">
        <v>75</v>
      </c>
    </row>
    <row r="168" spans="1:5" ht="15.75" thickBot="1">
      <c r="A168" s="94"/>
      <c r="B168" s="74" t="s">
        <v>4</v>
      </c>
      <c r="C168" s="50" t="s">
        <v>19</v>
      </c>
      <c r="D168" s="66">
        <v>0.0828</v>
      </c>
      <c r="E168" s="84">
        <v>6.95934</v>
      </c>
    </row>
    <row r="169" spans="1:5" ht="66.75" customHeight="1">
      <c r="A169" s="49" t="s">
        <v>281</v>
      </c>
      <c r="B169" s="76" t="s">
        <v>230</v>
      </c>
      <c r="C169" s="55" t="s">
        <v>5</v>
      </c>
      <c r="D169" s="64"/>
      <c r="E169" s="83">
        <v>35.7</v>
      </c>
    </row>
    <row r="170" spans="1:5" ht="15">
      <c r="A170" s="128"/>
      <c r="B170" s="74" t="s">
        <v>1</v>
      </c>
      <c r="C170" s="50" t="s">
        <v>154</v>
      </c>
      <c r="D170" s="66">
        <v>0.439</v>
      </c>
      <c r="E170" s="84">
        <v>15.672300000000002</v>
      </c>
    </row>
    <row r="171" spans="1:5" ht="15">
      <c r="A171" s="87"/>
      <c r="B171" s="74" t="s">
        <v>2</v>
      </c>
      <c r="C171" s="57" t="s">
        <v>19</v>
      </c>
      <c r="D171" s="66">
        <v>0.0354</v>
      </c>
      <c r="E171" s="69">
        <v>1.2637800000000001</v>
      </c>
    </row>
    <row r="172" spans="1:5" ht="15.75">
      <c r="A172" s="87"/>
      <c r="B172" s="74" t="s">
        <v>224</v>
      </c>
      <c r="C172" s="57" t="s">
        <v>160</v>
      </c>
      <c r="D172" s="89">
        <v>1.28</v>
      </c>
      <c r="E172" s="84">
        <v>45.696000000000005</v>
      </c>
    </row>
    <row r="173" spans="1:5" ht="15">
      <c r="A173" s="87"/>
      <c r="B173" s="74" t="s">
        <v>228</v>
      </c>
      <c r="C173" s="57" t="s">
        <v>14</v>
      </c>
      <c r="D173" s="89">
        <v>0.0003</v>
      </c>
      <c r="E173" s="86">
        <v>0.01071</v>
      </c>
    </row>
    <row r="174" spans="1:11" s="14" customFormat="1" ht="15">
      <c r="A174" s="87"/>
      <c r="B174" s="74" t="s">
        <v>186</v>
      </c>
      <c r="C174" s="50" t="s">
        <v>161</v>
      </c>
      <c r="D174" s="62">
        <v>0.15</v>
      </c>
      <c r="E174" s="84">
        <v>5.355</v>
      </c>
      <c r="K174" s="137"/>
    </row>
    <row r="175" spans="1:5" ht="15">
      <c r="A175" s="93"/>
      <c r="B175" s="74" t="s">
        <v>187</v>
      </c>
      <c r="C175" s="50" t="s">
        <v>161</v>
      </c>
      <c r="D175" s="63">
        <v>0.106</v>
      </c>
      <c r="E175" s="84">
        <v>3.7842000000000002</v>
      </c>
    </row>
    <row r="176" spans="1:5" ht="15.75" thickBot="1">
      <c r="A176" s="94"/>
      <c r="B176" s="74" t="s">
        <v>4</v>
      </c>
      <c r="C176" s="50" t="s">
        <v>19</v>
      </c>
      <c r="D176" s="66">
        <v>0.0828</v>
      </c>
      <c r="E176" s="84">
        <v>2.95596</v>
      </c>
    </row>
    <row r="177" spans="1:5" ht="21" customHeight="1">
      <c r="A177" s="49" t="s">
        <v>284</v>
      </c>
      <c r="B177" s="76" t="s">
        <v>188</v>
      </c>
      <c r="C177" s="55" t="s">
        <v>155</v>
      </c>
      <c r="D177" s="64"/>
      <c r="E177" s="83">
        <v>7.66</v>
      </c>
    </row>
    <row r="178" spans="1:5" ht="15">
      <c r="A178" s="87"/>
      <c r="B178" s="74" t="s">
        <v>1</v>
      </c>
      <c r="C178" s="50" t="s">
        <v>154</v>
      </c>
      <c r="D178" s="66">
        <v>0.87</v>
      </c>
      <c r="E178" s="84">
        <v>6.6642</v>
      </c>
    </row>
    <row r="179" spans="1:5" ht="15">
      <c r="A179" s="87"/>
      <c r="B179" s="74" t="s">
        <v>2</v>
      </c>
      <c r="C179" s="57" t="s">
        <v>19</v>
      </c>
      <c r="D179" s="66">
        <v>0.13</v>
      </c>
      <c r="E179" s="69">
        <v>0.9958</v>
      </c>
    </row>
    <row r="180" spans="1:5" ht="15">
      <c r="A180" s="87"/>
      <c r="B180" s="74" t="s">
        <v>189</v>
      </c>
      <c r="C180" s="50" t="s">
        <v>161</v>
      </c>
      <c r="D180" s="66">
        <v>7.2</v>
      </c>
      <c r="E180" s="84">
        <v>55.152</v>
      </c>
    </row>
    <row r="181" spans="1:11" s="14" customFormat="1" ht="15">
      <c r="A181" s="87"/>
      <c r="B181" s="74" t="s">
        <v>190</v>
      </c>
      <c r="C181" s="50" t="s">
        <v>161</v>
      </c>
      <c r="D181" s="62">
        <v>1.79</v>
      </c>
      <c r="E181" s="84">
        <v>13.711400000000001</v>
      </c>
      <c r="K181" s="137"/>
    </row>
    <row r="182" spans="1:5" ht="15">
      <c r="A182" s="87"/>
      <c r="B182" s="74" t="s">
        <v>191</v>
      </c>
      <c r="C182" s="50" t="s">
        <v>161</v>
      </c>
      <c r="D182" s="67">
        <v>1.07</v>
      </c>
      <c r="E182" s="84">
        <v>8.196200000000001</v>
      </c>
    </row>
    <row r="183" spans="1:5" ht="15">
      <c r="A183" s="87"/>
      <c r="B183" s="74" t="s">
        <v>4</v>
      </c>
      <c r="C183" s="50" t="s">
        <v>19</v>
      </c>
      <c r="D183" s="66">
        <v>0.1</v>
      </c>
      <c r="E183" s="84">
        <v>0.766</v>
      </c>
    </row>
    <row r="184" spans="1:5" ht="19.5" customHeight="1">
      <c r="A184" s="49" t="s">
        <v>285</v>
      </c>
      <c r="B184" s="76" t="s">
        <v>192</v>
      </c>
      <c r="C184" s="55" t="s">
        <v>5</v>
      </c>
      <c r="D184" s="64"/>
      <c r="E184" s="83">
        <v>84.05</v>
      </c>
    </row>
    <row r="185" spans="1:11" s="14" customFormat="1" ht="15">
      <c r="A185" s="87"/>
      <c r="B185" s="74" t="s">
        <v>1</v>
      </c>
      <c r="C185" s="50" t="s">
        <v>154</v>
      </c>
      <c r="D185" s="66">
        <v>0.0424</v>
      </c>
      <c r="E185" s="84">
        <v>3.56372</v>
      </c>
      <c r="K185" s="137"/>
    </row>
    <row r="186" spans="1:5" ht="15">
      <c r="A186" s="87"/>
      <c r="B186" s="74" t="s">
        <v>2</v>
      </c>
      <c r="C186" s="57" t="s">
        <v>19</v>
      </c>
      <c r="D186" s="66">
        <v>0.0021</v>
      </c>
      <c r="E186" s="69">
        <v>0.176505</v>
      </c>
    </row>
    <row r="187" spans="1:5" ht="15">
      <c r="A187" s="87"/>
      <c r="B187" s="74" t="s">
        <v>189</v>
      </c>
      <c r="C187" s="50" t="s">
        <v>14</v>
      </c>
      <c r="D187" s="66">
        <v>0.0015</v>
      </c>
      <c r="E187" s="84">
        <v>0.126075</v>
      </c>
    </row>
    <row r="188" spans="1:5" ht="30">
      <c r="A188" s="49" t="s">
        <v>326</v>
      </c>
      <c r="B188" s="76" t="s">
        <v>198</v>
      </c>
      <c r="C188" s="82" t="s">
        <v>6</v>
      </c>
      <c r="D188" s="88"/>
      <c r="E188" s="83">
        <v>34</v>
      </c>
    </row>
    <row r="189" spans="1:5" ht="15">
      <c r="A189" s="87"/>
      <c r="B189" s="74" t="s">
        <v>1</v>
      </c>
      <c r="C189" s="74" t="s">
        <v>154</v>
      </c>
      <c r="D189" s="89">
        <v>0.286</v>
      </c>
      <c r="E189" s="84">
        <v>9.723999999999998</v>
      </c>
    </row>
    <row r="190" spans="1:5" ht="15">
      <c r="A190" s="87"/>
      <c r="B190" s="74" t="s">
        <v>2</v>
      </c>
      <c r="C190" s="72" t="s">
        <v>19</v>
      </c>
      <c r="D190" s="89">
        <v>0.0041</v>
      </c>
      <c r="E190" s="69">
        <v>0.13940000000000002</v>
      </c>
    </row>
    <row r="191" spans="1:5" ht="15">
      <c r="A191" s="87"/>
      <c r="B191" s="74" t="s">
        <v>199</v>
      </c>
      <c r="C191" s="72" t="s">
        <v>3</v>
      </c>
      <c r="D191" s="89"/>
      <c r="E191" s="84">
        <v>104</v>
      </c>
    </row>
    <row r="192" spans="1:5" ht="15">
      <c r="A192" s="87"/>
      <c r="B192" s="74" t="s">
        <v>279</v>
      </c>
      <c r="C192" s="57" t="s">
        <v>3</v>
      </c>
      <c r="D192" s="96" t="s">
        <v>195</v>
      </c>
      <c r="E192" s="84">
        <v>8</v>
      </c>
    </row>
    <row r="193" spans="1:5" ht="15">
      <c r="A193" s="87"/>
      <c r="B193" s="74" t="s">
        <v>200</v>
      </c>
      <c r="C193" s="72" t="s">
        <v>6</v>
      </c>
      <c r="D193" s="69">
        <v>1</v>
      </c>
      <c r="E193" s="84">
        <v>34</v>
      </c>
    </row>
    <row r="194" spans="1:11" s="14" customFormat="1" ht="15">
      <c r="A194" s="87"/>
      <c r="B194" s="74" t="s">
        <v>201</v>
      </c>
      <c r="C194" s="74" t="s">
        <v>161</v>
      </c>
      <c r="D194" s="86">
        <v>0.128</v>
      </c>
      <c r="E194" s="84">
        <v>4.352</v>
      </c>
      <c r="K194" s="137"/>
    </row>
    <row r="195" spans="1:5" ht="15">
      <c r="A195" s="87"/>
      <c r="B195" s="74" t="s">
        <v>187</v>
      </c>
      <c r="C195" s="74" t="s">
        <v>161</v>
      </c>
      <c r="D195" s="86">
        <v>0.038</v>
      </c>
      <c r="E195" s="84">
        <v>1.292</v>
      </c>
    </row>
    <row r="196" spans="1:5" ht="15">
      <c r="A196" s="87"/>
      <c r="B196" s="74" t="s">
        <v>202</v>
      </c>
      <c r="C196" s="74" t="s">
        <v>161</v>
      </c>
      <c r="D196" s="86">
        <v>0.48335</v>
      </c>
      <c r="E196" s="84">
        <v>16.4339</v>
      </c>
    </row>
    <row r="197" spans="1:5" ht="30">
      <c r="A197" s="49" t="s">
        <v>286</v>
      </c>
      <c r="B197" s="76" t="s">
        <v>203</v>
      </c>
      <c r="C197" s="55" t="s">
        <v>6</v>
      </c>
      <c r="D197" s="64"/>
      <c r="E197" s="83">
        <v>14</v>
      </c>
    </row>
    <row r="198" spans="1:5" ht="15">
      <c r="A198" s="87"/>
      <c r="B198" s="74" t="s">
        <v>1</v>
      </c>
      <c r="C198" s="50" t="s">
        <v>154</v>
      </c>
      <c r="D198" s="66">
        <v>0.74</v>
      </c>
      <c r="E198" s="84">
        <v>10.36</v>
      </c>
    </row>
    <row r="199" spans="1:5" ht="15">
      <c r="A199" s="87"/>
      <c r="B199" s="74" t="s">
        <v>2</v>
      </c>
      <c r="C199" s="57" t="s">
        <v>19</v>
      </c>
      <c r="D199" s="66">
        <v>0.0662</v>
      </c>
      <c r="E199" s="69">
        <v>0.9268</v>
      </c>
    </row>
    <row r="200" spans="1:5" ht="15">
      <c r="A200" s="87"/>
      <c r="B200" s="74" t="s">
        <v>236</v>
      </c>
      <c r="C200" s="57" t="s">
        <v>3</v>
      </c>
      <c r="D200" s="96" t="s">
        <v>195</v>
      </c>
      <c r="E200" s="84">
        <v>45</v>
      </c>
    </row>
    <row r="201" spans="1:5" ht="15">
      <c r="A201" s="87"/>
      <c r="B201" s="74" t="s">
        <v>204</v>
      </c>
      <c r="C201" s="50" t="s">
        <v>6</v>
      </c>
      <c r="D201" s="62">
        <v>1.05</v>
      </c>
      <c r="E201" s="84">
        <v>14.700000000000001</v>
      </c>
    </row>
    <row r="202" spans="1:11" s="14" customFormat="1" ht="15">
      <c r="A202" s="87"/>
      <c r="B202" s="74" t="s">
        <v>205</v>
      </c>
      <c r="C202" s="50" t="s">
        <v>161</v>
      </c>
      <c r="D202" s="63">
        <v>0.128</v>
      </c>
      <c r="E202" s="84">
        <v>1.792</v>
      </c>
      <c r="K202" s="137"/>
    </row>
    <row r="203" spans="1:5" ht="15">
      <c r="A203" s="87"/>
      <c r="B203" s="74" t="s">
        <v>187</v>
      </c>
      <c r="C203" s="50" t="s">
        <v>161</v>
      </c>
      <c r="D203" s="63">
        <v>0.128</v>
      </c>
      <c r="E203" s="84">
        <v>1.792</v>
      </c>
    </row>
    <row r="204" spans="1:5" ht="15">
      <c r="A204" s="87"/>
      <c r="B204" s="74" t="s">
        <v>206</v>
      </c>
      <c r="C204" s="57" t="s">
        <v>19</v>
      </c>
      <c r="D204" s="63">
        <v>0.13294</v>
      </c>
      <c r="E204" s="84">
        <v>1.86116</v>
      </c>
    </row>
    <row r="205" spans="1:5" ht="15">
      <c r="A205" s="49" t="s">
        <v>287</v>
      </c>
      <c r="B205" s="76" t="s">
        <v>207</v>
      </c>
      <c r="C205" s="55" t="s">
        <v>3</v>
      </c>
      <c r="D205" s="64"/>
      <c r="E205" s="83">
        <v>4</v>
      </c>
    </row>
    <row r="206" spans="1:5" ht="15">
      <c r="A206" s="87"/>
      <c r="B206" s="74" t="s">
        <v>1</v>
      </c>
      <c r="C206" s="50" t="s">
        <v>154</v>
      </c>
      <c r="D206" s="66">
        <v>2.67</v>
      </c>
      <c r="E206" s="84">
        <v>10.68</v>
      </c>
    </row>
    <row r="207" spans="1:5" ht="15">
      <c r="A207" s="87"/>
      <c r="B207" s="74" t="s">
        <v>208</v>
      </c>
      <c r="C207" s="57" t="s">
        <v>19</v>
      </c>
      <c r="D207" s="66">
        <v>0.51</v>
      </c>
      <c r="E207" s="69">
        <v>2.04</v>
      </c>
    </row>
    <row r="208" spans="1:11" s="14" customFormat="1" ht="15">
      <c r="A208" s="87"/>
      <c r="B208" s="74" t="s">
        <v>209</v>
      </c>
      <c r="C208" s="57" t="s">
        <v>3</v>
      </c>
      <c r="D208" s="66">
        <v>1</v>
      </c>
      <c r="E208" s="84">
        <v>4</v>
      </c>
      <c r="K208" s="137"/>
    </row>
    <row r="209" spans="1:5" ht="15">
      <c r="A209" s="87"/>
      <c r="B209" s="74" t="s">
        <v>206</v>
      </c>
      <c r="C209" s="57" t="s">
        <v>19</v>
      </c>
      <c r="D209" s="62">
        <v>0.371</v>
      </c>
      <c r="E209" s="84">
        <v>1.484</v>
      </c>
    </row>
    <row r="210" spans="1:5" ht="21.75" customHeight="1">
      <c r="A210" s="49" t="s">
        <v>288</v>
      </c>
      <c r="B210" s="76" t="s">
        <v>324</v>
      </c>
      <c r="C210" s="82" t="s">
        <v>5</v>
      </c>
      <c r="D210" s="88"/>
      <c r="E210" s="83">
        <v>58.6</v>
      </c>
    </row>
    <row r="211" spans="1:5" ht="15">
      <c r="A211" s="165"/>
      <c r="B211" s="74" t="s">
        <v>1</v>
      </c>
      <c r="C211" s="74" t="s">
        <v>154</v>
      </c>
      <c r="D211" s="89">
        <v>1.01</v>
      </c>
      <c r="E211" s="84">
        <v>59.186</v>
      </c>
    </row>
    <row r="212" spans="1:5" ht="15">
      <c r="A212" s="166"/>
      <c r="B212" s="74" t="s">
        <v>2</v>
      </c>
      <c r="C212" s="72" t="s">
        <v>157</v>
      </c>
      <c r="D212" s="89">
        <v>0.027</v>
      </c>
      <c r="E212" s="69">
        <v>1.5822</v>
      </c>
    </row>
    <row r="213" spans="1:11" s="14" customFormat="1" ht="15.75">
      <c r="A213" s="166"/>
      <c r="B213" s="74" t="s">
        <v>170</v>
      </c>
      <c r="C213" s="72" t="s">
        <v>157</v>
      </c>
      <c r="D213" s="89">
        <v>0.0212</v>
      </c>
      <c r="E213" s="84">
        <v>1.24232</v>
      </c>
      <c r="K213" s="137"/>
    </row>
    <row r="214" spans="1:5" ht="15.75">
      <c r="A214" s="166"/>
      <c r="B214" s="74" t="s">
        <v>10</v>
      </c>
      <c r="C214" s="72" t="s">
        <v>158</v>
      </c>
      <c r="D214" s="85">
        <v>0.026</v>
      </c>
      <c r="E214" s="84">
        <v>1.5236</v>
      </c>
    </row>
    <row r="215" spans="1:5" ht="15">
      <c r="A215" s="167"/>
      <c r="B215" s="74" t="s">
        <v>4</v>
      </c>
      <c r="C215" s="74" t="s">
        <v>19</v>
      </c>
      <c r="D215" s="89">
        <v>0.003</v>
      </c>
      <c r="E215" s="86">
        <v>0.1758</v>
      </c>
    </row>
    <row r="216" spans="1:5" ht="67.5" customHeight="1">
      <c r="A216" s="49" t="s">
        <v>289</v>
      </c>
      <c r="B216" s="76" t="s">
        <v>322</v>
      </c>
      <c r="C216" s="49" t="s">
        <v>5</v>
      </c>
      <c r="D216" s="64"/>
      <c r="E216" s="83">
        <v>58.6</v>
      </c>
    </row>
    <row r="217" spans="1:5" ht="15">
      <c r="A217" s="87"/>
      <c r="B217" s="74" t="s">
        <v>169</v>
      </c>
      <c r="C217" s="50" t="s">
        <v>154</v>
      </c>
      <c r="D217" s="63">
        <v>0.658</v>
      </c>
      <c r="E217" s="84">
        <v>38.558800000000005</v>
      </c>
    </row>
    <row r="218" spans="1:5" ht="15">
      <c r="A218" s="87"/>
      <c r="B218" s="74" t="s">
        <v>2</v>
      </c>
      <c r="C218" s="40" t="s">
        <v>19</v>
      </c>
      <c r="D218" s="63">
        <v>0.001</v>
      </c>
      <c r="E218" s="86">
        <v>0.0586</v>
      </c>
    </row>
    <row r="219" spans="1:11" s="14" customFormat="1" ht="15">
      <c r="A219" s="87"/>
      <c r="B219" s="127" t="s">
        <v>323</v>
      </c>
      <c r="C219" s="57" t="s">
        <v>161</v>
      </c>
      <c r="D219" s="62">
        <v>0.63</v>
      </c>
      <c r="E219" s="84">
        <v>36.918</v>
      </c>
      <c r="K219" s="137"/>
    </row>
    <row r="220" spans="1:5" ht="15">
      <c r="A220" s="87"/>
      <c r="B220" s="127" t="s">
        <v>165</v>
      </c>
      <c r="C220" s="57" t="s">
        <v>161</v>
      </c>
      <c r="D220" s="62">
        <v>0.79</v>
      </c>
      <c r="E220" s="84">
        <v>46.294000000000004</v>
      </c>
    </row>
    <row r="221" spans="1:5" ht="15">
      <c r="A221" s="87"/>
      <c r="B221" s="74" t="s">
        <v>4</v>
      </c>
      <c r="C221" s="50" t="s">
        <v>19</v>
      </c>
      <c r="D221" s="67">
        <v>0.0016</v>
      </c>
      <c r="E221" s="84">
        <v>0.09376000000000001</v>
      </c>
    </row>
    <row r="222" spans="1:5" ht="36" customHeight="1">
      <c r="A222" s="49" t="s">
        <v>290</v>
      </c>
      <c r="B222" s="76" t="s">
        <v>257</v>
      </c>
      <c r="C222" s="49" t="s">
        <v>5</v>
      </c>
      <c r="D222" s="64"/>
      <c r="E222" s="83">
        <v>58.6</v>
      </c>
    </row>
    <row r="223" spans="1:5" ht="15">
      <c r="A223" s="165"/>
      <c r="B223" s="74" t="s">
        <v>210</v>
      </c>
      <c r="C223" s="50" t="s">
        <v>154</v>
      </c>
      <c r="D223" s="63">
        <v>0.459</v>
      </c>
      <c r="E223" s="84">
        <v>26.8974</v>
      </c>
    </row>
    <row r="224" spans="1:5" ht="15">
      <c r="A224" s="166"/>
      <c r="B224" s="74" t="s">
        <v>2</v>
      </c>
      <c r="C224" s="57" t="s">
        <v>157</v>
      </c>
      <c r="D224" s="67">
        <v>0.0023</v>
      </c>
      <c r="E224" s="69">
        <v>0.13478</v>
      </c>
    </row>
    <row r="225" spans="1:11" s="14" customFormat="1" ht="15">
      <c r="A225" s="166"/>
      <c r="B225" s="127" t="s">
        <v>211</v>
      </c>
      <c r="C225" s="57" t="s">
        <v>14</v>
      </c>
      <c r="D225" s="97">
        <v>0.00035</v>
      </c>
      <c r="E225" s="69">
        <v>0.02051</v>
      </c>
      <c r="F225" s="118"/>
      <c r="K225" s="137"/>
    </row>
    <row r="226" spans="1:6" ht="15.75">
      <c r="A226" s="166"/>
      <c r="B226" s="127" t="s">
        <v>212</v>
      </c>
      <c r="C226" s="57" t="s">
        <v>158</v>
      </c>
      <c r="D226" s="98">
        <v>9.2E-05</v>
      </c>
      <c r="E226" s="84">
        <v>0.0053912000000000005</v>
      </c>
      <c r="F226" s="119"/>
    </row>
    <row r="227" spans="1:6" ht="15.75">
      <c r="A227" s="166"/>
      <c r="B227" s="74" t="s">
        <v>183</v>
      </c>
      <c r="C227" s="50" t="s">
        <v>160</v>
      </c>
      <c r="D227" s="63">
        <v>0.034</v>
      </c>
      <c r="E227" s="86">
        <v>1.9924000000000002</v>
      </c>
      <c r="F227" s="119"/>
    </row>
    <row r="228" spans="1:6" ht="58.5" customHeight="1">
      <c r="A228" s="49" t="s">
        <v>291</v>
      </c>
      <c r="B228" s="80" t="s">
        <v>336</v>
      </c>
      <c r="C228" s="80" t="s">
        <v>14</v>
      </c>
      <c r="D228" s="127"/>
      <c r="E228" s="92">
        <v>0.291</v>
      </c>
      <c r="F228" s="119"/>
    </row>
    <row r="229" spans="1:6" ht="15">
      <c r="A229" s="87"/>
      <c r="B229" s="74" t="s">
        <v>156</v>
      </c>
      <c r="C229" s="74" t="s">
        <v>154</v>
      </c>
      <c r="D229" s="91">
        <v>34.9</v>
      </c>
      <c r="E229" s="72">
        <v>10.155899999999999</v>
      </c>
      <c r="F229" s="119"/>
    </row>
    <row r="230" spans="1:6" ht="15">
      <c r="A230" s="87"/>
      <c r="B230" s="74" t="s">
        <v>159</v>
      </c>
      <c r="C230" s="72" t="s">
        <v>19</v>
      </c>
      <c r="D230" s="90">
        <v>4.07</v>
      </c>
      <c r="E230" s="72">
        <v>1.18437</v>
      </c>
      <c r="F230" s="119"/>
    </row>
    <row r="231" spans="1:6" ht="19.5" customHeight="1">
      <c r="A231" s="87"/>
      <c r="B231" s="74" t="s">
        <v>334</v>
      </c>
      <c r="C231" s="72" t="s">
        <v>6</v>
      </c>
      <c r="D231" s="90"/>
      <c r="E231" s="77">
        <v>14.28</v>
      </c>
      <c r="F231" s="119"/>
    </row>
    <row r="232" spans="1:6" ht="19.5" customHeight="1">
      <c r="A232" s="87"/>
      <c r="B232" s="74" t="s">
        <v>335</v>
      </c>
      <c r="C232" s="72" t="s">
        <v>6</v>
      </c>
      <c r="D232" s="90"/>
      <c r="E232" s="77">
        <v>42.13</v>
      </c>
      <c r="F232" s="119"/>
    </row>
    <row r="233" spans="1:6" ht="19.5" customHeight="1">
      <c r="A233" s="87"/>
      <c r="B233" s="74" t="s">
        <v>337</v>
      </c>
      <c r="C233" s="72" t="s">
        <v>6</v>
      </c>
      <c r="D233" s="90"/>
      <c r="E233" s="77">
        <v>112.71</v>
      </c>
      <c r="F233" s="119"/>
    </row>
    <row r="234" spans="1:6" ht="19.5" customHeight="1">
      <c r="A234" s="87"/>
      <c r="B234" s="74" t="s">
        <v>327</v>
      </c>
      <c r="C234" s="72" t="s">
        <v>160</v>
      </c>
      <c r="D234" s="90"/>
      <c r="E234" s="70">
        <v>0.29</v>
      </c>
      <c r="F234" s="119"/>
    </row>
    <row r="235" spans="1:11" s="14" customFormat="1" ht="19.5" customHeight="1">
      <c r="A235" s="87"/>
      <c r="B235" s="109" t="s">
        <v>177</v>
      </c>
      <c r="C235" s="127" t="s">
        <v>161</v>
      </c>
      <c r="D235" s="91">
        <v>15.2</v>
      </c>
      <c r="E235" s="72">
        <v>4.4232</v>
      </c>
      <c r="F235" s="118"/>
      <c r="K235" s="137"/>
    </row>
    <row r="236" spans="1:6" ht="19.5" customHeight="1">
      <c r="A236" s="87"/>
      <c r="B236" s="109" t="s">
        <v>213</v>
      </c>
      <c r="C236" s="127" t="s">
        <v>161</v>
      </c>
      <c r="D236" s="90">
        <v>3.3</v>
      </c>
      <c r="E236" s="72">
        <v>0.9602999999999999</v>
      </c>
      <c r="F236" s="119"/>
    </row>
    <row r="237" spans="1:6" ht="19.5" customHeight="1">
      <c r="A237" s="87"/>
      <c r="B237" s="127" t="s">
        <v>163</v>
      </c>
      <c r="C237" s="127" t="s">
        <v>19</v>
      </c>
      <c r="D237" s="99">
        <v>2.78</v>
      </c>
      <c r="E237" s="72">
        <v>0.8089799999999999</v>
      </c>
      <c r="F237" s="119"/>
    </row>
    <row r="238" spans="1:6" ht="45" customHeight="1">
      <c r="A238" s="49" t="s">
        <v>292</v>
      </c>
      <c r="B238" s="80" t="s">
        <v>328</v>
      </c>
      <c r="C238" s="80" t="s">
        <v>14</v>
      </c>
      <c r="D238" s="127"/>
      <c r="E238" s="92">
        <v>0.075</v>
      </c>
      <c r="F238" s="119"/>
    </row>
    <row r="239" spans="1:6" ht="15">
      <c r="A239" s="87"/>
      <c r="B239" s="74" t="s">
        <v>156</v>
      </c>
      <c r="C239" s="74" t="s">
        <v>154</v>
      </c>
      <c r="D239" s="91">
        <v>34.9</v>
      </c>
      <c r="E239" s="72">
        <v>2.6174999999999997</v>
      </c>
      <c r="F239" s="119"/>
    </row>
    <row r="240" spans="1:6" ht="15">
      <c r="A240" s="87"/>
      <c r="B240" s="74" t="s">
        <v>159</v>
      </c>
      <c r="C240" s="72" t="s">
        <v>19</v>
      </c>
      <c r="D240" s="90">
        <v>4.07</v>
      </c>
      <c r="E240" s="72">
        <v>0.30525</v>
      </c>
      <c r="F240" s="119"/>
    </row>
    <row r="241" spans="1:6" ht="18.75" customHeight="1">
      <c r="A241" s="87"/>
      <c r="B241" s="74" t="s">
        <v>329</v>
      </c>
      <c r="C241" s="72" t="s">
        <v>6</v>
      </c>
      <c r="D241" s="90"/>
      <c r="E241" s="77">
        <v>4.8</v>
      </c>
      <c r="F241" s="119"/>
    </row>
    <row r="242" spans="1:6" ht="18.75" customHeight="1">
      <c r="A242" s="87"/>
      <c r="B242" s="74" t="s">
        <v>330</v>
      </c>
      <c r="C242" s="72" t="s">
        <v>6</v>
      </c>
      <c r="D242" s="90"/>
      <c r="E242" s="77">
        <v>5.51</v>
      </c>
      <c r="F242" s="119"/>
    </row>
    <row r="243" spans="1:6" ht="18.75" customHeight="1">
      <c r="A243" s="87"/>
      <c r="B243" s="74" t="s">
        <v>331</v>
      </c>
      <c r="C243" s="72" t="s">
        <v>6</v>
      </c>
      <c r="D243" s="90"/>
      <c r="E243" s="77">
        <v>12.14</v>
      </c>
      <c r="F243" s="119"/>
    </row>
    <row r="244" spans="1:6" ht="15">
      <c r="A244" s="87"/>
      <c r="B244" s="74" t="s">
        <v>332</v>
      </c>
      <c r="C244" s="72" t="s">
        <v>3</v>
      </c>
      <c r="D244" s="90"/>
      <c r="E244" s="70">
        <v>3</v>
      </c>
      <c r="F244" s="119"/>
    </row>
    <row r="245" spans="1:6" ht="15">
      <c r="A245" s="87"/>
      <c r="B245" s="74" t="s">
        <v>333</v>
      </c>
      <c r="C245" s="72" t="s">
        <v>3</v>
      </c>
      <c r="D245" s="90"/>
      <c r="E245" s="70">
        <v>1</v>
      </c>
      <c r="F245" s="119"/>
    </row>
    <row r="246" spans="1:11" s="14" customFormat="1" ht="15">
      <c r="A246" s="87"/>
      <c r="B246" s="109" t="s">
        <v>177</v>
      </c>
      <c r="C246" s="127" t="s">
        <v>161</v>
      </c>
      <c r="D246" s="91">
        <v>15.2</v>
      </c>
      <c r="E246" s="127">
        <v>1.14</v>
      </c>
      <c r="K246" s="137"/>
    </row>
    <row r="247" spans="1:5" ht="15">
      <c r="A247" s="87"/>
      <c r="B247" s="109" t="s">
        <v>213</v>
      </c>
      <c r="C247" s="127" t="s">
        <v>161</v>
      </c>
      <c r="D247" s="90">
        <v>3.3</v>
      </c>
      <c r="E247" s="72">
        <v>0.24749999999999997</v>
      </c>
    </row>
    <row r="248" spans="1:5" ht="15">
      <c r="A248" s="87"/>
      <c r="B248" s="127" t="s">
        <v>163</v>
      </c>
      <c r="C248" s="127" t="s">
        <v>19</v>
      </c>
      <c r="D248" s="99">
        <v>2.78</v>
      </c>
      <c r="E248" s="72">
        <v>0.2085</v>
      </c>
    </row>
    <row r="249" spans="1:5" ht="30">
      <c r="A249" s="49" t="s">
        <v>223</v>
      </c>
      <c r="B249" s="76" t="s">
        <v>231</v>
      </c>
      <c r="C249" s="107" t="s">
        <v>232</v>
      </c>
      <c r="D249" s="110"/>
      <c r="E249" s="82">
        <v>21.03</v>
      </c>
    </row>
    <row r="250" spans="1:11" s="14" customFormat="1" ht="15">
      <c r="A250" s="87"/>
      <c r="B250" s="74" t="s">
        <v>175</v>
      </c>
      <c r="C250" s="81" t="s">
        <v>154</v>
      </c>
      <c r="D250" s="111">
        <v>0.031</v>
      </c>
      <c r="E250" s="70">
        <v>0.65193</v>
      </c>
      <c r="K250" s="137"/>
    </row>
    <row r="251" spans="1:5" ht="15">
      <c r="A251" s="87"/>
      <c r="B251" s="74" t="s">
        <v>2</v>
      </c>
      <c r="C251" s="81" t="s">
        <v>19</v>
      </c>
      <c r="D251" s="111">
        <v>0.002</v>
      </c>
      <c r="E251" s="78">
        <v>0.04206</v>
      </c>
    </row>
    <row r="252" spans="1:5" ht="15">
      <c r="A252" s="87"/>
      <c r="B252" s="74" t="s">
        <v>233</v>
      </c>
      <c r="C252" s="112" t="s">
        <v>161</v>
      </c>
      <c r="D252" s="113">
        <v>0.101</v>
      </c>
      <c r="E252" s="70">
        <v>2.1240300000000003</v>
      </c>
    </row>
    <row r="253" spans="1:5" ht="30">
      <c r="A253" s="49" t="s">
        <v>266</v>
      </c>
      <c r="B253" s="51" t="s">
        <v>234</v>
      </c>
      <c r="C253" s="51" t="s">
        <v>5</v>
      </c>
      <c r="D253" s="38"/>
      <c r="E253" s="82">
        <v>21.03</v>
      </c>
    </row>
    <row r="254" spans="1:5" ht="15">
      <c r="A254" s="165"/>
      <c r="B254" s="53" t="s">
        <v>1</v>
      </c>
      <c r="C254" s="53" t="s">
        <v>154</v>
      </c>
      <c r="D254" s="40">
        <v>0.68</v>
      </c>
      <c r="E254" s="70">
        <v>14.300400000000002</v>
      </c>
    </row>
    <row r="255" spans="1:5" ht="15">
      <c r="A255" s="166"/>
      <c r="B255" s="53" t="s">
        <v>2</v>
      </c>
      <c r="C255" s="40" t="s">
        <v>157</v>
      </c>
      <c r="D255" s="75">
        <v>0.0003</v>
      </c>
      <c r="E255" s="78">
        <v>0.0063089999999999995</v>
      </c>
    </row>
    <row r="256" spans="1:5" ht="15">
      <c r="A256" s="166"/>
      <c r="B256" s="45" t="s">
        <v>8</v>
      </c>
      <c r="C256" s="40" t="s">
        <v>161</v>
      </c>
      <c r="D256" s="73">
        <v>0.251</v>
      </c>
      <c r="E256" s="70">
        <v>5.27853</v>
      </c>
    </row>
    <row r="257" spans="1:5" ht="15">
      <c r="A257" s="166"/>
      <c r="B257" s="45" t="s">
        <v>9</v>
      </c>
      <c r="C257" s="40" t="s">
        <v>161</v>
      </c>
      <c r="D257" s="73">
        <v>0.027</v>
      </c>
      <c r="E257" s="77">
        <v>0.56781</v>
      </c>
    </row>
    <row r="258" spans="1:5" ht="15">
      <c r="A258" s="166"/>
      <c r="B258" s="58" t="s">
        <v>163</v>
      </c>
      <c r="C258" s="40" t="s">
        <v>18</v>
      </c>
      <c r="D258" s="73">
        <v>0.002</v>
      </c>
      <c r="E258" s="77">
        <v>0.04206</v>
      </c>
    </row>
    <row r="259" spans="1:5" ht="14.25" customHeight="1">
      <c r="A259" s="42"/>
      <c r="B259" s="68"/>
      <c r="C259" s="68"/>
      <c r="D259" s="68"/>
      <c r="E259" s="68"/>
    </row>
    <row r="260" spans="1:5" ht="14.25" customHeight="1">
      <c r="A260" s="42"/>
      <c r="B260" s="43"/>
      <c r="C260" s="43"/>
      <c r="D260" s="44"/>
      <c r="E260" s="37"/>
    </row>
    <row r="261" spans="1:5" ht="18">
      <c r="A261" s="163" t="s">
        <v>344</v>
      </c>
      <c r="B261" s="163"/>
      <c r="C261" s="163"/>
      <c r="D261" s="163"/>
      <c r="E261" s="163"/>
    </row>
    <row r="262" spans="1:5" ht="15">
      <c r="A262" s="164" t="s">
        <v>179</v>
      </c>
      <c r="B262" s="164"/>
      <c r="C262" s="164"/>
      <c r="D262" s="164"/>
      <c r="E262" s="164"/>
    </row>
    <row r="263" spans="1:11" s="14" customFormat="1" ht="12.75">
      <c r="A263" s="158" t="s">
        <v>21</v>
      </c>
      <c r="B263" s="158" t="s">
        <v>341</v>
      </c>
      <c r="C263" s="162" t="s">
        <v>342</v>
      </c>
      <c r="D263" s="158" t="s">
        <v>343</v>
      </c>
      <c r="E263" s="158" t="s">
        <v>36</v>
      </c>
      <c r="K263" s="137"/>
    </row>
    <row r="264" spans="1:5" ht="12.75">
      <c r="A264" s="158"/>
      <c r="B264" s="158"/>
      <c r="C264" s="162"/>
      <c r="D264" s="158"/>
      <c r="E264" s="158"/>
    </row>
    <row r="265" spans="1:5" ht="13.5">
      <c r="A265" s="132">
        <v>1</v>
      </c>
      <c r="B265" s="132">
        <v>2</v>
      </c>
      <c r="C265" s="133">
        <v>3</v>
      </c>
      <c r="D265" s="132">
        <v>4</v>
      </c>
      <c r="E265" s="132">
        <v>5</v>
      </c>
    </row>
    <row r="266" spans="1:5" ht="15">
      <c r="A266" s="51" t="s">
        <v>30</v>
      </c>
      <c r="B266" s="101" t="s">
        <v>239</v>
      </c>
      <c r="C266" s="49" t="s">
        <v>12</v>
      </c>
      <c r="D266" s="52"/>
      <c r="E266" s="60">
        <v>1</v>
      </c>
    </row>
    <row r="267" spans="1:5" ht="15">
      <c r="A267" s="155"/>
      <c r="B267" s="50" t="s">
        <v>1</v>
      </c>
      <c r="C267" s="50" t="s">
        <v>154</v>
      </c>
      <c r="D267" s="57">
        <v>7.24</v>
      </c>
      <c r="E267" s="61">
        <v>7.24</v>
      </c>
    </row>
    <row r="268" spans="1:5" ht="15">
      <c r="A268" s="156"/>
      <c r="B268" s="102" t="s">
        <v>239</v>
      </c>
      <c r="C268" s="50" t="s">
        <v>12</v>
      </c>
      <c r="D268" s="48">
        <v>1</v>
      </c>
      <c r="E268" s="61">
        <v>1</v>
      </c>
    </row>
    <row r="269" spans="1:11" s="14" customFormat="1" ht="15">
      <c r="A269" s="157"/>
      <c r="B269" s="50" t="s">
        <v>151</v>
      </c>
      <c r="C269" s="50" t="s">
        <v>18</v>
      </c>
      <c r="D269" s="57">
        <v>3.84</v>
      </c>
      <c r="E269" s="61">
        <v>3.84</v>
      </c>
      <c r="K269" s="137"/>
    </row>
    <row r="270" spans="1:5" ht="15">
      <c r="A270" s="49" t="s">
        <v>31</v>
      </c>
      <c r="B270" s="101" t="s">
        <v>240</v>
      </c>
      <c r="C270" s="49" t="s">
        <v>3</v>
      </c>
      <c r="D270" s="65"/>
      <c r="E270" s="60">
        <v>1</v>
      </c>
    </row>
    <row r="271" spans="1:5" ht="15">
      <c r="A271" s="87"/>
      <c r="B271" s="50" t="s">
        <v>1</v>
      </c>
      <c r="C271" s="50" t="s">
        <v>154</v>
      </c>
      <c r="D271" s="62">
        <v>3.17</v>
      </c>
      <c r="E271" s="61">
        <v>3.17</v>
      </c>
    </row>
    <row r="272" spans="1:5" ht="15">
      <c r="A272" s="87"/>
      <c r="B272" s="50" t="s">
        <v>227</v>
      </c>
      <c r="C272" s="57" t="s">
        <v>157</v>
      </c>
      <c r="D272" s="63">
        <v>0.072</v>
      </c>
      <c r="E272" s="61">
        <v>0.072</v>
      </c>
    </row>
    <row r="273" spans="1:11" s="14" customFormat="1" ht="15">
      <c r="A273" s="87"/>
      <c r="B273" s="102" t="s">
        <v>240</v>
      </c>
      <c r="C273" s="50" t="s">
        <v>3</v>
      </c>
      <c r="D273" s="61">
        <v>1</v>
      </c>
      <c r="E273" s="61">
        <v>1</v>
      </c>
      <c r="K273" s="137"/>
    </row>
    <row r="274" spans="1:5" ht="15">
      <c r="A274" s="87"/>
      <c r="B274" s="50" t="s">
        <v>151</v>
      </c>
      <c r="C274" s="50" t="s">
        <v>18</v>
      </c>
      <c r="D274" s="61">
        <v>0.2</v>
      </c>
      <c r="E274" s="61">
        <v>0.48</v>
      </c>
    </row>
    <row r="275" spans="1:5" ht="32.25" customHeight="1">
      <c r="A275" s="51" t="s">
        <v>32</v>
      </c>
      <c r="B275" s="49" t="s">
        <v>241</v>
      </c>
      <c r="C275" s="49" t="s">
        <v>6</v>
      </c>
      <c r="D275" s="65"/>
      <c r="E275" s="60">
        <v>10</v>
      </c>
    </row>
    <row r="276" spans="1:5" ht="15">
      <c r="A276" s="155"/>
      <c r="B276" s="50" t="s">
        <v>1</v>
      </c>
      <c r="C276" s="50" t="s">
        <v>154</v>
      </c>
      <c r="D276" s="63">
        <v>0.139</v>
      </c>
      <c r="E276" s="61">
        <v>1.3900000000000001</v>
      </c>
    </row>
    <row r="277" spans="1:11" s="14" customFormat="1" ht="30">
      <c r="A277" s="156"/>
      <c r="B277" s="50" t="s">
        <v>242</v>
      </c>
      <c r="C277" s="50" t="s">
        <v>6</v>
      </c>
      <c r="D277" s="61">
        <v>1</v>
      </c>
      <c r="E277" s="61">
        <v>10</v>
      </c>
      <c r="K277" s="137"/>
    </row>
    <row r="278" spans="1:5" ht="15">
      <c r="A278" s="157"/>
      <c r="B278" s="50" t="s">
        <v>151</v>
      </c>
      <c r="C278" s="50" t="s">
        <v>18</v>
      </c>
      <c r="D278" s="63">
        <v>0.0097</v>
      </c>
      <c r="E278" s="61">
        <v>0.097</v>
      </c>
    </row>
    <row r="279" spans="1:5" ht="30.75" customHeight="1">
      <c r="A279" s="51" t="s">
        <v>33</v>
      </c>
      <c r="B279" s="49" t="s">
        <v>243</v>
      </c>
      <c r="C279" s="49" t="s">
        <v>6</v>
      </c>
      <c r="D279" s="65"/>
      <c r="E279" s="60">
        <v>10</v>
      </c>
    </row>
    <row r="280" spans="1:5" ht="15">
      <c r="A280" s="155"/>
      <c r="B280" s="50" t="s">
        <v>1</v>
      </c>
      <c r="C280" s="50" t="s">
        <v>154</v>
      </c>
      <c r="D280" s="63">
        <v>0.139</v>
      </c>
      <c r="E280" s="61">
        <v>1.3900000000000001</v>
      </c>
    </row>
    <row r="281" spans="1:11" s="14" customFormat="1" ht="15">
      <c r="A281" s="156"/>
      <c r="B281" s="50" t="s">
        <v>244</v>
      </c>
      <c r="C281" s="50" t="s">
        <v>6</v>
      </c>
      <c r="D281" s="61">
        <v>1</v>
      </c>
      <c r="E281" s="61">
        <v>10</v>
      </c>
      <c r="K281" s="137"/>
    </row>
    <row r="282" spans="1:5" ht="15">
      <c r="A282" s="157"/>
      <c r="B282" s="50" t="s">
        <v>151</v>
      </c>
      <c r="C282" s="50" t="s">
        <v>18</v>
      </c>
      <c r="D282" s="63">
        <v>0.0097</v>
      </c>
      <c r="E282" s="61">
        <v>0.097</v>
      </c>
    </row>
    <row r="283" spans="1:5" ht="30" customHeight="1">
      <c r="A283" s="51" t="s">
        <v>34</v>
      </c>
      <c r="B283" s="49" t="s">
        <v>245</v>
      </c>
      <c r="C283" s="49" t="s">
        <v>6</v>
      </c>
      <c r="D283" s="65"/>
      <c r="E283" s="60">
        <v>30</v>
      </c>
    </row>
    <row r="284" spans="1:5" ht="15">
      <c r="A284" s="155"/>
      <c r="B284" s="50" t="s">
        <v>1</v>
      </c>
      <c r="C284" s="50" t="s">
        <v>154</v>
      </c>
      <c r="D284" s="63">
        <v>0.139</v>
      </c>
      <c r="E284" s="61">
        <v>4.17</v>
      </c>
    </row>
    <row r="285" spans="1:11" s="14" customFormat="1" ht="30">
      <c r="A285" s="156"/>
      <c r="B285" s="50" t="s">
        <v>246</v>
      </c>
      <c r="C285" s="50" t="s">
        <v>6</v>
      </c>
      <c r="D285" s="61">
        <v>1</v>
      </c>
      <c r="E285" s="61">
        <v>30</v>
      </c>
      <c r="K285" s="137"/>
    </row>
    <row r="286" spans="1:5" ht="15">
      <c r="A286" s="157"/>
      <c r="B286" s="50" t="s">
        <v>151</v>
      </c>
      <c r="C286" s="50" t="s">
        <v>18</v>
      </c>
      <c r="D286" s="63">
        <v>0.0097</v>
      </c>
      <c r="E286" s="61">
        <v>0.29100000000000004</v>
      </c>
    </row>
    <row r="287" spans="1:5" ht="33.75" customHeight="1">
      <c r="A287" s="51" t="s">
        <v>35</v>
      </c>
      <c r="B287" s="49" t="s">
        <v>247</v>
      </c>
      <c r="C287" s="49" t="s">
        <v>6</v>
      </c>
      <c r="D287" s="65"/>
      <c r="E287" s="60">
        <v>18</v>
      </c>
    </row>
    <row r="288" spans="1:5" ht="15">
      <c r="A288" s="155"/>
      <c r="B288" s="50" t="s">
        <v>1</v>
      </c>
      <c r="C288" s="50" t="s">
        <v>154</v>
      </c>
      <c r="D288" s="63">
        <v>0.139</v>
      </c>
      <c r="E288" s="61">
        <v>2.5020000000000002</v>
      </c>
    </row>
    <row r="289" spans="1:11" s="14" customFormat="1" ht="30">
      <c r="A289" s="156"/>
      <c r="B289" s="50" t="s">
        <v>248</v>
      </c>
      <c r="C289" s="50" t="s">
        <v>6</v>
      </c>
      <c r="D289" s="61">
        <v>1</v>
      </c>
      <c r="E289" s="61">
        <v>18</v>
      </c>
      <c r="K289" s="137"/>
    </row>
    <row r="290" spans="1:5" ht="15">
      <c r="A290" s="157"/>
      <c r="B290" s="50" t="s">
        <v>151</v>
      </c>
      <c r="C290" s="50" t="s">
        <v>18</v>
      </c>
      <c r="D290" s="63">
        <v>0.0097</v>
      </c>
      <c r="E290" s="61">
        <v>0.1746</v>
      </c>
    </row>
    <row r="291" spans="1:5" ht="30">
      <c r="A291" s="49" t="s">
        <v>23</v>
      </c>
      <c r="B291" s="49" t="s">
        <v>0</v>
      </c>
      <c r="C291" s="49" t="s">
        <v>3</v>
      </c>
      <c r="D291" s="65"/>
      <c r="E291" s="60">
        <v>5</v>
      </c>
    </row>
    <row r="292" spans="1:5" ht="15">
      <c r="A292" s="87"/>
      <c r="B292" s="50" t="s">
        <v>1</v>
      </c>
      <c r="C292" s="50" t="s">
        <v>154</v>
      </c>
      <c r="D292" s="63">
        <v>0.372</v>
      </c>
      <c r="E292" s="61">
        <v>1.8599999999999999</v>
      </c>
    </row>
    <row r="293" spans="1:11" s="14" customFormat="1" ht="30">
      <c r="A293" s="87"/>
      <c r="B293" s="50" t="s">
        <v>0</v>
      </c>
      <c r="C293" s="50" t="s">
        <v>12</v>
      </c>
      <c r="D293" s="61">
        <v>1</v>
      </c>
      <c r="E293" s="61">
        <v>5</v>
      </c>
      <c r="K293" s="137"/>
    </row>
    <row r="294" spans="1:5" ht="15">
      <c r="A294" s="87"/>
      <c r="B294" s="50" t="s">
        <v>151</v>
      </c>
      <c r="C294" s="50" t="s">
        <v>18</v>
      </c>
      <c r="D294" s="67">
        <v>0.1284</v>
      </c>
      <c r="E294" s="61">
        <v>0.6419999999999999</v>
      </c>
    </row>
    <row r="295" spans="1:5" ht="30">
      <c r="A295" s="49" t="s">
        <v>24</v>
      </c>
      <c r="B295" s="49" t="s">
        <v>214</v>
      </c>
      <c r="C295" s="49" t="s">
        <v>3</v>
      </c>
      <c r="D295" s="65"/>
      <c r="E295" s="60">
        <v>1</v>
      </c>
    </row>
    <row r="296" spans="1:5" ht="15">
      <c r="A296" s="155"/>
      <c r="B296" s="50" t="s">
        <v>1</v>
      </c>
      <c r="C296" s="50" t="s">
        <v>154</v>
      </c>
      <c r="D296" s="63">
        <v>0.372</v>
      </c>
      <c r="E296" s="61">
        <v>0.372</v>
      </c>
    </row>
    <row r="297" spans="1:11" s="14" customFormat="1" ht="15">
      <c r="A297" s="156"/>
      <c r="B297" s="57" t="s">
        <v>215</v>
      </c>
      <c r="C297" s="50" t="s">
        <v>12</v>
      </c>
      <c r="D297" s="61">
        <v>1</v>
      </c>
      <c r="E297" s="61">
        <v>1</v>
      </c>
      <c r="K297" s="137"/>
    </row>
    <row r="298" spans="1:5" ht="15">
      <c r="A298" s="157"/>
      <c r="B298" s="50" t="s">
        <v>151</v>
      </c>
      <c r="C298" s="50" t="s">
        <v>18</v>
      </c>
      <c r="D298" s="67">
        <v>0.1284</v>
      </c>
      <c r="E298" s="61">
        <v>0.1284</v>
      </c>
    </row>
    <row r="299" spans="1:5" ht="15">
      <c r="A299" s="51" t="s">
        <v>25</v>
      </c>
      <c r="B299" s="49" t="s">
        <v>15</v>
      </c>
      <c r="C299" s="49" t="s">
        <v>3</v>
      </c>
      <c r="D299" s="65"/>
      <c r="E299" s="60">
        <v>1</v>
      </c>
    </row>
    <row r="300" spans="1:5" ht="15">
      <c r="A300" s="155"/>
      <c r="B300" s="50" t="s">
        <v>1</v>
      </c>
      <c r="C300" s="50" t="s">
        <v>154</v>
      </c>
      <c r="D300" s="63">
        <v>0.372</v>
      </c>
      <c r="E300" s="61">
        <v>0.372</v>
      </c>
    </row>
    <row r="301" spans="1:5" ht="21.75" customHeight="1">
      <c r="A301" s="156"/>
      <c r="B301" s="50" t="s">
        <v>15</v>
      </c>
      <c r="C301" s="50" t="s">
        <v>12</v>
      </c>
      <c r="D301" s="61">
        <v>1</v>
      </c>
      <c r="E301" s="61">
        <v>1</v>
      </c>
    </row>
    <row r="302" spans="1:11" s="14" customFormat="1" ht="15">
      <c r="A302" s="157"/>
      <c r="B302" s="50" t="s">
        <v>151</v>
      </c>
      <c r="C302" s="50" t="s">
        <v>18</v>
      </c>
      <c r="D302" s="67">
        <v>0.1284</v>
      </c>
      <c r="E302" s="61">
        <v>0.1284</v>
      </c>
      <c r="K302" s="137"/>
    </row>
    <row r="303" spans="1:5" ht="15">
      <c r="A303" s="49" t="s">
        <v>26</v>
      </c>
      <c r="B303" s="49" t="s">
        <v>249</v>
      </c>
      <c r="C303" s="49" t="s">
        <v>3</v>
      </c>
      <c r="D303" s="65"/>
      <c r="E303" s="60">
        <v>1</v>
      </c>
    </row>
    <row r="304" spans="1:5" ht="15">
      <c r="A304" s="87"/>
      <c r="B304" s="50" t="s">
        <v>1</v>
      </c>
      <c r="C304" s="50" t="s">
        <v>154</v>
      </c>
      <c r="D304" s="62">
        <v>1.02</v>
      </c>
      <c r="E304" s="61">
        <v>1.02</v>
      </c>
    </row>
    <row r="305" spans="1:5" ht="15">
      <c r="A305" s="87"/>
      <c r="B305" s="50" t="s">
        <v>2</v>
      </c>
      <c r="C305" s="57" t="s">
        <v>157</v>
      </c>
      <c r="D305" s="62">
        <v>0.01</v>
      </c>
      <c r="E305" s="63">
        <v>0.01</v>
      </c>
    </row>
    <row r="306" spans="1:5" ht="15">
      <c r="A306" s="87"/>
      <c r="B306" s="50" t="s">
        <v>249</v>
      </c>
      <c r="C306" s="50" t="s">
        <v>3</v>
      </c>
      <c r="D306" s="61">
        <v>1</v>
      </c>
      <c r="E306" s="61">
        <v>1</v>
      </c>
    </row>
    <row r="307" spans="1:11" s="14" customFormat="1" ht="15">
      <c r="A307" s="87"/>
      <c r="B307" s="50" t="s">
        <v>151</v>
      </c>
      <c r="C307" s="50" t="s">
        <v>18</v>
      </c>
      <c r="D307" s="61">
        <v>0.3</v>
      </c>
      <c r="E307" s="61">
        <v>0.3</v>
      </c>
      <c r="K307" s="137"/>
    </row>
    <row r="308" spans="1:5" ht="15">
      <c r="A308" s="49" t="s">
        <v>64</v>
      </c>
      <c r="B308" s="49" t="s">
        <v>250</v>
      </c>
      <c r="C308" s="49" t="s">
        <v>3</v>
      </c>
      <c r="D308" s="65"/>
      <c r="E308" s="60">
        <v>6</v>
      </c>
    </row>
    <row r="309" spans="1:5" ht="15">
      <c r="A309" s="87"/>
      <c r="B309" s="50" t="s">
        <v>1</v>
      </c>
      <c r="C309" s="50" t="s">
        <v>154</v>
      </c>
      <c r="D309" s="62">
        <v>1.02</v>
      </c>
      <c r="E309" s="61">
        <v>6.12</v>
      </c>
    </row>
    <row r="310" spans="1:5" ht="15">
      <c r="A310" s="87"/>
      <c r="B310" s="50" t="s">
        <v>2</v>
      </c>
      <c r="C310" s="57" t="s">
        <v>157</v>
      </c>
      <c r="D310" s="62">
        <v>0.01</v>
      </c>
      <c r="E310" s="63">
        <v>0.06</v>
      </c>
    </row>
    <row r="311" spans="1:11" s="14" customFormat="1" ht="15">
      <c r="A311" s="87"/>
      <c r="B311" s="50" t="s">
        <v>250</v>
      </c>
      <c r="C311" s="50" t="s">
        <v>3</v>
      </c>
      <c r="D311" s="61">
        <v>1</v>
      </c>
      <c r="E311" s="61">
        <v>6</v>
      </c>
      <c r="K311" s="137"/>
    </row>
    <row r="312" spans="1:5" ht="15">
      <c r="A312" s="87"/>
      <c r="B312" s="50" t="s">
        <v>151</v>
      </c>
      <c r="C312" s="50" t="s">
        <v>18</v>
      </c>
      <c r="D312" s="61">
        <v>0.3</v>
      </c>
      <c r="E312" s="61">
        <v>1.7999999999999998</v>
      </c>
    </row>
    <row r="313" spans="1:5" ht="15.75">
      <c r="A313" s="105">
        <v>12</v>
      </c>
      <c r="B313" s="101" t="s">
        <v>345</v>
      </c>
      <c r="C313" s="51" t="s">
        <v>17</v>
      </c>
      <c r="D313" s="47"/>
      <c r="E313" s="60">
        <v>1</v>
      </c>
    </row>
    <row r="314" spans="1:5" ht="15">
      <c r="A314" s="155"/>
      <c r="B314" s="53" t="s">
        <v>1</v>
      </c>
      <c r="C314" s="53" t="s">
        <v>154</v>
      </c>
      <c r="D314" s="62">
        <v>2.75</v>
      </c>
      <c r="E314" s="61">
        <v>2.75</v>
      </c>
    </row>
    <row r="315" spans="1:11" s="14" customFormat="1" ht="15.75">
      <c r="A315" s="156"/>
      <c r="B315" s="102" t="s">
        <v>251</v>
      </c>
      <c r="C315" s="53" t="s">
        <v>17</v>
      </c>
      <c r="D315" s="61">
        <v>1</v>
      </c>
      <c r="E315" s="61">
        <v>1</v>
      </c>
      <c r="K315" s="137"/>
    </row>
    <row r="316" spans="1:5" ht="15">
      <c r="A316" s="157"/>
      <c r="B316" s="53" t="s">
        <v>151</v>
      </c>
      <c r="C316" s="53" t="s">
        <v>18</v>
      </c>
      <c r="D316" s="62">
        <v>2.18</v>
      </c>
      <c r="E316" s="61">
        <v>2.18</v>
      </c>
    </row>
    <row r="317" spans="1:5" ht="22.5" customHeight="1">
      <c r="A317" s="105">
        <v>13</v>
      </c>
      <c r="B317" s="101" t="s">
        <v>282</v>
      </c>
      <c r="C317" s="51" t="s">
        <v>17</v>
      </c>
      <c r="D317" s="47"/>
      <c r="E317" s="60">
        <v>3</v>
      </c>
    </row>
    <row r="318" spans="1:5" ht="15">
      <c r="A318" s="155"/>
      <c r="B318" s="53" t="s">
        <v>1</v>
      </c>
      <c r="C318" s="53" t="s">
        <v>154</v>
      </c>
      <c r="D318" s="62">
        <v>2.75</v>
      </c>
      <c r="E318" s="61">
        <v>8.25</v>
      </c>
    </row>
    <row r="319" spans="1:11" s="103" customFormat="1" ht="15.75">
      <c r="A319" s="156"/>
      <c r="B319" s="102" t="s">
        <v>283</v>
      </c>
      <c r="C319" s="53" t="s">
        <v>17</v>
      </c>
      <c r="D319" s="61">
        <v>1</v>
      </c>
      <c r="E319" s="61">
        <v>3</v>
      </c>
      <c r="K319" s="138"/>
    </row>
    <row r="320" spans="1:11" s="103" customFormat="1" ht="15">
      <c r="A320" s="157"/>
      <c r="B320" s="53" t="s">
        <v>151</v>
      </c>
      <c r="C320" s="53" t="s">
        <v>18</v>
      </c>
      <c r="D320" s="62">
        <v>2.18</v>
      </c>
      <c r="E320" s="61">
        <v>6.540000000000001</v>
      </c>
      <c r="K320" s="138"/>
    </row>
    <row r="321" spans="1:11" s="103" customFormat="1" ht="18" customHeight="1">
      <c r="A321" s="105">
        <v>14</v>
      </c>
      <c r="B321" s="101" t="s">
        <v>252</v>
      </c>
      <c r="C321" s="51" t="s">
        <v>17</v>
      </c>
      <c r="D321" s="47"/>
      <c r="E321" s="60">
        <v>3</v>
      </c>
      <c r="K321" s="138"/>
    </row>
    <row r="322" spans="1:11" s="103" customFormat="1" ht="15">
      <c r="A322" s="155"/>
      <c r="B322" s="53" t="s">
        <v>1</v>
      </c>
      <c r="C322" s="53" t="s">
        <v>154</v>
      </c>
      <c r="D322" s="62">
        <v>2.75</v>
      </c>
      <c r="E322" s="61">
        <v>8.25</v>
      </c>
      <c r="K322" s="138"/>
    </row>
    <row r="323" spans="1:11" s="103" customFormat="1" ht="15.75">
      <c r="A323" s="156"/>
      <c r="B323" s="102" t="s">
        <v>253</v>
      </c>
      <c r="C323" s="53" t="s">
        <v>17</v>
      </c>
      <c r="D323" s="61">
        <v>1</v>
      </c>
      <c r="E323" s="61">
        <v>3</v>
      </c>
      <c r="K323" s="138"/>
    </row>
    <row r="324" spans="1:11" s="103" customFormat="1" ht="15">
      <c r="A324" s="157"/>
      <c r="B324" s="53" t="s">
        <v>151</v>
      </c>
      <c r="C324" s="53" t="s">
        <v>18</v>
      </c>
      <c r="D324" s="62">
        <v>2.18</v>
      </c>
      <c r="E324" s="61">
        <v>6.540000000000001</v>
      </c>
      <c r="K324" s="138"/>
    </row>
    <row r="325" spans="1:11" s="103" customFormat="1" ht="15">
      <c r="A325" s="100" t="s">
        <v>65</v>
      </c>
      <c r="B325" s="51" t="s">
        <v>217</v>
      </c>
      <c r="C325" s="51" t="s">
        <v>180</v>
      </c>
      <c r="D325" s="39"/>
      <c r="E325" s="52">
        <v>12</v>
      </c>
      <c r="K325" s="138"/>
    </row>
    <row r="326" spans="1:11" s="14" customFormat="1" ht="15">
      <c r="A326" s="159"/>
      <c r="B326" s="53" t="s">
        <v>1</v>
      </c>
      <c r="C326" s="53" t="s">
        <v>154</v>
      </c>
      <c r="D326" s="40">
        <v>1.32</v>
      </c>
      <c r="E326" s="114">
        <v>15.84</v>
      </c>
      <c r="K326" s="137"/>
    </row>
    <row r="327" spans="1:5" ht="15">
      <c r="A327" s="160"/>
      <c r="B327" s="53" t="s">
        <v>2</v>
      </c>
      <c r="C327" s="53" t="s">
        <v>19</v>
      </c>
      <c r="D327" s="73">
        <v>0.123</v>
      </c>
      <c r="E327" s="104">
        <v>1.476</v>
      </c>
    </row>
    <row r="328" spans="1:5" ht="15">
      <c r="A328" s="160"/>
      <c r="B328" s="74" t="s">
        <v>216</v>
      </c>
      <c r="C328" s="53" t="s">
        <v>157</v>
      </c>
      <c r="D328" s="75">
        <v>0.0035</v>
      </c>
      <c r="E328" s="104">
        <v>0.042</v>
      </c>
    </row>
    <row r="329" spans="1:5" ht="15">
      <c r="A329" s="160"/>
      <c r="B329" s="53" t="s">
        <v>220</v>
      </c>
      <c r="C329" s="53" t="s">
        <v>6</v>
      </c>
      <c r="D329" s="40"/>
      <c r="E329" s="41">
        <v>6</v>
      </c>
    </row>
    <row r="330" spans="1:11" s="14" customFormat="1" ht="30">
      <c r="A330" s="160"/>
      <c r="B330" s="53" t="s">
        <v>219</v>
      </c>
      <c r="C330" s="53" t="s">
        <v>254</v>
      </c>
      <c r="D330" s="40"/>
      <c r="E330" s="41">
        <v>6</v>
      </c>
      <c r="K330" s="137"/>
    </row>
    <row r="331" spans="1:5" ht="30">
      <c r="A331" s="161"/>
      <c r="B331" s="53" t="s">
        <v>218</v>
      </c>
      <c r="C331" s="53" t="s">
        <v>6</v>
      </c>
      <c r="D331" s="40"/>
      <c r="E331" s="41">
        <v>8</v>
      </c>
    </row>
    <row r="332" spans="1:5" ht="30">
      <c r="A332" s="51" t="s">
        <v>47</v>
      </c>
      <c r="B332" s="46" t="s">
        <v>222</v>
      </c>
      <c r="C332" s="49" t="s">
        <v>6</v>
      </c>
      <c r="D332" s="65"/>
      <c r="E332" s="60">
        <v>6</v>
      </c>
    </row>
    <row r="333" spans="1:5" ht="15">
      <c r="A333" s="155"/>
      <c r="B333" s="50" t="s">
        <v>1</v>
      </c>
      <c r="C333" s="50" t="s">
        <v>154</v>
      </c>
      <c r="D333" s="63">
        <v>0.139</v>
      </c>
      <c r="E333" s="61">
        <v>0.8340000000000001</v>
      </c>
    </row>
    <row r="334" spans="1:5" ht="30">
      <c r="A334" s="156"/>
      <c r="B334" s="45" t="s">
        <v>221</v>
      </c>
      <c r="C334" s="50" t="s">
        <v>6</v>
      </c>
      <c r="D334" s="61">
        <v>1</v>
      </c>
      <c r="E334" s="61">
        <v>6</v>
      </c>
    </row>
    <row r="335" spans="1:5" ht="15">
      <c r="A335" s="157"/>
      <c r="B335" s="50" t="s">
        <v>151</v>
      </c>
      <c r="C335" s="50" t="s">
        <v>18</v>
      </c>
      <c r="D335" s="63">
        <v>0.0097</v>
      </c>
      <c r="E335" s="61">
        <v>0.0582</v>
      </c>
    </row>
    <row r="336" spans="1:5" ht="30">
      <c r="A336" s="49" t="s">
        <v>48</v>
      </c>
      <c r="B336" s="49" t="s">
        <v>178</v>
      </c>
      <c r="C336" s="49" t="s">
        <v>3</v>
      </c>
      <c r="D336" s="52"/>
      <c r="E336" s="52">
        <v>8</v>
      </c>
    </row>
    <row r="337" spans="1:5" ht="15">
      <c r="A337" s="87"/>
      <c r="B337" s="50" t="s">
        <v>1</v>
      </c>
      <c r="C337" s="57" t="s">
        <v>154</v>
      </c>
      <c r="D337" s="54">
        <v>0.197</v>
      </c>
      <c r="E337" s="48">
        <v>1.576</v>
      </c>
    </row>
    <row r="338" spans="1:5" ht="15">
      <c r="A338" s="87"/>
      <c r="B338" s="50" t="s">
        <v>2</v>
      </c>
      <c r="C338" s="57" t="s">
        <v>157</v>
      </c>
      <c r="D338" s="59">
        <v>0.0163</v>
      </c>
      <c r="E338" s="48">
        <v>0.1304</v>
      </c>
    </row>
  </sheetData>
  <sheetProtection/>
  <mergeCells count="34">
    <mergeCell ref="A1:E1"/>
    <mergeCell ref="A3:E3"/>
    <mergeCell ref="A83:A84"/>
    <mergeCell ref="B4:B5"/>
    <mergeCell ref="C4:C5"/>
    <mergeCell ref="D4:D5"/>
    <mergeCell ref="E4:E5"/>
    <mergeCell ref="A2:E2"/>
    <mergeCell ref="E263:E264"/>
    <mergeCell ref="A288:A290"/>
    <mergeCell ref="A261:E261"/>
    <mergeCell ref="A262:E262"/>
    <mergeCell ref="A108:A112"/>
    <mergeCell ref="A136:A138"/>
    <mergeCell ref="A140:A143"/>
    <mergeCell ref="A211:A215"/>
    <mergeCell ref="A223:A227"/>
    <mergeCell ref="A254:A258"/>
    <mergeCell ref="A322:A324"/>
    <mergeCell ref="A326:A331"/>
    <mergeCell ref="A267:A269"/>
    <mergeCell ref="B263:B264"/>
    <mergeCell ref="C263:C264"/>
    <mergeCell ref="D263:D264"/>
    <mergeCell ref="A333:A335"/>
    <mergeCell ref="A4:A5"/>
    <mergeCell ref="A263:A264"/>
    <mergeCell ref="A276:A278"/>
    <mergeCell ref="A280:A282"/>
    <mergeCell ref="A284:A286"/>
    <mergeCell ref="A296:A298"/>
    <mergeCell ref="A300:A302"/>
    <mergeCell ref="A314:A316"/>
    <mergeCell ref="A318:A32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</dc:creator>
  <cp:keywords/>
  <dc:description/>
  <cp:lastModifiedBy>J A B A</cp:lastModifiedBy>
  <cp:lastPrinted>2022-08-12T08:21:04Z</cp:lastPrinted>
  <dcterms:created xsi:type="dcterms:W3CDTF">2005-10-04T05:52:32Z</dcterms:created>
  <dcterms:modified xsi:type="dcterms:W3CDTF">2022-08-12T08:21:43Z</dcterms:modified>
  <cp:category/>
  <cp:version/>
  <cp:contentType/>
  <cp:contentStatus/>
</cp:coreProperties>
</file>