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81" activeTab="3"/>
  </bookViews>
  <sheets>
    <sheet name="ნაკრები" sheetId="1" r:id="rId1"/>
    <sheet name="1 მაგისტრალი" sheetId="2" r:id="rId2"/>
    <sheet name="2 სათავე" sheetId="3" r:id="rId3"/>
    <sheet name="3 რეზერვუარი" sheetId="4" r:id="rId4"/>
  </sheets>
  <definedNames>
    <definedName name="_xlnm.Print_Area" localSheetId="1">'1 მაგისტრალი'!$A$1:$M$75</definedName>
    <definedName name="_xlnm.Print_Area" localSheetId="2">'2 სათავე'!$A$1:$M$111</definedName>
    <definedName name="_xlnm.Print_Area" localSheetId="0">'ნაკრები'!$A$1:$D$29</definedName>
  </definedNames>
  <calcPr fullCalcOnLoad="1"/>
</workbook>
</file>

<file path=xl/sharedStrings.xml><?xml version="1.0" encoding="utf-8"?>
<sst xmlns="http://schemas.openxmlformats.org/spreadsheetml/2006/main" count="508" uniqueCount="202">
  <si>
    <t>sasmeli wylis sistemis mowyobis samuSaoebi</t>
  </si>
  <si>
    <t>#</t>
  </si>
  <si>
    <t xml:space="preserve">samuSaos dasaxeleba </t>
  </si>
  <si>
    <t xml:space="preserve"> Sifri</t>
  </si>
  <si>
    <t>ganz. erT.</t>
  </si>
  <si>
    <t>norma      er-ze</t>
  </si>
  <si>
    <t>raode-noba</t>
  </si>
  <si>
    <t>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</si>
  <si>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</si>
  <si>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</si>
  <si>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</si>
  <si>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</si>
  <si>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</si>
  <si>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</si>
  <si>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</si>
  <si>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m3</t>
  </si>
  <si>
    <t>Sromis danaxarji</t>
  </si>
  <si>
    <t>kac/sT</t>
  </si>
  <si>
    <t>man/sT</t>
  </si>
  <si>
    <t>IV kategoriis gruntis damuSaveba xeliT</t>
  </si>
  <si>
    <t xml:space="preserve">1-80-4 </t>
  </si>
  <si>
    <t>t</t>
  </si>
  <si>
    <t>SromiTi resursebi</t>
  </si>
  <si>
    <t>resursebi</t>
  </si>
  <si>
    <t>m</t>
  </si>
  <si>
    <t>manqanebi</t>
  </si>
  <si>
    <t>lari</t>
  </si>
  <si>
    <t>sxva masala</t>
  </si>
  <si>
    <t>c</t>
  </si>
  <si>
    <t>r e s u r s e b i</t>
  </si>
  <si>
    <t>sxva manqanebi</t>
  </si>
  <si>
    <t>cali</t>
  </si>
  <si>
    <t xml:space="preserve">masalis transporti </t>
  </si>
  <si>
    <t xml:space="preserve">zednadebi xarjebi </t>
  </si>
  <si>
    <t>gegmiuri dagroveba</t>
  </si>
  <si>
    <t>sxva masalebi</t>
  </si>
  <si>
    <t>saxarjTaRricxvo Rirebuleba</t>
  </si>
  <si>
    <t>safuZveli</t>
  </si>
  <si>
    <t xml:space="preserve">   jami</t>
  </si>
  <si>
    <t xml:space="preserve">gegmiuri dagroveba </t>
  </si>
  <si>
    <t>gauTvaliswinebeli xarji</t>
  </si>
  <si>
    <t>m2</t>
  </si>
  <si>
    <t>kg</t>
  </si>
  <si>
    <t>ბ. იოსებიძე</t>
  </si>
  <si>
    <t>შეასრულა</t>
  </si>
  <si>
    <t>obieqturi xarjTaRricxva</t>
  </si>
  <si>
    <t>saxarjTaRicxvo Rirebuleba:</t>
  </si>
  <si>
    <t>xarjTaRricxva</t>
  </si>
  <si>
    <t>dasaxeleba</t>
  </si>
  <si>
    <t>xarjTaRricxva #1</t>
  </si>
  <si>
    <t>6-26-4</t>
  </si>
  <si>
    <t>8-4-7</t>
  </si>
  <si>
    <t>bitumis mastika</t>
  </si>
  <si>
    <t xml:space="preserve">Sromis danaxarjebi </t>
  </si>
  <si>
    <t>armatura a-III Ф14 mm</t>
  </si>
  <si>
    <t>qsaipeqs-admiqsi 1.5%</t>
  </si>
  <si>
    <t>sabazro.</t>
  </si>
  <si>
    <t>ჯამი თავი 1</t>
  </si>
  <si>
    <t>N# 1 magistralis mowyoba</t>
  </si>
  <si>
    <t>Savwylebis saTave, Sualeduri rezervuari da magistrali</t>
  </si>
  <si>
    <t>1-81-3</t>
  </si>
  <si>
    <t>wyali</t>
  </si>
  <si>
    <t>22-8-2</t>
  </si>
  <si>
    <t xml:space="preserve"> </t>
  </si>
  <si>
    <t>lokaluri xarjTaRricxva #2</t>
  </si>
  <si>
    <t>srf 2,6/54</t>
  </si>
  <si>
    <t>22-20-5</t>
  </si>
  <si>
    <t>IV kategoriis gruntis damuSaveba xeliT tranSeaSi</t>
  </si>
  <si>
    <t xml:space="preserve">1-80-4               </t>
  </si>
  <si>
    <t>გარეცხილი RorRi fr. 20-70mm უკუფილტრის მოსაწყობად</t>
  </si>
  <si>
    <t xml:space="preserve">23-1-2  </t>
  </si>
  <si>
    <t>გარეცხილი ღორღი ფრ 20-70</t>
  </si>
  <si>
    <t>მ3</t>
  </si>
  <si>
    <t>გარეცხილი RorRi fr. 10-20mm უკუფილტრის  მოსაწყობად</t>
  </si>
  <si>
    <t>გარეცხილი ღორღი ფრ 10-20</t>
  </si>
  <si>
    <t>msxvilmarcvlovani გარეცხილი qviSა უკუფილტრის მოსაწყობად</t>
  </si>
  <si>
    <t xml:space="preserve">23-1-1          </t>
  </si>
  <si>
    <t>გარეცხილი qviSa</t>
  </si>
  <si>
    <t xml:space="preserve">თიხა-მიწის წყალგაუმტარი ფენის მოწყობა 2х20სმ სისქით </t>
  </si>
  <si>
    <t xml:space="preserve">23-1-1    miy.      </t>
  </si>
  <si>
    <t xml:space="preserve">თიხა </t>
  </si>
  <si>
    <t>RorRis fenilis mowyoba sisqiT 20-sm</t>
  </si>
  <si>
    <t>8-3-2</t>
  </si>
  <si>
    <t xml:space="preserve">manqanebi </t>
  </si>
  <si>
    <t>RorRi</t>
  </si>
  <si>
    <t>kub.m</t>
  </si>
  <si>
    <t xml:space="preserve">r/betonis კაპტაჟის mowyoba m-250 markis wyalSeuRwevadi betoniT qsaipeqs admiqsis danamatiT </t>
  </si>
  <si>
    <t>glinula a-I Ф6 mm</t>
  </si>
  <si>
    <t>betoni m-250</t>
  </si>
  <si>
    <t>yalibis fari</t>
  </si>
  <si>
    <t>ძელაკი</t>
  </si>
  <si>
    <t>ფიცარი დახერხილი III კატ. 25-32 მმ</t>
  </si>
  <si>
    <t>ფიცარი დახერხილი III კატ. 44 მმ და მეტი</t>
  </si>
  <si>
    <t>სხვა მასალები</t>
  </si>
  <si>
    <t xml:space="preserve">კაპტაჟის gare zedapiris hidroizolacia 2 fena bitumis mastikiT </t>
  </si>
  <si>
    <t>100m2</t>
  </si>
  <si>
    <t>l</t>
  </si>
  <si>
    <t>სრფ.4.1-538</t>
  </si>
  <si>
    <t xml:space="preserve"> ჭის სახურავი ჩარჩო ხუფით </t>
  </si>
  <si>
    <t xml:space="preserve">arsebuli gruntiT უკუჩაყრა  ხელით. </t>
  </si>
  <si>
    <t xml:space="preserve">1-22-3             </t>
  </si>
  <si>
    <t xml:space="preserve">ურდულის mowyoba d-100mm </t>
  </si>
  <si>
    <t>16-12-2   miy.</t>
  </si>
  <si>
    <t>komp.</t>
  </si>
  <si>
    <t xml:space="preserve">Sr. danaxarjebi </t>
  </si>
  <si>
    <t>sxva manqana</t>
  </si>
  <si>
    <r>
      <t xml:space="preserve">Tujis ურდული d=100 </t>
    </r>
    <r>
      <rPr>
        <sz val="10"/>
        <rFont val="Sylfaen"/>
        <family val="1"/>
      </rPr>
      <t>pn16</t>
    </r>
  </si>
  <si>
    <t xml:space="preserve">cali </t>
  </si>
  <si>
    <t>miltuCi d-100</t>
  </si>
  <si>
    <t>WanWiki qanCiT</t>
  </si>
  <si>
    <r>
      <t xml:space="preserve">foladis milis montaJi </t>
    </r>
    <r>
      <rPr>
        <b/>
        <sz val="10"/>
        <rFont val="Arial"/>
        <family val="2"/>
      </rPr>
      <t>d</t>
    </r>
    <r>
      <rPr>
        <b/>
        <sz val="10"/>
        <rFont val="AcadNusx"/>
        <family val="0"/>
      </rPr>
      <t xml:space="preserve">-108X4 mm-mde hidravlikuri SemowmebiT </t>
    </r>
  </si>
  <si>
    <t>16-8-3</t>
  </si>
  <si>
    <r>
      <t xml:space="preserve">mili ფოლადი </t>
    </r>
    <r>
      <rPr>
        <sz val="10"/>
        <rFont val="Calibri"/>
        <family val="2"/>
      </rPr>
      <t xml:space="preserve">d=108X4 </t>
    </r>
    <r>
      <rPr>
        <sz val="10"/>
        <rFont val="AcadMtavr"/>
        <family val="0"/>
      </rPr>
      <t>mm</t>
    </r>
  </si>
  <si>
    <t>ფოლადის მილის შეღებვა 2 ფენა ანტიკოროზიული საღებავით</t>
  </si>
  <si>
    <t>15-164-7</t>
  </si>
  <si>
    <t>ანტიკოროზიული საღებავი</t>
  </si>
  <si>
    <t>კგ</t>
  </si>
  <si>
    <t>ოლიფა</t>
  </si>
  <si>
    <t>milebis gamorecxva d-108 mm</t>
  </si>
  <si>
    <t>სულ ჯამი</t>
  </si>
  <si>
    <t xml:space="preserve">თავი 1 კაპტაჟის მოწყობა </t>
  </si>
  <si>
    <t>wyalsadenis saTave nagebobis kaptaJis moyoba</t>
  </si>
  <si>
    <t>გაფხვიერებული da arsebuli gruntis ukumiyra  xeliT</t>
  </si>
  <si>
    <t>სულ jami</t>
  </si>
  <si>
    <t>xarjTaRricxva #2</t>
  </si>
  <si>
    <t>lokaluri xarjTaRricxva #1</t>
  </si>
  <si>
    <t>wyalsadeni magistralis mowyoba</t>
  </si>
  <si>
    <t>sul 3 cali</t>
  </si>
  <si>
    <t>mili d=40 mm პნ-10</t>
  </si>
  <si>
    <t>polieTilenis milis montaJi d-40 mm-mde hidravlikuri SemowmebiT pn-10</t>
  </si>
  <si>
    <t>polieTilenis milis montaJi d-50 mm-mde hidravlikuri SemowmebiT pn-10</t>
  </si>
  <si>
    <t>N# 2 saTaveebis mowyoba</t>
  </si>
  <si>
    <t xml:space="preserve">თავი 1  polieTilenis მაგისტრალური მილსადენის მოწყობა </t>
  </si>
  <si>
    <t>mili d=50 mm პნ-10</t>
  </si>
  <si>
    <t>22-30-1</t>
  </si>
  <si>
    <t>10 m3</t>
  </si>
  <si>
    <t xml:space="preserve">rk/b Wa d=1000mm </t>
  </si>
  <si>
    <t>srf 4,1/109</t>
  </si>
  <si>
    <t>betoni saxuravi fila, xufiT</t>
  </si>
  <si>
    <t>srf 4,1/116</t>
  </si>
  <si>
    <t>rk/b Wis Ziris</t>
  </si>
  <si>
    <t>srf 4,1/146</t>
  </si>
  <si>
    <t>gamanawileblad anakrebi rk/b Wis mowyoba d=1000mm 1 kompl. simaRliT 1,0.m. xufiT</t>
  </si>
  <si>
    <t>დაბა ლენტეხში სოფ. saydarSi წყალმომარაგების სისტემების მოწყობა</t>
  </si>
  <si>
    <t>rezervuaridan gamomavali da gamanawileblis gasakeTeblad დ-102*3 მმ ფოლადის მილით</t>
  </si>
  <si>
    <t xml:space="preserve">22-6-6   </t>
  </si>
  <si>
    <t xml:space="preserve">mili d-159*4 მმ </t>
  </si>
  <si>
    <t>srf 2,1/85</t>
  </si>
  <si>
    <t>foladis miltuCis montaJi d-100</t>
  </si>
  <si>
    <t>22-29-5</t>
  </si>
  <si>
    <t>miltuCi d-150</t>
  </si>
  <si>
    <t>sabazro</t>
  </si>
  <si>
    <t>Tujis urduli d=100 mm montaJi pn 6</t>
  </si>
  <si>
    <t>22-24-5</t>
  </si>
  <si>
    <t>Sromis danaxarjebi</t>
  </si>
  <si>
    <t xml:space="preserve">sxva manqana </t>
  </si>
  <si>
    <t>Tujis urduli d= 150 mm pn-10</t>
  </si>
  <si>
    <t>srf 6/254</t>
  </si>
  <si>
    <r>
      <t xml:space="preserve">ჩამკეტი onkanis (ventilisი) </t>
    </r>
    <r>
      <rPr>
        <b/>
        <sz val="10"/>
        <rFont val="Sylfaen"/>
        <family val="1"/>
      </rPr>
      <t>D</t>
    </r>
    <r>
      <rPr>
        <b/>
        <sz val="10"/>
        <rFont val="AcadNusx"/>
        <family val="0"/>
      </rPr>
      <t>=20mm montaJi</t>
    </r>
  </si>
  <si>
    <t>22-25-1 miyenebiT</t>
  </si>
  <si>
    <r>
      <t xml:space="preserve">ventili </t>
    </r>
    <r>
      <rPr>
        <sz val="11"/>
        <rFont val="Sylfaen"/>
        <family val="1"/>
      </rPr>
      <t>D-20 მმ PN16</t>
    </r>
  </si>
  <si>
    <t>პრ</t>
  </si>
  <si>
    <t xml:space="preserve">foladis calmxrivi xraxni d=20 mm </t>
  </si>
  <si>
    <t>lokaluri xarjTaRricxva 3</t>
  </si>
  <si>
    <t xml:space="preserve">1.5 m3-iani rezervuari </t>
  </si>
  <si>
    <t>Tavi I</t>
  </si>
  <si>
    <t>1.5 m3-iani rezervuari</t>
  </si>
  <si>
    <t>rezervuaris qveS RorRis safuZvlis mowyoba datkepvniT sisqiT 20 sm</t>
  </si>
  <si>
    <t xml:space="preserve">sn da w
8-3-2 </t>
  </si>
  <si>
    <r>
      <t>m</t>
    </r>
    <r>
      <rPr>
        <b/>
        <vertAlign val="superscript"/>
        <sz val="10"/>
        <rFont val="AcadMtavr"/>
        <family val="0"/>
      </rPr>
      <t>3</t>
    </r>
  </si>
  <si>
    <t>qviSa-RorRi fraqcia 0-40 mm</t>
  </si>
  <si>
    <r>
      <t>m</t>
    </r>
    <r>
      <rPr>
        <vertAlign val="superscript"/>
        <sz val="10"/>
        <rFont val="AcadMtavr"/>
        <family val="0"/>
      </rPr>
      <t>3</t>
    </r>
  </si>
  <si>
    <t>20 sm sisqis monoliTuri rk.betonis rezervuaris mowyoba b-22,5 betoniT</t>
  </si>
  <si>
    <t>100 m3</t>
  </si>
  <si>
    <t>armatura a-III klasis</t>
  </si>
  <si>
    <t>srf 1,1/27</t>
  </si>
  <si>
    <r>
      <t>betoni b-22,5 B(</t>
    </r>
    <r>
      <rPr>
        <sz val="10"/>
        <rFont val="Sylfaen"/>
        <family val="1"/>
      </rPr>
      <t>M</t>
    </r>
    <r>
      <rPr>
        <sz val="12"/>
        <rFont val="Sylfaen"/>
        <family val="1"/>
      </rPr>
      <t>-</t>
    </r>
    <r>
      <rPr>
        <sz val="12"/>
        <rFont val="AcadNusx"/>
        <family val="0"/>
      </rPr>
      <t>300)</t>
    </r>
  </si>
  <si>
    <t>srf 4,1/350</t>
  </si>
  <si>
    <t>yalibis fari 25 mm</t>
  </si>
  <si>
    <t>srf:5/80</t>
  </si>
  <si>
    <t>xe masala 25-32 mm III xarisxi</t>
  </si>
  <si>
    <t>srf:5/19</t>
  </si>
  <si>
    <t>danarCeni xarjebi</t>
  </si>
  <si>
    <t xml:space="preserve">cement-qviSis duRabis qanobiani fenis mowyoba rezervuaris ZirSi, saS.sisqiT 5sm </t>
  </si>
  <si>
    <t xml:space="preserve">11-8-1 11-8-2            </t>
  </si>
  <si>
    <t>100 m2</t>
  </si>
  <si>
    <t xml:space="preserve">SromiTi resursebi </t>
  </si>
  <si>
    <t xml:space="preserve">cementis xsnari m-200  </t>
  </si>
  <si>
    <t>srf:4,1/378</t>
  </si>
  <si>
    <t>rezervuaris kedlebis izolacia cxeli bitumiT 2 fena</t>
  </si>
  <si>
    <t>bitumi</t>
  </si>
  <si>
    <t>srf 40/545</t>
  </si>
  <si>
    <t>liTonis furcliT da kuTxovaniT luqis mowyoba 70X70</t>
  </si>
  <si>
    <t>23-23</t>
  </si>
  <si>
    <t>kompl</t>
  </si>
  <si>
    <t>foladis furceli 4mm</t>
  </si>
  <si>
    <t>kuTxovana 50X50X4</t>
  </si>
  <si>
    <t>cementis xsnari მ-200</t>
  </si>
  <si>
    <t>xarjTaRricxva #3</t>
  </si>
  <si>
    <t>N# 3 rezervuaris mowyoba</t>
  </si>
  <si>
    <t xml:space="preserve">mili d-102*3 მმ </t>
  </si>
  <si>
    <t>%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</si>
</sst>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_-* #,##0.000_р_._-;\-* #,##0.000_р_._-;_-* &quot;-&quot;???_р_._-;_-@_-"/>
    <numFmt numFmtId="176" formatCode="_-* #,##0.00_р_._-;\-* #,##0.00_р_._-;_-* &quot;-&quot;???_р_._-;_-@_-"/>
    <numFmt numFmtId="177" formatCode="_-* #,##0.00\ _₾_-;\-* #,##0.00\ _₾_-;_-* &quot;-&quot;??\ _₾_-;_-@_-"/>
    <numFmt numFmtId="178" formatCode="_-* #,##0.00_р_._-;\-* #,##0.00_р_._-;_-* &quot;-&quot;??_р_._-;_-@_-"/>
    <numFmt numFmtId="179" formatCode="_-* #,##0.00\ _L_a_r_i_-;\-* #,##0.00\ _L_a_r_i_-;_-* &quot;-&quot;??\ _L_a_r_i_-;_-@_-"/>
    <numFmt numFmtId="180" formatCode="_(* #,##0.0000_);_(* \(#,##0.0000\);_(* &quot;-&quot;??_);_(@_)"/>
    <numFmt numFmtId="181" formatCode="_(* #,##0.000_);_(* \(#,##0.000\);_(* &quot;-&quot;??_);_(@_)"/>
    <numFmt numFmtId="182" formatCode="0.00000"/>
    <numFmt numFmtId="183" formatCode="#,##0.000"/>
    <numFmt numFmtId="184" formatCode="_(* #,##0.0_);_(* \(#,##0.0\);_(* &quot;-&quot;??_);_(@_)"/>
    <numFmt numFmtId="185" formatCode="_(* #,##0_);_(* \(#,##0\);_(* &quot;-&quot;??_);_(@_)"/>
    <numFmt numFmtId="186" formatCode="_(* #,##0.00000_);_(* \(#,##0.00000\);_(* &quot;-&quot;??_);_(@_)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\ _₽_-;\-* #,##0.00\ _₽_-;_-* &quot;-&quot;??\ _₽_-;_-@_-"/>
    <numFmt numFmtId="191" formatCode="_(* #,##0.00_);_(* \(#,##0.00\);_(* &quot;-&quot;???_);_(@_)"/>
  </numFmts>
  <fonts count="83">
    <font>
      <sz val="11"/>
      <color theme="1"/>
      <name val="Calibri"/>
      <family val="2"/>
    </font>
    <font>
      <sz val="11"/>
      <color indexed="8"/>
      <name val="Sylfaen"/>
      <family val="2"/>
    </font>
    <font>
      <sz val="10"/>
      <name val="Arial"/>
      <family val="2"/>
    </font>
    <font>
      <b/>
      <sz val="12"/>
      <name val="AcadMtavr"/>
      <family val="0"/>
    </font>
    <font>
      <sz val="10"/>
      <name val="AcadNusx"/>
      <family val="0"/>
    </font>
    <font>
      <b/>
      <sz val="11"/>
      <name val="AcadMtavr"/>
      <family val="0"/>
    </font>
    <font>
      <sz val="11"/>
      <name val="AcadMtavr"/>
      <family val="0"/>
    </font>
    <font>
      <sz val="8"/>
      <name val="AcadNusx"/>
      <family val="0"/>
    </font>
    <font>
      <sz val="10"/>
      <name val="AcadMtavr"/>
      <family val="0"/>
    </font>
    <font>
      <sz val="9"/>
      <name val="AcadNusx"/>
      <family val="0"/>
    </font>
    <font>
      <b/>
      <sz val="8"/>
      <name val="AcadNusx"/>
      <family val="0"/>
    </font>
    <font>
      <b/>
      <sz val="10"/>
      <name val="AcadNusx"/>
      <family val="0"/>
    </font>
    <font>
      <sz val="10"/>
      <name val="Calibri"/>
      <family val="2"/>
    </font>
    <font>
      <sz val="11"/>
      <name val="AcadNusx"/>
      <family val="0"/>
    </font>
    <font>
      <sz val="12"/>
      <name val="AcadNusx"/>
      <family val="0"/>
    </font>
    <font>
      <b/>
      <sz val="9"/>
      <name val="AcadNusx"/>
      <family val="0"/>
    </font>
    <font>
      <sz val="10"/>
      <name val="Arial Cyr"/>
      <family val="2"/>
    </font>
    <font>
      <sz val="8"/>
      <name val="Sylfaen"/>
      <family val="2"/>
    </font>
    <font>
      <b/>
      <sz val="10"/>
      <name val="AcadMtavr"/>
      <family val="0"/>
    </font>
    <font>
      <i/>
      <sz val="10"/>
      <name val="AcadMtavr"/>
      <family val="0"/>
    </font>
    <font>
      <b/>
      <i/>
      <sz val="10"/>
      <name val="AcadMtavr"/>
      <family val="0"/>
    </font>
    <font>
      <b/>
      <sz val="10"/>
      <name val="Arial"/>
      <family val="2"/>
    </font>
    <font>
      <b/>
      <u val="single"/>
      <sz val="10"/>
      <name val="AcadNusx"/>
      <family val="0"/>
    </font>
    <font>
      <b/>
      <sz val="14"/>
      <name val="AcadMtavr"/>
      <family val="0"/>
    </font>
    <font>
      <b/>
      <u val="single"/>
      <sz val="14"/>
      <name val="AcadMtavr"/>
      <family val="0"/>
    </font>
    <font>
      <b/>
      <u val="single"/>
      <sz val="12"/>
      <name val="AcadMtavr"/>
      <family val="0"/>
    </font>
    <font>
      <sz val="8"/>
      <name val="AcadMtavr"/>
      <family val="0"/>
    </font>
    <font>
      <b/>
      <sz val="11"/>
      <name val="AcadNusx"/>
      <family val="0"/>
    </font>
    <font>
      <b/>
      <sz val="8"/>
      <name val="AcadMtavr"/>
      <family val="0"/>
    </font>
    <font>
      <sz val="7"/>
      <name val="AcadMtavr"/>
      <family val="0"/>
    </font>
    <font>
      <sz val="11"/>
      <color indexed="8"/>
      <name val="Calibri"/>
      <family val="2"/>
    </font>
    <font>
      <b/>
      <sz val="10"/>
      <name val="Sylfaen"/>
      <family val="1"/>
    </font>
    <font>
      <sz val="10"/>
      <name val="Sylfaen"/>
      <family val="1"/>
    </font>
    <font>
      <b/>
      <sz val="12"/>
      <name val="AcadNusx"/>
      <family val="0"/>
    </font>
    <font>
      <i/>
      <sz val="10"/>
      <name val="AcadNusx"/>
      <family val="0"/>
    </font>
    <font>
      <i/>
      <sz val="12"/>
      <name val="AcadNusx"/>
      <family val="0"/>
    </font>
    <font>
      <sz val="11"/>
      <name val="Sylfaen"/>
      <family val="1"/>
    </font>
    <font>
      <b/>
      <vertAlign val="superscript"/>
      <sz val="10"/>
      <name val="AcadMtavr"/>
      <family val="0"/>
    </font>
    <font>
      <vertAlign val="superscript"/>
      <sz val="10"/>
      <name val="AcadMtavr"/>
      <family val="0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8"/>
      <color indexed="8"/>
      <name val="Calibri"/>
      <family val="2"/>
    </font>
    <font>
      <b/>
      <sz val="9"/>
      <name val="Calibri Light"/>
      <family val="1"/>
    </font>
    <font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8"/>
      <color theme="1"/>
      <name val="Calibri"/>
      <family val="2"/>
    </font>
    <font>
      <sz val="11"/>
      <color theme="1"/>
      <name val="Sylfaen"/>
      <family val="1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16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16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55">
    <xf numFmtId="0" fontId="0" fillId="0" borderId="0" xfId="0" applyFont="1" applyAlignment="1">
      <alignment/>
    </xf>
    <xf numFmtId="1" fontId="4" fillId="33" borderId="0" xfId="0" applyNumberFormat="1" applyFont="1" applyFill="1" applyAlignment="1">
      <alignment/>
    </xf>
    <xf numFmtId="0" fontId="13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2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152" applyFont="1" applyFill="1" applyBorder="1" applyAlignment="1">
      <alignment horizontal="center" vertical="center"/>
      <protection/>
    </xf>
    <xf numFmtId="9" fontId="8" fillId="33" borderId="10" xfId="0" applyNumberFormat="1" applyFont="1" applyFill="1" applyBorder="1" applyAlignment="1">
      <alignment horizontal="center" vertical="center" wrapText="1"/>
    </xf>
    <xf numFmtId="171" fontId="20" fillId="33" borderId="10" xfId="42" applyFont="1" applyFill="1" applyBorder="1" applyAlignment="1">
      <alignment horizontal="center" vertical="center"/>
    </xf>
    <xf numFmtId="0" fontId="7" fillId="33" borderId="0" xfId="152" applyFont="1" applyFill="1" applyAlignment="1">
      <alignment horizontal="center" vertical="center" wrapText="1" shrinkToFit="1"/>
      <protection/>
    </xf>
    <xf numFmtId="2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0" xfId="92" applyFill="1" applyAlignment="1">
      <alignment horizontal="center"/>
      <protection/>
    </xf>
    <xf numFmtId="0" fontId="3" fillId="33" borderId="0" xfId="151" applyFont="1" applyFill="1" applyAlignment="1">
      <alignment vertical="center" shrinkToFit="1"/>
      <protection/>
    </xf>
    <xf numFmtId="0" fontId="3" fillId="33" borderId="0" xfId="151" applyFont="1" applyFill="1" applyAlignment="1">
      <alignment horizontal="center" vertical="center" wrapText="1" shrinkToFit="1"/>
      <protection/>
    </xf>
    <xf numFmtId="0" fontId="6" fillId="33" borderId="0" xfId="0" applyFont="1" applyFill="1" applyAlignment="1">
      <alignment vertical="center"/>
    </xf>
    <xf numFmtId="0" fontId="8" fillId="33" borderId="0" xfId="127" applyFont="1" applyFill="1" applyAlignment="1">
      <alignment horizontal="left"/>
      <protection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127" applyFont="1" applyFill="1" applyAlignment="1">
      <alignment horizontal="right"/>
      <protection/>
    </xf>
    <xf numFmtId="2" fontId="6" fillId="33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0" xfId="42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13" fillId="33" borderId="0" xfId="151" applyFont="1" applyFill="1" applyAlignment="1">
      <alignment vertical="center" wrapText="1"/>
      <protection/>
    </xf>
    <xf numFmtId="173" fontId="27" fillId="33" borderId="0" xfId="42" applyNumberFormat="1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8" fillId="33" borderId="0" xfId="92" applyFont="1" applyFill="1">
      <alignment/>
      <protection/>
    </xf>
    <xf numFmtId="0" fontId="2" fillId="33" borderId="0" xfId="92" applyFill="1">
      <alignment/>
      <protection/>
    </xf>
    <xf numFmtId="4" fontId="0" fillId="33" borderId="0" xfId="0" applyNumberFormat="1" applyFill="1" applyAlignment="1">
      <alignment horizontal="right" vertical="center"/>
    </xf>
    <xf numFmtId="4" fontId="2" fillId="33" borderId="0" xfId="0" applyNumberFormat="1" applyFon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9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2" fontId="26" fillId="33" borderId="10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8" fillId="0" borderId="12" xfId="152" applyFont="1" applyBorder="1" applyAlignment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71" fontId="19" fillId="0" borderId="12" xfId="42" applyFont="1" applyBorder="1" applyAlignment="1">
      <alignment horizontal="center" vertical="center"/>
    </xf>
    <xf numFmtId="0" fontId="18" fillId="34" borderId="10" xfId="152" applyFont="1" applyFill="1" applyBorder="1" applyAlignment="1">
      <alignment horizontal="center" vertical="center"/>
      <protection/>
    </xf>
    <xf numFmtId="0" fontId="18" fillId="34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171" fontId="20" fillId="34" borderId="10" xfId="42" applyFont="1" applyFill="1" applyBorder="1" applyAlignment="1">
      <alignment horizontal="center" vertical="center"/>
    </xf>
    <xf numFmtId="0" fontId="18" fillId="0" borderId="10" xfId="152" applyFont="1" applyBorder="1" applyAlignment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 wrapText="1"/>
    </xf>
    <xf numFmtId="171" fontId="19" fillId="0" borderId="10" xfId="42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90" applyFont="1" applyBorder="1" applyAlignment="1">
      <alignment horizontal="center" vertical="center"/>
      <protection/>
    </xf>
    <xf numFmtId="0" fontId="11" fillId="33" borderId="10" xfId="15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 quotePrefix="1">
      <alignment horizontal="center" vertical="center" wrapText="1"/>
    </xf>
    <xf numFmtId="1" fontId="4" fillId="33" borderId="10" xfId="52" applyNumberFormat="1" applyFont="1" applyFill="1" applyBorder="1" applyAlignment="1">
      <alignment horizontal="center" vertical="center" wrapText="1"/>
    </xf>
    <xf numFmtId="179" fontId="4" fillId="33" borderId="10" xfId="52" applyFont="1" applyFill="1" applyBorder="1" applyAlignment="1">
      <alignment horizontal="center" vertical="center" wrapText="1"/>
    </xf>
    <xf numFmtId="174" fontId="4" fillId="33" borderId="10" xfId="52" applyNumberFormat="1" applyFont="1" applyFill="1" applyBorder="1" applyAlignment="1">
      <alignment horizontal="center" vertical="center" wrapText="1"/>
    </xf>
    <xf numFmtId="3" fontId="4" fillId="33" borderId="10" xfId="52" applyNumberFormat="1" applyFont="1" applyFill="1" applyBorder="1" applyAlignment="1">
      <alignment horizontal="center" vertical="center" wrapText="1"/>
    </xf>
    <xf numFmtId="0" fontId="2" fillId="33" borderId="0" xfId="92" applyFill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7" fillId="33" borderId="0" xfId="152" applyFont="1" applyFill="1" applyAlignment="1">
      <alignment horizontal="center" vertical="center" shrinkToFit="1"/>
      <protection/>
    </xf>
    <xf numFmtId="0" fontId="0" fillId="0" borderId="0" xfId="0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152" applyFont="1" applyFill="1" applyBorder="1" applyAlignment="1">
      <alignment horizontal="center" vertical="center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7" fillId="33" borderId="10" xfId="151" applyFont="1" applyFill="1" applyBorder="1" applyAlignment="1">
      <alignment horizontal="center" vertical="center" wrapText="1"/>
      <protection/>
    </xf>
    <xf numFmtId="9" fontId="7" fillId="33" borderId="10" xfId="0" applyNumberFormat="1" applyFont="1" applyFill="1" applyBorder="1" applyAlignment="1">
      <alignment horizontal="center" vertical="center" wrapText="1"/>
    </xf>
    <xf numFmtId="0" fontId="4" fillId="33" borderId="10" xfId="109" applyFont="1" applyFill="1" applyBorder="1" applyAlignment="1">
      <alignment horizontal="center" vertical="center" wrapText="1"/>
      <protection/>
    </xf>
    <xf numFmtId="0" fontId="4" fillId="33" borderId="10" xfId="151" applyFont="1" applyFill="1" applyBorder="1" applyAlignment="1">
      <alignment horizontal="center" vertical="center"/>
      <protection/>
    </xf>
    <xf numFmtId="0" fontId="7" fillId="33" borderId="0" xfId="151" applyFont="1" applyFill="1" applyAlignment="1">
      <alignment horizontal="center" vertical="center" shrinkToFit="1"/>
      <protection/>
    </xf>
    <xf numFmtId="171" fontId="8" fillId="33" borderId="10" xfId="42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43" fontId="4" fillId="33" borderId="10" xfId="51" applyFont="1" applyFill="1" applyBorder="1" applyAlignment="1">
      <alignment horizontal="center" vertical="center"/>
    </xf>
    <xf numFmtId="43" fontId="4" fillId="33" borderId="10" xfId="5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2" fontId="21" fillId="0" borderId="12" xfId="0" applyNumberFormat="1" applyFont="1" applyBorder="1" applyAlignment="1">
      <alignment/>
    </xf>
    <xf numFmtId="0" fontId="56" fillId="0" borderId="14" xfId="128" applyFont="1" applyBorder="1" applyAlignment="1">
      <alignment vertical="center" wrapText="1"/>
      <protection/>
    </xf>
    <xf numFmtId="0" fontId="56" fillId="0" borderId="15" xfId="128" applyFont="1" applyBorder="1" applyAlignment="1">
      <alignment vertical="center" wrapText="1"/>
      <protection/>
    </xf>
    <xf numFmtId="0" fontId="11" fillId="0" borderId="10" xfId="128" applyFont="1" applyBorder="1" applyAlignment="1">
      <alignment horizontal="center" vertical="center" wrapText="1"/>
      <protection/>
    </xf>
    <xf numFmtId="0" fontId="11" fillId="0" borderId="10" xfId="128" applyFont="1" applyBorder="1" applyAlignment="1">
      <alignment vertical="center" wrapText="1"/>
      <protection/>
    </xf>
    <xf numFmtId="49" fontId="10" fillId="0" borderId="10" xfId="128" applyNumberFormat="1" applyFont="1" applyBorder="1" applyAlignment="1">
      <alignment horizontal="center" vertical="center" wrapText="1"/>
      <protection/>
    </xf>
    <xf numFmtId="0" fontId="11" fillId="0" borderId="10" xfId="128" applyFont="1" applyBorder="1" applyAlignment="1">
      <alignment horizontal="center" vertical="center"/>
      <protection/>
    </xf>
    <xf numFmtId="0" fontId="10" fillId="0" borderId="10" xfId="128" applyFont="1" applyBorder="1" applyAlignment="1">
      <alignment horizontal="center" vertical="center"/>
      <protection/>
    </xf>
    <xf numFmtId="2" fontId="22" fillId="0" borderId="10" xfId="128" applyNumberFormat="1" applyFont="1" applyBorder="1" applyAlignment="1">
      <alignment horizontal="center" vertical="center" wrapText="1"/>
      <protection/>
    </xf>
    <xf numFmtId="2" fontId="11" fillId="0" borderId="10" xfId="128" applyNumberFormat="1" applyFont="1" applyBorder="1" applyAlignment="1">
      <alignment horizontal="center" vertical="center"/>
      <protection/>
    </xf>
    <xf numFmtId="0" fontId="4" fillId="0" borderId="10" xfId="128" applyFont="1" applyBorder="1" applyAlignment="1">
      <alignment horizontal="center" vertical="center" wrapText="1"/>
      <protection/>
    </xf>
    <xf numFmtId="0" fontId="4" fillId="0" borderId="10" xfId="128" applyFont="1" applyBorder="1" applyAlignment="1">
      <alignment vertical="center" wrapText="1"/>
      <protection/>
    </xf>
    <xf numFmtId="0" fontId="10" fillId="0" borderId="10" xfId="128" applyFont="1" applyBorder="1" applyAlignment="1">
      <alignment horizontal="center" vertical="center" wrapText="1"/>
      <protection/>
    </xf>
    <xf numFmtId="0" fontId="4" fillId="0" borderId="10" xfId="128" applyFont="1" applyBorder="1" applyAlignment="1">
      <alignment horizontal="center" vertical="center"/>
      <protection/>
    </xf>
    <xf numFmtId="0" fontId="7" fillId="0" borderId="10" xfId="128" applyFont="1" applyBorder="1" applyAlignment="1">
      <alignment horizontal="center" vertical="center"/>
      <protection/>
    </xf>
    <xf numFmtId="2" fontId="4" fillId="0" borderId="10" xfId="128" applyNumberFormat="1" applyFont="1" applyBorder="1" applyAlignment="1">
      <alignment horizontal="center" vertical="center"/>
      <protection/>
    </xf>
    <xf numFmtId="172" fontId="4" fillId="0" borderId="10" xfId="128" applyNumberFormat="1" applyFont="1" applyBorder="1" applyAlignment="1">
      <alignment horizontal="center" vertical="center"/>
      <protection/>
    </xf>
    <xf numFmtId="0" fontId="31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7" fontId="78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horizontal="center" vertical="center"/>
    </xf>
    <xf numFmtId="0" fontId="11" fillId="0" borderId="10" xfId="90" applyFont="1" applyBorder="1" applyAlignment="1" quotePrefix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177" fontId="4" fillId="0" borderId="10" xfId="42" applyNumberFormat="1" applyFont="1" applyFill="1" applyBorder="1" applyAlignment="1">
      <alignment horizontal="center" vertical="center" wrapText="1"/>
    </xf>
    <xf numFmtId="0" fontId="11" fillId="0" borderId="10" xfId="153" applyFont="1" applyBorder="1" applyAlignment="1">
      <alignment horizontal="center" vertical="center"/>
      <protection/>
    </xf>
    <xf numFmtId="0" fontId="11" fillId="0" borderId="10" xfId="153" applyFont="1" applyBorder="1" applyAlignment="1">
      <alignment horizontal="center" vertical="center" wrapText="1"/>
      <protection/>
    </xf>
    <xf numFmtId="0" fontId="4" fillId="0" borderId="10" xfId="90" applyFont="1" applyBorder="1" applyAlignment="1">
      <alignment vertical="center" wrapText="1"/>
      <protection/>
    </xf>
    <xf numFmtId="0" fontId="4" fillId="0" borderId="10" xfId="90" applyFont="1" applyBorder="1" applyAlignment="1">
      <alignment horizontal="center" vertical="center" wrapText="1"/>
      <protection/>
    </xf>
    <xf numFmtId="2" fontId="4" fillId="0" borderId="10" xfId="90" applyNumberFormat="1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177" fontId="78" fillId="0" borderId="10" xfId="42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79" fillId="0" borderId="10" xfId="42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77" fontId="4" fillId="0" borderId="10" xfId="42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80" fillId="0" borderId="10" xfId="0" applyFont="1" applyBorder="1" applyAlignment="1">
      <alignment/>
    </xf>
    <xf numFmtId="173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91" fontId="9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 quotePrefix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174" fontId="2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11" fillId="0" borderId="10" xfId="109" applyFont="1" applyBorder="1" applyAlignment="1">
      <alignment horizontal="center" vertical="center" wrapText="1"/>
      <protection/>
    </xf>
    <xf numFmtId="0" fontId="11" fillId="0" borderId="10" xfId="109" applyFont="1" applyBorder="1" applyAlignment="1">
      <alignment vertical="center" wrapText="1"/>
      <protection/>
    </xf>
    <xf numFmtId="49" fontId="10" fillId="0" borderId="10" xfId="109" applyNumberFormat="1" applyFont="1" applyBorder="1" applyAlignment="1">
      <alignment horizontal="center" vertical="center" wrapText="1"/>
      <protection/>
    </xf>
    <xf numFmtId="0" fontId="11" fillId="0" borderId="10" xfId="109" applyFont="1" applyBorder="1" applyAlignment="1">
      <alignment horizontal="center" vertical="center"/>
      <protection/>
    </xf>
    <xf numFmtId="0" fontId="10" fillId="0" borderId="10" xfId="109" applyFont="1" applyBorder="1" applyAlignment="1">
      <alignment horizontal="center" vertical="center"/>
      <protection/>
    </xf>
    <xf numFmtId="174" fontId="22" fillId="0" borderId="10" xfId="109" applyNumberFormat="1" applyFont="1" applyBorder="1" applyAlignment="1">
      <alignment horizontal="center" vertical="center" wrapText="1"/>
      <protection/>
    </xf>
    <xf numFmtId="175" fontId="78" fillId="0" borderId="10" xfId="0" applyNumberFormat="1" applyFont="1" applyBorder="1" applyAlignment="1">
      <alignment horizontal="center" vertical="center"/>
    </xf>
    <xf numFmtId="0" fontId="11" fillId="0" borderId="10" xfId="90" applyFont="1" applyBorder="1" applyAlignment="1">
      <alignment horizontal="center" vertical="center" wrapText="1"/>
      <protection/>
    </xf>
    <xf numFmtId="0" fontId="15" fillId="0" borderId="10" xfId="90" applyFont="1" applyBorder="1" applyAlignment="1">
      <alignment horizontal="center" vertical="center" wrapText="1"/>
      <protection/>
    </xf>
    <xf numFmtId="2" fontId="4" fillId="0" borderId="10" xfId="90" applyNumberFormat="1" applyFont="1" applyBorder="1" applyAlignment="1">
      <alignment horizontal="center" vertical="center"/>
      <protection/>
    </xf>
    <xf numFmtId="0" fontId="79" fillId="0" borderId="10" xfId="0" applyFont="1" applyBorder="1" applyAlignment="1">
      <alignment horizontal="center" vertical="center"/>
    </xf>
    <xf numFmtId="173" fontId="4" fillId="0" borderId="10" xfId="90" applyNumberFormat="1" applyFont="1" applyBorder="1" applyAlignment="1">
      <alignment horizontal="center" vertical="center"/>
      <protection/>
    </xf>
    <xf numFmtId="0" fontId="15" fillId="0" borderId="10" xfId="90" applyFont="1" applyBorder="1" applyAlignment="1" quotePrefix="1">
      <alignment horizontal="center" vertical="center" wrapText="1"/>
      <protection/>
    </xf>
    <xf numFmtId="0" fontId="4" fillId="0" borderId="10" xfId="90" applyFont="1" applyBorder="1" applyAlignment="1">
      <alignment horizontal="left" vertical="center"/>
      <protection/>
    </xf>
    <xf numFmtId="2" fontId="79" fillId="0" borderId="10" xfId="0" applyNumberFormat="1" applyFont="1" applyBorder="1" applyAlignment="1">
      <alignment horizontal="center" vertical="center" wrapText="1"/>
    </xf>
    <xf numFmtId="173" fontId="4" fillId="0" borderId="10" xfId="90" applyNumberFormat="1" applyFont="1" applyBorder="1" applyAlignment="1">
      <alignment horizontal="center" vertical="center" wrapText="1"/>
      <protection/>
    </xf>
    <xf numFmtId="0" fontId="11" fillId="0" borderId="10" xfId="90" applyFont="1" applyBorder="1" applyAlignment="1">
      <alignment vertical="center" wrapText="1"/>
      <protection/>
    </xf>
    <xf numFmtId="14" fontId="10" fillId="0" borderId="10" xfId="90" applyNumberFormat="1" applyFont="1" applyBorder="1" applyAlignment="1">
      <alignment horizontal="center" vertical="center" wrapText="1"/>
      <protection/>
    </xf>
    <xf numFmtId="0" fontId="11" fillId="0" borderId="10" xfId="90" applyFont="1" applyBorder="1" applyAlignment="1">
      <alignment horizontal="center" vertical="center"/>
      <protection/>
    </xf>
    <xf numFmtId="2" fontId="22" fillId="0" borderId="10" xfId="90" applyNumberFormat="1" applyFont="1" applyBorder="1" applyAlignment="1">
      <alignment horizontal="center" vertical="center"/>
      <protection/>
    </xf>
    <xf numFmtId="177" fontId="4" fillId="0" borderId="10" xfId="44" applyFont="1" applyFill="1" applyBorder="1" applyAlignment="1">
      <alignment horizontal="center" vertical="center"/>
    </xf>
    <xf numFmtId="177" fontId="4" fillId="0" borderId="10" xfId="44" applyFont="1" applyFill="1" applyBorder="1" applyAlignment="1">
      <alignment horizontal="center" vertical="center" wrapText="1"/>
    </xf>
    <xf numFmtId="171" fontId="4" fillId="33" borderId="10" xfId="42" applyFont="1" applyFill="1" applyBorder="1" applyAlignment="1">
      <alignment horizontal="center" vertical="center"/>
    </xf>
    <xf numFmtId="185" fontId="4" fillId="33" borderId="10" xfId="42" applyNumberFormat="1" applyFont="1" applyFill="1" applyBorder="1" applyAlignment="1">
      <alignment horizontal="center" vertical="center" wrapText="1"/>
    </xf>
    <xf numFmtId="171" fontId="4" fillId="33" borderId="10" xfId="42" applyFont="1" applyFill="1" applyBorder="1" applyAlignment="1">
      <alignment horizontal="center" vertical="center" wrapText="1"/>
    </xf>
    <xf numFmtId="171" fontId="11" fillId="33" borderId="10" xfId="42" applyFont="1" applyFill="1" applyBorder="1" applyAlignment="1">
      <alignment horizontal="center" vertical="center" wrapText="1"/>
    </xf>
    <xf numFmtId="185" fontId="4" fillId="33" borderId="10" xfId="42" applyNumberFormat="1" applyFont="1" applyFill="1" applyBorder="1" applyAlignment="1">
      <alignment horizontal="center" vertical="center"/>
    </xf>
    <xf numFmtId="171" fontId="4" fillId="33" borderId="0" xfId="42" applyFont="1" applyFill="1" applyAlignment="1">
      <alignment horizontal="center" vertical="center"/>
    </xf>
    <xf numFmtId="0" fontId="14" fillId="33" borderId="0" xfId="151" applyFont="1" applyFill="1" applyAlignment="1">
      <alignment vertical="center" wrapText="1" shrinkToFit="1"/>
      <protection/>
    </xf>
    <xf numFmtId="171" fontId="4" fillId="33" borderId="10" xfId="42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151" applyFont="1" applyFill="1" applyAlignment="1">
      <alignment horizontal="center" vertical="center" shrinkToFit="1"/>
      <protection/>
    </xf>
    <xf numFmtId="171" fontId="11" fillId="33" borderId="10" xfId="42" applyFont="1" applyFill="1" applyBorder="1" applyAlignment="1">
      <alignment horizontal="center" vertical="center"/>
    </xf>
    <xf numFmtId="4" fontId="25" fillId="33" borderId="0" xfId="0" applyNumberFormat="1" applyFont="1" applyFill="1" applyAlignment="1">
      <alignment horizontal="center" vertical="top"/>
    </xf>
    <xf numFmtId="4" fontId="5" fillId="33" borderId="10" xfId="42" applyNumberFormat="1" applyFont="1" applyFill="1" applyBorder="1" applyAlignment="1">
      <alignment horizontal="center" vertical="center" wrapText="1"/>
    </xf>
    <xf numFmtId="3" fontId="8" fillId="33" borderId="10" xfId="42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center" vertical="center" wrapText="1"/>
    </xf>
    <xf numFmtId="0" fontId="82" fillId="33" borderId="0" xfId="0" applyFont="1" applyFill="1" applyAlignment="1">
      <alignment horizontal="right"/>
    </xf>
    <xf numFmtId="0" fontId="82" fillId="33" borderId="0" xfId="0" applyFont="1" applyFill="1" applyAlignment="1">
      <alignment/>
    </xf>
    <xf numFmtId="0" fontId="14" fillId="33" borderId="0" xfId="151" applyFont="1" applyFill="1" applyAlignment="1">
      <alignment horizontal="center" vertical="center" wrapText="1" shrinkToFit="1"/>
      <protection/>
    </xf>
    <xf numFmtId="0" fontId="14" fillId="33" borderId="17" xfId="151" applyFont="1" applyFill="1" applyBorder="1" applyAlignment="1">
      <alignment horizontal="center" vertical="center" shrinkToFi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109" applyNumberFormat="1" applyFont="1" applyFill="1" applyBorder="1" applyAlignment="1">
      <alignment horizontal="center" vertical="center" wrapText="1"/>
      <protection/>
    </xf>
    <xf numFmtId="0" fontId="4" fillId="33" borderId="10" xfId="109" applyFont="1" applyFill="1" applyBorder="1" applyAlignment="1">
      <alignment horizontal="center" vertical="center"/>
      <protection/>
    </xf>
    <xf numFmtId="0" fontId="7" fillId="33" borderId="10" xfId="109" applyFont="1" applyFill="1" applyBorder="1" applyAlignment="1">
      <alignment horizontal="center" vertical="center"/>
      <protection/>
    </xf>
    <xf numFmtId="2" fontId="4" fillId="33" borderId="10" xfId="109" applyNumberFormat="1" applyFont="1" applyFill="1" applyBorder="1" applyAlignment="1">
      <alignment horizontal="center" vertical="center"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74" fontId="4" fillId="33" borderId="10" xfId="109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140" applyFont="1" applyFill="1" applyBorder="1" applyAlignment="1">
      <alignment horizontal="center" vertical="center"/>
      <protection/>
    </xf>
    <xf numFmtId="1" fontId="4" fillId="33" borderId="10" xfId="140" applyNumberFormat="1" applyFont="1" applyFill="1" applyBorder="1" applyAlignment="1">
      <alignment horizontal="center" vertical="center"/>
      <protection/>
    </xf>
    <xf numFmtId="174" fontId="4" fillId="33" borderId="10" xfId="90" applyNumberFormat="1" applyFont="1" applyFill="1" applyBorder="1" applyAlignment="1">
      <alignment horizontal="center" vertical="center"/>
      <protection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173" fontId="4" fillId="33" borderId="10" xfId="109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 wrapText="1"/>
    </xf>
    <xf numFmtId="1" fontId="4" fillId="33" borderId="10" xfId="90" applyNumberFormat="1" applyFont="1" applyFill="1" applyBorder="1" applyAlignment="1">
      <alignment horizontal="center" vertical="center"/>
      <protection/>
    </xf>
    <xf numFmtId="0" fontId="11" fillId="33" borderId="10" xfId="109" applyFont="1" applyFill="1" applyBorder="1" applyAlignment="1">
      <alignment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171" fontId="4" fillId="0" borderId="10" xfId="42" applyFont="1" applyFill="1" applyBorder="1" applyAlignment="1">
      <alignment horizontal="center" vertical="center" wrapText="1"/>
    </xf>
    <xf numFmtId="181" fontId="4" fillId="33" borderId="10" xfId="42" applyNumberFormat="1" applyFont="1" applyFill="1" applyBorder="1" applyAlignment="1">
      <alignment horizontal="center" vertical="center"/>
    </xf>
    <xf numFmtId="171" fontId="4" fillId="0" borderId="10" xfId="42" applyFont="1" applyFill="1" applyBorder="1" applyAlignment="1">
      <alignment horizontal="center" vertical="center"/>
    </xf>
    <xf numFmtId="181" fontId="4" fillId="33" borderId="10" xfId="42" applyNumberFormat="1" applyFont="1" applyFill="1" applyBorder="1" applyAlignment="1">
      <alignment horizontal="center" vertical="center" wrapText="1"/>
    </xf>
    <xf numFmtId="171" fontId="34" fillId="33" borderId="10" xfId="42" applyFont="1" applyFill="1" applyBorder="1" applyAlignment="1">
      <alignment horizontal="center" vertical="center" wrapText="1"/>
    </xf>
    <xf numFmtId="185" fontId="11" fillId="33" borderId="10" xfId="42" applyNumberFormat="1" applyFont="1" applyFill="1" applyBorder="1" applyAlignment="1">
      <alignment vertical="center" wrapText="1"/>
    </xf>
    <xf numFmtId="49" fontId="11" fillId="0" borderId="10" xfId="109" applyNumberFormat="1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174" fontId="33" fillId="0" borderId="10" xfId="0" applyNumberFormat="1" applyFont="1" applyBorder="1" applyAlignment="1">
      <alignment horizontal="center" vertical="center" wrapText="1"/>
    </xf>
    <xf numFmtId="174" fontId="33" fillId="0" borderId="10" xfId="0" applyNumberFormat="1" applyFont="1" applyFill="1" applyBorder="1" applyAlignment="1">
      <alignment horizontal="center" vertical="center" wrapText="1"/>
    </xf>
    <xf numFmtId="174" fontId="3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174" fontId="3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0" xfId="152" applyFont="1" applyFill="1" applyAlignment="1">
      <alignment horizontal="center" vertical="center" wrapText="1" shrinkToFit="1"/>
      <protection/>
    </xf>
    <xf numFmtId="0" fontId="14" fillId="33" borderId="17" xfId="152" applyFont="1" applyFill="1" applyBorder="1" applyAlignment="1">
      <alignment horizontal="center" vertical="center" shrinkToFit="1"/>
      <protection/>
    </xf>
    <xf numFmtId="174" fontId="14" fillId="33" borderId="17" xfId="152" applyNumberFormat="1" applyFont="1" applyFill="1" applyBorder="1" applyAlignment="1">
      <alignment horizontal="center" vertical="center" shrinkToFit="1"/>
      <protection/>
    </xf>
    <xf numFmtId="0" fontId="1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174" fontId="14" fillId="33" borderId="10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174" fontId="14" fillId="33" borderId="13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49" fontId="14" fillId="33" borderId="10" xfId="109" applyNumberFormat="1" applyFont="1" applyFill="1" applyBorder="1" applyAlignment="1">
      <alignment horizontal="center" vertical="center" wrapText="1"/>
      <protection/>
    </xf>
    <xf numFmtId="0" fontId="14" fillId="33" borderId="10" xfId="109" applyFont="1" applyFill="1" applyBorder="1" applyAlignment="1">
      <alignment horizontal="center" vertical="center"/>
      <protection/>
    </xf>
    <xf numFmtId="2" fontId="14" fillId="0" borderId="10" xfId="109" applyNumberFormat="1" applyFont="1" applyFill="1" applyBorder="1" applyAlignment="1">
      <alignment horizontal="center" vertical="center" wrapText="1"/>
      <protection/>
    </xf>
    <xf numFmtId="2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3" fontId="1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174" fontId="14" fillId="33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49" fontId="4" fillId="33" borderId="10" xfId="90" applyNumberFormat="1" applyFont="1" applyFill="1" applyBorder="1" applyAlignment="1">
      <alignment horizontal="center" vertical="center" wrapText="1"/>
      <protection/>
    </xf>
    <xf numFmtId="173" fontId="14" fillId="0" borderId="10" xfId="0" applyNumberFormat="1" applyFont="1" applyFill="1" applyBorder="1" applyAlignment="1">
      <alignment horizontal="center" vertical="center"/>
    </xf>
    <xf numFmtId="0" fontId="14" fillId="33" borderId="10" xfId="140" applyFont="1" applyFill="1" applyBorder="1" applyAlignment="1">
      <alignment horizontal="center" vertical="center"/>
      <protection/>
    </xf>
    <xf numFmtId="2" fontId="14" fillId="33" borderId="10" xfId="140" applyNumberFormat="1" applyFont="1" applyFill="1" applyBorder="1" applyAlignment="1">
      <alignment horizontal="center" vertical="center"/>
      <protection/>
    </xf>
    <xf numFmtId="174" fontId="14" fillId="33" borderId="10" xfId="90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/>
    </xf>
    <xf numFmtId="173" fontId="14" fillId="0" borderId="10" xfId="109" applyNumberFormat="1" applyFont="1" applyFill="1" applyBorder="1" applyAlignment="1">
      <alignment horizontal="center" vertical="center" wrapText="1"/>
      <protection/>
    </xf>
    <xf numFmtId="0" fontId="9" fillId="33" borderId="10" xfId="152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 quotePrefix="1">
      <alignment horizontal="center" vertical="center" wrapText="1"/>
    </xf>
    <xf numFmtId="174" fontId="14" fillId="0" borderId="10" xfId="109" applyNumberFormat="1" applyFont="1" applyFill="1" applyBorder="1" applyAlignment="1">
      <alignment horizontal="center" vertical="center" wrapText="1"/>
      <protection/>
    </xf>
    <xf numFmtId="173" fontId="14" fillId="0" borderId="10" xfId="140" applyNumberFormat="1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left" vertical="center"/>
    </xf>
    <xf numFmtId="49" fontId="13" fillId="33" borderId="10" xfId="90" applyNumberFormat="1" applyFont="1" applyFill="1" applyBorder="1" applyAlignment="1">
      <alignment horizontal="center" vertical="center" wrapText="1"/>
      <protection/>
    </xf>
    <xf numFmtId="173" fontId="14" fillId="33" borderId="10" xfId="140" applyNumberFormat="1" applyFont="1" applyFill="1" applyBorder="1" applyAlignment="1">
      <alignment horizontal="center" vertical="center"/>
      <protection/>
    </xf>
    <xf numFmtId="49" fontId="14" fillId="33" borderId="10" xfId="90" applyNumberFormat="1" applyFont="1" applyFill="1" applyBorder="1" applyAlignment="1">
      <alignment horizontal="center" vertical="center" wrapText="1"/>
      <protection/>
    </xf>
    <xf numFmtId="173" fontId="14" fillId="33" borderId="10" xfId="0" applyNumberFormat="1" applyFont="1" applyFill="1" applyBorder="1" applyAlignment="1">
      <alignment horizontal="center" vertical="center"/>
    </xf>
    <xf numFmtId="0" fontId="14" fillId="33" borderId="10" xfId="152" applyFont="1" applyFill="1" applyBorder="1" applyAlignment="1">
      <alignment horizontal="center" vertical="center" wrapText="1"/>
      <protection/>
    </xf>
    <xf numFmtId="0" fontId="14" fillId="33" borderId="10" xfId="152" applyFont="1" applyFill="1" applyBorder="1" applyAlignment="1">
      <alignment horizontal="center" vertical="center"/>
      <protection/>
    </xf>
    <xf numFmtId="1" fontId="14" fillId="33" borderId="10" xfId="52" applyNumberFormat="1" applyFont="1" applyFill="1" applyBorder="1" applyAlignment="1">
      <alignment horizontal="center" vertical="center"/>
    </xf>
    <xf numFmtId="179" fontId="14" fillId="33" borderId="10" xfId="52" applyFont="1" applyFill="1" applyBorder="1" applyAlignment="1">
      <alignment horizontal="center" vertical="center"/>
    </xf>
    <xf numFmtId="174" fontId="14" fillId="33" borderId="10" xfId="52" applyNumberFormat="1" applyFont="1" applyFill="1" applyBorder="1" applyAlignment="1">
      <alignment horizontal="center" vertical="center"/>
    </xf>
    <xf numFmtId="3" fontId="14" fillId="33" borderId="10" xfId="52" applyNumberFormat="1" applyFont="1" applyFill="1" applyBorder="1" applyAlignment="1">
      <alignment horizontal="center" vertical="center"/>
    </xf>
    <xf numFmtId="9" fontId="14" fillId="33" borderId="10" xfId="0" applyNumberFormat="1" applyFont="1" applyFill="1" applyBorder="1" applyAlignment="1">
      <alignment horizontal="center" vertical="center" wrapText="1"/>
    </xf>
    <xf numFmtId="1" fontId="14" fillId="33" borderId="10" xfId="52" applyNumberFormat="1" applyFont="1" applyFill="1" applyBorder="1" applyAlignment="1">
      <alignment horizontal="center" vertical="center" wrapText="1"/>
    </xf>
    <xf numFmtId="179" fontId="14" fillId="33" borderId="10" xfId="52" applyFont="1" applyFill="1" applyBorder="1" applyAlignment="1">
      <alignment horizontal="center" vertical="center" wrapText="1"/>
    </xf>
    <xf numFmtId="174" fontId="14" fillId="33" borderId="10" xfId="52" applyNumberFormat="1" applyFont="1" applyFill="1" applyBorder="1" applyAlignment="1">
      <alignment horizontal="center" vertical="center" wrapText="1"/>
    </xf>
    <xf numFmtId="3" fontId="14" fillId="33" borderId="10" xfId="52" applyNumberFormat="1" applyFont="1" applyFill="1" applyBorder="1" applyAlignment="1">
      <alignment horizontal="center" vertical="center" wrapText="1"/>
    </xf>
    <xf numFmtId="0" fontId="33" fillId="33" borderId="10" xfId="109" applyFont="1" applyFill="1" applyBorder="1" applyAlignment="1">
      <alignment vertical="center" wrapText="1"/>
      <protection/>
    </xf>
    <xf numFmtId="0" fontId="33" fillId="33" borderId="10" xfId="0" applyFont="1" applyFill="1" applyBorder="1" applyAlignment="1">
      <alignment horizontal="left" vertical="center" wrapText="1"/>
    </xf>
    <xf numFmtId="0" fontId="2" fillId="33" borderId="0" xfId="92" applyFill="1" applyAlignment="1">
      <alignment horizontal="center"/>
      <protection/>
    </xf>
    <xf numFmtId="0" fontId="14" fillId="33" borderId="0" xfId="151" applyFont="1" applyFill="1" applyAlignment="1">
      <alignment horizontal="center" vertical="center" wrapText="1" shrinkToFit="1"/>
      <protection/>
    </xf>
    <xf numFmtId="0" fontId="23" fillId="33" borderId="0" xfId="151" applyFont="1" applyFill="1" applyAlignment="1">
      <alignment horizontal="center" vertical="center" wrapText="1" shrinkToFit="1"/>
      <protection/>
    </xf>
    <xf numFmtId="0" fontId="24" fillId="33" borderId="0" xfId="127" applyFont="1" applyFill="1" applyAlignment="1">
      <alignment horizontal="center"/>
      <protection/>
    </xf>
    <xf numFmtId="0" fontId="4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151" applyFont="1" applyFill="1" applyAlignment="1">
      <alignment horizontal="center" vertical="center" shrinkToFit="1"/>
      <protection/>
    </xf>
    <xf numFmtId="0" fontId="14" fillId="33" borderId="17" xfId="151" applyFont="1" applyFill="1" applyBorder="1" applyAlignment="1">
      <alignment horizontal="center" vertical="center" shrinkToFit="1"/>
      <protection/>
    </xf>
    <xf numFmtId="0" fontId="14" fillId="33" borderId="18" xfId="151" applyFont="1" applyFill="1" applyBorder="1" applyAlignment="1">
      <alignment horizontal="center" vertical="center" shrinkToFit="1"/>
      <protection/>
    </xf>
    <xf numFmtId="0" fontId="82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0" xfId="151" applyFont="1" applyFill="1" applyAlignment="1">
      <alignment horizontal="center" vertical="center" shrinkToFit="1"/>
      <protection/>
    </xf>
    <xf numFmtId="0" fontId="18" fillId="33" borderId="0" xfId="151" applyFont="1" applyFill="1" applyAlignment="1">
      <alignment horizontal="center" vertical="center" shrinkToFit="1"/>
      <protection/>
    </xf>
    <xf numFmtId="0" fontId="7" fillId="33" borderId="17" xfId="0" applyFont="1" applyFill="1" applyBorder="1" applyAlignment="1">
      <alignment horizontal="right" vertical="center"/>
    </xf>
    <xf numFmtId="0" fontId="2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56" fillId="0" borderId="19" xfId="128" applyFont="1" applyBorder="1" applyAlignment="1">
      <alignment horizontal="center" vertical="center" wrapText="1"/>
      <protection/>
    </xf>
    <xf numFmtId="0" fontId="56" fillId="0" borderId="14" xfId="128" applyFont="1" applyBorder="1" applyAlignment="1">
      <alignment horizontal="center" vertical="center" wrapText="1"/>
      <protection/>
    </xf>
    <xf numFmtId="0" fontId="82" fillId="33" borderId="0" xfId="0" applyFont="1" applyFill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0" xfId="152" applyFont="1" applyFill="1" applyAlignment="1">
      <alignment horizontal="center" vertical="center" shrinkToFit="1"/>
      <protection/>
    </xf>
    <xf numFmtId="0" fontId="14" fillId="33" borderId="0" xfId="152" applyFont="1" applyFill="1" applyAlignment="1">
      <alignment horizontal="center" vertical="center" wrapText="1" shrinkToFit="1"/>
      <protection/>
    </xf>
    <xf numFmtId="0" fontId="14" fillId="33" borderId="17" xfId="152" applyFont="1" applyFill="1" applyBorder="1" applyAlignment="1">
      <alignment horizontal="center" vertical="center" shrinkToFit="1"/>
      <protection/>
    </xf>
    <xf numFmtId="0" fontId="14" fillId="33" borderId="18" xfId="152" applyFont="1" applyFill="1" applyBorder="1" applyAlignment="1">
      <alignment horizontal="center" vertical="center" shrinkToFit="1"/>
      <protection/>
    </xf>
  </cellXfs>
  <cellStyles count="1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1" xfId="47"/>
    <cellStyle name="Comma 11 2" xfId="48"/>
    <cellStyle name="Comma 11 2 2" xfId="49"/>
    <cellStyle name="Comma 11 3" xfId="50"/>
    <cellStyle name="Comma 2" xfId="51"/>
    <cellStyle name="Comma 2 2" xfId="52"/>
    <cellStyle name="Comma 2 2 2 2" xfId="53"/>
    <cellStyle name="Comma 2 3" xfId="54"/>
    <cellStyle name="Comma 2 4" xfId="55"/>
    <cellStyle name="Comma 2 5" xfId="56"/>
    <cellStyle name="Comma 2 5 2" xfId="57"/>
    <cellStyle name="Comma 3" xfId="58"/>
    <cellStyle name="Comma 3 2" xfId="59"/>
    <cellStyle name="Comma 3 2 2" xfId="60"/>
    <cellStyle name="Comma 3 2 3" xfId="61"/>
    <cellStyle name="Comma 3 2 3 2" xfId="62"/>
    <cellStyle name="Comma 3 2 4" xfId="63"/>
    <cellStyle name="Comma 3 3" xfId="64"/>
    <cellStyle name="Comma 3 4" xfId="65"/>
    <cellStyle name="Comma 3 4 2" xfId="66"/>
    <cellStyle name="Comma 3 5" xfId="67"/>
    <cellStyle name="Comma 4" xfId="68"/>
    <cellStyle name="Comma 4 2" xfId="69"/>
    <cellStyle name="Comma 4 3" xfId="70"/>
    <cellStyle name="Comma 5" xfId="71"/>
    <cellStyle name="Comma 5 2" xfId="72"/>
    <cellStyle name="Comma 6" xfId="73"/>
    <cellStyle name="Comma 6 2" xfId="74"/>
    <cellStyle name="Comma 6 3" xfId="75"/>
    <cellStyle name="Comma 7" xfId="76"/>
    <cellStyle name="Comma 7 2" xfId="77"/>
    <cellStyle name="Comma 8" xfId="78"/>
    <cellStyle name="Currency" xfId="79"/>
    <cellStyle name="Currency [0]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 10" xfId="90"/>
    <cellStyle name="Normal 11" xfId="91"/>
    <cellStyle name="Normal 11 2 2" xfId="92"/>
    <cellStyle name="Normal 12" xfId="93"/>
    <cellStyle name="Normal 12 2" xfId="94"/>
    <cellStyle name="Normal 14" xfId="95"/>
    <cellStyle name="Normal 14 2" xfId="96"/>
    <cellStyle name="Normal 15" xfId="97"/>
    <cellStyle name="Normal 15 2" xfId="98"/>
    <cellStyle name="Normal 15 3" xfId="99"/>
    <cellStyle name="Normal 16" xfId="100"/>
    <cellStyle name="Normal 16 2" xfId="101"/>
    <cellStyle name="Normal 16_axalqalaqis skola " xfId="102"/>
    <cellStyle name="Normal 17" xfId="103"/>
    <cellStyle name="Normal 17 2" xfId="104"/>
    <cellStyle name="Normal 18" xfId="105"/>
    <cellStyle name="Normal 18 2" xfId="106"/>
    <cellStyle name="Normal 19" xfId="107"/>
    <cellStyle name="Normal 19 2" xfId="108"/>
    <cellStyle name="Normal 2" xfId="109"/>
    <cellStyle name="Normal 2 2" xfId="110"/>
    <cellStyle name="Normal 2 2 2" xfId="111"/>
    <cellStyle name="Normal 2 2_MCXETA yazarma- Copy" xfId="112"/>
    <cellStyle name="Normal 2 3" xfId="113"/>
    <cellStyle name="Normal 2_---SUL--- GORI-HOSPITALI-BOLO" xfId="114"/>
    <cellStyle name="Normal 20" xfId="115"/>
    <cellStyle name="Normal 20 2" xfId="116"/>
    <cellStyle name="Normal 21" xfId="117"/>
    <cellStyle name="Normal 21 2" xfId="118"/>
    <cellStyle name="Normal 22" xfId="119"/>
    <cellStyle name="Normal 22 2" xfId="120"/>
    <cellStyle name="Normal 23" xfId="121"/>
    <cellStyle name="Normal 23 2" xfId="122"/>
    <cellStyle name="Normal 24" xfId="123"/>
    <cellStyle name="Normal 24 2" xfId="124"/>
    <cellStyle name="Normal 25" xfId="125"/>
    <cellStyle name="Normal 25 2" xfId="126"/>
    <cellStyle name="Normal 3" xfId="127"/>
    <cellStyle name="Normal 3 15" xfId="128"/>
    <cellStyle name="Normal 3 2" xfId="129"/>
    <cellStyle name="Normal 4" xfId="130"/>
    <cellStyle name="Normal 5" xfId="131"/>
    <cellStyle name="Normal 6" xfId="132"/>
    <cellStyle name="Normal 6 2" xfId="133"/>
    <cellStyle name="Normal 7" xfId="134"/>
    <cellStyle name="Normal 7 2" xfId="135"/>
    <cellStyle name="Normal 7 3" xfId="136"/>
    <cellStyle name="Normal 8" xfId="137"/>
    <cellStyle name="Normal 9" xfId="138"/>
    <cellStyle name="Normal 9 2" xfId="139"/>
    <cellStyle name="Normal_gare wyalsadfenigagarini 2 2" xfId="140"/>
    <cellStyle name="Note" xfId="141"/>
    <cellStyle name="Output" xfId="142"/>
    <cellStyle name="Percent" xfId="143"/>
    <cellStyle name="Title" xfId="144"/>
    <cellStyle name="Total" xfId="145"/>
    <cellStyle name="Warning Text" xfId="146"/>
    <cellStyle name="Обычный 2" xfId="147"/>
    <cellStyle name="Обычный 2 2" xfId="148"/>
    <cellStyle name="Обычный 3" xfId="149"/>
    <cellStyle name="Обычный 5 2" xfId="150"/>
    <cellStyle name="Обычный_Лист1" xfId="151"/>
    <cellStyle name="Обычный_Лист1 2" xfId="152"/>
    <cellStyle name="Обычный_Лист1 2 2" xfId="153"/>
    <cellStyle name="Финансовый 2" xfId="154"/>
    <cellStyle name="Финансовый 2 2" xfId="155"/>
    <cellStyle name="Финансовый 2 3" xfId="156"/>
    <cellStyle name="Финансовый 2 4" xfId="157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">
      <selection activeCell="D10" sqref="D10:D13"/>
    </sheetView>
  </sheetViews>
  <sheetFormatPr defaultColWidth="9.00390625" defaultRowHeight="15"/>
  <cols>
    <col min="1" max="1" width="5.28125" style="5" customWidth="1"/>
    <col min="2" max="2" width="25.28125" style="5" customWidth="1"/>
    <col min="3" max="3" width="55.28125" style="5" customWidth="1"/>
    <col min="4" max="4" width="20.7109375" style="5" customWidth="1"/>
    <col min="5" max="5" width="9.00390625" style="5" customWidth="1"/>
    <col min="6" max="6" width="8.421875" style="5" customWidth="1"/>
    <col min="7" max="7" width="9.00390625" style="5" hidden="1" customWidth="1"/>
    <col min="8" max="8" width="8.421875" style="5" hidden="1" customWidth="1"/>
    <col min="9" max="13" width="9.00390625" style="5" hidden="1" customWidth="1"/>
    <col min="14" max="16384" width="9.00390625" style="5" customWidth="1"/>
  </cols>
  <sheetData>
    <row r="1" spans="1:13" ht="19.5" customHeight="1">
      <c r="A1" s="324" t="s">
        <v>143</v>
      </c>
      <c r="B1" s="324"/>
      <c r="C1" s="324"/>
      <c r="D1" s="324"/>
      <c r="E1" s="201"/>
      <c r="F1" s="201"/>
      <c r="G1" s="201"/>
      <c r="H1" s="201"/>
      <c r="I1" s="201"/>
      <c r="J1" s="201"/>
      <c r="K1" s="201"/>
      <c r="L1" s="201"/>
      <c r="M1" s="14"/>
    </row>
    <row r="2" spans="1:4" ht="19.5">
      <c r="A2" s="325" t="s">
        <v>0</v>
      </c>
      <c r="B2" s="325"/>
      <c r="C2" s="325"/>
      <c r="D2" s="325"/>
    </row>
    <row r="3" spans="1:4" ht="15">
      <c r="A3" s="15"/>
      <c r="B3" s="15"/>
      <c r="C3" s="15"/>
      <c r="D3" s="15"/>
    </row>
    <row r="4" spans="1:4" ht="19.5">
      <c r="A4" s="326" t="s">
        <v>45</v>
      </c>
      <c r="B4" s="326"/>
      <c r="C4" s="326"/>
      <c r="D4" s="326"/>
    </row>
    <row r="5" spans="1:4" ht="15">
      <c r="A5" s="16"/>
      <c r="B5" s="16"/>
      <c r="C5" s="17"/>
      <c r="D5" s="18"/>
    </row>
    <row r="6" spans="1:4" ht="24" customHeight="1">
      <c r="A6" s="19"/>
      <c r="B6" s="19"/>
      <c r="C6" s="20" t="s">
        <v>46</v>
      </c>
      <c r="D6" s="206">
        <f>D13</f>
        <v>0</v>
      </c>
    </row>
    <row r="7" spans="1:4" ht="15">
      <c r="A7" s="19"/>
      <c r="B7" s="19"/>
      <c r="C7" s="20"/>
      <c r="D7" s="21"/>
    </row>
    <row r="8" spans="1:4" ht="32.25" customHeight="1">
      <c r="A8" s="22" t="s">
        <v>1</v>
      </c>
      <c r="B8" s="22" t="s">
        <v>47</v>
      </c>
      <c r="C8" s="23" t="s">
        <v>48</v>
      </c>
      <c r="D8" s="23" t="s">
        <v>36</v>
      </c>
    </row>
    <row r="9" spans="1:4" ht="15">
      <c r="A9" s="24">
        <v>1</v>
      </c>
      <c r="B9" s="24">
        <v>2</v>
      </c>
      <c r="C9" s="24">
        <v>3</v>
      </c>
      <c r="D9" s="25">
        <v>4</v>
      </c>
    </row>
    <row r="10" spans="1:4" ht="15">
      <c r="A10" s="22">
        <v>1</v>
      </c>
      <c r="B10" s="22" t="s">
        <v>49</v>
      </c>
      <c r="C10" s="203" t="s">
        <v>58</v>
      </c>
      <c r="D10" s="208"/>
    </row>
    <row r="11" spans="1:4" ht="15">
      <c r="A11" s="22">
        <v>2</v>
      </c>
      <c r="B11" s="22" t="s">
        <v>124</v>
      </c>
      <c r="C11" s="203" t="s">
        <v>131</v>
      </c>
      <c r="D11" s="105"/>
    </row>
    <row r="12" spans="1:4" ht="15">
      <c r="A12" s="22"/>
      <c r="B12" s="22" t="s">
        <v>198</v>
      </c>
      <c r="C12" s="203" t="s">
        <v>199</v>
      </c>
      <c r="D12" s="105"/>
    </row>
    <row r="13" spans="1:4" ht="15.75">
      <c r="A13" s="26"/>
      <c r="B13" s="22" t="s">
        <v>12</v>
      </c>
      <c r="C13" s="27"/>
      <c r="D13" s="207"/>
    </row>
    <row r="14" spans="1:4" ht="15.75">
      <c r="A14" s="2"/>
      <c r="B14" s="2"/>
      <c r="C14" s="28"/>
      <c r="D14" s="29"/>
    </row>
    <row r="15" spans="1:4" ht="15.75">
      <c r="A15" s="2"/>
      <c r="B15" s="2"/>
      <c r="C15" s="30"/>
      <c r="D15" s="2"/>
    </row>
    <row r="16" spans="1:4" ht="15.75">
      <c r="A16" s="327"/>
      <c r="B16" s="327"/>
      <c r="C16" s="210"/>
      <c r="D16" s="2"/>
    </row>
    <row r="17" spans="1:10" ht="15.75">
      <c r="A17" s="2"/>
      <c r="B17" s="31"/>
      <c r="C17" s="31"/>
      <c r="D17" s="31"/>
      <c r="E17" s="31"/>
      <c r="F17" s="31"/>
      <c r="G17" s="31"/>
      <c r="H17" s="31"/>
      <c r="I17" s="32"/>
      <c r="J17" s="32"/>
    </row>
    <row r="18" spans="1:10" ht="15.75">
      <c r="A18" s="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.75">
      <c r="A19" s="2"/>
      <c r="B19" s="13"/>
      <c r="C19" s="32"/>
      <c r="D19" s="323"/>
      <c r="E19" s="323"/>
      <c r="F19" s="32"/>
      <c r="G19" s="32"/>
      <c r="H19" s="32"/>
      <c r="I19" s="323"/>
      <c r="J19" s="323"/>
    </row>
    <row r="20" spans="2:10" ht="15">
      <c r="B20" s="32"/>
      <c r="C20" s="32"/>
      <c r="D20" s="32"/>
      <c r="E20" s="32"/>
      <c r="F20" s="32"/>
      <c r="G20" s="32"/>
      <c r="H20" s="32"/>
      <c r="I20" s="32"/>
      <c r="J20" s="32"/>
    </row>
    <row r="21" spans="2:10" ht="15">
      <c r="B21" s="32"/>
      <c r="C21" s="32"/>
      <c r="D21" s="32"/>
      <c r="E21" s="32"/>
      <c r="F21" s="32"/>
      <c r="G21" s="32"/>
      <c r="H21" s="32"/>
      <c r="I21" s="32"/>
      <c r="J21" s="32"/>
    </row>
    <row r="22" spans="2:10" ht="15">
      <c r="B22" s="4"/>
      <c r="C22" s="4"/>
      <c r="D22" s="4"/>
      <c r="E22" s="4"/>
      <c r="F22" s="4"/>
      <c r="G22" s="4"/>
      <c r="H22" s="4"/>
      <c r="I22" s="4"/>
      <c r="J22" s="4"/>
    </row>
    <row r="24" spans="4:13" ht="15">
      <c r="D24" s="33"/>
      <c r="E24" s="34"/>
      <c r="F24" s="35"/>
      <c r="G24" s="34"/>
      <c r="H24" s="35"/>
      <c r="I24" s="35"/>
      <c r="J24" s="35"/>
      <c r="K24" s="35"/>
      <c r="L24" s="35"/>
      <c r="M24" s="35"/>
    </row>
    <row r="29" ht="15.75">
      <c r="C29" s="211"/>
    </row>
  </sheetData>
  <sheetProtection/>
  <mergeCells count="6">
    <mergeCell ref="I19:J19"/>
    <mergeCell ref="A1:D1"/>
    <mergeCell ref="A2:D2"/>
    <mergeCell ref="A4:D4"/>
    <mergeCell ref="D19:E19"/>
    <mergeCell ref="A16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zoomScalePageLayoutView="0" workbookViewId="0" topLeftCell="A1">
      <selection activeCell="R10" sqref="R10"/>
    </sheetView>
  </sheetViews>
  <sheetFormatPr defaultColWidth="9.140625" defaultRowHeight="15"/>
  <cols>
    <col min="1" max="1" width="5.7109375" style="0" customWidth="1"/>
    <col min="2" max="2" width="34.7109375" style="0" customWidth="1"/>
    <col min="13" max="13" width="13.8515625" style="0" customWidth="1"/>
  </cols>
  <sheetData>
    <row r="1" spans="1:13" ht="16.5">
      <c r="A1" s="104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3" ht="16.5">
      <c r="A2" s="212"/>
      <c r="B2" s="324" t="s">
        <v>143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6.5">
      <c r="A3" s="212"/>
      <c r="B3" s="324" t="s">
        <v>125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3" ht="16.5">
      <c r="A4" s="212"/>
      <c r="B4" s="324" t="s">
        <v>126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</row>
    <row r="5" spans="1:13" ht="16.5">
      <c r="A5" s="104"/>
      <c r="B5" s="330" t="s">
        <v>47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</row>
    <row r="6" spans="1:13" ht="16.5">
      <c r="A6" s="104"/>
      <c r="B6" s="213"/>
      <c r="C6" s="213"/>
      <c r="D6" s="331" t="s">
        <v>59</v>
      </c>
      <c r="E6" s="331"/>
      <c r="F6" s="331"/>
      <c r="G6" s="331"/>
      <c r="H6" s="331"/>
      <c r="I6" s="331"/>
      <c r="J6" s="213"/>
      <c r="K6" s="213"/>
      <c r="L6" s="213"/>
      <c r="M6" s="213"/>
    </row>
    <row r="7" spans="1:13" ht="15">
      <c r="A7" s="328" t="s">
        <v>1</v>
      </c>
      <c r="B7" s="328" t="s">
        <v>2</v>
      </c>
      <c r="C7" s="328" t="s">
        <v>3</v>
      </c>
      <c r="D7" s="328" t="s">
        <v>4</v>
      </c>
      <c r="E7" s="328" t="s">
        <v>5</v>
      </c>
      <c r="F7" s="328" t="s">
        <v>6</v>
      </c>
      <c r="G7" s="333" t="s">
        <v>7</v>
      </c>
      <c r="H7" s="333"/>
      <c r="I7" s="333" t="s">
        <v>8</v>
      </c>
      <c r="J7" s="333"/>
      <c r="K7" s="328" t="s">
        <v>9</v>
      </c>
      <c r="L7" s="328"/>
      <c r="M7" s="215" t="s">
        <v>10</v>
      </c>
    </row>
    <row r="8" spans="1:13" ht="15">
      <c r="A8" s="328"/>
      <c r="B8" s="328"/>
      <c r="C8" s="328"/>
      <c r="D8" s="328"/>
      <c r="E8" s="328"/>
      <c r="F8" s="328"/>
      <c r="G8" s="215" t="s">
        <v>11</v>
      </c>
      <c r="H8" s="107" t="s">
        <v>12</v>
      </c>
      <c r="I8" s="215" t="s">
        <v>11</v>
      </c>
      <c r="J8" s="107" t="s">
        <v>12</v>
      </c>
      <c r="K8" s="215" t="s">
        <v>11</v>
      </c>
      <c r="L8" s="107" t="s">
        <v>13</v>
      </c>
      <c r="M8" s="215" t="s">
        <v>14</v>
      </c>
    </row>
    <row r="9" spans="1:13" ht="15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9">
        <v>7</v>
      </c>
      <c r="H9" s="90">
        <v>8</v>
      </c>
      <c r="I9" s="89">
        <v>9</v>
      </c>
      <c r="J9" s="90">
        <v>10</v>
      </c>
      <c r="K9" s="89">
        <v>11</v>
      </c>
      <c r="L9" s="90">
        <v>12</v>
      </c>
      <c r="M9" s="89">
        <v>13</v>
      </c>
    </row>
    <row r="10" spans="1:13" ht="40.5">
      <c r="A10" s="88"/>
      <c r="B10" s="98" t="s">
        <v>132</v>
      </c>
      <c r="C10" s="88"/>
      <c r="D10" s="88"/>
      <c r="E10" s="88"/>
      <c r="F10" s="88"/>
      <c r="G10" s="89"/>
      <c r="H10" s="90"/>
      <c r="I10" s="89"/>
      <c r="J10" s="90"/>
      <c r="K10" s="89"/>
      <c r="L10" s="90"/>
      <c r="M10" s="89"/>
    </row>
    <row r="11" spans="1:13" s="87" customFormat="1" ht="27">
      <c r="A11" s="91">
        <v>1</v>
      </c>
      <c r="B11" s="238" t="s">
        <v>19</v>
      </c>
      <c r="C11" s="218" t="s">
        <v>20</v>
      </c>
      <c r="D11" s="219" t="s">
        <v>15</v>
      </c>
      <c r="E11" s="220"/>
      <c r="F11" s="221">
        <v>185</v>
      </c>
      <c r="G11" s="219"/>
      <c r="H11" s="222"/>
      <c r="I11" s="219"/>
      <c r="J11" s="223"/>
      <c r="K11" s="219"/>
      <c r="L11" s="222"/>
      <c r="M11" s="224"/>
    </row>
    <row r="12" spans="1:13" s="87" customFormat="1" ht="15">
      <c r="A12" s="91"/>
      <c r="B12" s="94" t="s">
        <v>16</v>
      </c>
      <c r="C12" s="217"/>
      <c r="D12" s="93" t="s">
        <v>17</v>
      </c>
      <c r="E12" s="93">
        <v>2.99</v>
      </c>
      <c r="F12" s="225">
        <f>F11*E12</f>
        <v>553.1500000000001</v>
      </c>
      <c r="G12" s="93"/>
      <c r="H12" s="226"/>
      <c r="I12" s="93"/>
      <c r="J12" s="226"/>
      <c r="K12" s="93"/>
      <c r="L12" s="226"/>
      <c r="M12" s="224"/>
    </row>
    <row r="13" spans="1:13" ht="27">
      <c r="A13" s="102">
        <v>2</v>
      </c>
      <c r="B13" s="238" t="s">
        <v>122</v>
      </c>
      <c r="C13" s="218" t="s">
        <v>60</v>
      </c>
      <c r="D13" s="219" t="s">
        <v>15</v>
      </c>
      <c r="E13" s="220"/>
      <c r="F13" s="227">
        <v>185</v>
      </c>
      <c r="G13" s="219"/>
      <c r="H13" s="233"/>
      <c r="I13" s="219"/>
      <c r="J13" s="234"/>
      <c r="K13" s="219"/>
      <c r="L13" s="233"/>
      <c r="M13" s="234"/>
    </row>
    <row r="14" spans="1:13" ht="15">
      <c r="A14" s="91"/>
      <c r="B14" s="94" t="s">
        <v>16</v>
      </c>
      <c r="C14" s="217"/>
      <c r="D14" s="93" t="s">
        <v>17</v>
      </c>
      <c r="E14" s="93">
        <v>1.21</v>
      </c>
      <c r="F14" s="225">
        <f>F13*E14</f>
        <v>223.85</v>
      </c>
      <c r="G14" s="93"/>
      <c r="H14" s="225"/>
      <c r="I14" s="93"/>
      <c r="J14" s="225"/>
      <c r="K14" s="93"/>
      <c r="L14" s="225"/>
      <c r="M14" s="225"/>
    </row>
    <row r="15" spans="1:13" ht="54">
      <c r="A15" s="196">
        <v>3</v>
      </c>
      <c r="B15" s="198" t="s">
        <v>129</v>
      </c>
      <c r="C15" s="198" t="s">
        <v>62</v>
      </c>
      <c r="D15" s="205" t="s">
        <v>24</v>
      </c>
      <c r="E15" s="205"/>
      <c r="F15" s="197">
        <v>390</v>
      </c>
      <c r="G15" s="195"/>
      <c r="H15" s="197"/>
      <c r="I15" s="195"/>
      <c r="J15" s="195"/>
      <c r="K15" s="195"/>
      <c r="L15" s="197"/>
      <c r="M15" s="195"/>
    </row>
    <row r="16" spans="1:13" ht="15">
      <c r="A16" s="196"/>
      <c r="B16" s="197" t="s">
        <v>16</v>
      </c>
      <c r="C16" s="197"/>
      <c r="D16" s="195" t="s">
        <v>17</v>
      </c>
      <c r="E16" s="195">
        <v>0.105</v>
      </c>
      <c r="F16" s="195">
        <f>F15*E16</f>
        <v>40.949999999999996</v>
      </c>
      <c r="G16" s="195"/>
      <c r="H16" s="195"/>
      <c r="I16" s="195"/>
      <c r="J16" s="195"/>
      <c r="K16" s="195"/>
      <c r="L16" s="195"/>
      <c r="M16" s="195"/>
    </row>
    <row r="17" spans="1:13" ht="15">
      <c r="A17" s="196"/>
      <c r="B17" s="197" t="s">
        <v>25</v>
      </c>
      <c r="C17" s="197"/>
      <c r="D17" s="197" t="s">
        <v>26</v>
      </c>
      <c r="E17" s="195">
        <v>0.0538</v>
      </c>
      <c r="F17" s="195">
        <f>E17*F15</f>
        <v>20.982</v>
      </c>
      <c r="G17" s="195"/>
      <c r="H17" s="195"/>
      <c r="I17" s="195"/>
      <c r="J17" s="195"/>
      <c r="K17" s="195"/>
      <c r="L17" s="195"/>
      <c r="M17" s="195"/>
    </row>
    <row r="18" spans="1:13" ht="15">
      <c r="A18" s="199"/>
      <c r="B18" s="197" t="s">
        <v>23</v>
      </c>
      <c r="C18" s="202"/>
      <c r="D18" s="197"/>
      <c r="E18" s="197"/>
      <c r="F18" s="197"/>
      <c r="G18" s="197"/>
      <c r="H18" s="197"/>
      <c r="I18" s="195"/>
      <c r="J18" s="197"/>
      <c r="K18" s="197"/>
      <c r="L18" s="197"/>
      <c r="M18" s="195"/>
    </row>
    <row r="19" spans="1:13" ht="27">
      <c r="A19" s="199"/>
      <c r="B19" s="195" t="s">
        <v>128</v>
      </c>
      <c r="C19" s="197" t="s">
        <v>65</v>
      </c>
      <c r="D19" s="197" t="s">
        <v>24</v>
      </c>
      <c r="E19" s="197">
        <v>1.01</v>
      </c>
      <c r="F19" s="197">
        <f>E19*F15</f>
        <v>393.9</v>
      </c>
      <c r="G19" s="197"/>
      <c r="H19" s="197"/>
      <c r="I19" s="195"/>
      <c r="J19" s="197"/>
      <c r="K19" s="197"/>
      <c r="L19" s="197"/>
      <c r="M19" s="195"/>
    </row>
    <row r="20" spans="1:13" ht="15">
      <c r="A20" s="199"/>
      <c r="B20" s="197" t="s">
        <v>27</v>
      </c>
      <c r="C20" s="202"/>
      <c r="D20" s="197" t="s">
        <v>26</v>
      </c>
      <c r="E20" s="197">
        <v>0.0012</v>
      </c>
      <c r="F20" s="197">
        <f>E20*F15</f>
        <v>0.46799999999999997</v>
      </c>
      <c r="G20" s="197"/>
      <c r="H20" s="197"/>
      <c r="I20" s="195"/>
      <c r="J20" s="197"/>
      <c r="K20" s="197"/>
      <c r="L20" s="197"/>
      <c r="M20" s="195"/>
    </row>
    <row r="21" spans="1:13" ht="54">
      <c r="A21" s="199">
        <v>4</v>
      </c>
      <c r="B21" s="198" t="s">
        <v>130</v>
      </c>
      <c r="C21" s="198" t="s">
        <v>62</v>
      </c>
      <c r="D21" s="205" t="s">
        <v>24</v>
      </c>
      <c r="E21" s="205"/>
      <c r="F21" s="197">
        <v>180</v>
      </c>
      <c r="G21" s="195"/>
      <c r="H21" s="197"/>
      <c r="I21" s="195"/>
      <c r="J21" s="195"/>
      <c r="K21" s="195"/>
      <c r="L21" s="197"/>
      <c r="M21" s="195"/>
    </row>
    <row r="22" spans="1:13" ht="15">
      <c r="A22" s="199"/>
      <c r="B22" s="197" t="s">
        <v>16</v>
      </c>
      <c r="C22" s="197"/>
      <c r="D22" s="195" t="s">
        <v>17</v>
      </c>
      <c r="E22" s="195">
        <v>0.105</v>
      </c>
      <c r="F22" s="195">
        <f>F21*E22</f>
        <v>18.9</v>
      </c>
      <c r="G22" s="195"/>
      <c r="H22" s="195"/>
      <c r="I22" s="195"/>
      <c r="J22" s="195"/>
      <c r="K22" s="195"/>
      <c r="L22" s="195"/>
      <c r="M22" s="195"/>
    </row>
    <row r="23" spans="1:13" ht="15">
      <c r="A23" s="199"/>
      <c r="B23" s="197" t="s">
        <v>25</v>
      </c>
      <c r="C23" s="197"/>
      <c r="D23" s="197" t="s">
        <v>26</v>
      </c>
      <c r="E23" s="195">
        <v>0.0538</v>
      </c>
      <c r="F23" s="195">
        <f>E23*F21</f>
        <v>9.684</v>
      </c>
      <c r="G23" s="195"/>
      <c r="H23" s="195"/>
      <c r="I23" s="195"/>
      <c r="J23" s="195"/>
      <c r="K23" s="195"/>
      <c r="L23" s="195"/>
      <c r="M23" s="195"/>
    </row>
    <row r="24" spans="1:13" ht="15">
      <c r="A24" s="199"/>
      <c r="B24" s="197" t="s">
        <v>23</v>
      </c>
      <c r="C24" s="202"/>
      <c r="D24" s="197"/>
      <c r="E24" s="197"/>
      <c r="F24" s="197"/>
      <c r="G24" s="197"/>
      <c r="H24" s="197"/>
      <c r="I24" s="195"/>
      <c r="J24" s="197"/>
      <c r="K24" s="197"/>
      <c r="L24" s="197"/>
      <c r="M24" s="195"/>
    </row>
    <row r="25" spans="1:13" ht="27">
      <c r="A25" s="199"/>
      <c r="B25" s="195" t="s">
        <v>133</v>
      </c>
      <c r="C25" s="197" t="s">
        <v>65</v>
      </c>
      <c r="D25" s="197" t="s">
        <v>24</v>
      </c>
      <c r="E25" s="197">
        <v>1.01</v>
      </c>
      <c r="F25" s="197">
        <f>E25*F21</f>
        <v>181.8</v>
      </c>
      <c r="G25" s="197"/>
      <c r="H25" s="197"/>
      <c r="I25" s="195"/>
      <c r="J25" s="197"/>
      <c r="K25" s="197"/>
      <c r="L25" s="197"/>
      <c r="M25" s="195"/>
    </row>
    <row r="26" spans="1:13" ht="15">
      <c r="A26" s="199"/>
      <c r="B26" s="197" t="s">
        <v>27</v>
      </c>
      <c r="C26" s="202"/>
      <c r="D26" s="197" t="s">
        <v>26</v>
      </c>
      <c r="E26" s="197">
        <v>0.0012</v>
      </c>
      <c r="F26" s="197">
        <f>E26*F21</f>
        <v>0.21599999999999997</v>
      </c>
      <c r="G26" s="197"/>
      <c r="H26" s="197"/>
      <c r="I26" s="195"/>
      <c r="J26" s="197"/>
      <c r="K26" s="197"/>
      <c r="L26" s="197"/>
      <c r="M26" s="195"/>
    </row>
    <row r="27" spans="1:13" s="87" customFormat="1" ht="51" customHeight="1">
      <c r="A27" s="102">
        <v>5</v>
      </c>
      <c r="B27" s="238" t="s">
        <v>142</v>
      </c>
      <c r="C27" s="218" t="s">
        <v>134</v>
      </c>
      <c r="D27" s="219" t="s">
        <v>135</v>
      </c>
      <c r="E27" s="220"/>
      <c r="F27" s="235">
        <f>(0.35*1+0.24+0.24)/10*1</f>
        <v>0.08299999999999999</v>
      </c>
      <c r="G27" s="219"/>
      <c r="H27" s="222"/>
      <c r="I27" s="219"/>
      <c r="J27" s="223"/>
      <c r="K27" s="219"/>
      <c r="L27" s="222"/>
      <c r="M27" s="223"/>
    </row>
    <row r="28" spans="1:13" s="87" customFormat="1" ht="15">
      <c r="A28" s="103"/>
      <c r="B28" s="92" t="s">
        <v>22</v>
      </c>
      <c r="C28" s="91"/>
      <c r="D28" s="93" t="s">
        <v>17</v>
      </c>
      <c r="E28" s="225">
        <v>106</v>
      </c>
      <c r="F28" s="225">
        <f>F27*E28</f>
        <v>8.797999999999998</v>
      </c>
      <c r="G28" s="91"/>
      <c r="H28" s="229"/>
      <c r="I28" s="91"/>
      <c r="J28" s="229"/>
      <c r="K28" s="91"/>
      <c r="L28" s="229"/>
      <c r="M28" s="229"/>
    </row>
    <row r="29" spans="1:13" s="87" customFormat="1" ht="15">
      <c r="A29" s="96"/>
      <c r="B29" s="92" t="s">
        <v>30</v>
      </c>
      <c r="C29" s="91"/>
      <c r="D29" s="93" t="s">
        <v>26</v>
      </c>
      <c r="E29" s="91">
        <v>71.4</v>
      </c>
      <c r="F29" s="228">
        <f>E29*F27</f>
        <v>5.9262</v>
      </c>
      <c r="G29" s="91"/>
      <c r="H29" s="229"/>
      <c r="I29" s="91"/>
      <c r="J29" s="229"/>
      <c r="K29" s="91"/>
      <c r="L29" s="229"/>
      <c r="M29" s="229"/>
    </row>
    <row r="30" spans="1:13" s="87" customFormat="1" ht="15">
      <c r="A30" s="91"/>
      <c r="B30" s="91" t="s">
        <v>29</v>
      </c>
      <c r="C30" s="91"/>
      <c r="D30" s="91"/>
      <c r="E30" s="236"/>
      <c r="F30" s="228"/>
      <c r="G30" s="93"/>
      <c r="H30" s="226"/>
      <c r="I30" s="93"/>
      <c r="J30" s="226"/>
      <c r="K30" s="93"/>
      <c r="L30" s="226"/>
      <c r="M30" s="229"/>
    </row>
    <row r="31" spans="1:13" s="87" customFormat="1" ht="15">
      <c r="A31" s="103"/>
      <c r="B31" s="92" t="s">
        <v>136</v>
      </c>
      <c r="C31" s="218" t="s">
        <v>137</v>
      </c>
      <c r="D31" s="93" t="s">
        <v>28</v>
      </c>
      <c r="E31" s="225"/>
      <c r="F31" s="225">
        <v>1</v>
      </c>
      <c r="G31" s="230"/>
      <c r="H31" s="231"/>
      <c r="I31" s="232"/>
      <c r="J31" s="237"/>
      <c r="K31" s="230"/>
      <c r="L31" s="231"/>
      <c r="M31" s="229"/>
    </row>
    <row r="32" spans="1:13" s="87" customFormat="1" ht="15">
      <c r="A32" s="103"/>
      <c r="B32" s="92" t="s">
        <v>138</v>
      </c>
      <c r="C32" s="218" t="s">
        <v>139</v>
      </c>
      <c r="D32" s="93" t="s">
        <v>28</v>
      </c>
      <c r="E32" s="225"/>
      <c r="F32" s="225">
        <v>1</v>
      </c>
      <c r="G32" s="230"/>
      <c r="H32" s="231"/>
      <c r="I32" s="232"/>
      <c r="J32" s="237"/>
      <c r="K32" s="230"/>
      <c r="L32" s="231"/>
      <c r="M32" s="229"/>
    </row>
    <row r="33" spans="1:13" s="87" customFormat="1" ht="15">
      <c r="A33" s="103"/>
      <c r="B33" s="92" t="s">
        <v>140</v>
      </c>
      <c r="C33" s="218" t="s">
        <v>141</v>
      </c>
      <c r="D33" s="93" t="s">
        <v>28</v>
      </c>
      <c r="E33" s="225"/>
      <c r="F33" s="225">
        <v>1</v>
      </c>
      <c r="G33" s="230"/>
      <c r="H33" s="231"/>
      <c r="I33" s="232"/>
      <c r="J33" s="237"/>
      <c r="K33" s="230"/>
      <c r="L33" s="231"/>
      <c r="M33" s="229"/>
    </row>
    <row r="34" spans="1:13" s="87" customFormat="1" ht="54">
      <c r="A34" s="196">
        <v>6</v>
      </c>
      <c r="B34" s="198" t="s">
        <v>144</v>
      </c>
      <c r="C34" s="198" t="s">
        <v>145</v>
      </c>
      <c r="D34" s="195" t="s">
        <v>24</v>
      </c>
      <c r="E34" s="195"/>
      <c r="F34" s="240">
        <v>2</v>
      </c>
      <c r="G34" s="195"/>
      <c r="H34" s="195"/>
      <c r="I34" s="195"/>
      <c r="J34" s="195"/>
      <c r="K34" s="195"/>
      <c r="L34" s="197"/>
      <c r="M34" s="195"/>
    </row>
    <row r="35" spans="1:13" s="87" customFormat="1" ht="15">
      <c r="A35" s="196"/>
      <c r="B35" s="197" t="s">
        <v>16</v>
      </c>
      <c r="C35" s="197"/>
      <c r="D35" s="195" t="s">
        <v>17</v>
      </c>
      <c r="E35" s="241">
        <v>0.528</v>
      </c>
      <c r="F35" s="242">
        <f>F34*E35</f>
        <v>1.056</v>
      </c>
      <c r="G35" s="195"/>
      <c r="H35" s="195"/>
      <c r="I35" s="195"/>
      <c r="J35" s="195"/>
      <c r="K35" s="195"/>
      <c r="L35" s="195"/>
      <c r="M35" s="195"/>
    </row>
    <row r="36" spans="1:13" s="87" customFormat="1" ht="15">
      <c r="A36" s="196"/>
      <c r="B36" s="197" t="s">
        <v>25</v>
      </c>
      <c r="C36" s="197"/>
      <c r="D36" s="197" t="s">
        <v>26</v>
      </c>
      <c r="E36" s="195">
        <v>0.312</v>
      </c>
      <c r="F36" s="242">
        <f>E36*F34</f>
        <v>0.624</v>
      </c>
      <c r="G36" s="195"/>
      <c r="H36" s="195"/>
      <c r="I36" s="195"/>
      <c r="J36" s="195"/>
      <c r="K36" s="195"/>
      <c r="L36" s="195"/>
      <c r="M36" s="195"/>
    </row>
    <row r="37" spans="1:13" s="87" customFormat="1" ht="15">
      <c r="A37" s="199"/>
      <c r="B37" s="197" t="s">
        <v>23</v>
      </c>
      <c r="C37" s="202"/>
      <c r="D37" s="197"/>
      <c r="E37" s="197"/>
      <c r="F37" s="240"/>
      <c r="G37" s="197"/>
      <c r="H37" s="195"/>
      <c r="I37" s="195"/>
      <c r="J37" s="195"/>
      <c r="K37" s="197"/>
      <c r="L37" s="195"/>
      <c r="M37" s="195"/>
    </row>
    <row r="38" spans="1:13" s="87" customFormat="1" ht="27">
      <c r="A38" s="199"/>
      <c r="B38" s="195" t="s">
        <v>200</v>
      </c>
      <c r="C38" s="197" t="s">
        <v>147</v>
      </c>
      <c r="D38" s="197" t="s">
        <v>24</v>
      </c>
      <c r="E38" s="197">
        <v>0.999</v>
      </c>
      <c r="F38" s="240">
        <f>E38*F34</f>
        <v>1.998</v>
      </c>
      <c r="G38" s="197"/>
      <c r="H38" s="195"/>
      <c r="I38" s="195"/>
      <c r="J38" s="195"/>
      <c r="K38" s="197"/>
      <c r="L38" s="195"/>
      <c r="M38" s="195"/>
    </row>
    <row r="39" spans="1:13" s="87" customFormat="1" ht="15">
      <c r="A39" s="199"/>
      <c r="B39" s="197" t="s">
        <v>27</v>
      </c>
      <c r="C39" s="202"/>
      <c r="D39" s="197" t="s">
        <v>26</v>
      </c>
      <c r="E39" s="243">
        <v>0.099</v>
      </c>
      <c r="F39" s="240">
        <f>E39*F34</f>
        <v>0.198</v>
      </c>
      <c r="G39" s="197"/>
      <c r="H39" s="195"/>
      <c r="I39" s="195"/>
      <c r="J39" s="195"/>
      <c r="K39" s="197"/>
      <c r="L39" s="195"/>
      <c r="M39" s="195"/>
    </row>
    <row r="40" spans="1:13" s="87" customFormat="1" ht="27">
      <c r="A40" s="199">
        <v>7</v>
      </c>
      <c r="B40" s="198" t="s">
        <v>148</v>
      </c>
      <c r="C40" s="197" t="s">
        <v>149</v>
      </c>
      <c r="D40" s="195" t="s">
        <v>28</v>
      </c>
      <c r="E40" s="195"/>
      <c r="F40" s="240">
        <v>4</v>
      </c>
      <c r="G40" s="195"/>
      <c r="H40" s="195"/>
      <c r="I40" s="195"/>
      <c r="J40" s="195"/>
      <c r="K40" s="195"/>
      <c r="L40" s="195"/>
      <c r="M40" s="195"/>
    </row>
    <row r="41" spans="1:13" s="87" customFormat="1" ht="15">
      <c r="A41" s="199"/>
      <c r="B41" s="197" t="s">
        <v>16</v>
      </c>
      <c r="C41" s="197"/>
      <c r="D41" s="195" t="s">
        <v>17</v>
      </c>
      <c r="E41" s="195">
        <v>0.92</v>
      </c>
      <c r="F41" s="242">
        <f>F40*E41</f>
        <v>3.68</v>
      </c>
      <c r="G41" s="195"/>
      <c r="H41" s="195"/>
      <c r="I41" s="195"/>
      <c r="J41" s="195"/>
      <c r="K41" s="195"/>
      <c r="L41" s="195"/>
      <c r="M41" s="195"/>
    </row>
    <row r="42" spans="1:13" s="87" customFormat="1" ht="15">
      <c r="A42" s="199"/>
      <c r="B42" s="197" t="s">
        <v>25</v>
      </c>
      <c r="C42" s="197"/>
      <c r="D42" s="197" t="s">
        <v>26</v>
      </c>
      <c r="E42" s="195">
        <v>0.58</v>
      </c>
      <c r="F42" s="242">
        <f>E42*F40</f>
        <v>2.32</v>
      </c>
      <c r="G42" s="195"/>
      <c r="H42" s="195"/>
      <c r="I42" s="195"/>
      <c r="J42" s="195"/>
      <c r="K42" s="195"/>
      <c r="L42" s="195"/>
      <c r="M42" s="195"/>
    </row>
    <row r="43" spans="1:13" s="87" customFormat="1" ht="15">
      <c r="A43" s="199"/>
      <c r="B43" s="197" t="s">
        <v>23</v>
      </c>
      <c r="C43" s="202"/>
      <c r="D43" s="197"/>
      <c r="E43" s="197"/>
      <c r="F43" s="240"/>
      <c r="G43" s="197"/>
      <c r="H43" s="197"/>
      <c r="I43" s="195"/>
      <c r="J43" s="197"/>
      <c r="K43" s="197"/>
      <c r="L43" s="197"/>
      <c r="M43" s="197"/>
    </row>
    <row r="44" spans="1:13" s="87" customFormat="1" ht="27">
      <c r="A44" s="199"/>
      <c r="B44" s="195" t="s">
        <v>150</v>
      </c>
      <c r="C44" s="202" t="s">
        <v>151</v>
      </c>
      <c r="D44" s="197" t="s">
        <v>28</v>
      </c>
      <c r="E44" s="197">
        <v>1</v>
      </c>
      <c r="F44" s="240">
        <f>E44*F40</f>
        <v>4</v>
      </c>
      <c r="G44" s="197"/>
      <c r="H44" s="197"/>
      <c r="I44" s="195"/>
      <c r="J44" s="197"/>
      <c r="K44" s="197"/>
      <c r="L44" s="197"/>
      <c r="M44" s="197"/>
    </row>
    <row r="45" spans="1:13" s="87" customFormat="1" ht="15">
      <c r="A45" s="199"/>
      <c r="B45" s="197" t="s">
        <v>27</v>
      </c>
      <c r="C45" s="202"/>
      <c r="D45" s="197" t="s">
        <v>26</v>
      </c>
      <c r="E45" s="197">
        <v>0.08</v>
      </c>
      <c r="F45" s="240">
        <f>E45*F40</f>
        <v>0.32</v>
      </c>
      <c r="G45" s="197"/>
      <c r="H45" s="197"/>
      <c r="I45" s="195"/>
      <c r="J45" s="197"/>
      <c r="K45" s="197"/>
      <c r="L45" s="197"/>
      <c r="M45" s="197"/>
    </row>
    <row r="46" spans="1:13" s="87" customFormat="1" ht="27">
      <c r="A46" s="199">
        <v>8</v>
      </c>
      <c r="B46" s="198" t="s">
        <v>152</v>
      </c>
      <c r="C46" s="197" t="s">
        <v>153</v>
      </c>
      <c r="D46" s="197" t="s">
        <v>28</v>
      </c>
      <c r="E46" s="197"/>
      <c r="F46" s="240">
        <v>2</v>
      </c>
      <c r="G46" s="195"/>
      <c r="H46" s="197"/>
      <c r="I46" s="197"/>
      <c r="J46" s="197"/>
      <c r="K46" s="197"/>
      <c r="L46" s="197"/>
      <c r="M46" s="197"/>
    </row>
    <row r="47" spans="1:13" s="87" customFormat="1" ht="15">
      <c r="A47" s="199"/>
      <c r="B47" s="197" t="s">
        <v>154</v>
      </c>
      <c r="C47" s="197"/>
      <c r="D47" s="197" t="s">
        <v>17</v>
      </c>
      <c r="E47" s="197">
        <v>2.78</v>
      </c>
      <c r="F47" s="240">
        <f>F46*E47</f>
        <v>5.56</v>
      </c>
      <c r="G47" s="197"/>
      <c r="H47" s="244"/>
      <c r="I47" s="197"/>
      <c r="J47" s="197"/>
      <c r="K47" s="197"/>
      <c r="L47" s="197"/>
      <c r="M47" s="197"/>
    </row>
    <row r="48" spans="1:13" s="87" customFormat="1" ht="15">
      <c r="A48" s="199"/>
      <c r="B48" s="197" t="s">
        <v>155</v>
      </c>
      <c r="C48" s="202"/>
      <c r="D48" s="197" t="s">
        <v>26</v>
      </c>
      <c r="E48" s="197">
        <v>0.12</v>
      </c>
      <c r="F48" s="240">
        <f>F46*E48</f>
        <v>0.24</v>
      </c>
      <c r="G48" s="197"/>
      <c r="H48" s="197"/>
      <c r="I48" s="197"/>
      <c r="J48" s="197"/>
      <c r="K48" s="197"/>
      <c r="L48" s="197"/>
      <c r="M48" s="197"/>
    </row>
    <row r="49" spans="1:13" s="87" customFormat="1" ht="15">
      <c r="A49" s="199"/>
      <c r="B49" s="197" t="s">
        <v>23</v>
      </c>
      <c r="C49" s="202"/>
      <c r="D49" s="197"/>
      <c r="E49" s="197"/>
      <c r="F49" s="240"/>
      <c r="G49" s="197"/>
      <c r="H49" s="197"/>
      <c r="I49" s="197"/>
      <c r="J49" s="197"/>
      <c r="K49" s="197"/>
      <c r="L49" s="197"/>
      <c r="M49" s="197"/>
    </row>
    <row r="50" spans="1:13" s="87" customFormat="1" ht="27">
      <c r="A50" s="199"/>
      <c r="B50" s="197" t="s">
        <v>156</v>
      </c>
      <c r="C50" s="202" t="s">
        <v>157</v>
      </c>
      <c r="D50" s="197" t="s">
        <v>28</v>
      </c>
      <c r="E50" s="197">
        <v>1</v>
      </c>
      <c r="F50" s="240">
        <f>F46*E50</f>
        <v>2</v>
      </c>
      <c r="G50" s="197"/>
      <c r="H50" s="197"/>
      <c r="I50" s="197"/>
      <c r="J50" s="197"/>
      <c r="K50" s="197"/>
      <c r="L50" s="197"/>
      <c r="M50" s="197"/>
    </row>
    <row r="51" spans="1:13" s="87" customFormat="1" ht="15">
      <c r="A51" s="199"/>
      <c r="B51" s="197" t="s">
        <v>27</v>
      </c>
      <c r="C51" s="202"/>
      <c r="D51" s="197" t="s">
        <v>26</v>
      </c>
      <c r="E51" s="197">
        <v>1.25</v>
      </c>
      <c r="F51" s="240">
        <f>F46*E51</f>
        <v>2.5</v>
      </c>
      <c r="G51" s="197"/>
      <c r="H51" s="197"/>
      <c r="I51" s="197"/>
      <c r="J51" s="197"/>
      <c r="K51" s="197"/>
      <c r="L51" s="197"/>
      <c r="M51" s="197"/>
    </row>
    <row r="52" spans="1:13" s="87" customFormat="1" ht="40.5">
      <c r="A52" s="245">
        <v>9</v>
      </c>
      <c r="B52" s="131" t="s">
        <v>158</v>
      </c>
      <c r="C52" s="246" t="s">
        <v>159</v>
      </c>
      <c r="D52" s="247" t="s">
        <v>28</v>
      </c>
      <c r="E52" s="248"/>
      <c r="F52" s="249">
        <v>10</v>
      </c>
      <c r="G52" s="250"/>
      <c r="H52" s="248"/>
      <c r="I52" s="248"/>
      <c r="J52" s="248"/>
      <c r="K52" s="248"/>
      <c r="L52" s="248"/>
      <c r="M52" s="248"/>
    </row>
    <row r="53" spans="1:13" s="87" customFormat="1" ht="16.5">
      <c r="A53" s="245"/>
      <c r="B53" s="251" t="s">
        <v>154</v>
      </c>
      <c r="C53" s="252"/>
      <c r="D53" s="43" t="s">
        <v>17</v>
      </c>
      <c r="E53" s="253">
        <v>1.38</v>
      </c>
      <c r="F53" s="254">
        <f>F52*E53</f>
        <v>13.799999999999999</v>
      </c>
      <c r="G53" s="253"/>
      <c r="H53" s="255"/>
      <c r="I53" s="253"/>
      <c r="J53" s="253"/>
      <c r="K53" s="253"/>
      <c r="L53" s="253"/>
      <c r="M53" s="253"/>
    </row>
    <row r="54" spans="1:13" s="87" customFormat="1" ht="16.5">
      <c r="A54" s="245"/>
      <c r="B54" s="251" t="s">
        <v>155</v>
      </c>
      <c r="C54" s="256"/>
      <c r="D54" s="43" t="s">
        <v>26</v>
      </c>
      <c r="E54" s="253">
        <v>0.06</v>
      </c>
      <c r="F54" s="254">
        <f>F52*E54</f>
        <v>0.6</v>
      </c>
      <c r="G54" s="253"/>
      <c r="H54" s="253"/>
      <c r="I54" s="253"/>
      <c r="J54" s="253"/>
      <c r="K54" s="253"/>
      <c r="L54" s="253"/>
      <c r="M54" s="253"/>
    </row>
    <row r="55" spans="1:13" s="87" customFormat="1" ht="16.5">
      <c r="A55" s="245"/>
      <c r="B55" s="43" t="s">
        <v>23</v>
      </c>
      <c r="C55" s="256"/>
      <c r="D55" s="43"/>
      <c r="E55" s="253"/>
      <c r="F55" s="254"/>
      <c r="G55" s="253"/>
      <c r="H55" s="253"/>
      <c r="I55" s="253"/>
      <c r="J55" s="253"/>
      <c r="K55" s="253"/>
      <c r="L55" s="253"/>
      <c r="M55" s="253"/>
    </row>
    <row r="56" spans="1:13" s="87" customFormat="1" ht="16.5">
      <c r="A56" s="245"/>
      <c r="B56" s="257" t="s">
        <v>160</v>
      </c>
      <c r="C56" s="258">
        <v>249</v>
      </c>
      <c r="D56" s="43" t="s">
        <v>28</v>
      </c>
      <c r="E56" s="253" t="s">
        <v>161</v>
      </c>
      <c r="F56" s="254">
        <v>7</v>
      </c>
      <c r="G56" s="253"/>
      <c r="H56" s="253"/>
      <c r="I56" s="253"/>
      <c r="J56" s="253"/>
      <c r="K56" s="253"/>
      <c r="L56" s="253"/>
      <c r="M56" s="253"/>
    </row>
    <row r="57" spans="1:13" s="87" customFormat="1" ht="31.5">
      <c r="A57" s="245"/>
      <c r="B57" s="257" t="s">
        <v>162</v>
      </c>
      <c r="C57" s="256">
        <v>149</v>
      </c>
      <c r="D57" s="43" t="s">
        <v>28</v>
      </c>
      <c r="E57" s="253" t="s">
        <v>161</v>
      </c>
      <c r="F57" s="254">
        <v>14</v>
      </c>
      <c r="G57" s="253"/>
      <c r="H57" s="253"/>
      <c r="I57" s="253"/>
      <c r="J57" s="253"/>
      <c r="K57" s="253"/>
      <c r="L57" s="253"/>
      <c r="M57" s="253"/>
    </row>
    <row r="58" spans="1:13" s="87" customFormat="1" ht="16.5">
      <c r="A58" s="245"/>
      <c r="B58" s="259" t="s">
        <v>27</v>
      </c>
      <c r="C58" s="256"/>
      <c r="D58" s="43" t="s">
        <v>26</v>
      </c>
      <c r="E58" s="253">
        <v>0.38</v>
      </c>
      <c r="F58" s="254">
        <f>F52*E58</f>
        <v>3.8</v>
      </c>
      <c r="G58" s="253"/>
      <c r="H58" s="253"/>
      <c r="I58" s="253"/>
      <c r="J58" s="253"/>
      <c r="K58" s="253"/>
      <c r="L58" s="253"/>
      <c r="M58" s="253"/>
    </row>
    <row r="59" spans="1:13" s="87" customFormat="1" ht="15">
      <c r="A59" s="103"/>
      <c r="B59" s="92"/>
      <c r="C59" s="218"/>
      <c r="D59" s="93"/>
      <c r="E59" s="225"/>
      <c r="F59" s="225"/>
      <c r="G59" s="230"/>
      <c r="H59" s="231"/>
      <c r="I59" s="232"/>
      <c r="J59" s="237"/>
      <c r="K59" s="230"/>
      <c r="L59" s="231"/>
      <c r="M59" s="229"/>
    </row>
    <row r="60" spans="1:13" s="87" customFormat="1" ht="15">
      <c r="A60" s="103"/>
      <c r="B60" s="92"/>
      <c r="C60" s="218"/>
      <c r="D60" s="93"/>
      <c r="E60" s="225"/>
      <c r="F60" s="225"/>
      <c r="G60" s="230"/>
      <c r="H60" s="231"/>
      <c r="I60" s="232"/>
      <c r="J60" s="237"/>
      <c r="K60" s="230"/>
      <c r="L60" s="231"/>
      <c r="M60" s="229"/>
    </row>
    <row r="61" spans="1:13" s="87" customFormat="1" ht="15">
      <c r="A61" s="103"/>
      <c r="B61" s="92"/>
      <c r="C61" s="218"/>
      <c r="D61" s="93"/>
      <c r="E61" s="225"/>
      <c r="F61" s="225"/>
      <c r="G61" s="230"/>
      <c r="H61" s="231"/>
      <c r="I61" s="232"/>
      <c r="J61" s="237"/>
      <c r="K61" s="230"/>
      <c r="L61" s="231"/>
      <c r="M61" s="229"/>
    </row>
    <row r="62" spans="1:13" s="87" customFormat="1" ht="15">
      <c r="A62" s="103"/>
      <c r="B62" s="94" t="s">
        <v>27</v>
      </c>
      <c r="C62" s="218"/>
      <c r="D62" s="93" t="s">
        <v>26</v>
      </c>
      <c r="E62" s="225">
        <v>66.1</v>
      </c>
      <c r="F62" s="225">
        <f>F27*E62</f>
        <v>5.486299999999999</v>
      </c>
      <c r="G62" s="230"/>
      <c r="H62" s="231"/>
      <c r="I62" s="232"/>
      <c r="J62" s="237"/>
      <c r="K62" s="230"/>
      <c r="L62" s="231"/>
      <c r="M62" s="229"/>
    </row>
    <row r="63" spans="1:13" ht="15">
      <c r="A63" s="72"/>
      <c r="B63" s="3" t="s">
        <v>57</v>
      </c>
      <c r="C63" s="73"/>
      <c r="D63" s="3"/>
      <c r="E63" s="3"/>
      <c r="F63" s="11"/>
      <c r="G63" s="3"/>
      <c r="H63" s="11"/>
      <c r="I63" s="99"/>
      <c r="J63" s="11"/>
      <c r="K63" s="3"/>
      <c r="L63" s="11"/>
      <c r="M63" s="11"/>
    </row>
    <row r="64" spans="1:13" ht="15">
      <c r="A64" s="103"/>
      <c r="B64" s="92" t="s">
        <v>123</v>
      </c>
      <c r="C64" s="100"/>
      <c r="D64" s="103"/>
      <c r="E64" s="103"/>
      <c r="F64" s="103"/>
      <c r="G64" s="103"/>
      <c r="H64" s="108"/>
      <c r="I64" s="108"/>
      <c r="J64" s="108"/>
      <c r="K64" s="108"/>
      <c r="L64" s="108"/>
      <c r="M64" s="108"/>
    </row>
    <row r="65" spans="1:13" ht="15">
      <c r="A65" s="103"/>
      <c r="B65" s="94" t="s">
        <v>32</v>
      </c>
      <c r="C65" s="101" t="s">
        <v>201</v>
      </c>
      <c r="D65" s="91"/>
      <c r="E65" s="91"/>
      <c r="F65" s="91"/>
      <c r="G65" s="91"/>
      <c r="H65" s="109"/>
      <c r="I65" s="109"/>
      <c r="J65" s="109"/>
      <c r="K65" s="109"/>
      <c r="L65" s="109"/>
      <c r="M65" s="109"/>
    </row>
    <row r="66" spans="1:13" ht="15">
      <c r="A66" s="103"/>
      <c r="B66" s="92" t="s">
        <v>12</v>
      </c>
      <c r="C66" s="214"/>
      <c r="D66" s="91"/>
      <c r="E66" s="91"/>
      <c r="F66" s="91"/>
      <c r="G66" s="91"/>
      <c r="H66" s="109"/>
      <c r="I66" s="109"/>
      <c r="J66" s="109"/>
      <c r="K66" s="109"/>
      <c r="L66" s="109"/>
      <c r="M66" s="109"/>
    </row>
    <row r="67" spans="1:13" ht="15">
      <c r="A67" s="103"/>
      <c r="B67" s="92" t="s">
        <v>33</v>
      </c>
      <c r="C67" s="101" t="s">
        <v>201</v>
      </c>
      <c r="D67" s="91"/>
      <c r="E67" s="91"/>
      <c r="F67" s="91"/>
      <c r="G67" s="91"/>
      <c r="H67" s="109"/>
      <c r="I67" s="109"/>
      <c r="J67" s="109"/>
      <c r="K67" s="109"/>
      <c r="L67" s="109"/>
      <c r="M67" s="109"/>
    </row>
    <row r="68" spans="1:13" ht="15">
      <c r="A68" s="103"/>
      <c r="B68" s="92" t="s">
        <v>12</v>
      </c>
      <c r="C68" s="101"/>
      <c r="D68" s="91"/>
      <c r="E68" s="91"/>
      <c r="F68" s="91"/>
      <c r="G68" s="91"/>
      <c r="H68" s="109"/>
      <c r="I68" s="109"/>
      <c r="J68" s="109"/>
      <c r="K68" s="109"/>
      <c r="L68" s="109"/>
      <c r="M68" s="109"/>
    </row>
    <row r="69" spans="1:13" ht="15">
      <c r="A69" s="103"/>
      <c r="B69" s="92" t="s">
        <v>34</v>
      </c>
      <c r="C69" s="101" t="s">
        <v>201</v>
      </c>
      <c r="D69" s="91"/>
      <c r="E69" s="91"/>
      <c r="F69" s="91"/>
      <c r="G69" s="91"/>
      <c r="H69" s="109"/>
      <c r="I69" s="109"/>
      <c r="J69" s="109"/>
      <c r="K69" s="109"/>
      <c r="L69" s="109"/>
      <c r="M69" s="109"/>
    </row>
    <row r="70" spans="1:13" ht="15">
      <c r="A70" s="103"/>
      <c r="B70" s="92" t="s">
        <v>12</v>
      </c>
      <c r="C70" s="101"/>
      <c r="D70" s="91"/>
      <c r="E70" s="91"/>
      <c r="F70" s="91"/>
      <c r="G70" s="91"/>
      <c r="H70" s="109"/>
      <c r="I70" s="109"/>
      <c r="J70" s="109"/>
      <c r="K70" s="109"/>
      <c r="L70" s="109"/>
      <c r="M70" s="109"/>
    </row>
    <row r="71" spans="1:13" ht="15">
      <c r="A71" s="97"/>
      <c r="B71" s="95" t="s">
        <v>40</v>
      </c>
      <c r="C71" s="36">
        <v>0.03</v>
      </c>
      <c r="D71" s="8"/>
      <c r="E71" s="91"/>
      <c r="F71" s="91"/>
      <c r="G71" s="91"/>
      <c r="H71" s="74"/>
      <c r="I71" s="75"/>
      <c r="J71" s="76"/>
      <c r="K71" s="75"/>
      <c r="L71" s="75"/>
      <c r="M71" s="77"/>
    </row>
    <row r="72" spans="1:13" ht="15">
      <c r="A72" s="97"/>
      <c r="B72" s="37" t="s">
        <v>12</v>
      </c>
      <c r="C72" s="106"/>
      <c r="D72" s="106"/>
      <c r="E72" s="91"/>
      <c r="F72" s="91"/>
      <c r="G72" s="91"/>
      <c r="H72" s="74"/>
      <c r="I72" s="75"/>
      <c r="J72" s="76"/>
      <c r="K72" s="75"/>
      <c r="L72" s="75"/>
      <c r="M72" s="77"/>
    </row>
    <row r="73" s="216" customFormat="1" ht="15.75"/>
    <row r="74" spans="2:10" s="216" customFormat="1" ht="15.75">
      <c r="B74" s="332"/>
      <c r="C74" s="332"/>
      <c r="H74" s="332"/>
      <c r="I74" s="332"/>
      <c r="J74" s="332"/>
    </row>
    <row r="75" s="216" customFormat="1" ht="15.75"/>
  </sheetData>
  <sheetProtection/>
  <mergeCells count="17">
    <mergeCell ref="B74:C74"/>
    <mergeCell ref="H74:J74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B1:M1"/>
    <mergeCell ref="B2:M2"/>
    <mergeCell ref="B3:M3"/>
    <mergeCell ref="B4:M4"/>
    <mergeCell ref="B5:M5"/>
    <mergeCell ref="D6:I6"/>
  </mergeCells>
  <conditionalFormatting sqref="D53:D54">
    <cfRule type="cellIs" priority="1" dxfId="5" operator="equal" stopIfTrue="1">
      <formula>8223.307275</formula>
    </cfRule>
  </conditionalFormatting>
  <printOptions/>
  <pageMargins left="0.25" right="0.25" top="0.75" bottom="0.75" header="0.3" footer="0.3"/>
  <pageSetup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9"/>
  <sheetViews>
    <sheetView zoomScale="80" zoomScaleNormal="80" zoomScaleSheetLayoutView="80" zoomScalePageLayoutView="0" workbookViewId="0" topLeftCell="A67">
      <selection activeCell="B6" sqref="B6:K6"/>
    </sheetView>
  </sheetViews>
  <sheetFormatPr defaultColWidth="9.00390625" defaultRowHeight="15"/>
  <cols>
    <col min="1" max="1" width="9.00390625" style="12" customWidth="1"/>
    <col min="2" max="2" width="43.7109375" style="87" customWidth="1"/>
    <col min="3" max="3" width="11.421875" style="87" customWidth="1"/>
    <col min="4" max="6" width="9.00390625" style="87" customWidth="1"/>
    <col min="7" max="7" width="10.28125" style="87" bestFit="1" customWidth="1"/>
    <col min="8" max="8" width="12.421875" style="87" bestFit="1" customWidth="1"/>
    <col min="9" max="9" width="9.00390625" style="87" customWidth="1"/>
    <col min="10" max="10" width="11.140625" style="87" bestFit="1" customWidth="1"/>
    <col min="11" max="11" width="9.00390625" style="87" customWidth="1"/>
    <col min="12" max="12" width="8.8515625" style="87" bestFit="1" customWidth="1"/>
    <col min="13" max="13" width="12.421875" style="87" bestFit="1" customWidth="1"/>
    <col min="14" max="16384" width="9.00390625" style="87" customWidth="1"/>
  </cols>
  <sheetData>
    <row r="2" spans="1:13" ht="24.75" customHeight="1">
      <c r="A2" s="334" t="s">
        <v>143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5">
      <c r="A3" s="336" t="s">
        <v>64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1"/>
    </row>
    <row r="4" spans="1:13" ht="1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1"/>
    </row>
    <row r="5" spans="1:13" ht="15">
      <c r="A5" s="337" t="s">
        <v>121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1"/>
    </row>
    <row r="6" spans="1:13" ht="15">
      <c r="A6" s="86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10"/>
      <c r="M6" s="10"/>
    </row>
    <row r="7" spans="1:13" ht="15">
      <c r="A7" s="339" t="s">
        <v>1</v>
      </c>
      <c r="B7" s="340" t="s">
        <v>2</v>
      </c>
      <c r="C7" s="341" t="s">
        <v>37</v>
      </c>
      <c r="D7" s="343" t="s">
        <v>4</v>
      </c>
      <c r="E7" s="343" t="s">
        <v>5</v>
      </c>
      <c r="F7" s="343" t="s">
        <v>6</v>
      </c>
      <c r="G7" s="344" t="s">
        <v>7</v>
      </c>
      <c r="H7" s="344"/>
      <c r="I7" s="344" t="s">
        <v>8</v>
      </c>
      <c r="J7" s="344"/>
      <c r="K7" s="343" t="s">
        <v>9</v>
      </c>
      <c r="L7" s="343"/>
      <c r="M7" s="38" t="s">
        <v>38</v>
      </c>
    </row>
    <row r="8" spans="1:13" ht="15">
      <c r="A8" s="339"/>
      <c r="B8" s="340"/>
      <c r="C8" s="342"/>
      <c r="D8" s="343"/>
      <c r="E8" s="343"/>
      <c r="F8" s="343"/>
      <c r="G8" s="84" t="s">
        <v>11</v>
      </c>
      <c r="H8" s="39" t="s">
        <v>12</v>
      </c>
      <c r="I8" s="84" t="s">
        <v>11</v>
      </c>
      <c r="J8" s="39" t="s">
        <v>12</v>
      </c>
      <c r="K8" s="84" t="s">
        <v>11</v>
      </c>
      <c r="L8" s="39" t="s">
        <v>13</v>
      </c>
      <c r="M8" s="84" t="s">
        <v>14</v>
      </c>
    </row>
    <row r="9" spans="1:13" ht="15.75" thickBot="1">
      <c r="A9" s="85">
        <v>1</v>
      </c>
      <c r="B9" s="83">
        <v>3</v>
      </c>
      <c r="C9" s="40">
        <v>2</v>
      </c>
      <c r="D9" s="83">
        <v>4</v>
      </c>
      <c r="E9" s="83">
        <v>5</v>
      </c>
      <c r="F9" s="83">
        <v>6</v>
      </c>
      <c r="G9" s="84">
        <v>7</v>
      </c>
      <c r="H9" s="41">
        <v>8</v>
      </c>
      <c r="I9" s="84">
        <v>9</v>
      </c>
      <c r="J9" s="41">
        <v>10</v>
      </c>
      <c r="K9" s="84">
        <v>11</v>
      </c>
      <c r="L9" s="41">
        <v>12</v>
      </c>
      <c r="M9" s="84">
        <v>13</v>
      </c>
    </row>
    <row r="10" spans="1:13" ht="15">
      <c r="A10" s="346" t="s">
        <v>120</v>
      </c>
      <c r="B10" s="347"/>
      <c r="C10" s="347"/>
      <c r="D10" s="347"/>
      <c r="E10" s="347"/>
      <c r="F10" s="347"/>
      <c r="G10" s="113"/>
      <c r="H10" s="113"/>
      <c r="I10" s="113"/>
      <c r="J10" s="113"/>
      <c r="K10" s="113"/>
      <c r="L10" s="113"/>
      <c r="M10" s="114"/>
    </row>
    <row r="11" spans="1:13" ht="27">
      <c r="A11" s="115">
        <v>1</v>
      </c>
      <c r="B11" s="116" t="s">
        <v>67</v>
      </c>
      <c r="C11" s="117" t="s">
        <v>68</v>
      </c>
      <c r="D11" s="118" t="s">
        <v>15</v>
      </c>
      <c r="E11" s="119"/>
      <c r="F11" s="120">
        <v>16</v>
      </c>
      <c r="G11" s="118"/>
      <c r="H11" s="121"/>
      <c r="I11" s="118"/>
      <c r="J11" s="121"/>
      <c r="K11" s="118"/>
      <c r="L11" s="121"/>
      <c r="M11" s="121"/>
    </row>
    <row r="12" spans="1:13" ht="15">
      <c r="A12" s="122" t="s">
        <v>63</v>
      </c>
      <c r="B12" s="123" t="s">
        <v>16</v>
      </c>
      <c r="C12" s="124"/>
      <c r="D12" s="125" t="s">
        <v>17</v>
      </c>
      <c r="E12" s="126">
        <v>2.99</v>
      </c>
      <c r="F12" s="127">
        <f>F11*E12</f>
        <v>47.84</v>
      </c>
      <c r="G12" s="125"/>
      <c r="H12" s="127"/>
      <c r="I12" s="125"/>
      <c r="J12" s="127"/>
      <c r="K12" s="125"/>
      <c r="L12" s="127"/>
      <c r="M12" s="127"/>
    </row>
    <row r="13" spans="1:13" ht="27">
      <c r="A13" s="115">
        <v>2</v>
      </c>
      <c r="B13" s="116" t="s">
        <v>69</v>
      </c>
      <c r="C13" s="117" t="s">
        <v>70</v>
      </c>
      <c r="D13" s="118" t="s">
        <v>15</v>
      </c>
      <c r="E13" s="119"/>
      <c r="F13" s="120">
        <v>1</v>
      </c>
      <c r="G13" s="118"/>
      <c r="H13" s="127"/>
      <c r="I13" s="125"/>
      <c r="J13" s="127"/>
      <c r="K13" s="125"/>
      <c r="L13" s="127"/>
      <c r="M13" s="127"/>
    </row>
    <row r="14" spans="1:13" ht="15">
      <c r="A14" s="122"/>
      <c r="B14" s="123" t="s">
        <v>16</v>
      </c>
      <c r="C14" s="124"/>
      <c r="D14" s="125" t="s">
        <v>17</v>
      </c>
      <c r="E14" s="126">
        <v>1.78</v>
      </c>
      <c r="F14" s="128">
        <f>F13*E14</f>
        <v>1.78</v>
      </c>
      <c r="G14" s="125"/>
      <c r="H14" s="127"/>
      <c r="I14" s="125"/>
      <c r="J14" s="127"/>
      <c r="K14" s="125"/>
      <c r="L14" s="127"/>
      <c r="M14" s="127"/>
    </row>
    <row r="15" spans="1:13" ht="15">
      <c r="A15" s="122"/>
      <c r="B15" s="123" t="s">
        <v>71</v>
      </c>
      <c r="C15" s="124"/>
      <c r="D15" s="122" t="s">
        <v>72</v>
      </c>
      <c r="E15" s="126">
        <v>1.1</v>
      </c>
      <c r="F15" s="128">
        <f>F13*E15</f>
        <v>1.1</v>
      </c>
      <c r="G15" s="125"/>
      <c r="H15" s="127"/>
      <c r="I15" s="125"/>
      <c r="J15" s="127"/>
      <c r="K15" s="125"/>
      <c r="L15" s="127"/>
      <c r="M15" s="127"/>
    </row>
    <row r="16" spans="1:13" ht="27">
      <c r="A16" s="115">
        <v>3</v>
      </c>
      <c r="B16" s="116" t="s">
        <v>73</v>
      </c>
      <c r="C16" s="117" t="s">
        <v>70</v>
      </c>
      <c r="D16" s="118" t="s">
        <v>15</v>
      </c>
      <c r="E16" s="119"/>
      <c r="F16" s="120">
        <v>1.2</v>
      </c>
      <c r="G16" s="118"/>
      <c r="H16" s="127"/>
      <c r="I16" s="125"/>
      <c r="J16" s="127"/>
      <c r="K16" s="125"/>
      <c r="L16" s="127"/>
      <c r="M16" s="127"/>
    </row>
    <row r="17" spans="1:13" ht="15">
      <c r="A17" s="122"/>
      <c r="B17" s="123" t="s">
        <v>16</v>
      </c>
      <c r="C17" s="124"/>
      <c r="D17" s="125" t="s">
        <v>17</v>
      </c>
      <c r="E17" s="126">
        <v>1.78</v>
      </c>
      <c r="F17" s="128">
        <f>F16*E17</f>
        <v>2.136</v>
      </c>
      <c r="G17" s="125"/>
      <c r="H17" s="127"/>
      <c r="I17" s="125"/>
      <c r="J17" s="127"/>
      <c r="K17" s="125"/>
      <c r="L17" s="127"/>
      <c r="M17" s="127"/>
    </row>
    <row r="18" spans="1:13" ht="15">
      <c r="A18" s="122"/>
      <c r="B18" s="123" t="s">
        <v>74</v>
      </c>
      <c r="C18" s="124"/>
      <c r="D18" s="122" t="s">
        <v>72</v>
      </c>
      <c r="E18" s="126">
        <v>1.1</v>
      </c>
      <c r="F18" s="128">
        <f>F16*E18</f>
        <v>1.32</v>
      </c>
      <c r="G18" s="125"/>
      <c r="H18" s="127"/>
      <c r="I18" s="125"/>
      <c r="J18" s="127"/>
      <c r="K18" s="125"/>
      <c r="L18" s="127"/>
      <c r="M18" s="127"/>
    </row>
    <row r="19" spans="1:13" ht="27">
      <c r="A19" s="115">
        <v>4</v>
      </c>
      <c r="B19" s="116" t="s">
        <v>75</v>
      </c>
      <c r="C19" s="117" t="s">
        <v>76</v>
      </c>
      <c r="D19" s="118" t="s">
        <v>15</v>
      </c>
      <c r="E19" s="119"/>
      <c r="F19" s="120">
        <v>1.7</v>
      </c>
      <c r="G19" s="118"/>
      <c r="H19" s="127"/>
      <c r="I19" s="125"/>
      <c r="J19" s="127"/>
      <c r="K19" s="125"/>
      <c r="L19" s="127"/>
      <c r="M19" s="127"/>
    </row>
    <row r="20" spans="1:13" ht="15">
      <c r="A20" s="122"/>
      <c r="B20" s="123" t="s">
        <v>16</v>
      </c>
      <c r="C20" s="124"/>
      <c r="D20" s="125" t="s">
        <v>17</v>
      </c>
      <c r="E20" s="126">
        <v>1.8</v>
      </c>
      <c r="F20" s="128">
        <f>F19*E20</f>
        <v>3.06</v>
      </c>
      <c r="G20" s="125"/>
      <c r="H20" s="127"/>
      <c r="I20" s="125"/>
      <c r="J20" s="127"/>
      <c r="K20" s="125"/>
      <c r="L20" s="127"/>
      <c r="M20" s="127"/>
    </row>
    <row r="21" spans="1:13" ht="15">
      <c r="A21" s="122"/>
      <c r="B21" s="123" t="s">
        <v>77</v>
      </c>
      <c r="C21" s="124"/>
      <c r="D21" s="122" t="s">
        <v>72</v>
      </c>
      <c r="E21" s="126">
        <v>1.1</v>
      </c>
      <c r="F21" s="128">
        <f>F19*E21</f>
        <v>1.87</v>
      </c>
      <c r="G21" s="125"/>
      <c r="H21" s="127"/>
      <c r="I21" s="125"/>
      <c r="J21" s="127"/>
      <c r="K21" s="125"/>
      <c r="L21" s="127"/>
      <c r="M21" s="127"/>
    </row>
    <row r="22" spans="1:13" ht="30">
      <c r="A22" s="115">
        <v>5</v>
      </c>
      <c r="B22" s="129" t="s">
        <v>78</v>
      </c>
      <c r="C22" s="117" t="s">
        <v>79</v>
      </c>
      <c r="D22" s="118" t="s">
        <v>15</v>
      </c>
      <c r="E22" s="119"/>
      <c r="F22" s="120">
        <v>0.52</v>
      </c>
      <c r="G22" s="118"/>
      <c r="H22" s="127"/>
      <c r="I22" s="125"/>
      <c r="J22" s="127"/>
      <c r="K22" s="125"/>
      <c r="L22" s="127"/>
      <c r="M22" s="127"/>
    </row>
    <row r="23" spans="1:13" ht="15">
      <c r="A23" s="122"/>
      <c r="B23" s="123" t="s">
        <v>16</v>
      </c>
      <c r="C23" s="124"/>
      <c r="D23" s="125" t="s">
        <v>17</v>
      </c>
      <c r="E23" s="126">
        <v>1.8</v>
      </c>
      <c r="F23" s="128">
        <f>F22*E23</f>
        <v>0.936</v>
      </c>
      <c r="G23" s="125"/>
      <c r="H23" s="127"/>
      <c r="I23" s="125"/>
      <c r="J23" s="127"/>
      <c r="K23" s="125"/>
      <c r="L23" s="127"/>
      <c r="M23" s="127"/>
    </row>
    <row r="24" spans="1:13" ht="15">
      <c r="A24" s="122"/>
      <c r="B24" s="123" t="s">
        <v>80</v>
      </c>
      <c r="C24" s="124"/>
      <c r="D24" s="122" t="s">
        <v>72</v>
      </c>
      <c r="E24" s="126">
        <v>1.1</v>
      </c>
      <c r="F24" s="128">
        <f>F22*E24</f>
        <v>0.5720000000000001</v>
      </c>
      <c r="G24" s="125"/>
      <c r="H24" s="127"/>
      <c r="I24" s="125"/>
      <c r="J24" s="127"/>
      <c r="K24" s="125"/>
      <c r="L24" s="127"/>
      <c r="M24" s="127"/>
    </row>
    <row r="25" spans="1:13" ht="27">
      <c r="A25" s="130">
        <v>6</v>
      </c>
      <c r="B25" s="131" t="s">
        <v>81</v>
      </c>
      <c r="C25" s="132" t="s">
        <v>82</v>
      </c>
      <c r="D25" s="130" t="s">
        <v>15</v>
      </c>
      <c r="E25" s="130"/>
      <c r="F25" s="130">
        <v>1.8</v>
      </c>
      <c r="G25" s="133"/>
      <c r="H25" s="127"/>
      <c r="I25" s="125"/>
      <c r="J25" s="127"/>
      <c r="K25" s="125"/>
      <c r="L25" s="127"/>
      <c r="M25" s="127"/>
    </row>
    <row r="26" spans="1:13" ht="15">
      <c r="A26" s="122"/>
      <c r="B26" s="123" t="s">
        <v>16</v>
      </c>
      <c r="C26" s="115"/>
      <c r="D26" s="125" t="s">
        <v>17</v>
      </c>
      <c r="E26" s="125">
        <v>0.89</v>
      </c>
      <c r="F26" s="127">
        <f>F25*E26</f>
        <v>1.602</v>
      </c>
      <c r="G26" s="134"/>
      <c r="H26" s="127"/>
      <c r="I26" s="125"/>
      <c r="J26" s="127"/>
      <c r="K26" s="125"/>
      <c r="L26" s="127"/>
      <c r="M26" s="127"/>
    </row>
    <row r="27" spans="1:13" ht="15">
      <c r="A27" s="122"/>
      <c r="B27" s="123" t="s">
        <v>83</v>
      </c>
      <c r="C27" s="135"/>
      <c r="D27" s="122" t="s">
        <v>26</v>
      </c>
      <c r="E27" s="125">
        <v>0.37</v>
      </c>
      <c r="F27" s="127">
        <f>E27*F25</f>
        <v>0.666</v>
      </c>
      <c r="G27" s="134"/>
      <c r="H27" s="127"/>
      <c r="I27" s="125"/>
      <c r="J27" s="127"/>
      <c r="K27" s="125"/>
      <c r="L27" s="127"/>
      <c r="M27" s="127"/>
    </row>
    <row r="28" spans="1:13" ht="15">
      <c r="A28" s="136"/>
      <c r="B28" s="66" t="s">
        <v>29</v>
      </c>
      <c r="C28" s="130"/>
      <c r="D28" s="42"/>
      <c r="E28" s="42"/>
      <c r="F28" s="68"/>
      <c r="G28" s="134"/>
      <c r="H28" s="127"/>
      <c r="I28" s="125"/>
      <c r="J28" s="127"/>
      <c r="K28" s="125"/>
      <c r="L28" s="127"/>
      <c r="M28" s="127"/>
    </row>
    <row r="29" spans="1:13" ht="15">
      <c r="A29" s="138"/>
      <c r="B29" s="69" t="s">
        <v>84</v>
      </c>
      <c r="C29" s="139"/>
      <c r="D29" s="42" t="s">
        <v>85</v>
      </c>
      <c r="E29" s="66">
        <v>1.15</v>
      </c>
      <c r="F29" s="70">
        <f>F25*E29</f>
        <v>2.07</v>
      </c>
      <c r="G29" s="125"/>
      <c r="H29" s="127"/>
      <c r="I29" s="125"/>
      <c r="J29" s="127"/>
      <c r="K29" s="125"/>
      <c r="L29" s="127"/>
      <c r="M29" s="127"/>
    </row>
    <row r="30" spans="1:13" ht="15">
      <c r="A30" s="138"/>
      <c r="B30" s="140" t="s">
        <v>27</v>
      </c>
      <c r="C30" s="135"/>
      <c r="D30" s="141" t="s">
        <v>26</v>
      </c>
      <c r="E30" s="141">
        <v>0.02</v>
      </c>
      <c r="F30" s="142">
        <f>E30*F25</f>
        <v>0.036000000000000004</v>
      </c>
      <c r="G30" s="137"/>
      <c r="H30" s="127"/>
      <c r="I30" s="125"/>
      <c r="J30" s="127"/>
      <c r="K30" s="125"/>
      <c r="L30" s="127"/>
      <c r="M30" s="127"/>
    </row>
    <row r="31" spans="1:13" ht="47.25">
      <c r="A31" s="138">
        <v>7</v>
      </c>
      <c r="B31" s="143" t="s">
        <v>86</v>
      </c>
      <c r="C31" s="132" t="s">
        <v>50</v>
      </c>
      <c r="D31" s="130" t="s">
        <v>15</v>
      </c>
      <c r="E31" s="66"/>
      <c r="F31" s="130">
        <v>2.4</v>
      </c>
      <c r="G31" s="144"/>
      <c r="H31" s="127"/>
      <c r="I31" s="125"/>
      <c r="J31" s="127"/>
      <c r="K31" s="125"/>
      <c r="L31" s="127"/>
      <c r="M31" s="127"/>
    </row>
    <row r="32" spans="1:13" ht="15">
      <c r="A32" s="138"/>
      <c r="B32" s="67" t="s">
        <v>53</v>
      </c>
      <c r="C32" s="145"/>
      <c r="D32" s="66" t="s">
        <v>17</v>
      </c>
      <c r="E32" s="66">
        <v>8.01</v>
      </c>
      <c r="F32" s="66">
        <f>F31*E32</f>
        <v>19.224</v>
      </c>
      <c r="G32" s="146"/>
      <c r="H32" s="127"/>
      <c r="I32" s="125"/>
      <c r="J32" s="127"/>
      <c r="K32" s="125"/>
      <c r="L32" s="127"/>
      <c r="M32" s="127"/>
    </row>
    <row r="33" spans="1:13" ht="15">
      <c r="A33" s="138"/>
      <c r="B33" s="67" t="s">
        <v>30</v>
      </c>
      <c r="C33" s="145"/>
      <c r="D33" s="66" t="s">
        <v>26</v>
      </c>
      <c r="E33" s="66">
        <v>1.23</v>
      </c>
      <c r="F33" s="70">
        <f>F31*E33</f>
        <v>2.952</v>
      </c>
      <c r="G33" s="146"/>
      <c r="H33" s="127"/>
      <c r="I33" s="125"/>
      <c r="J33" s="127"/>
      <c r="K33" s="125"/>
      <c r="L33" s="127"/>
      <c r="M33" s="127"/>
    </row>
    <row r="34" spans="1:13" ht="16.5">
      <c r="A34" s="138"/>
      <c r="B34" s="43" t="s">
        <v>23</v>
      </c>
      <c r="C34" s="145"/>
      <c r="D34" s="66"/>
      <c r="E34" s="66"/>
      <c r="F34" s="70"/>
      <c r="G34" s="146"/>
      <c r="H34" s="127"/>
      <c r="I34" s="125"/>
      <c r="J34" s="127"/>
      <c r="K34" s="125"/>
      <c r="L34" s="127"/>
      <c r="M34" s="127"/>
    </row>
    <row r="35" spans="1:13" ht="15">
      <c r="A35" s="138"/>
      <c r="B35" s="67" t="s">
        <v>54</v>
      </c>
      <c r="C35" s="145"/>
      <c r="D35" s="79" t="s">
        <v>21</v>
      </c>
      <c r="E35" s="66"/>
      <c r="F35" s="66">
        <v>0.48</v>
      </c>
      <c r="G35" s="147"/>
      <c r="H35" s="127"/>
      <c r="I35" s="125"/>
      <c r="J35" s="127"/>
      <c r="K35" s="125"/>
      <c r="L35" s="127"/>
      <c r="M35" s="127"/>
    </row>
    <row r="36" spans="1:13" ht="15">
      <c r="A36" s="138"/>
      <c r="B36" s="67" t="s">
        <v>87</v>
      </c>
      <c r="C36" s="145"/>
      <c r="D36" s="79" t="s">
        <v>21</v>
      </c>
      <c r="E36" s="66"/>
      <c r="F36" s="66">
        <v>0.008</v>
      </c>
      <c r="G36" s="147"/>
      <c r="H36" s="127"/>
      <c r="I36" s="125"/>
      <c r="J36" s="127"/>
      <c r="K36" s="125"/>
      <c r="L36" s="127"/>
      <c r="M36" s="127"/>
    </row>
    <row r="37" spans="1:13" ht="15">
      <c r="A37" s="138"/>
      <c r="B37" s="67" t="s">
        <v>88</v>
      </c>
      <c r="C37" s="132"/>
      <c r="D37" s="66" t="s">
        <v>15</v>
      </c>
      <c r="E37" s="66">
        <f>101.5/100</f>
        <v>1.015</v>
      </c>
      <c r="F37" s="70">
        <f>F31*E37</f>
        <v>2.4359999999999995</v>
      </c>
      <c r="G37" s="146"/>
      <c r="H37" s="127"/>
      <c r="I37" s="125"/>
      <c r="J37" s="127"/>
      <c r="K37" s="125"/>
      <c r="L37" s="127"/>
      <c r="M37" s="127"/>
    </row>
    <row r="38" spans="1:13" ht="15">
      <c r="A38" s="138"/>
      <c r="B38" s="67" t="s">
        <v>55</v>
      </c>
      <c r="C38" s="132"/>
      <c r="D38" s="66" t="s">
        <v>42</v>
      </c>
      <c r="E38" s="66">
        <v>4.425</v>
      </c>
      <c r="F38" s="70">
        <f>F31*E38</f>
        <v>10.62</v>
      </c>
      <c r="G38" s="146"/>
      <c r="H38" s="127"/>
      <c r="I38" s="125"/>
      <c r="J38" s="127"/>
      <c r="K38" s="125"/>
      <c r="L38" s="127"/>
      <c r="M38" s="127"/>
    </row>
    <row r="39" spans="1:13" ht="15">
      <c r="A39" s="148"/>
      <c r="B39" s="149" t="s">
        <v>89</v>
      </c>
      <c r="C39" s="132"/>
      <c r="D39" s="150" t="s">
        <v>41</v>
      </c>
      <c r="E39" s="150">
        <v>1.28</v>
      </c>
      <c r="F39" s="70">
        <f>F31*E39</f>
        <v>3.072</v>
      </c>
      <c r="G39" s="151"/>
      <c r="H39" s="127"/>
      <c r="I39" s="125"/>
      <c r="J39" s="127"/>
      <c r="K39" s="125"/>
      <c r="L39" s="127"/>
      <c r="M39" s="127"/>
    </row>
    <row r="40" spans="1:13" ht="15">
      <c r="A40" s="138"/>
      <c r="B40" s="67" t="s">
        <v>90</v>
      </c>
      <c r="C40" s="132"/>
      <c r="D40" s="66"/>
      <c r="E40" s="66">
        <f>0.24/100</f>
        <v>0.0024</v>
      </c>
      <c r="F40" s="70">
        <f>F31*E40</f>
        <v>0.0057599999999999995</v>
      </c>
      <c r="G40" s="146"/>
      <c r="H40" s="127"/>
      <c r="I40" s="125"/>
      <c r="J40" s="127"/>
      <c r="K40" s="125"/>
      <c r="L40" s="127"/>
      <c r="M40" s="127"/>
    </row>
    <row r="41" spans="1:13" ht="15">
      <c r="A41" s="138"/>
      <c r="B41" s="67" t="s">
        <v>91</v>
      </c>
      <c r="C41" s="132"/>
      <c r="D41" s="66"/>
      <c r="E41" s="66">
        <f>0.63/100</f>
        <v>0.0063</v>
      </c>
      <c r="F41" s="70">
        <f>F31*E41</f>
        <v>0.01512</v>
      </c>
      <c r="G41" s="146"/>
      <c r="H41" s="127"/>
      <c r="I41" s="125"/>
      <c r="J41" s="127"/>
      <c r="K41" s="125"/>
      <c r="L41" s="127"/>
      <c r="M41" s="127"/>
    </row>
    <row r="42" spans="1:13" ht="15">
      <c r="A42" s="138"/>
      <c r="B42" s="67" t="s">
        <v>92</v>
      </c>
      <c r="C42" s="132"/>
      <c r="D42" s="66" t="s">
        <v>15</v>
      </c>
      <c r="E42" s="66">
        <f>3.09/100</f>
        <v>0.030899999999999997</v>
      </c>
      <c r="F42" s="70">
        <f>F31*E42</f>
        <v>0.07415999999999999</v>
      </c>
      <c r="G42" s="146"/>
      <c r="H42" s="127"/>
      <c r="I42" s="125"/>
      <c r="J42" s="127"/>
      <c r="K42" s="125"/>
      <c r="L42" s="127"/>
      <c r="M42" s="127"/>
    </row>
    <row r="43" spans="1:13" ht="15">
      <c r="A43" s="138"/>
      <c r="B43" s="67" t="s">
        <v>93</v>
      </c>
      <c r="C43" s="145"/>
      <c r="D43" s="66" t="s">
        <v>26</v>
      </c>
      <c r="E43" s="66">
        <v>2.09</v>
      </c>
      <c r="F43" s="70">
        <f>F31*E43</f>
        <v>5.015999999999999</v>
      </c>
      <c r="G43" s="146"/>
      <c r="H43" s="127"/>
      <c r="I43" s="125"/>
      <c r="J43" s="127"/>
      <c r="K43" s="125"/>
      <c r="L43" s="127"/>
      <c r="M43" s="127"/>
    </row>
    <row r="44" spans="1:13" ht="40.5">
      <c r="A44" s="115">
        <v>8</v>
      </c>
      <c r="B44" s="131" t="s">
        <v>94</v>
      </c>
      <c r="C44" s="152" t="s">
        <v>51</v>
      </c>
      <c r="D44" s="42" t="s">
        <v>95</v>
      </c>
      <c r="E44" s="42"/>
      <c r="F44" s="153">
        <f>11.13*2/100*3</f>
        <v>0.6678000000000001</v>
      </c>
      <c r="G44" s="42"/>
      <c r="H44" s="127"/>
      <c r="I44" s="125"/>
      <c r="J44" s="127"/>
      <c r="K44" s="125"/>
      <c r="L44" s="127"/>
      <c r="M44" s="127"/>
    </row>
    <row r="45" spans="1:13" ht="15">
      <c r="A45" s="154"/>
      <c r="B45" s="67" t="s">
        <v>16</v>
      </c>
      <c r="C45" s="155"/>
      <c r="D45" s="42" t="s">
        <v>17</v>
      </c>
      <c r="E45" s="42">
        <v>33.6</v>
      </c>
      <c r="F45" s="68">
        <f>F44*E45</f>
        <v>22.438080000000003</v>
      </c>
      <c r="G45" s="156"/>
      <c r="H45" s="127"/>
      <c r="I45" s="125"/>
      <c r="J45" s="127"/>
      <c r="K45" s="125"/>
      <c r="L45" s="127"/>
      <c r="M45" s="127"/>
    </row>
    <row r="46" spans="1:13" ht="15">
      <c r="A46" s="154"/>
      <c r="B46" s="67" t="s">
        <v>25</v>
      </c>
      <c r="C46" s="157"/>
      <c r="D46" s="42" t="s">
        <v>96</v>
      </c>
      <c r="E46" s="42">
        <v>1.5</v>
      </c>
      <c r="F46" s="68">
        <f>E46*F44</f>
        <v>1.0017</v>
      </c>
      <c r="G46" s="42"/>
      <c r="H46" s="127"/>
      <c r="I46" s="125"/>
      <c r="J46" s="127"/>
      <c r="K46" s="125"/>
      <c r="L46" s="127"/>
      <c r="M46" s="127"/>
    </row>
    <row r="47" spans="1:13" ht="15">
      <c r="A47" s="130"/>
      <c r="B47" s="158" t="s">
        <v>52</v>
      </c>
      <c r="C47" s="159" t="s">
        <v>97</v>
      </c>
      <c r="D47" s="42" t="s">
        <v>21</v>
      </c>
      <c r="E47" s="42">
        <v>0.24</v>
      </c>
      <c r="F47" s="160">
        <f>E47*F44</f>
        <v>0.160272</v>
      </c>
      <c r="G47" s="161"/>
      <c r="H47" s="127"/>
      <c r="I47" s="125"/>
      <c r="J47" s="127"/>
      <c r="K47" s="125"/>
      <c r="L47" s="127"/>
      <c r="M47" s="127"/>
    </row>
    <row r="48" spans="1:13" ht="15">
      <c r="A48" s="154"/>
      <c r="B48" s="69" t="s">
        <v>35</v>
      </c>
      <c r="C48" s="152"/>
      <c r="D48" s="162" t="s">
        <v>96</v>
      </c>
      <c r="E48" s="42">
        <v>2.28</v>
      </c>
      <c r="F48" s="163">
        <f>E48*F44</f>
        <v>1.522584</v>
      </c>
      <c r="G48" s="68"/>
      <c r="H48" s="127"/>
      <c r="I48" s="125"/>
      <c r="J48" s="127"/>
      <c r="K48" s="125"/>
      <c r="L48" s="127"/>
      <c r="M48" s="127"/>
    </row>
    <row r="49" spans="1:13" ht="15">
      <c r="A49" s="138">
        <v>9</v>
      </c>
      <c r="B49" s="131" t="s">
        <v>98</v>
      </c>
      <c r="C49" s="145" t="s">
        <v>56</v>
      </c>
      <c r="D49" s="66" t="s">
        <v>28</v>
      </c>
      <c r="E49" s="164"/>
      <c r="F49" s="130">
        <v>2</v>
      </c>
      <c r="G49" s="147"/>
      <c r="H49" s="127"/>
      <c r="I49" s="125"/>
      <c r="J49" s="127"/>
      <c r="K49" s="125"/>
      <c r="L49" s="127"/>
      <c r="M49" s="127"/>
    </row>
    <row r="50" spans="1:13" ht="30" customHeight="1">
      <c r="A50" s="115">
        <v>10</v>
      </c>
      <c r="B50" s="116" t="s">
        <v>99</v>
      </c>
      <c r="C50" s="117" t="s">
        <v>100</v>
      </c>
      <c r="D50" s="118" t="s">
        <v>15</v>
      </c>
      <c r="E50" s="119"/>
      <c r="F50" s="120">
        <v>3.5</v>
      </c>
      <c r="G50" s="118"/>
      <c r="H50" s="127"/>
      <c r="I50" s="125"/>
      <c r="J50" s="127"/>
      <c r="K50" s="125"/>
      <c r="L50" s="127"/>
      <c r="M50" s="127"/>
    </row>
    <row r="51" spans="1:13" ht="15">
      <c r="A51" s="138"/>
      <c r="B51" s="67" t="s">
        <v>53</v>
      </c>
      <c r="C51" s="145"/>
      <c r="D51" s="66" t="s">
        <v>17</v>
      </c>
      <c r="E51" s="66">
        <v>1.21</v>
      </c>
      <c r="F51" s="66">
        <f>F50*E51</f>
        <v>4.234999999999999</v>
      </c>
      <c r="G51" s="147"/>
      <c r="H51" s="127"/>
      <c r="I51" s="125"/>
      <c r="J51" s="127"/>
      <c r="K51" s="125"/>
      <c r="L51" s="127"/>
      <c r="M51" s="127"/>
    </row>
    <row r="52" spans="1:13" ht="25.5">
      <c r="A52" s="130">
        <v>11</v>
      </c>
      <c r="B52" s="165" t="s">
        <v>101</v>
      </c>
      <c r="C52" s="166" t="s">
        <v>102</v>
      </c>
      <c r="D52" s="130" t="s">
        <v>103</v>
      </c>
      <c r="E52" s="167"/>
      <c r="F52" s="168">
        <v>2</v>
      </c>
      <c r="G52" s="130"/>
      <c r="H52" s="127"/>
      <c r="I52" s="125"/>
      <c r="J52" s="127"/>
      <c r="K52" s="125"/>
      <c r="L52" s="127"/>
      <c r="M52" s="127"/>
    </row>
    <row r="53" spans="1:13" ht="15">
      <c r="A53" s="66"/>
      <c r="B53" s="69" t="s">
        <v>104</v>
      </c>
      <c r="C53" s="145"/>
      <c r="D53" s="66" t="s">
        <v>17</v>
      </c>
      <c r="E53" s="169">
        <v>2.67</v>
      </c>
      <c r="F53" s="70">
        <f>F52*E53</f>
        <v>5.34</v>
      </c>
      <c r="G53" s="70"/>
      <c r="H53" s="127"/>
      <c r="I53" s="125"/>
      <c r="J53" s="127"/>
      <c r="K53" s="125"/>
      <c r="L53" s="127"/>
      <c r="M53" s="127"/>
    </row>
    <row r="54" spans="1:13" ht="15">
      <c r="A54" s="66"/>
      <c r="B54" s="67" t="s">
        <v>105</v>
      </c>
      <c r="C54" s="145"/>
      <c r="D54" s="66" t="s">
        <v>26</v>
      </c>
      <c r="E54" s="169">
        <v>0.29</v>
      </c>
      <c r="F54" s="70">
        <f>F52*E54</f>
        <v>0.58</v>
      </c>
      <c r="G54" s="66"/>
      <c r="H54" s="127"/>
      <c r="I54" s="125"/>
      <c r="J54" s="127"/>
      <c r="K54" s="125"/>
      <c r="L54" s="127"/>
      <c r="M54" s="127"/>
    </row>
    <row r="55" spans="1:13" ht="15">
      <c r="A55" s="66"/>
      <c r="B55" s="66" t="s">
        <v>23</v>
      </c>
      <c r="C55" s="145"/>
      <c r="D55" s="66"/>
      <c r="E55" s="169"/>
      <c r="F55" s="70"/>
      <c r="G55" s="66"/>
      <c r="H55" s="127"/>
      <c r="I55" s="125"/>
      <c r="J55" s="127"/>
      <c r="K55" s="125"/>
      <c r="L55" s="127"/>
      <c r="M55" s="127"/>
    </row>
    <row r="56" spans="1:13" ht="15">
      <c r="A56" s="66"/>
      <c r="B56" s="170" t="s">
        <v>106</v>
      </c>
      <c r="C56" s="145"/>
      <c r="D56" s="66" t="s">
        <v>107</v>
      </c>
      <c r="E56" s="169">
        <v>1</v>
      </c>
      <c r="F56" s="171">
        <f>E56*F52</f>
        <v>2</v>
      </c>
      <c r="G56" s="70"/>
      <c r="H56" s="127"/>
      <c r="I56" s="125"/>
      <c r="J56" s="127"/>
      <c r="K56" s="125"/>
      <c r="L56" s="127"/>
      <c r="M56" s="127"/>
    </row>
    <row r="57" spans="1:13" ht="15">
      <c r="A57" s="130"/>
      <c r="B57" s="170" t="s">
        <v>108</v>
      </c>
      <c r="C57" s="166"/>
      <c r="D57" s="66" t="s">
        <v>31</v>
      </c>
      <c r="E57" s="70">
        <v>2</v>
      </c>
      <c r="F57" s="70">
        <f>E57*F52</f>
        <v>4</v>
      </c>
      <c r="G57" s="70"/>
      <c r="H57" s="127"/>
      <c r="I57" s="125"/>
      <c r="J57" s="127"/>
      <c r="K57" s="125"/>
      <c r="L57" s="127"/>
      <c r="M57" s="127"/>
    </row>
    <row r="58" spans="1:13" ht="15">
      <c r="A58" s="130"/>
      <c r="B58" s="67" t="s">
        <v>109</v>
      </c>
      <c r="C58" s="145"/>
      <c r="D58" s="66" t="s">
        <v>42</v>
      </c>
      <c r="E58" s="169">
        <v>2</v>
      </c>
      <c r="F58" s="171">
        <f>E58*F52</f>
        <v>4</v>
      </c>
      <c r="G58" s="70"/>
      <c r="H58" s="127"/>
      <c r="I58" s="125"/>
      <c r="J58" s="127"/>
      <c r="K58" s="125"/>
      <c r="L58" s="127"/>
      <c r="M58" s="127"/>
    </row>
    <row r="59" spans="1:13" ht="15">
      <c r="A59" s="66"/>
      <c r="B59" s="67" t="s">
        <v>27</v>
      </c>
      <c r="C59" s="145"/>
      <c r="D59" s="66" t="s">
        <v>26</v>
      </c>
      <c r="E59" s="169">
        <v>0.2</v>
      </c>
      <c r="F59" s="172">
        <f>E59*F52</f>
        <v>0.4</v>
      </c>
      <c r="G59" s="66"/>
      <c r="H59" s="127"/>
      <c r="I59" s="125"/>
      <c r="J59" s="127"/>
      <c r="K59" s="125"/>
      <c r="L59" s="127"/>
      <c r="M59" s="127"/>
    </row>
    <row r="60" spans="1:13" ht="27">
      <c r="A60" s="173">
        <v>12</v>
      </c>
      <c r="B60" s="174" t="s">
        <v>110</v>
      </c>
      <c r="C60" s="175" t="s">
        <v>111</v>
      </c>
      <c r="D60" s="176" t="s">
        <v>24</v>
      </c>
      <c r="E60" s="177"/>
      <c r="F60" s="178">
        <v>8</v>
      </c>
      <c r="G60" s="179"/>
      <c r="H60" s="127"/>
      <c r="I60" s="125"/>
      <c r="J60" s="127"/>
      <c r="K60" s="125"/>
      <c r="L60" s="127"/>
      <c r="M60" s="127"/>
    </row>
    <row r="61" spans="1:13" ht="15">
      <c r="A61" s="180"/>
      <c r="B61" s="140" t="s">
        <v>16</v>
      </c>
      <c r="C61" s="181"/>
      <c r="D61" s="71" t="s">
        <v>17</v>
      </c>
      <c r="E61" s="71">
        <v>0.863</v>
      </c>
      <c r="F61" s="182">
        <f>F60*E61</f>
        <v>6.904</v>
      </c>
      <c r="G61" s="183"/>
      <c r="H61" s="127"/>
      <c r="I61" s="125"/>
      <c r="J61" s="127"/>
      <c r="K61" s="125"/>
      <c r="L61" s="127"/>
      <c r="M61" s="127"/>
    </row>
    <row r="62" spans="1:13" ht="15">
      <c r="A62" s="180"/>
      <c r="B62" s="140" t="s">
        <v>25</v>
      </c>
      <c r="C62" s="181"/>
      <c r="D62" s="141" t="s">
        <v>26</v>
      </c>
      <c r="E62" s="71">
        <v>0.0678</v>
      </c>
      <c r="F62" s="184">
        <f>E62*F60</f>
        <v>0.5424</v>
      </c>
      <c r="G62" s="183"/>
      <c r="H62" s="127"/>
      <c r="I62" s="125"/>
      <c r="J62" s="127"/>
      <c r="K62" s="125"/>
      <c r="L62" s="127"/>
      <c r="M62" s="127"/>
    </row>
    <row r="63" spans="1:13" ht="15">
      <c r="A63" s="138"/>
      <c r="B63" s="141" t="s">
        <v>23</v>
      </c>
      <c r="C63" s="185"/>
      <c r="D63" s="141"/>
      <c r="E63" s="141"/>
      <c r="F63" s="142"/>
      <c r="G63" s="147"/>
      <c r="H63" s="127"/>
      <c r="I63" s="125"/>
      <c r="J63" s="127"/>
      <c r="K63" s="125"/>
      <c r="L63" s="127"/>
      <c r="M63" s="127"/>
    </row>
    <row r="64" spans="1:13" ht="15">
      <c r="A64" s="138"/>
      <c r="B64" s="186" t="s">
        <v>112</v>
      </c>
      <c r="C64" s="185"/>
      <c r="D64" s="141" t="s">
        <v>24</v>
      </c>
      <c r="E64" s="141">
        <v>1</v>
      </c>
      <c r="F64" s="142">
        <f>E64*F60</f>
        <v>8</v>
      </c>
      <c r="G64" s="187"/>
      <c r="H64" s="127"/>
      <c r="I64" s="125"/>
      <c r="J64" s="127"/>
      <c r="K64" s="125"/>
      <c r="L64" s="127"/>
      <c r="M64" s="127"/>
    </row>
    <row r="65" spans="1:13" ht="15">
      <c r="A65" s="138"/>
      <c r="B65" s="140" t="s">
        <v>27</v>
      </c>
      <c r="C65" s="185"/>
      <c r="D65" s="141" t="s">
        <v>26</v>
      </c>
      <c r="E65" s="141">
        <v>0.0424</v>
      </c>
      <c r="F65" s="142">
        <f>E65*F60</f>
        <v>0.3392</v>
      </c>
      <c r="G65" s="147"/>
      <c r="H65" s="127"/>
      <c r="I65" s="125"/>
      <c r="J65" s="127"/>
      <c r="K65" s="125"/>
      <c r="L65" s="127"/>
      <c r="M65" s="127"/>
    </row>
    <row r="66" spans="1:13" ht="27">
      <c r="A66" s="173">
        <v>13</v>
      </c>
      <c r="B66" s="174" t="s">
        <v>113</v>
      </c>
      <c r="C66" s="175" t="s">
        <v>114</v>
      </c>
      <c r="D66" s="176" t="s">
        <v>41</v>
      </c>
      <c r="E66" s="177"/>
      <c r="F66" s="178">
        <f>0.102*3.14*F60*2</f>
        <v>5.12448</v>
      </c>
      <c r="G66" s="176"/>
      <c r="H66" s="127"/>
      <c r="I66" s="125"/>
      <c r="J66" s="127"/>
      <c r="K66" s="125"/>
      <c r="L66" s="127"/>
      <c r="M66" s="127"/>
    </row>
    <row r="67" spans="1:13" ht="15">
      <c r="A67" s="180"/>
      <c r="B67" s="140" t="s">
        <v>16</v>
      </c>
      <c r="C67" s="181"/>
      <c r="D67" s="71" t="s">
        <v>17</v>
      </c>
      <c r="E67" s="71">
        <v>0.388</v>
      </c>
      <c r="F67" s="182">
        <f>F66*E67</f>
        <v>1.9882982400000002</v>
      </c>
      <c r="G67" s="71"/>
      <c r="H67" s="127"/>
      <c r="I67" s="125"/>
      <c r="J67" s="127"/>
      <c r="K67" s="125"/>
      <c r="L67" s="127"/>
      <c r="M67" s="127"/>
    </row>
    <row r="68" spans="1:13" ht="15">
      <c r="A68" s="180"/>
      <c r="B68" s="140" t="s">
        <v>25</v>
      </c>
      <c r="C68" s="181"/>
      <c r="D68" s="141" t="s">
        <v>18</v>
      </c>
      <c r="E68" s="71">
        <v>0.0003</v>
      </c>
      <c r="F68" s="182">
        <f>E68*F66</f>
        <v>0.001537344</v>
      </c>
      <c r="G68" s="71"/>
      <c r="H68" s="127"/>
      <c r="I68" s="125"/>
      <c r="J68" s="127"/>
      <c r="K68" s="125"/>
      <c r="L68" s="127"/>
      <c r="M68" s="127"/>
    </row>
    <row r="69" spans="1:13" ht="15">
      <c r="A69" s="138"/>
      <c r="B69" s="141" t="s">
        <v>23</v>
      </c>
      <c r="C69" s="185"/>
      <c r="D69" s="141"/>
      <c r="E69" s="141"/>
      <c r="F69" s="142"/>
      <c r="G69" s="141"/>
      <c r="H69" s="127"/>
      <c r="I69" s="125"/>
      <c r="J69" s="127"/>
      <c r="K69" s="125"/>
      <c r="L69" s="127"/>
      <c r="M69" s="127"/>
    </row>
    <row r="70" spans="1:13" ht="15">
      <c r="A70" s="138"/>
      <c r="B70" s="186" t="s">
        <v>115</v>
      </c>
      <c r="C70" s="185"/>
      <c r="D70" s="141" t="s">
        <v>116</v>
      </c>
      <c r="E70" s="141">
        <v>0.246</v>
      </c>
      <c r="F70" s="142">
        <f>E70*F66</f>
        <v>1.26062208</v>
      </c>
      <c r="G70" s="142"/>
      <c r="H70" s="127"/>
      <c r="I70" s="125"/>
      <c r="J70" s="127"/>
      <c r="K70" s="125"/>
      <c r="L70" s="127"/>
      <c r="M70" s="127"/>
    </row>
    <row r="71" spans="1:13" ht="15">
      <c r="A71" s="138"/>
      <c r="B71" s="186" t="s">
        <v>117</v>
      </c>
      <c r="C71" s="185"/>
      <c r="D71" s="141" t="s">
        <v>116</v>
      </c>
      <c r="E71" s="141">
        <v>0.027</v>
      </c>
      <c r="F71" s="142">
        <f>E71*F66</f>
        <v>0.13836096</v>
      </c>
      <c r="G71" s="142"/>
      <c r="H71" s="127"/>
      <c r="I71" s="125"/>
      <c r="J71" s="127"/>
      <c r="K71" s="125"/>
      <c r="L71" s="127"/>
      <c r="M71" s="127"/>
    </row>
    <row r="72" spans="1:13" ht="15">
      <c r="A72" s="138"/>
      <c r="B72" s="140" t="s">
        <v>27</v>
      </c>
      <c r="C72" s="185"/>
      <c r="D72" s="141" t="s">
        <v>26</v>
      </c>
      <c r="E72" s="141">
        <v>0.0019</v>
      </c>
      <c r="F72" s="188">
        <f>E72*F66</f>
        <v>0.009736512000000001</v>
      </c>
      <c r="G72" s="141"/>
      <c r="H72" s="127"/>
      <c r="I72" s="125"/>
      <c r="J72" s="127"/>
      <c r="K72" s="125"/>
      <c r="L72" s="127"/>
      <c r="M72" s="127"/>
    </row>
    <row r="73" spans="1:13" ht="15">
      <c r="A73" s="138">
        <v>14</v>
      </c>
      <c r="B73" s="189" t="s">
        <v>118</v>
      </c>
      <c r="C73" s="190" t="s">
        <v>66</v>
      </c>
      <c r="D73" s="191" t="s">
        <v>24</v>
      </c>
      <c r="E73" s="191"/>
      <c r="F73" s="192">
        <f>F60</f>
        <v>8</v>
      </c>
      <c r="G73" s="191"/>
      <c r="H73" s="127"/>
      <c r="I73" s="125"/>
      <c r="J73" s="127"/>
      <c r="K73" s="125"/>
      <c r="L73" s="127"/>
      <c r="M73" s="127"/>
    </row>
    <row r="74" spans="1:13" ht="15">
      <c r="A74" s="180"/>
      <c r="B74" s="140" t="s">
        <v>16</v>
      </c>
      <c r="C74" s="180"/>
      <c r="D74" s="71" t="s">
        <v>17</v>
      </c>
      <c r="E74" s="71">
        <v>0.0567</v>
      </c>
      <c r="F74" s="182">
        <f>F73*E74</f>
        <v>0.4536</v>
      </c>
      <c r="G74" s="193"/>
      <c r="H74" s="127"/>
      <c r="I74" s="125"/>
      <c r="J74" s="127"/>
      <c r="K74" s="125"/>
      <c r="L74" s="127"/>
      <c r="M74" s="127"/>
    </row>
    <row r="75" spans="1:13" ht="15">
      <c r="A75" s="138"/>
      <c r="B75" s="141" t="s">
        <v>23</v>
      </c>
      <c r="C75" s="135"/>
      <c r="D75" s="141"/>
      <c r="E75" s="141"/>
      <c r="F75" s="142"/>
      <c r="G75" s="194"/>
      <c r="H75" s="127"/>
      <c r="I75" s="125"/>
      <c r="J75" s="127"/>
      <c r="K75" s="125"/>
      <c r="L75" s="127"/>
      <c r="M75" s="127"/>
    </row>
    <row r="76" spans="1:13" ht="15">
      <c r="A76" s="138"/>
      <c r="B76" s="140" t="s">
        <v>61</v>
      </c>
      <c r="C76" s="135"/>
      <c r="D76" s="141" t="s">
        <v>15</v>
      </c>
      <c r="E76" s="141">
        <v>0.094</v>
      </c>
      <c r="F76" s="142">
        <f>E76*F73</f>
        <v>0.752</v>
      </c>
      <c r="G76" s="194"/>
      <c r="H76" s="127"/>
      <c r="I76" s="125"/>
      <c r="J76" s="127"/>
      <c r="K76" s="125"/>
      <c r="L76" s="127"/>
      <c r="M76" s="127"/>
    </row>
    <row r="77" spans="1:13" ht="15">
      <c r="A77" s="138"/>
      <c r="B77" s="140" t="s">
        <v>27</v>
      </c>
      <c r="C77" s="135"/>
      <c r="D77" s="141" t="s">
        <v>26</v>
      </c>
      <c r="E77" s="141">
        <v>0.00016</v>
      </c>
      <c r="F77" s="142">
        <f>E77*F73</f>
        <v>0.00128</v>
      </c>
      <c r="G77" s="194"/>
      <c r="H77" s="127"/>
      <c r="I77" s="125"/>
      <c r="J77" s="127"/>
      <c r="K77" s="125"/>
      <c r="L77" s="127"/>
      <c r="M77" s="127"/>
    </row>
    <row r="78" spans="1:13" ht="15">
      <c r="A78" s="110"/>
      <c r="B78" s="111" t="s">
        <v>57</v>
      </c>
      <c r="C78" s="111"/>
      <c r="D78" s="111"/>
      <c r="E78" s="111"/>
      <c r="F78" s="111"/>
      <c r="G78" s="111"/>
      <c r="H78" s="112"/>
      <c r="I78" s="111"/>
      <c r="J78" s="112"/>
      <c r="K78" s="111"/>
      <c r="L78" s="112"/>
      <c r="M78" s="112"/>
    </row>
    <row r="79" spans="1:13" ht="15">
      <c r="A79" s="110"/>
      <c r="B79" s="111" t="s">
        <v>119</v>
      </c>
      <c r="C79" s="111"/>
      <c r="D79" s="111"/>
      <c r="E79" s="111"/>
      <c r="F79" s="111"/>
      <c r="G79" s="111"/>
      <c r="H79" s="112"/>
      <c r="I79" s="111"/>
      <c r="J79" s="112"/>
      <c r="K79" s="111"/>
      <c r="L79" s="112"/>
      <c r="M79" s="112"/>
    </row>
    <row r="80" spans="1:13" ht="15">
      <c r="A80" s="47"/>
      <c r="B80" s="48" t="s">
        <v>32</v>
      </c>
      <c r="C80" s="48"/>
      <c r="D80" s="49"/>
      <c r="E80" s="50" t="s">
        <v>201</v>
      </c>
      <c r="F80" s="49"/>
      <c r="G80" s="49"/>
      <c r="H80" s="51"/>
      <c r="I80" s="49"/>
      <c r="J80" s="51"/>
      <c r="K80" s="49"/>
      <c r="L80" s="51"/>
      <c r="M80" s="52"/>
    </row>
    <row r="81" spans="1:13" ht="15">
      <c r="A81" s="53"/>
      <c r="B81" s="54" t="s">
        <v>12</v>
      </c>
      <c r="C81" s="54"/>
      <c r="D81" s="55"/>
      <c r="E81" s="55"/>
      <c r="F81" s="55"/>
      <c r="G81" s="55"/>
      <c r="H81" s="56"/>
      <c r="I81" s="57"/>
      <c r="J81" s="56"/>
      <c r="K81" s="57"/>
      <c r="L81" s="56"/>
      <c r="M81" s="58"/>
    </row>
    <row r="82" spans="1:13" ht="15">
      <c r="A82" s="59"/>
      <c r="B82" s="45" t="s">
        <v>33</v>
      </c>
      <c r="C82" s="45"/>
      <c r="D82" s="44"/>
      <c r="E82" s="60" t="s">
        <v>201</v>
      </c>
      <c r="F82" s="44"/>
      <c r="G82" s="44"/>
      <c r="H82" s="44"/>
      <c r="I82" s="44"/>
      <c r="J82" s="44"/>
      <c r="K82" s="44"/>
      <c r="L82" s="44"/>
      <c r="M82" s="61"/>
    </row>
    <row r="83" spans="1:13" ht="15">
      <c r="A83" s="53"/>
      <c r="B83" s="54" t="s">
        <v>12</v>
      </c>
      <c r="C83" s="54"/>
      <c r="D83" s="55"/>
      <c r="E83" s="55"/>
      <c r="F83" s="55"/>
      <c r="G83" s="55"/>
      <c r="H83" s="57"/>
      <c r="I83" s="57"/>
      <c r="J83" s="57"/>
      <c r="K83" s="57"/>
      <c r="L83" s="56"/>
      <c r="M83" s="58"/>
    </row>
    <row r="84" spans="1:13" ht="15">
      <c r="A84" s="59"/>
      <c r="B84" s="45" t="s">
        <v>39</v>
      </c>
      <c r="C84" s="45"/>
      <c r="D84" s="44"/>
      <c r="E84" s="60" t="s">
        <v>201</v>
      </c>
      <c r="F84" s="44"/>
      <c r="G84" s="44"/>
      <c r="H84" s="62"/>
      <c r="I84" s="62"/>
      <c r="J84" s="62"/>
      <c r="K84" s="62"/>
      <c r="L84" s="46"/>
      <c r="M84" s="61"/>
    </row>
    <row r="85" spans="1:13" ht="15">
      <c r="A85" s="53"/>
      <c r="B85" s="54" t="s">
        <v>12</v>
      </c>
      <c r="C85" s="54"/>
      <c r="D85" s="55"/>
      <c r="E85" s="55"/>
      <c r="F85" s="55"/>
      <c r="G85" s="55"/>
      <c r="H85" s="56"/>
      <c r="I85" s="57"/>
      <c r="J85" s="56"/>
      <c r="K85" s="57"/>
      <c r="L85" s="56"/>
      <c r="M85" s="58"/>
    </row>
    <row r="86" spans="1:13" ht="15">
      <c r="A86" s="7"/>
      <c r="B86" s="95" t="s">
        <v>40</v>
      </c>
      <c r="C86" s="95"/>
      <c r="D86" s="82"/>
      <c r="E86" s="8">
        <v>0.03</v>
      </c>
      <c r="F86" s="82"/>
      <c r="G86" s="82"/>
      <c r="H86" s="6"/>
      <c r="I86" s="63"/>
      <c r="J86" s="6"/>
      <c r="K86" s="63"/>
      <c r="L86" s="6"/>
      <c r="M86" s="9"/>
    </row>
    <row r="87" spans="1:13" ht="15">
      <c r="A87" s="53"/>
      <c r="B87" s="54" t="s">
        <v>12</v>
      </c>
      <c r="C87" s="54"/>
      <c r="D87" s="55"/>
      <c r="E87" s="55"/>
      <c r="F87" s="55"/>
      <c r="G87" s="55"/>
      <c r="H87" s="56"/>
      <c r="I87" s="57"/>
      <c r="J87" s="56"/>
      <c r="K87" s="57"/>
      <c r="L87" s="56"/>
      <c r="M87" s="58"/>
    </row>
    <row r="88" spans="1:13" ht="15">
      <c r="A88" s="64"/>
      <c r="B88" s="64" t="s">
        <v>127</v>
      </c>
      <c r="C88" s="64"/>
      <c r="D88" s="65"/>
      <c r="E88" s="65"/>
      <c r="F88" s="65"/>
      <c r="G88" s="65"/>
      <c r="H88" s="65"/>
      <c r="I88" s="65"/>
      <c r="J88" s="65"/>
      <c r="K88" s="65"/>
      <c r="L88" s="65"/>
      <c r="M88" s="58"/>
    </row>
    <row r="91" spans="2:10" ht="15">
      <c r="B91" s="81"/>
      <c r="C91" s="80"/>
      <c r="D91" s="80"/>
      <c r="E91" s="80"/>
      <c r="F91" s="80"/>
      <c r="G91" s="80"/>
      <c r="H91" s="80"/>
      <c r="I91" s="345"/>
      <c r="J91" s="345"/>
    </row>
    <row r="92" spans="2:10" ht="15">
      <c r="B92" s="80"/>
      <c r="C92" s="80"/>
      <c r="D92" s="80"/>
      <c r="E92" s="80"/>
      <c r="F92" s="80"/>
      <c r="G92" s="80"/>
      <c r="H92" s="80"/>
      <c r="I92" s="80"/>
      <c r="J92" s="80"/>
    </row>
    <row r="94" spans="2:10" ht="15.75">
      <c r="B94" s="209"/>
      <c r="C94" s="5"/>
      <c r="D94" s="4"/>
      <c r="E94" s="4"/>
      <c r="F94" s="200"/>
      <c r="G94" s="200"/>
      <c r="H94" s="200"/>
      <c r="I94" s="348"/>
      <c r="J94" s="348"/>
    </row>
    <row r="138" spans="8:9" ht="15">
      <c r="H138" s="323" t="s">
        <v>43</v>
      </c>
      <c r="I138" s="323"/>
    </row>
    <row r="139" ht="15">
      <c r="B139" s="78" t="s">
        <v>44</v>
      </c>
    </row>
  </sheetData>
  <sheetProtection/>
  <mergeCells count="17">
    <mergeCell ref="G7:H7"/>
    <mergeCell ref="I91:J91"/>
    <mergeCell ref="H138:I138"/>
    <mergeCell ref="A10:F10"/>
    <mergeCell ref="I7:J7"/>
    <mergeCell ref="K7:L7"/>
    <mergeCell ref="I94:J94"/>
    <mergeCell ref="A2:M2"/>
    <mergeCell ref="A3:L3"/>
    <mergeCell ref="A5:L5"/>
    <mergeCell ref="B6:K6"/>
    <mergeCell ref="A7:A8"/>
    <mergeCell ref="B7:B8"/>
    <mergeCell ref="C7:C8"/>
    <mergeCell ref="D7:D8"/>
    <mergeCell ref="E7:E8"/>
    <mergeCell ref="F7:F8"/>
  </mergeCells>
  <conditionalFormatting sqref="D39:E39 G39 A39:B39">
    <cfRule type="cellIs" priority="3" dxfId="5" operator="equal" stopIfTrue="1">
      <formula>8223.307275</formula>
    </cfRule>
  </conditionalFormatting>
  <conditionalFormatting sqref="G28">
    <cfRule type="cellIs" priority="2" dxfId="5" operator="equal" stopIfTrue="1">
      <formula>8223.307275</formula>
    </cfRule>
  </conditionalFormatting>
  <conditionalFormatting sqref="C44:C46 C48 D44:G48 A45:B48 B44">
    <cfRule type="cellIs" priority="1" dxfId="5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SheetLayoutView="100" zoomScalePageLayoutView="0" workbookViewId="0" topLeftCell="A64">
      <selection activeCell="C76" sqref="C76"/>
    </sheetView>
  </sheetViews>
  <sheetFormatPr defaultColWidth="9.140625" defaultRowHeight="15"/>
  <cols>
    <col min="1" max="1" width="5.57421875" style="0" customWidth="1"/>
    <col min="2" max="2" width="45.421875" style="0" customWidth="1"/>
    <col min="12" max="12" width="15.28125" style="0" customWidth="1"/>
  </cols>
  <sheetData>
    <row r="1" spans="1:13" ht="16.5">
      <c r="A1" s="86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</row>
    <row r="2" spans="1:13" ht="16.5" customHeight="1">
      <c r="A2" s="260"/>
      <c r="B2" s="352" t="s">
        <v>143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6.5">
      <c r="A3" s="86"/>
      <c r="B3" s="353" t="s">
        <v>163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</row>
    <row r="4" spans="1:13" ht="16.5">
      <c r="A4" s="86"/>
      <c r="B4" s="261"/>
      <c r="C4" s="261"/>
      <c r="D4" s="354" t="s">
        <v>164</v>
      </c>
      <c r="E4" s="354"/>
      <c r="F4" s="354"/>
      <c r="G4" s="354"/>
      <c r="H4" s="354"/>
      <c r="I4" s="354"/>
      <c r="J4" s="262"/>
      <c r="K4" s="261"/>
      <c r="L4" s="261"/>
      <c r="M4" s="261"/>
    </row>
    <row r="5" spans="1:13" ht="16.5" customHeight="1">
      <c r="A5" s="328" t="s">
        <v>1</v>
      </c>
      <c r="B5" s="349" t="s">
        <v>2</v>
      </c>
      <c r="C5" s="349" t="s">
        <v>3</v>
      </c>
      <c r="D5" s="349" t="s">
        <v>4</v>
      </c>
      <c r="E5" s="349" t="s">
        <v>5</v>
      </c>
      <c r="F5" s="349" t="s">
        <v>6</v>
      </c>
      <c r="G5" s="350" t="s">
        <v>7</v>
      </c>
      <c r="H5" s="350"/>
      <c r="I5" s="350" t="s">
        <v>8</v>
      </c>
      <c r="J5" s="350"/>
      <c r="K5" s="349" t="s">
        <v>9</v>
      </c>
      <c r="L5" s="349"/>
      <c r="M5" s="263" t="s">
        <v>10</v>
      </c>
    </row>
    <row r="6" spans="1:13" ht="16.5">
      <c r="A6" s="328"/>
      <c r="B6" s="349"/>
      <c r="C6" s="349"/>
      <c r="D6" s="349"/>
      <c r="E6" s="349"/>
      <c r="F6" s="349"/>
      <c r="G6" s="263" t="s">
        <v>11</v>
      </c>
      <c r="H6" s="264" t="s">
        <v>12</v>
      </c>
      <c r="I6" s="263" t="s">
        <v>11</v>
      </c>
      <c r="J6" s="265" t="s">
        <v>12</v>
      </c>
      <c r="K6" s="263" t="s">
        <v>11</v>
      </c>
      <c r="L6" s="264" t="s">
        <v>13</v>
      </c>
      <c r="M6" s="263" t="s">
        <v>14</v>
      </c>
    </row>
    <row r="7" spans="1:13" ht="16.5">
      <c r="A7" s="88">
        <v>1</v>
      </c>
      <c r="B7" s="266">
        <v>2</v>
      </c>
      <c r="C7" s="266">
        <v>3</v>
      </c>
      <c r="D7" s="266">
        <v>4</v>
      </c>
      <c r="E7" s="266">
        <v>5</v>
      </c>
      <c r="F7" s="266">
        <v>6</v>
      </c>
      <c r="G7" s="267">
        <v>7</v>
      </c>
      <c r="H7" s="268">
        <v>8</v>
      </c>
      <c r="I7" s="267">
        <v>9</v>
      </c>
      <c r="J7" s="269">
        <v>10</v>
      </c>
      <c r="K7" s="267">
        <v>11</v>
      </c>
      <c r="L7" s="268">
        <v>12</v>
      </c>
      <c r="M7" s="267">
        <v>13</v>
      </c>
    </row>
    <row r="8" spans="1:13" ht="16.5">
      <c r="A8" s="88"/>
      <c r="B8" s="267" t="s">
        <v>165</v>
      </c>
      <c r="C8" s="266"/>
      <c r="D8" s="266"/>
      <c r="E8" s="266"/>
      <c r="F8" s="266"/>
      <c r="G8" s="267"/>
      <c r="H8" s="270"/>
      <c r="I8" s="270"/>
      <c r="J8" s="269"/>
      <c r="K8" s="270"/>
      <c r="L8" s="270"/>
      <c r="M8" s="270"/>
    </row>
    <row r="9" spans="1:13" ht="16.5">
      <c r="A9" s="88"/>
      <c r="B9" s="266" t="s">
        <v>166</v>
      </c>
      <c r="C9" s="266"/>
      <c r="D9" s="266"/>
      <c r="E9" s="266"/>
      <c r="F9" s="266"/>
      <c r="G9" s="267"/>
      <c r="H9" s="268"/>
      <c r="I9" s="267"/>
      <c r="J9" s="269"/>
      <c r="K9" s="267"/>
      <c r="L9" s="268"/>
      <c r="M9" s="267"/>
    </row>
    <row r="10" spans="1:13" ht="39" customHeight="1">
      <c r="A10" s="102">
        <v>1</v>
      </c>
      <c r="B10" s="321" t="s">
        <v>19</v>
      </c>
      <c r="C10" s="271" t="s">
        <v>20</v>
      </c>
      <c r="D10" s="272" t="s">
        <v>15</v>
      </c>
      <c r="E10" s="272"/>
      <c r="F10" s="273">
        <v>3</v>
      </c>
      <c r="G10" s="272"/>
      <c r="H10" s="274"/>
      <c r="I10" s="272"/>
      <c r="J10" s="265"/>
      <c r="K10" s="272"/>
      <c r="L10" s="274"/>
      <c r="M10" s="264"/>
    </row>
    <row r="11" spans="1:13" ht="25.5" customHeight="1">
      <c r="A11" s="91"/>
      <c r="B11" s="275" t="s">
        <v>16</v>
      </c>
      <c r="C11" s="276"/>
      <c r="D11" s="263" t="s">
        <v>17</v>
      </c>
      <c r="E11" s="263">
        <v>2.99</v>
      </c>
      <c r="F11" s="277">
        <f>F10*E11</f>
        <v>8.97</v>
      </c>
      <c r="G11" s="263"/>
      <c r="H11" s="264"/>
      <c r="I11" s="263"/>
      <c r="J11" s="265"/>
      <c r="K11" s="263"/>
      <c r="L11" s="264"/>
      <c r="M11" s="264"/>
    </row>
    <row r="12" spans="1:13" ht="25.5">
      <c r="A12" s="278">
        <v>2</v>
      </c>
      <c r="B12" s="279" t="s">
        <v>167</v>
      </c>
      <c r="C12" s="280" t="s">
        <v>168</v>
      </c>
      <c r="D12" s="281" t="s">
        <v>169</v>
      </c>
      <c r="E12" s="44"/>
      <c r="F12" s="282">
        <v>0.4</v>
      </c>
      <c r="G12" s="283"/>
      <c r="H12" s="284"/>
      <c r="I12" s="283"/>
      <c r="J12" s="284"/>
      <c r="K12" s="283"/>
      <c r="L12" s="284"/>
      <c r="M12" s="285"/>
    </row>
    <row r="13" spans="1:13" ht="15">
      <c r="A13" s="278"/>
      <c r="B13" s="45" t="s">
        <v>16</v>
      </c>
      <c r="C13" s="280"/>
      <c r="D13" s="203" t="s">
        <v>17</v>
      </c>
      <c r="E13" s="44">
        <v>0.89</v>
      </c>
      <c r="F13" s="286">
        <f>E13*F12</f>
        <v>0.35600000000000004</v>
      </c>
      <c r="G13" s="283"/>
      <c r="H13" s="284"/>
      <c r="I13" s="284"/>
      <c r="J13" s="284"/>
      <c r="K13" s="283"/>
      <c r="L13" s="284"/>
      <c r="M13" s="284"/>
    </row>
    <row r="14" spans="1:13" ht="15">
      <c r="A14" s="278"/>
      <c r="B14" s="45" t="s">
        <v>30</v>
      </c>
      <c r="C14" s="280"/>
      <c r="D14" s="239" t="s">
        <v>18</v>
      </c>
      <c r="E14" s="44">
        <v>0.37</v>
      </c>
      <c r="F14" s="286">
        <f>E14*F12</f>
        <v>0.148</v>
      </c>
      <c r="G14" s="283"/>
      <c r="H14" s="284"/>
      <c r="I14" s="283"/>
      <c r="J14" s="284"/>
      <c r="K14" s="284"/>
      <c r="L14" s="284"/>
      <c r="M14" s="284"/>
    </row>
    <row r="15" spans="1:13" ht="15">
      <c r="A15" s="278"/>
      <c r="B15" s="239" t="s">
        <v>29</v>
      </c>
      <c r="C15" s="280"/>
      <c r="D15" s="44"/>
      <c r="E15" s="44"/>
      <c r="F15" s="286"/>
      <c r="G15" s="283"/>
      <c r="H15" s="284"/>
      <c r="I15" s="283"/>
      <c r="J15" s="284"/>
      <c r="K15" s="283"/>
      <c r="L15" s="284"/>
      <c r="M15" s="285"/>
    </row>
    <row r="16" spans="1:13" ht="15">
      <c r="A16" s="278"/>
      <c r="B16" s="45" t="s">
        <v>170</v>
      </c>
      <c r="C16" s="280"/>
      <c r="D16" s="44" t="s">
        <v>171</v>
      </c>
      <c r="E16" s="44">
        <v>1.15</v>
      </c>
      <c r="F16" s="286">
        <f>E16*F12</f>
        <v>0.45999999999999996</v>
      </c>
      <c r="G16" s="284"/>
      <c r="H16" s="284"/>
      <c r="I16" s="283"/>
      <c r="J16" s="284"/>
      <c r="K16" s="283"/>
      <c r="L16" s="284"/>
      <c r="M16" s="284"/>
    </row>
    <row r="17" spans="1:13" ht="15">
      <c r="A17" s="278"/>
      <c r="B17" s="45" t="s">
        <v>27</v>
      </c>
      <c r="C17" s="280"/>
      <c r="D17" s="44" t="s">
        <v>26</v>
      </c>
      <c r="E17" s="44">
        <v>0.02</v>
      </c>
      <c r="F17" s="286">
        <f>E17*F12</f>
        <v>0.008</v>
      </c>
      <c r="G17" s="284"/>
      <c r="H17" s="284"/>
      <c r="I17" s="283"/>
      <c r="J17" s="284"/>
      <c r="K17" s="283"/>
      <c r="L17" s="284"/>
      <c r="M17" s="285"/>
    </row>
    <row r="18" spans="1:13" ht="49.5">
      <c r="A18" s="97">
        <v>3</v>
      </c>
      <c r="B18" s="322" t="s">
        <v>172</v>
      </c>
      <c r="C18" s="288" t="s">
        <v>50</v>
      </c>
      <c r="D18" s="276" t="s">
        <v>173</v>
      </c>
      <c r="E18" s="274"/>
      <c r="F18" s="289">
        <v>0.025</v>
      </c>
      <c r="G18" s="274"/>
      <c r="H18" s="274"/>
      <c r="I18" s="274"/>
      <c r="J18" s="290"/>
      <c r="K18" s="274"/>
      <c r="L18" s="274"/>
      <c r="M18" s="274"/>
    </row>
    <row r="19" spans="1:13" ht="16.5">
      <c r="A19" s="97"/>
      <c r="B19" s="287" t="s">
        <v>22</v>
      </c>
      <c r="C19" s="276"/>
      <c r="D19" s="263" t="s">
        <v>17</v>
      </c>
      <c r="E19" s="264">
        <v>8.01</v>
      </c>
      <c r="F19" s="277">
        <f>F18*E19</f>
        <v>0.20025</v>
      </c>
      <c r="G19" s="276"/>
      <c r="H19" s="274"/>
      <c r="I19" s="276"/>
      <c r="J19" s="290"/>
      <c r="K19" s="276"/>
      <c r="L19" s="276"/>
      <c r="M19" s="274"/>
    </row>
    <row r="20" spans="1:13" ht="16.5">
      <c r="A20" s="96"/>
      <c r="B20" s="287" t="s">
        <v>30</v>
      </c>
      <c r="C20" s="276"/>
      <c r="D20" s="263" t="s">
        <v>26</v>
      </c>
      <c r="E20" s="276">
        <v>1.23</v>
      </c>
      <c r="F20" s="291">
        <f>E20*F18</f>
        <v>0.03075</v>
      </c>
      <c r="G20" s="276"/>
      <c r="H20" s="276"/>
      <c r="I20" s="276"/>
      <c r="J20" s="290"/>
      <c r="K20" s="276"/>
      <c r="L20" s="274"/>
      <c r="M20" s="274"/>
    </row>
    <row r="21" spans="1:13" ht="16.5">
      <c r="A21" s="91"/>
      <c r="B21" s="276" t="s">
        <v>29</v>
      </c>
      <c r="C21" s="276"/>
      <c r="D21" s="276"/>
      <c r="E21" s="292"/>
      <c r="F21" s="291"/>
      <c r="G21" s="263"/>
      <c r="H21" s="293"/>
      <c r="I21" s="263"/>
      <c r="J21" s="265"/>
      <c r="K21" s="263"/>
      <c r="L21" s="293"/>
      <c r="M21" s="274"/>
    </row>
    <row r="22" spans="1:13" ht="27">
      <c r="A22" s="97"/>
      <c r="B22" s="287" t="s">
        <v>174</v>
      </c>
      <c r="C22" s="294" t="s">
        <v>175</v>
      </c>
      <c r="D22" s="263" t="s">
        <v>21</v>
      </c>
      <c r="E22" s="264"/>
      <c r="F22" s="295">
        <v>0.12</v>
      </c>
      <c r="G22" s="296"/>
      <c r="H22" s="297"/>
      <c r="I22" s="298"/>
      <c r="J22" s="298"/>
      <c r="K22" s="296"/>
      <c r="L22" s="296"/>
      <c r="M22" s="274"/>
    </row>
    <row r="23" spans="1:13" ht="27">
      <c r="A23" s="96"/>
      <c r="B23" s="287" t="s">
        <v>176</v>
      </c>
      <c r="C23" s="294" t="s">
        <v>177</v>
      </c>
      <c r="D23" s="276" t="s">
        <v>15</v>
      </c>
      <c r="E23" s="263">
        <v>101.5</v>
      </c>
      <c r="F23" s="254">
        <f>E23*F18</f>
        <v>2.5375</v>
      </c>
      <c r="G23" s="296"/>
      <c r="H23" s="297"/>
      <c r="I23" s="298"/>
      <c r="J23" s="298"/>
      <c r="K23" s="276"/>
      <c r="L23" s="274"/>
      <c r="M23" s="274"/>
    </row>
    <row r="24" spans="1:13" ht="16.5">
      <c r="A24" s="97"/>
      <c r="B24" s="287" t="s">
        <v>178</v>
      </c>
      <c r="C24" s="239" t="s">
        <v>179</v>
      </c>
      <c r="D24" s="263" t="s">
        <v>41</v>
      </c>
      <c r="E24" s="264">
        <v>128</v>
      </c>
      <c r="F24" s="277">
        <f>E24*F18</f>
        <v>3.2</v>
      </c>
      <c r="G24" s="299"/>
      <c r="H24" s="297"/>
      <c r="I24" s="298"/>
      <c r="J24" s="298"/>
      <c r="K24" s="296"/>
      <c r="L24" s="296"/>
      <c r="M24" s="274"/>
    </row>
    <row r="25" spans="1:13" ht="16.5">
      <c r="A25" s="97"/>
      <c r="B25" s="287" t="s">
        <v>180</v>
      </c>
      <c r="C25" s="239" t="s">
        <v>181</v>
      </c>
      <c r="D25" s="263" t="s">
        <v>15</v>
      </c>
      <c r="E25" s="264">
        <f>0.24+0.63+3.09</f>
        <v>3.96</v>
      </c>
      <c r="F25" s="277">
        <f>E25*F18</f>
        <v>0.099</v>
      </c>
      <c r="G25" s="299"/>
      <c r="H25" s="297"/>
      <c r="I25" s="298"/>
      <c r="J25" s="298"/>
      <c r="K25" s="296"/>
      <c r="L25" s="296"/>
      <c r="M25" s="274"/>
    </row>
    <row r="26" spans="1:13" ht="16.5">
      <c r="A26" s="97"/>
      <c r="B26" s="287" t="s">
        <v>182</v>
      </c>
      <c r="C26" s="263"/>
      <c r="D26" s="263" t="s">
        <v>26</v>
      </c>
      <c r="E26" s="264">
        <v>209</v>
      </c>
      <c r="F26" s="277">
        <f>F18*E26</f>
        <v>5.2250000000000005</v>
      </c>
      <c r="G26" s="296"/>
      <c r="H26" s="297"/>
      <c r="I26" s="298"/>
      <c r="J26" s="298"/>
      <c r="K26" s="296"/>
      <c r="L26" s="296"/>
      <c r="M26" s="274"/>
    </row>
    <row r="27" spans="1:13" ht="49.5">
      <c r="A27" s="102">
        <v>4</v>
      </c>
      <c r="B27" s="321" t="s">
        <v>183</v>
      </c>
      <c r="C27" s="271" t="s">
        <v>184</v>
      </c>
      <c r="D27" s="272" t="s">
        <v>185</v>
      </c>
      <c r="E27" s="272"/>
      <c r="F27" s="300">
        <v>0.01</v>
      </c>
      <c r="G27" s="272"/>
      <c r="H27" s="274"/>
      <c r="I27" s="272"/>
      <c r="J27" s="265"/>
      <c r="K27" s="272"/>
      <c r="L27" s="274"/>
      <c r="M27" s="264"/>
    </row>
    <row r="28" spans="1:13" ht="22.5" customHeight="1">
      <c r="A28" s="301"/>
      <c r="B28" s="287" t="s">
        <v>186</v>
      </c>
      <c r="C28" s="276"/>
      <c r="D28" s="276" t="s">
        <v>17</v>
      </c>
      <c r="E28" s="263">
        <f>18.8+0.34*6</f>
        <v>20.84</v>
      </c>
      <c r="F28" s="291">
        <f>F27*E28</f>
        <v>0.2084</v>
      </c>
      <c r="G28" s="276"/>
      <c r="H28" s="274"/>
      <c r="I28" s="274"/>
      <c r="J28" s="290"/>
      <c r="K28" s="276"/>
      <c r="L28" s="274"/>
      <c r="M28" s="274"/>
    </row>
    <row r="29" spans="1:13" ht="16.5">
      <c r="A29" s="301"/>
      <c r="B29" s="275" t="s">
        <v>155</v>
      </c>
      <c r="C29" s="302"/>
      <c r="D29" s="276" t="s">
        <v>26</v>
      </c>
      <c r="E29" s="276">
        <f>(0.95+0.23*6)</f>
        <v>2.33</v>
      </c>
      <c r="F29" s="291">
        <f>F27*E29</f>
        <v>0.0233</v>
      </c>
      <c r="G29" s="276"/>
      <c r="H29" s="274"/>
      <c r="I29" s="276"/>
      <c r="J29" s="290"/>
      <c r="K29" s="276"/>
      <c r="L29" s="274"/>
      <c r="M29" s="274"/>
    </row>
    <row r="30" spans="1:13" ht="16.5">
      <c r="A30" s="301"/>
      <c r="B30" s="276" t="s">
        <v>23</v>
      </c>
      <c r="C30" s="302"/>
      <c r="D30" s="276"/>
      <c r="E30" s="276"/>
      <c r="F30" s="291"/>
      <c r="G30" s="276"/>
      <c r="H30" s="274"/>
      <c r="I30" s="276"/>
      <c r="J30" s="290"/>
      <c r="K30" s="276"/>
      <c r="L30" s="274"/>
      <c r="M30" s="274"/>
    </row>
    <row r="31" spans="1:13" ht="28.5">
      <c r="A31" s="301"/>
      <c r="B31" s="275" t="s">
        <v>187</v>
      </c>
      <c r="C31" s="23" t="s">
        <v>188</v>
      </c>
      <c r="D31" s="276" t="s">
        <v>15</v>
      </c>
      <c r="E31" s="276">
        <f>2.04+0.51*6</f>
        <v>5.1</v>
      </c>
      <c r="F31" s="291">
        <f>F27*E31</f>
        <v>0.051</v>
      </c>
      <c r="G31" s="274"/>
      <c r="H31" s="274"/>
      <c r="I31" s="276"/>
      <c r="J31" s="290"/>
      <c r="K31" s="276"/>
      <c r="L31" s="274"/>
      <c r="M31" s="274"/>
    </row>
    <row r="32" spans="1:13" ht="16.5">
      <c r="A32" s="301"/>
      <c r="B32" s="275" t="s">
        <v>27</v>
      </c>
      <c r="C32" s="302"/>
      <c r="D32" s="276" t="s">
        <v>26</v>
      </c>
      <c r="E32" s="276">
        <v>6.36</v>
      </c>
      <c r="F32" s="291">
        <f>F27*E32</f>
        <v>0.0636</v>
      </c>
      <c r="G32" s="276"/>
      <c r="H32" s="274"/>
      <c r="I32" s="276"/>
      <c r="J32" s="290"/>
      <c r="K32" s="276"/>
      <c r="L32" s="274"/>
      <c r="M32" s="274"/>
    </row>
    <row r="33" spans="1:13" ht="49.5">
      <c r="A33" s="102">
        <v>5</v>
      </c>
      <c r="B33" s="321" t="s">
        <v>189</v>
      </c>
      <c r="C33" s="271" t="s">
        <v>51</v>
      </c>
      <c r="D33" s="272" t="s">
        <v>41</v>
      </c>
      <c r="E33" s="272"/>
      <c r="F33" s="303">
        <v>10</v>
      </c>
      <c r="G33" s="272"/>
      <c r="H33" s="274"/>
      <c r="I33" s="272"/>
      <c r="J33" s="265"/>
      <c r="K33" s="272"/>
      <c r="L33" s="274"/>
      <c r="M33" s="264"/>
    </row>
    <row r="34" spans="1:13" ht="16.5">
      <c r="A34" s="91"/>
      <c r="B34" s="275" t="s">
        <v>16</v>
      </c>
      <c r="C34" s="276"/>
      <c r="D34" s="296" t="s">
        <v>17</v>
      </c>
      <c r="E34" s="296">
        <v>0.336</v>
      </c>
      <c r="F34" s="304">
        <f>F33*E34</f>
        <v>3.3600000000000003</v>
      </c>
      <c r="G34" s="296"/>
      <c r="H34" s="296"/>
      <c r="I34" s="263"/>
      <c r="J34" s="265"/>
      <c r="K34" s="263"/>
      <c r="L34" s="264"/>
      <c r="M34" s="264"/>
    </row>
    <row r="35" spans="1:13" ht="16.5">
      <c r="A35" s="91"/>
      <c r="B35" s="275" t="s">
        <v>25</v>
      </c>
      <c r="C35" s="276"/>
      <c r="D35" s="296" t="s">
        <v>26</v>
      </c>
      <c r="E35" s="296">
        <v>0.015</v>
      </c>
      <c r="F35" s="304">
        <f>E35*F33</f>
        <v>0.15</v>
      </c>
      <c r="G35" s="296"/>
      <c r="H35" s="296"/>
      <c r="I35" s="263"/>
      <c r="J35" s="265"/>
      <c r="K35" s="263"/>
      <c r="L35" s="264"/>
      <c r="M35" s="264"/>
    </row>
    <row r="36" spans="1:13" ht="16.5">
      <c r="A36" s="97"/>
      <c r="B36" s="276" t="s">
        <v>23</v>
      </c>
      <c r="C36" s="302"/>
      <c r="D36" s="296"/>
      <c r="E36" s="296"/>
      <c r="F36" s="304"/>
      <c r="G36" s="296"/>
      <c r="H36" s="296"/>
      <c r="I36" s="263"/>
      <c r="J36" s="290"/>
      <c r="K36" s="276"/>
      <c r="L36" s="274"/>
      <c r="M36" s="274"/>
    </row>
    <row r="37" spans="1:13" ht="31.5">
      <c r="A37" s="97"/>
      <c r="B37" s="305" t="s">
        <v>190</v>
      </c>
      <c r="C37" s="306" t="s">
        <v>191</v>
      </c>
      <c r="D37" s="296" t="s">
        <v>21</v>
      </c>
      <c r="E37" s="296">
        <f>0.24/100</f>
        <v>0.0024</v>
      </c>
      <c r="F37" s="304">
        <f>E37*F33</f>
        <v>0.023999999999999997</v>
      </c>
      <c r="G37" s="296"/>
      <c r="H37" s="307"/>
      <c r="I37" s="263"/>
      <c r="J37" s="290"/>
      <c r="K37" s="276"/>
      <c r="L37" s="274"/>
      <c r="M37" s="274"/>
    </row>
    <row r="38" spans="1:13" ht="16.5">
      <c r="A38" s="97"/>
      <c r="B38" s="275" t="s">
        <v>27</v>
      </c>
      <c r="C38" s="302"/>
      <c r="D38" s="296" t="s">
        <v>26</v>
      </c>
      <c r="E38" s="296">
        <f>2.28/100</f>
        <v>0.022799999999999997</v>
      </c>
      <c r="F38" s="304">
        <f>E38*F33</f>
        <v>0.22799999999999998</v>
      </c>
      <c r="G38" s="296"/>
      <c r="H38" s="307"/>
      <c r="I38" s="263"/>
      <c r="J38" s="290"/>
      <c r="K38" s="276"/>
      <c r="L38" s="274"/>
      <c r="M38" s="274"/>
    </row>
    <row r="39" spans="1:13" ht="57" customHeight="1">
      <c r="A39" s="102">
        <v>6</v>
      </c>
      <c r="B39" s="321" t="s">
        <v>192</v>
      </c>
      <c r="C39" s="271" t="s">
        <v>193</v>
      </c>
      <c r="D39" s="272" t="s">
        <v>194</v>
      </c>
      <c r="E39" s="272"/>
      <c r="F39" s="303">
        <v>1</v>
      </c>
      <c r="G39" s="272"/>
      <c r="H39" s="274"/>
      <c r="I39" s="272"/>
      <c r="J39" s="265"/>
      <c r="K39" s="272"/>
      <c r="L39" s="274"/>
      <c r="M39" s="264"/>
    </row>
    <row r="40" spans="1:13" ht="16.5">
      <c r="A40" s="97"/>
      <c r="B40" s="287" t="s">
        <v>22</v>
      </c>
      <c r="C40" s="276"/>
      <c r="D40" s="263" t="s">
        <v>17</v>
      </c>
      <c r="E40" s="264">
        <v>1.54</v>
      </c>
      <c r="F40" s="277">
        <f>F39*E40</f>
        <v>1.54</v>
      </c>
      <c r="G40" s="276"/>
      <c r="H40" s="274"/>
      <c r="I40" s="276"/>
      <c r="J40" s="290"/>
      <c r="K40" s="276"/>
      <c r="L40" s="276"/>
      <c r="M40" s="274"/>
    </row>
    <row r="41" spans="1:13" ht="16.5">
      <c r="A41" s="96"/>
      <c r="B41" s="287" t="s">
        <v>30</v>
      </c>
      <c r="C41" s="276"/>
      <c r="D41" s="263" t="s">
        <v>26</v>
      </c>
      <c r="E41" s="276">
        <v>0.09</v>
      </c>
      <c r="F41" s="291">
        <f>E41*F39</f>
        <v>0.09</v>
      </c>
      <c r="G41" s="276"/>
      <c r="H41" s="276"/>
      <c r="I41" s="276"/>
      <c r="J41" s="290"/>
      <c r="K41" s="276"/>
      <c r="L41" s="274"/>
      <c r="M41" s="274"/>
    </row>
    <row r="42" spans="1:13" ht="16.5">
      <c r="A42" s="91"/>
      <c r="B42" s="276" t="s">
        <v>29</v>
      </c>
      <c r="C42" s="276"/>
      <c r="D42" s="276"/>
      <c r="E42" s="292"/>
      <c r="F42" s="291"/>
      <c r="G42" s="263"/>
      <c r="H42" s="293"/>
      <c r="I42" s="263"/>
      <c r="J42" s="265"/>
      <c r="K42" s="263"/>
      <c r="L42" s="293"/>
      <c r="M42" s="274"/>
    </row>
    <row r="43" spans="1:13" ht="16.5">
      <c r="A43" s="97"/>
      <c r="B43" s="287" t="s">
        <v>195</v>
      </c>
      <c r="C43" s="306"/>
      <c r="D43" s="263" t="s">
        <v>41</v>
      </c>
      <c r="E43" s="264"/>
      <c r="F43" s="295">
        <v>0.36</v>
      </c>
      <c r="G43" s="296"/>
      <c r="H43" s="297"/>
      <c r="I43" s="298"/>
      <c r="J43" s="298"/>
      <c r="K43" s="296"/>
      <c r="L43" s="296"/>
      <c r="M43" s="274"/>
    </row>
    <row r="44" spans="1:13" ht="16.5">
      <c r="A44" s="97"/>
      <c r="B44" s="287" t="s">
        <v>196</v>
      </c>
      <c r="C44" s="306"/>
      <c r="D44" s="263" t="s">
        <v>24</v>
      </c>
      <c r="E44" s="264"/>
      <c r="F44" s="295">
        <v>2.4</v>
      </c>
      <c r="G44" s="296"/>
      <c r="H44" s="297"/>
      <c r="I44" s="298"/>
      <c r="J44" s="298"/>
      <c r="K44" s="296"/>
      <c r="L44" s="296"/>
      <c r="M44" s="274"/>
    </row>
    <row r="45" spans="1:13" ht="16.5">
      <c r="A45" s="97"/>
      <c r="B45" s="287" t="s">
        <v>197</v>
      </c>
      <c r="C45" s="308"/>
      <c r="D45" s="263" t="s">
        <v>15</v>
      </c>
      <c r="E45" s="309">
        <v>0.014</v>
      </c>
      <c r="F45" s="295">
        <f>E45*F39</f>
        <v>0.014</v>
      </c>
      <c r="G45" s="296"/>
      <c r="H45" s="297"/>
      <c r="I45" s="298"/>
      <c r="J45" s="298"/>
      <c r="K45" s="296"/>
      <c r="L45" s="296"/>
      <c r="M45" s="274"/>
    </row>
    <row r="46" spans="1:13" ht="40.5">
      <c r="A46" s="196">
        <v>7</v>
      </c>
      <c r="B46" s="198" t="s">
        <v>144</v>
      </c>
      <c r="C46" s="198" t="s">
        <v>145</v>
      </c>
      <c r="D46" s="195" t="s">
        <v>24</v>
      </c>
      <c r="E46" s="195"/>
      <c r="F46" s="240">
        <v>3</v>
      </c>
      <c r="G46" s="195"/>
      <c r="H46" s="195"/>
      <c r="I46" s="195"/>
      <c r="J46" s="195"/>
      <c r="K46" s="195"/>
      <c r="L46" s="197"/>
      <c r="M46" s="195"/>
    </row>
    <row r="47" spans="1:13" ht="15">
      <c r="A47" s="196"/>
      <c r="B47" s="197" t="s">
        <v>16</v>
      </c>
      <c r="C47" s="197"/>
      <c r="D47" s="195" t="s">
        <v>17</v>
      </c>
      <c r="E47" s="241">
        <v>0.528</v>
      </c>
      <c r="F47" s="242">
        <f>F46*E47</f>
        <v>1.584</v>
      </c>
      <c r="G47" s="195"/>
      <c r="H47" s="195"/>
      <c r="I47" s="195"/>
      <c r="J47" s="195"/>
      <c r="K47" s="195"/>
      <c r="L47" s="195"/>
      <c r="M47" s="195"/>
    </row>
    <row r="48" spans="1:13" ht="15">
      <c r="A48" s="196"/>
      <c r="B48" s="197" t="s">
        <v>25</v>
      </c>
      <c r="C48" s="197"/>
      <c r="D48" s="197" t="s">
        <v>26</v>
      </c>
      <c r="E48" s="195">
        <v>0.312</v>
      </c>
      <c r="F48" s="242">
        <f>E48*F46</f>
        <v>0.9359999999999999</v>
      </c>
      <c r="G48" s="195"/>
      <c r="H48" s="195"/>
      <c r="I48" s="195"/>
      <c r="J48" s="195"/>
      <c r="K48" s="195"/>
      <c r="L48" s="195"/>
      <c r="M48" s="195"/>
    </row>
    <row r="49" spans="1:13" ht="15">
      <c r="A49" s="199"/>
      <c r="B49" s="197" t="s">
        <v>23</v>
      </c>
      <c r="C49" s="202"/>
      <c r="D49" s="197"/>
      <c r="E49" s="197"/>
      <c r="F49" s="240"/>
      <c r="G49" s="197"/>
      <c r="H49" s="195"/>
      <c r="I49" s="195"/>
      <c r="J49" s="195"/>
      <c r="K49" s="197"/>
      <c r="L49" s="195"/>
      <c r="M49" s="195"/>
    </row>
    <row r="50" spans="1:13" ht="27">
      <c r="A50" s="199"/>
      <c r="B50" s="195" t="s">
        <v>146</v>
      </c>
      <c r="C50" s="197" t="s">
        <v>147</v>
      </c>
      <c r="D50" s="197" t="s">
        <v>24</v>
      </c>
      <c r="E50" s="197">
        <v>0.999</v>
      </c>
      <c r="F50" s="240">
        <f>E50*F46</f>
        <v>2.997</v>
      </c>
      <c r="G50" s="197"/>
      <c r="H50" s="195"/>
      <c r="I50" s="195"/>
      <c r="J50" s="195"/>
      <c r="K50" s="197"/>
      <c r="L50" s="195"/>
      <c r="M50" s="195"/>
    </row>
    <row r="51" spans="1:13" ht="15">
      <c r="A51" s="199"/>
      <c r="B51" s="197" t="s">
        <v>27</v>
      </c>
      <c r="C51" s="202"/>
      <c r="D51" s="197" t="s">
        <v>26</v>
      </c>
      <c r="E51" s="243">
        <v>0.099</v>
      </c>
      <c r="F51" s="240">
        <f>E51*F46</f>
        <v>0.29700000000000004</v>
      </c>
      <c r="G51" s="197"/>
      <c r="H51" s="195"/>
      <c r="I51" s="195"/>
      <c r="J51" s="195"/>
      <c r="K51" s="197"/>
      <c r="L51" s="195"/>
      <c r="M51" s="195"/>
    </row>
    <row r="52" spans="1:13" ht="15">
      <c r="A52" s="199">
        <v>8</v>
      </c>
      <c r="B52" s="198" t="s">
        <v>148</v>
      </c>
      <c r="C52" s="197" t="s">
        <v>149</v>
      </c>
      <c r="D52" s="195" t="s">
        <v>28</v>
      </c>
      <c r="E52" s="195"/>
      <c r="F52" s="240">
        <v>4</v>
      </c>
      <c r="G52" s="195"/>
      <c r="H52" s="195"/>
      <c r="I52" s="195"/>
      <c r="J52" s="195"/>
      <c r="K52" s="195"/>
      <c r="L52" s="195"/>
      <c r="M52" s="195"/>
    </row>
    <row r="53" spans="1:13" ht="15">
      <c r="A53" s="199"/>
      <c r="B53" s="197" t="s">
        <v>16</v>
      </c>
      <c r="C53" s="197"/>
      <c r="D53" s="195" t="s">
        <v>17</v>
      </c>
      <c r="E53" s="195">
        <v>0.92</v>
      </c>
      <c r="F53" s="242">
        <f>F52*E53</f>
        <v>3.68</v>
      </c>
      <c r="G53" s="195"/>
      <c r="H53" s="195"/>
      <c r="I53" s="195"/>
      <c r="J53" s="195"/>
      <c r="K53" s="195"/>
      <c r="L53" s="195"/>
      <c r="M53" s="195"/>
    </row>
    <row r="54" spans="1:13" ht="15">
      <c r="A54" s="199"/>
      <c r="B54" s="197" t="s">
        <v>25</v>
      </c>
      <c r="C54" s="197"/>
      <c r="D54" s="197" t="s">
        <v>26</v>
      </c>
      <c r="E54" s="195">
        <v>0.58</v>
      </c>
      <c r="F54" s="242">
        <f>E54*F52</f>
        <v>2.32</v>
      </c>
      <c r="G54" s="195"/>
      <c r="H54" s="195"/>
      <c r="I54" s="195"/>
      <c r="J54" s="195"/>
      <c r="K54" s="195"/>
      <c r="L54" s="195"/>
      <c r="M54" s="195"/>
    </row>
    <row r="55" spans="1:13" ht="15">
      <c r="A55" s="199"/>
      <c r="B55" s="197" t="s">
        <v>23</v>
      </c>
      <c r="C55" s="202"/>
      <c r="D55" s="197"/>
      <c r="E55" s="197"/>
      <c r="F55" s="240"/>
      <c r="G55" s="197"/>
      <c r="H55" s="197"/>
      <c r="I55" s="195"/>
      <c r="J55" s="197"/>
      <c r="K55" s="197"/>
      <c r="L55" s="197"/>
      <c r="M55" s="197"/>
    </row>
    <row r="56" spans="1:13" ht="27">
      <c r="A56" s="199"/>
      <c r="B56" s="195" t="s">
        <v>150</v>
      </c>
      <c r="C56" s="202" t="s">
        <v>151</v>
      </c>
      <c r="D56" s="197" t="s">
        <v>28</v>
      </c>
      <c r="E56" s="197">
        <v>1</v>
      </c>
      <c r="F56" s="240">
        <f>E56*F52</f>
        <v>4</v>
      </c>
      <c r="G56" s="197"/>
      <c r="H56" s="197"/>
      <c r="I56" s="195"/>
      <c r="J56" s="197"/>
      <c r="K56" s="197"/>
      <c r="L56" s="197"/>
      <c r="M56" s="197"/>
    </row>
    <row r="57" spans="1:13" ht="15">
      <c r="A57" s="199"/>
      <c r="B57" s="197" t="s">
        <v>27</v>
      </c>
      <c r="C57" s="202"/>
      <c r="D57" s="197" t="s">
        <v>26</v>
      </c>
      <c r="E57" s="197">
        <v>0.08</v>
      </c>
      <c r="F57" s="240">
        <f>E57*F52</f>
        <v>0.32</v>
      </c>
      <c r="G57" s="197"/>
      <c r="H57" s="197"/>
      <c r="I57" s="195"/>
      <c r="J57" s="197"/>
      <c r="K57" s="197"/>
      <c r="L57" s="197"/>
      <c r="M57" s="197"/>
    </row>
    <row r="58" spans="1:13" ht="15">
      <c r="A58" s="199">
        <v>9</v>
      </c>
      <c r="B58" s="198" t="s">
        <v>152</v>
      </c>
      <c r="C58" s="197" t="s">
        <v>153</v>
      </c>
      <c r="D58" s="197" t="s">
        <v>28</v>
      </c>
      <c r="E58" s="197"/>
      <c r="F58" s="240">
        <v>2</v>
      </c>
      <c r="G58" s="195"/>
      <c r="H58" s="197"/>
      <c r="I58" s="197"/>
      <c r="J58" s="197"/>
      <c r="K58" s="197"/>
      <c r="L58" s="197"/>
      <c r="M58" s="197"/>
    </row>
    <row r="59" spans="1:13" ht="15">
      <c r="A59" s="199"/>
      <c r="B59" s="197" t="s">
        <v>154</v>
      </c>
      <c r="C59" s="197"/>
      <c r="D59" s="197" t="s">
        <v>17</v>
      </c>
      <c r="E59" s="197">
        <v>2.78</v>
      </c>
      <c r="F59" s="240">
        <f>F58*E59</f>
        <v>5.56</v>
      </c>
      <c r="G59" s="197"/>
      <c r="H59" s="244"/>
      <c r="I59" s="197"/>
      <c r="J59" s="197"/>
      <c r="K59" s="197"/>
      <c r="L59" s="197"/>
      <c r="M59" s="197"/>
    </row>
    <row r="60" spans="1:13" ht="15">
      <c r="A60" s="199"/>
      <c r="B60" s="197" t="s">
        <v>155</v>
      </c>
      <c r="C60" s="202"/>
      <c r="D60" s="197" t="s">
        <v>26</v>
      </c>
      <c r="E60" s="197">
        <v>0.12</v>
      </c>
      <c r="F60" s="240">
        <f>F58*E60</f>
        <v>0.24</v>
      </c>
      <c r="G60" s="197"/>
      <c r="H60" s="197"/>
      <c r="I60" s="197"/>
      <c r="J60" s="197"/>
      <c r="K60" s="197"/>
      <c r="L60" s="197"/>
      <c r="M60" s="197"/>
    </row>
    <row r="61" spans="1:13" ht="15">
      <c r="A61" s="199"/>
      <c r="B61" s="197" t="s">
        <v>23</v>
      </c>
      <c r="C61" s="202"/>
      <c r="D61" s="197"/>
      <c r="E61" s="197"/>
      <c r="F61" s="240"/>
      <c r="G61" s="197"/>
      <c r="H61" s="197"/>
      <c r="I61" s="197"/>
      <c r="J61" s="197"/>
      <c r="K61" s="197"/>
      <c r="L61" s="197"/>
      <c r="M61" s="197"/>
    </row>
    <row r="62" spans="1:13" ht="27">
      <c r="A62" s="199"/>
      <c r="B62" s="197" t="s">
        <v>156</v>
      </c>
      <c r="C62" s="202" t="s">
        <v>157</v>
      </c>
      <c r="D62" s="197" t="s">
        <v>28</v>
      </c>
      <c r="E62" s="197">
        <v>1</v>
      </c>
      <c r="F62" s="240">
        <f>F58*E62</f>
        <v>2</v>
      </c>
      <c r="G62" s="197"/>
      <c r="H62" s="197"/>
      <c r="I62" s="197"/>
      <c r="J62" s="197"/>
      <c r="K62" s="197"/>
      <c r="L62" s="197"/>
      <c r="M62" s="197"/>
    </row>
    <row r="63" spans="1:13" ht="15">
      <c r="A63" s="199"/>
      <c r="B63" s="197" t="s">
        <v>27</v>
      </c>
      <c r="C63" s="202"/>
      <c r="D63" s="197" t="s">
        <v>26</v>
      </c>
      <c r="E63" s="197">
        <v>1.25</v>
      </c>
      <c r="F63" s="240">
        <f>F58*E63</f>
        <v>2.5</v>
      </c>
      <c r="G63" s="197"/>
      <c r="H63" s="197"/>
      <c r="I63" s="197"/>
      <c r="J63" s="197"/>
      <c r="K63" s="197"/>
      <c r="L63" s="197"/>
      <c r="M63" s="197"/>
    </row>
    <row r="64" spans="1:13" ht="40.5">
      <c r="A64" s="245">
        <v>10</v>
      </c>
      <c r="B64" s="131" t="s">
        <v>158</v>
      </c>
      <c r="C64" s="246" t="s">
        <v>159</v>
      </c>
      <c r="D64" s="247" t="s">
        <v>28</v>
      </c>
      <c r="E64" s="248"/>
      <c r="F64" s="249">
        <v>7</v>
      </c>
      <c r="G64" s="250"/>
      <c r="H64" s="248"/>
      <c r="I64" s="248"/>
      <c r="J64" s="248"/>
      <c r="K64" s="248"/>
      <c r="L64" s="248"/>
      <c r="M64" s="248"/>
    </row>
    <row r="65" spans="1:13" ht="16.5">
      <c r="A65" s="245"/>
      <c r="B65" s="251" t="s">
        <v>154</v>
      </c>
      <c r="C65" s="252"/>
      <c r="D65" s="43" t="s">
        <v>17</v>
      </c>
      <c r="E65" s="253">
        <v>1.38</v>
      </c>
      <c r="F65" s="254">
        <f>F64*E65</f>
        <v>9.66</v>
      </c>
      <c r="G65" s="253"/>
      <c r="H65" s="255"/>
      <c r="I65" s="253"/>
      <c r="J65" s="253"/>
      <c r="K65" s="253"/>
      <c r="L65" s="253"/>
      <c r="M65" s="253"/>
    </row>
    <row r="66" spans="1:13" ht="16.5">
      <c r="A66" s="245"/>
      <c r="B66" s="251" t="s">
        <v>155</v>
      </c>
      <c r="C66" s="256"/>
      <c r="D66" s="43" t="s">
        <v>26</v>
      </c>
      <c r="E66" s="253">
        <v>0.06</v>
      </c>
      <c r="F66" s="254">
        <f>F64*E66</f>
        <v>0.42</v>
      </c>
      <c r="G66" s="253"/>
      <c r="H66" s="253"/>
      <c r="I66" s="253"/>
      <c r="J66" s="253"/>
      <c r="K66" s="253"/>
      <c r="L66" s="253"/>
      <c r="M66" s="253"/>
    </row>
    <row r="67" spans="1:13" ht="16.5">
      <c r="A67" s="245"/>
      <c r="B67" s="43" t="s">
        <v>23</v>
      </c>
      <c r="C67" s="256"/>
      <c r="D67" s="43"/>
      <c r="E67" s="253"/>
      <c r="F67" s="254"/>
      <c r="G67" s="253"/>
      <c r="H67" s="253"/>
      <c r="I67" s="253"/>
      <c r="J67" s="253"/>
      <c r="K67" s="253"/>
      <c r="L67" s="253"/>
      <c r="M67" s="253"/>
    </row>
    <row r="68" spans="1:13" ht="16.5">
      <c r="A68" s="245"/>
      <c r="B68" s="257" t="s">
        <v>160</v>
      </c>
      <c r="C68" s="258">
        <v>249</v>
      </c>
      <c r="D68" s="43" t="s">
        <v>28</v>
      </c>
      <c r="E68" s="253" t="s">
        <v>161</v>
      </c>
      <c r="F68" s="254">
        <v>7</v>
      </c>
      <c r="G68" s="253"/>
      <c r="H68" s="253"/>
      <c r="I68" s="253"/>
      <c r="J68" s="253"/>
      <c r="K68" s="253"/>
      <c r="L68" s="253"/>
      <c r="M68" s="253"/>
    </row>
    <row r="69" spans="1:13" ht="16.5">
      <c r="A69" s="245"/>
      <c r="B69" s="257" t="s">
        <v>162</v>
      </c>
      <c r="C69" s="256">
        <v>149</v>
      </c>
      <c r="D69" s="43" t="s">
        <v>28</v>
      </c>
      <c r="E69" s="253" t="s">
        <v>161</v>
      </c>
      <c r="F69" s="254">
        <v>14</v>
      </c>
      <c r="G69" s="253"/>
      <c r="H69" s="253"/>
      <c r="I69" s="253"/>
      <c r="J69" s="253"/>
      <c r="K69" s="253"/>
      <c r="L69" s="253"/>
      <c r="M69" s="253"/>
    </row>
    <row r="70" spans="1:13" ht="16.5">
      <c r="A70" s="245"/>
      <c r="B70" s="259" t="s">
        <v>27</v>
      </c>
      <c r="C70" s="256"/>
      <c r="D70" s="43" t="s">
        <v>26</v>
      </c>
      <c r="E70" s="253">
        <v>0.38</v>
      </c>
      <c r="F70" s="254">
        <f>F64*E70</f>
        <v>2.66</v>
      </c>
      <c r="G70" s="253"/>
      <c r="H70" s="253"/>
      <c r="I70" s="253"/>
      <c r="J70" s="253"/>
      <c r="K70" s="253"/>
      <c r="L70" s="253"/>
      <c r="M70" s="253"/>
    </row>
    <row r="71" spans="1:13" ht="16.5">
      <c r="A71" s="97"/>
      <c r="B71" s="287" t="s">
        <v>12</v>
      </c>
      <c r="C71" s="310"/>
      <c r="D71" s="311"/>
      <c r="E71" s="311"/>
      <c r="F71" s="311"/>
      <c r="G71" s="311"/>
      <c r="H71" s="312"/>
      <c r="I71" s="313"/>
      <c r="J71" s="314"/>
      <c r="K71" s="313"/>
      <c r="L71" s="313"/>
      <c r="M71" s="315"/>
    </row>
    <row r="72" spans="1:13" ht="16.5">
      <c r="A72" s="97"/>
      <c r="B72" s="275" t="s">
        <v>32</v>
      </c>
      <c r="C72" s="316" t="s">
        <v>201</v>
      </c>
      <c r="D72" s="311"/>
      <c r="E72" s="311"/>
      <c r="F72" s="311"/>
      <c r="G72" s="311"/>
      <c r="H72" s="312"/>
      <c r="I72" s="313"/>
      <c r="J72" s="314"/>
      <c r="K72" s="313"/>
      <c r="L72" s="313"/>
      <c r="M72" s="315"/>
    </row>
    <row r="73" spans="1:13" ht="16.5">
      <c r="A73" s="97"/>
      <c r="B73" s="287" t="s">
        <v>12</v>
      </c>
      <c r="C73" s="316"/>
      <c r="D73" s="311"/>
      <c r="E73" s="311"/>
      <c r="F73" s="311"/>
      <c r="G73" s="311"/>
      <c r="H73" s="312"/>
      <c r="I73" s="313"/>
      <c r="J73" s="314"/>
      <c r="K73" s="313"/>
      <c r="L73" s="313"/>
      <c r="M73" s="315"/>
    </row>
    <row r="74" spans="1:13" ht="16.5">
      <c r="A74" s="97"/>
      <c r="B74" s="287" t="s">
        <v>33</v>
      </c>
      <c r="C74" s="316" t="s">
        <v>201</v>
      </c>
      <c r="D74" s="276"/>
      <c r="E74" s="276"/>
      <c r="F74" s="276"/>
      <c r="G74" s="276"/>
      <c r="H74" s="317"/>
      <c r="I74" s="318"/>
      <c r="J74" s="319"/>
      <c r="K74" s="318"/>
      <c r="L74" s="318"/>
      <c r="M74" s="320"/>
    </row>
    <row r="75" spans="1:13" ht="16.5">
      <c r="A75" s="97"/>
      <c r="B75" s="287" t="s">
        <v>12</v>
      </c>
      <c r="C75" s="276"/>
      <c r="D75" s="276"/>
      <c r="E75" s="276"/>
      <c r="F75" s="276"/>
      <c r="G75" s="276"/>
      <c r="H75" s="317"/>
      <c r="I75" s="318"/>
      <c r="J75" s="319"/>
      <c r="K75" s="318"/>
      <c r="L75" s="318"/>
      <c r="M75" s="320"/>
    </row>
    <row r="76" spans="1:13" ht="16.5">
      <c r="A76" s="97"/>
      <c r="B76" s="287" t="s">
        <v>34</v>
      </c>
      <c r="C76" s="316" t="s">
        <v>201</v>
      </c>
      <c r="D76" s="276"/>
      <c r="E76" s="276"/>
      <c r="F76" s="276"/>
      <c r="G76" s="276"/>
      <c r="H76" s="317"/>
      <c r="I76" s="318"/>
      <c r="J76" s="319"/>
      <c r="K76" s="318"/>
      <c r="L76" s="318"/>
      <c r="M76" s="320"/>
    </row>
    <row r="77" spans="1:13" ht="16.5">
      <c r="A77" s="97"/>
      <c r="B77" s="287" t="s">
        <v>12</v>
      </c>
      <c r="C77" s="316"/>
      <c r="D77" s="276"/>
      <c r="E77" s="276"/>
      <c r="F77" s="276"/>
      <c r="G77" s="276"/>
      <c r="H77" s="317"/>
      <c r="I77" s="318"/>
      <c r="J77" s="319"/>
      <c r="K77" s="318"/>
      <c r="L77" s="318"/>
      <c r="M77" s="320"/>
    </row>
    <row r="78" spans="1:13" ht="16.5">
      <c r="A78" s="97"/>
      <c r="B78" s="95" t="s">
        <v>40</v>
      </c>
      <c r="C78" s="36">
        <v>0.03</v>
      </c>
      <c r="D78" s="8"/>
      <c r="E78" s="276"/>
      <c r="F78" s="276"/>
      <c r="G78" s="276"/>
      <c r="H78" s="317"/>
      <c r="I78" s="318"/>
      <c r="J78" s="319"/>
      <c r="K78" s="318"/>
      <c r="L78" s="318"/>
      <c r="M78" s="320"/>
    </row>
    <row r="79" spans="1:13" ht="16.5">
      <c r="A79" s="97"/>
      <c r="B79" s="37" t="s">
        <v>12</v>
      </c>
      <c r="C79" s="106"/>
      <c r="D79" s="106"/>
      <c r="E79" s="276"/>
      <c r="F79" s="276"/>
      <c r="G79" s="276"/>
      <c r="H79" s="317"/>
      <c r="I79" s="318"/>
      <c r="J79" s="319"/>
      <c r="K79" s="318"/>
      <c r="L79" s="318"/>
      <c r="M79" s="320"/>
    </row>
    <row r="82" spans="2:10" ht="15.75">
      <c r="B82" s="209"/>
      <c r="C82" s="5"/>
      <c r="D82" s="4"/>
      <c r="E82" s="4"/>
      <c r="F82" s="200"/>
      <c r="G82" s="200"/>
      <c r="H82" s="200"/>
      <c r="I82" s="348"/>
      <c r="J82" s="348"/>
    </row>
  </sheetData>
  <sheetProtection/>
  <mergeCells count="14">
    <mergeCell ref="G5:H5"/>
    <mergeCell ref="I5:J5"/>
    <mergeCell ref="K5:L5"/>
    <mergeCell ref="I82:J82"/>
    <mergeCell ref="B1:M1"/>
    <mergeCell ref="B2:M2"/>
    <mergeCell ref="B3:M3"/>
    <mergeCell ref="D4:I4"/>
    <mergeCell ref="A5:A6"/>
    <mergeCell ref="B5:B6"/>
    <mergeCell ref="C5:C6"/>
    <mergeCell ref="D5:D6"/>
    <mergeCell ref="E5:E6"/>
    <mergeCell ref="F5:F6"/>
  </mergeCells>
  <conditionalFormatting sqref="D65:D66">
    <cfRule type="cellIs" priority="1" dxfId="5" operator="equal" stopIfTrue="1">
      <formula>8223.307275</formula>
    </cfRule>
  </conditionalFormatting>
  <printOptions/>
  <pageMargins left="0.25" right="0.25" top="0.75" bottom="0.75" header="0.3" footer="0.3"/>
  <pageSetup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2022-08-12T07:12:44Z</dcterms:modified>
  <cp:category/>
  <cp:version/>
  <cp:contentType/>
  <cp:contentStatus/>
</cp:coreProperties>
</file>