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4" activeTab="6"/>
  </bookViews>
  <sheets>
    <sheet name="ganmartebiti" sheetId="1" state="hidden" r:id="rId1"/>
    <sheet name="Nakrebi" sheetId="2" state="hidden" r:id="rId2"/>
    <sheet name="I" sheetId="3" state="hidden" r:id="rId3"/>
    <sheet name="II" sheetId="4" state="hidden" r:id="rId4"/>
    <sheet name="Nakrebi (2)" sheetId="5" r:id="rId5"/>
    <sheet name="I (2)" sheetId="6" r:id="rId6"/>
    <sheet name="II (2)" sheetId="7" r:id="rId7"/>
  </sheets>
  <definedNames>
    <definedName name="_xlnm.Print_Area" localSheetId="0">'ganmartebiti'!$A$1:$A$9</definedName>
    <definedName name="_xlnm.Print_Area" localSheetId="2">'I'!$A$1:$M$228</definedName>
    <definedName name="_xlnm.Print_Area" localSheetId="5">'I (2)'!$A$1:$M$228</definedName>
    <definedName name="_xlnm.Print_Area" localSheetId="3">'II'!$A$1:$M$163</definedName>
    <definedName name="_xlnm.Print_Area" localSheetId="6">'II (2)'!$A$1:$M$162</definedName>
    <definedName name="_xlnm.Print_Area" localSheetId="1">'Nakrebi'!$B$1:$I$27</definedName>
    <definedName name="_xlnm.Print_Area" localSheetId="4">'Nakrebi (2)'!$B$1:$I$34</definedName>
    <definedName name="_xlnm.Print_Titles" localSheetId="2">'I'!$7:$7</definedName>
    <definedName name="_xlnm.Print_Titles" localSheetId="5">'I (2)'!$7:$7</definedName>
    <definedName name="_xlnm.Print_Titles" localSheetId="3">'II'!$7:$7</definedName>
    <definedName name="_xlnm.Print_Titles" localSheetId="6">'II (2)'!$7:$7</definedName>
  </definedNames>
  <calcPr fullCalcOnLoad="1"/>
</workbook>
</file>

<file path=xl/sharedStrings.xml><?xml version="1.0" encoding="utf-8"?>
<sst xmlns="http://schemas.openxmlformats.org/spreadsheetml/2006/main" count="1802" uniqueCount="184">
  <si>
    <t>%</t>
  </si>
  <si>
    <t>N</t>
  </si>
  <si>
    <t>_</t>
  </si>
  <si>
    <t xml:space="preserve">            სახარჯთაღრიცხვო ღირებულება </t>
  </si>
  <si>
    <t>ლარი</t>
  </si>
  <si>
    <t>კმ</t>
  </si>
  <si>
    <t>კაც/სთ</t>
  </si>
  <si>
    <t>27-7-2</t>
  </si>
  <si>
    <t>2.1</t>
  </si>
  <si>
    <t>ათ. ლარი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</si>
  <si>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</si>
  <si>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</si>
  <si>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</si>
  <si>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</si>
  <si>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</si>
  <si>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თავი III. ხელოვნური ნაგებობები</t>
  </si>
  <si>
    <t>III თავის ჯამი</t>
  </si>
  <si>
    <t>IV თავის ჯამი</t>
  </si>
  <si>
    <t>მ</t>
  </si>
  <si>
    <t>თავი I. მოსამზადებელი სამუშაოები</t>
  </si>
  <si>
    <t>განმარტებითი ბარათი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</si>
  <si>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</si>
  <si>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</si>
  <si>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</si>
  <si>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</si>
  <si>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</si>
  <si>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</si>
  <si>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</si>
  <si>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</si>
  <si>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</si>
  <si>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</si>
  <si>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</si>
  <si>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</si>
  <si>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</si>
  <si>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</si>
  <si>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</si>
  <si>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დამკვეთი :   _________________________________________________________________________________________</t>
  </si>
  <si>
    <t>(ორგანიზაციის დასახელება)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</si>
  <si>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</si>
  <si>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</si>
  <si>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</si>
  <si>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</si>
  <si>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</si>
  <si>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</si>
  <si>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</si>
  <si>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</si>
  <si>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</si>
  <si>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</si>
  <si>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</si>
  <si>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</si>
  <si>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</si>
  <si>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</si>
  <si>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</si>
  <si>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</si>
  <si>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</si>
  <si>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</si>
  <si>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</si>
  <si>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</si>
  <si>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</si>
  <si>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</si>
  <si>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</si>
  <si>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</si>
  <si>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</si>
  <si>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</si>
  <si>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</si>
  <si>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</si>
  <si>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</si>
  <si>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</si>
  <si>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</si>
  <si>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</si>
  <si>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</si>
  <si>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</si>
  <si>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</si>
  <si>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</si>
  <si>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</si>
  <si>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</si>
  <si>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</si>
  <si>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სახარჯთაღრიცხვო დოკუმენტაცია საბაზრო ურთიერთობების პირობებში განსაზღვრავს მშენებლობის წინასწარ ღირებულებას და არ წარმოადგენს დამკვეთსა და მოიჯარეს შორის გადახდის საშუალებას, მათ შორის ანგარიშსწორება ხდება ფაქტიური დანახარჯების მიხედვით სათანადო დოკუმენტაციის წარდგენით.</t>
  </si>
  <si>
    <t>გაუთვალისწინებელი ხარჯები მთლიანად დამკვეთის განკარგულებაშია და მისი ხარჯვა ხდება შესაბამისი აქტების გაფორმების შემდეგ, დამკვეთის ხელმოწერით.</t>
  </si>
  <si>
    <t>ლოკალურ-რესურსული ხარჯთაღრიცხვა №2-1</t>
  </si>
  <si>
    <t>მ3</t>
  </si>
  <si>
    <t>23-1-3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</si>
  <si>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</si>
  <si>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</si>
  <si>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</si>
  <si>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</si>
  <si>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</si>
  <si>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</si>
  <si>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</si>
  <si>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</si>
  <si>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</si>
  <si>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</si>
  <si>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</si>
  <si>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1-116-2 miy.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</si>
  <si>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</si>
  <si>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</si>
  <si>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</si>
  <si>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</si>
  <si>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t>თავი IV საგზაო სამოსი</t>
  </si>
  <si>
    <t>27-11-1</t>
  </si>
  <si>
    <t xml:space="preserve"> __ ___________ 2020 წელი</t>
  </si>
  <si>
    <t>ავტოგრეიდერი საშუალო ტიპის 108 ცხ. ძ</t>
  </si>
  <si>
    <t>ტრასის აღდგენა და დამაგრება</t>
  </si>
  <si>
    <t>27-5-6მიყ.</t>
  </si>
  <si>
    <t>ამწე მუხლუხა სვლაზე 16ტნ</t>
  </si>
  <si>
    <r>
      <t xml:space="preserve">ცემენტის ხსნარი </t>
    </r>
    <r>
      <rPr>
        <sz val="11"/>
        <rFont val="Arial"/>
        <family val="2"/>
      </rPr>
      <t>M</t>
    </r>
    <r>
      <rPr>
        <sz val="11"/>
        <rFont val="AcadNusx"/>
        <family val="0"/>
      </rPr>
      <t>-100</t>
    </r>
  </si>
  <si>
    <t>E1-5, ცხრ. 2</t>
  </si>
  <si>
    <t>დატვირთვა-გადმოტვირთვის სამუშაოები</t>
  </si>
  <si>
    <t>14-09</t>
  </si>
  <si>
    <t>11-66</t>
  </si>
  <si>
    <t>_ამწე 25ტნ-მდე</t>
  </si>
  <si>
    <t>ქვიშა-ხრეშოვანი გრუნტი</t>
  </si>
  <si>
    <t>კგ</t>
  </si>
  <si>
    <t>უკუშევსება კარიერიდან მოზიდული ხრეშოვანი გრუნტით ხელით დატკეპნით</t>
  </si>
  <si>
    <t>სხვა მანქანები</t>
  </si>
  <si>
    <r>
      <t xml:space="preserve">არმატურა </t>
    </r>
    <r>
      <rPr>
        <sz val="11"/>
        <rFont val="Arial"/>
        <family val="2"/>
      </rPr>
      <t>A-III, d=8მმ</t>
    </r>
  </si>
  <si>
    <t>27-24-17,18</t>
  </si>
  <si>
    <r>
      <t xml:space="preserve">არმირებული ცემენტბეტონის საფარის მოწყობა მცირე მექანიზაციით სისქით 16სმ ტემპერატურული ნაკერების მოწყობით </t>
    </r>
    <r>
      <rPr>
        <sz val="11"/>
        <rFont val="Arial"/>
        <family val="2"/>
      </rPr>
      <t>B-30 F-200 W-6</t>
    </r>
  </si>
  <si>
    <t>შრომის დანახარჯი                      (0.405-0.00464X4)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</si>
  <si>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</si>
  <si>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ბიტუმ-პოლიმერული ნარევი (0.00023-0.00001*4)</t>
  </si>
  <si>
    <t>ყალიბის ფარი (0.0117-0.00059*4)</t>
  </si>
  <si>
    <t>სხვა მასალა (0.0064-0.00019*4)</t>
  </si>
  <si>
    <t>8-4-3 miy.</t>
  </si>
  <si>
    <t>ზედაპირის დამუშავება თხევადი პარაფინის 2-ჯერ მოსხმით</t>
  </si>
  <si>
    <t>თხევადი პარაფინი</t>
  </si>
  <si>
    <t>პარაფინის ტრანსპორტირება საშ. 200კმ-დან</t>
  </si>
  <si>
    <t>მისაყრელი გვერდულების მოწყობა ქვიშა-ხრეშოვანი ნარევისაგან</t>
  </si>
  <si>
    <t xml:space="preserve"> თავი V. გზის კუთვნილება და კეთილმოწყობა</t>
  </si>
  <si>
    <t>ეზოში შესასვლელების შეკეთება</t>
  </si>
  <si>
    <t>ცემენტბეტონის საფარის მოწყობა მცირე მექანიზაციით სისქით 12 სმ ტემპერატურული ნაკერების მოწყობით</t>
  </si>
  <si>
    <t>შრომის დანახარჯი                      (0.405-0.00464X8=0.36788)</t>
  </si>
  <si>
    <r>
      <t xml:space="preserve">ბეტონი </t>
    </r>
    <r>
      <rPr>
        <sz val="11"/>
        <rFont val="Arial"/>
        <family val="2"/>
      </rPr>
      <t>B-30 (0.204-0.0102X8)</t>
    </r>
  </si>
  <si>
    <t>ბიტუმ-პოლიმერული ნარევი (0.00023-0.00001*8)</t>
  </si>
  <si>
    <t>ყალიბის ფარი (0.0117-0.00059*8)</t>
  </si>
  <si>
    <t>სხვა მასალა (0.0064-0.00019*8)</t>
  </si>
  <si>
    <t>შემასწორებელი ფენა - ქვიშა-ხრეშოვანი ნარევი</t>
  </si>
  <si>
    <t>V თავის ჯამი</t>
  </si>
  <si>
    <t xml:space="preserve">შედგენილია: 2020 წლის III კვარტლის ფასებში </t>
  </si>
  <si>
    <t>შედგენილია 2020 წ III კვ. ფასებში</t>
  </si>
  <si>
    <t>ცაგერის მუნიციპალიტეტი</t>
  </si>
  <si>
    <t>გრუნტის გატანა ნაყარში 3კმ-ზე</t>
  </si>
  <si>
    <t>ხრეშოვანი საგები სისქით 10სმ</t>
  </si>
  <si>
    <t>ხრეში</t>
  </si>
  <si>
    <t>ანაკრები რკ/ბეტონის კიუვეტის მოწყობა</t>
  </si>
  <si>
    <t>ანაკრები რკ/ბეტონის კიუვეტი</t>
  </si>
  <si>
    <t>30-51-3მიყ.</t>
  </si>
  <si>
    <t>წასაცხები ჰიდროიზოლაცია-ცხელი ბიტუმის ორი ფენა</t>
  </si>
  <si>
    <t>ბიტუმი</t>
  </si>
  <si>
    <t>8-7-5</t>
  </si>
  <si>
    <t>ლითონის ცხაურების მოწყობა</t>
  </si>
  <si>
    <r>
      <t xml:space="preserve">ჩასატანებელი დეტალი-არმატურა </t>
    </r>
    <r>
      <rPr>
        <sz val="11"/>
        <rFont val="Arial"/>
        <family val="2"/>
      </rPr>
      <t>A</t>
    </r>
    <r>
      <rPr>
        <sz val="11"/>
        <rFont val="AcadNusx"/>
        <family val="0"/>
      </rPr>
      <t xml:space="preserve">-I, </t>
    </r>
    <r>
      <rPr>
        <sz val="11"/>
        <rFont val="Arial"/>
        <family val="2"/>
      </rPr>
      <t>d</t>
    </r>
    <r>
      <rPr>
        <sz val="11"/>
        <rFont val="AcadNusx"/>
        <family val="0"/>
      </rPr>
      <t>=8მმ</t>
    </r>
  </si>
  <si>
    <t>ცემენტის ხსნარი 1:3</t>
  </si>
  <si>
    <t>კუთხოვანა 65X50X5მმ</t>
  </si>
  <si>
    <t>მილკვადრატი 60*30*3მმ</t>
  </si>
  <si>
    <t>საფუძველი - ღორღის ფრაქციით 0-40 მმ სისქით 18სმ</t>
  </si>
  <si>
    <t>ღორღი ფრ. 0-40მმ (0.189+0.0126*3=0.2268)</t>
  </si>
  <si>
    <t>2.2</t>
  </si>
  <si>
    <t>ლოკალური ხარჯთაღრიცხვა N2-2</t>
  </si>
  <si>
    <t>ლოკალურ-რესურსული ხარჯთაღრიცხვა №2-2</t>
  </si>
  <si>
    <t>პარაფინის ტრანსპორტირება საშ. 35კმ-დან</t>
  </si>
  <si>
    <t xml:space="preserve">ქვესაგები ფენა - ქვიშა-ხრეშოვანი ნარევი </t>
  </si>
  <si>
    <t xml:space="preserve"> ცაგერის მუნიციპალიტეტის სოფელ ლაჯანაში ,,კინიშერი’’-ის და ,,მახარობლიძეების’ უბნის სარეაბილიტაციო სამუშაოების სახარჯთაღრიცხვო დოკუმენტაცია შეადგენილია შპს "კავკას როუდი"-ს მიერ 2020 წ III კვ. ფასებში, რესურსული მეთოდით. კაც/სთ-ების, სამშენებლო მანქანა - მექანიზმების მანქ/სთ-ებისა და მასალების ფასები აღებულია მშენებლობის შემფასებელთა კავშირის 2020 წ III კვ "სამშენებლო რესურსების ფასების" კრებულიდან.</t>
  </si>
  <si>
    <t xml:space="preserve">   ცაგერის მუნიციპალიტეტის სოფელ ლაჯანაში ,,კინიშერი’’-ის და ,,მახარობლიძეების’ უბნის რეაბილიტაცია</t>
  </si>
  <si>
    <t>ღერძი I</t>
  </si>
  <si>
    <t xml:space="preserve">სარეაბილიტაციო სამუშაოები-ღერძი I </t>
  </si>
  <si>
    <t xml:space="preserve">სარეაბილიტაციო სამუშაოები-ღერძი II </t>
  </si>
  <si>
    <t>ხრეშის ტრანსპორტირება საშ. 60კმ-დან</t>
  </si>
  <si>
    <t>ანაკრები რკ/ბეტონის კიუვეტის ტრანსპორტირება საშ. 60კმ-დან</t>
  </si>
  <si>
    <t>ბიტუმის ტრანსპორტირება საშ. 60კმ-დან</t>
  </si>
  <si>
    <t>ლითონის ტრანსპორტირება საშ. 60კმ-დან</t>
  </si>
  <si>
    <t>ხრეშოვანი გრუნტის ტრანსპორტირება საშ. 60კმ-დან</t>
  </si>
  <si>
    <t>ქვიშა-ხრეშოვანი ნარევის ტრანსპორტირება საშ. 60კმ-დან</t>
  </si>
  <si>
    <t>ღორღის ტრანსპორტირება საშ. 60კმ-დან</t>
  </si>
  <si>
    <t>ბეტონის ტრანსპორტირება საშ. 60კმ-დან</t>
  </si>
  <si>
    <t>არმატურის ტრანსპორტირება საშ. 60კმ-დან</t>
  </si>
  <si>
    <t>მიერთებების შეკეთება</t>
  </si>
  <si>
    <t>საფუძველი - ღორღის ფრაქციით 0-40 მმ სისქით 15სმ</t>
  </si>
  <si>
    <t xml:space="preserve">ღორღი ფრ. 0-40მმ </t>
  </si>
  <si>
    <t>ღერძი II</t>
  </si>
  <si>
    <t>ცალეკული სამუშაოები ღირებულების განსაზღვრისათვის გამოყენებულია 1984წ სახარჯთაღრიცხვო სნ და წ შესაბამისი ცხრილები. ზედნადები ხარჯებია - 10%, გეგმიური მოგება - 8%. სამუშაოების მთლიანი ღირებულება დღგ-ს ჩათვლით შეადგენს 604,258.96 ლარს.</t>
  </si>
  <si>
    <t>პროექტის მთავარი ინჟინერი:                                                    ა.ჩირგაძე</t>
  </si>
  <si>
    <t xml:space="preserve">შედგენილია: 2022 წლის II კვარტლის ფასებში </t>
  </si>
  <si>
    <t>შედგენილია 2022 წ II კვ. ფასებში</t>
  </si>
</sst>
</file>

<file path=xl/styles.xml><?xml version="1.0" encoding="utf-8"?>
<styleSheet xmlns="http://schemas.openxmlformats.org/spreadsheetml/2006/main">
  <numFmts count="4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"/>
  </numFmts>
  <fonts count="64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sz val="11"/>
      <color indexed="8"/>
      <name val="AcadMtavr"/>
      <family val="0"/>
    </font>
    <font>
      <b/>
      <sz val="11"/>
      <name val="AcadNusx"/>
      <family val="0"/>
    </font>
    <font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450">
    <xf numFmtId="0" fontId="0" fillId="0" borderId="0" xfId="0" applyAlignment="1">
      <alignment/>
    </xf>
    <xf numFmtId="0" fontId="37" fillId="0" borderId="0" xfId="62" applyFont="1" applyAlignment="1">
      <alignment horizontal="center" vertical="center"/>
      <protection/>
    </xf>
    <xf numFmtId="0" fontId="38" fillId="0" borderId="0" xfId="62" applyFont="1">
      <alignment/>
      <protection/>
    </xf>
    <xf numFmtId="0" fontId="39" fillId="0" borderId="0" xfId="62" applyFont="1">
      <alignment/>
      <protection/>
    </xf>
    <xf numFmtId="0" fontId="39" fillId="0" borderId="0" xfId="62" applyFont="1" applyAlignment="1">
      <alignment horizontal="left" vertical="top" wrapText="1"/>
      <protection/>
    </xf>
    <xf numFmtId="0" fontId="40" fillId="32" borderId="0" xfId="62" applyFont="1" applyFill="1" applyAlignment="1">
      <alignment horizontal="left" vertical="top" wrapText="1"/>
      <protection/>
    </xf>
    <xf numFmtId="0" fontId="38" fillId="0" borderId="0" xfId="62" applyFont="1" applyAlignment="1">
      <alignment horizontal="left" vertical="top" wrapText="1"/>
      <protection/>
    </xf>
    <xf numFmtId="0" fontId="41" fillId="0" borderId="0" xfId="63" applyFont="1">
      <alignment/>
      <protection/>
    </xf>
    <xf numFmtId="196" fontId="40" fillId="0" borderId="0" xfId="63" applyNumberFormat="1" applyFont="1" applyAlignment="1">
      <alignment/>
      <protection/>
    </xf>
    <xf numFmtId="0" fontId="40" fillId="0" borderId="0" xfId="63" applyFont="1" applyAlignment="1">
      <alignment/>
      <protection/>
    </xf>
    <xf numFmtId="2" fontId="40" fillId="0" borderId="0" xfId="63" applyNumberFormat="1" applyFont="1" applyAlignment="1">
      <alignment/>
      <protection/>
    </xf>
    <xf numFmtId="0" fontId="42" fillId="0" borderId="10" xfId="63" applyNumberFormat="1" applyFont="1" applyBorder="1" applyAlignment="1">
      <alignment horizontal="center" vertical="center" wrapText="1"/>
      <protection/>
    </xf>
    <xf numFmtId="0" fontId="42" fillId="0" borderId="11" xfId="63" applyNumberFormat="1" applyFont="1" applyBorder="1" applyAlignment="1">
      <alignment horizontal="center" vertical="center" wrapText="1"/>
      <protection/>
    </xf>
    <xf numFmtId="0" fontId="42" fillId="0" borderId="12" xfId="63" applyNumberFormat="1" applyFont="1" applyBorder="1" applyAlignment="1">
      <alignment horizontal="center" vertical="center" wrapText="1"/>
      <protection/>
    </xf>
    <xf numFmtId="0" fontId="42" fillId="0" borderId="13" xfId="63" applyNumberFormat="1" applyFont="1" applyBorder="1" applyAlignment="1">
      <alignment horizontal="center" vertical="center" wrapText="1"/>
      <protection/>
    </xf>
    <xf numFmtId="0" fontId="42" fillId="0" borderId="14" xfId="63" applyNumberFormat="1" applyFont="1" applyBorder="1" applyAlignment="1">
      <alignment horizontal="center" vertical="center" wrapText="1"/>
      <protection/>
    </xf>
    <xf numFmtId="0" fontId="43" fillId="0" borderId="15" xfId="63" applyNumberFormat="1" applyFont="1" applyBorder="1" applyAlignment="1">
      <alignment horizontal="center" vertical="center" wrapText="1"/>
      <protection/>
    </xf>
    <xf numFmtId="2" fontId="43" fillId="0" borderId="16" xfId="63" applyNumberFormat="1" applyFont="1" applyBorder="1" applyAlignment="1">
      <alignment horizontal="center" vertical="center" wrapText="1"/>
      <protection/>
    </xf>
    <xf numFmtId="0" fontId="44" fillId="0" borderId="16" xfId="63" applyNumberFormat="1" applyFont="1" applyBorder="1" applyAlignment="1">
      <alignment horizontal="center" vertical="center" wrapText="1"/>
      <protection/>
    </xf>
    <xf numFmtId="2" fontId="42" fillId="0" borderId="16" xfId="63" applyNumberFormat="1" applyFont="1" applyBorder="1" applyAlignment="1">
      <alignment horizontal="center" vertical="center" wrapText="1"/>
      <protection/>
    </xf>
    <xf numFmtId="2" fontId="42" fillId="0" borderId="17" xfId="63" applyNumberFormat="1" applyFont="1" applyBorder="1" applyAlignment="1">
      <alignment horizontal="center" vertical="center" wrapText="1"/>
      <protection/>
    </xf>
    <xf numFmtId="0" fontId="43" fillId="0" borderId="18" xfId="63" applyNumberFormat="1" applyFont="1" applyBorder="1" applyAlignment="1">
      <alignment horizontal="center" vertical="center" wrapText="1"/>
      <protection/>
    </xf>
    <xf numFmtId="2" fontId="43" fillId="0" borderId="19" xfId="63" applyNumberFormat="1" applyFont="1" applyBorder="1" applyAlignment="1">
      <alignment horizontal="center" vertical="center" wrapText="1"/>
      <protection/>
    </xf>
    <xf numFmtId="2" fontId="44" fillId="0" borderId="19" xfId="63" applyNumberFormat="1" applyFont="1" applyBorder="1" applyAlignment="1">
      <alignment horizontal="center" vertical="center" wrapText="1"/>
      <protection/>
    </xf>
    <xf numFmtId="2" fontId="42" fillId="0" borderId="19" xfId="63" applyNumberFormat="1" applyFont="1" applyBorder="1" applyAlignment="1">
      <alignment horizontal="center" vertical="center" wrapText="1"/>
      <protection/>
    </xf>
    <xf numFmtId="2" fontId="42" fillId="0" borderId="20" xfId="63" applyNumberFormat="1" applyFont="1" applyBorder="1" applyAlignment="1">
      <alignment horizontal="center" vertical="center" wrapText="1"/>
      <protection/>
    </xf>
    <xf numFmtId="0" fontId="45" fillId="0" borderId="0" xfId="63" applyFont="1" applyBorder="1">
      <alignment/>
      <protection/>
    </xf>
    <xf numFmtId="0" fontId="45" fillId="0" borderId="0" xfId="63" applyFont="1">
      <alignment/>
      <protection/>
    </xf>
    <xf numFmtId="2" fontId="40" fillId="0" borderId="19" xfId="63" applyNumberFormat="1" applyFont="1" applyBorder="1" applyAlignment="1">
      <alignment horizontal="center" vertical="center" wrapText="1"/>
      <protection/>
    </xf>
    <xf numFmtId="2" fontId="42" fillId="0" borderId="10" xfId="63" applyNumberFormat="1" applyFont="1" applyBorder="1" applyAlignment="1">
      <alignment horizontal="center" vertical="center" wrapText="1"/>
      <protection/>
    </xf>
    <xf numFmtId="2" fontId="44" fillId="0" borderId="10" xfId="63" applyNumberFormat="1" applyFont="1" applyBorder="1" applyAlignment="1">
      <alignment horizontal="center" vertical="center" wrapText="1"/>
      <protection/>
    </xf>
    <xf numFmtId="0" fontId="7" fillId="0" borderId="0" xfId="60" applyFont="1">
      <alignment/>
      <protection/>
    </xf>
    <xf numFmtId="0" fontId="5" fillId="0" borderId="0" xfId="60" applyFont="1" applyBorder="1" applyAlignment="1">
      <alignment horizontal="center" vertical="top"/>
      <protection/>
    </xf>
    <xf numFmtId="49" fontId="5" fillId="33" borderId="0" xfId="60" applyNumberFormat="1" applyFont="1" applyFill="1" applyBorder="1" applyAlignment="1">
      <alignment horizontal="left" vertical="top"/>
      <protection/>
    </xf>
    <xf numFmtId="0" fontId="10" fillId="33" borderId="0" xfId="60" applyFont="1" applyFill="1" applyAlignment="1">
      <alignment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0" fontId="5" fillId="32" borderId="0" xfId="60" applyFont="1" applyFill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7" fillId="0" borderId="0" xfId="60" applyFont="1" applyBorder="1" applyAlignment="1">
      <alignment horizontal="center" vertical="top"/>
      <protection/>
    </xf>
    <xf numFmtId="49" fontId="7" fillId="0" borderId="0" xfId="60" applyNumberFormat="1" applyFont="1" applyBorder="1" applyAlignment="1">
      <alignment horizontal="center" vertical="top" wrapText="1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32" borderId="0" xfId="60" applyFont="1" applyFill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5" fillId="32" borderId="17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1" fontId="5" fillId="32" borderId="13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196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center" vertical="center"/>
    </xf>
    <xf numFmtId="2" fontId="5" fillId="32" borderId="19" xfId="0" applyNumberFormat="1" applyFont="1" applyFill="1" applyBorder="1" applyAlignment="1">
      <alignment horizontal="center" vertical="center"/>
    </xf>
    <xf numFmtId="2" fontId="5" fillId="32" borderId="20" xfId="0" applyNumberFormat="1" applyFont="1" applyFill="1" applyBorder="1" applyAlignment="1">
      <alignment horizontal="center" vertical="center"/>
    </xf>
    <xf numFmtId="49" fontId="5" fillId="32" borderId="19" xfId="72" applyNumberFormat="1" applyFont="1" applyFill="1" applyBorder="1" applyAlignment="1">
      <alignment horizontal="center" vertical="center" wrapText="1"/>
      <protection/>
    </xf>
    <xf numFmtId="0" fontId="5" fillId="34" borderId="19" xfId="0" applyFont="1" applyFill="1" applyBorder="1" applyAlignment="1">
      <alignment horizontal="left" vertical="center" wrapText="1"/>
    </xf>
    <xf numFmtId="0" fontId="5" fillId="32" borderId="19" xfId="72" applyNumberFormat="1" applyFont="1" applyFill="1" applyBorder="1" applyAlignment="1">
      <alignment horizontal="center" vertical="center"/>
      <protection/>
    </xf>
    <xf numFmtId="0" fontId="5" fillId="32" borderId="18" xfId="72" applyFont="1" applyFill="1" applyBorder="1" applyAlignment="1">
      <alignment horizontal="center" vertical="center" wrapText="1"/>
      <protection/>
    </xf>
    <xf numFmtId="0" fontId="5" fillId="32" borderId="19" xfId="72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2" fontId="10" fillId="32" borderId="19" xfId="0" applyNumberFormat="1" applyFont="1" applyFill="1" applyBorder="1" applyAlignment="1">
      <alignment horizontal="center" vertical="center" wrapText="1"/>
    </xf>
    <xf numFmtId="2" fontId="10" fillId="32" borderId="20" xfId="0" applyNumberFormat="1" applyFont="1" applyFill="1" applyBorder="1" applyAlignment="1">
      <alignment horizontal="center" vertical="center" wrapText="1"/>
    </xf>
    <xf numFmtId="0" fontId="10" fillId="0" borderId="19" xfId="60" applyFont="1" applyBorder="1" applyAlignment="1">
      <alignment horizontal="center" vertical="center" wrapText="1"/>
      <protection/>
    </xf>
    <xf numFmtId="14" fontId="5" fillId="32" borderId="19" xfId="0" applyNumberFormat="1" applyFont="1" applyFill="1" applyBorder="1" applyAlignment="1">
      <alignment horizontal="center" vertical="center" wrapText="1"/>
    </xf>
    <xf numFmtId="1" fontId="5" fillId="32" borderId="19" xfId="0" applyNumberFormat="1" applyFont="1" applyFill="1" applyBorder="1" applyAlignment="1">
      <alignment horizontal="center" vertical="center"/>
    </xf>
    <xf numFmtId="3" fontId="10" fillId="32" borderId="20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lef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10" fillId="0" borderId="10" xfId="60" applyFont="1" applyBorder="1" applyAlignment="1">
      <alignment horizontal="center" vertical="center"/>
      <protection/>
    </xf>
    <xf numFmtId="0" fontId="7" fillId="0" borderId="0" xfId="60" applyFont="1" applyBorder="1">
      <alignment/>
      <protection/>
    </xf>
    <xf numFmtId="49" fontId="5" fillId="0" borderId="19" xfId="60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19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top"/>
      <protection/>
    </xf>
    <xf numFmtId="49" fontId="8" fillId="0" borderId="0" xfId="60" applyNumberFormat="1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60" applyFont="1" applyBorder="1" applyAlignment="1">
      <alignment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top"/>
      <protection/>
    </xf>
    <xf numFmtId="0" fontId="39" fillId="0" borderId="0" xfId="62" applyFont="1" applyFill="1" applyAlignment="1">
      <alignment horizontal="left" vertical="top" wrapText="1"/>
      <protection/>
    </xf>
    <xf numFmtId="0" fontId="40" fillId="0" borderId="0" xfId="62" applyFont="1" applyFill="1" applyAlignment="1">
      <alignment vertical="top" wrapText="1"/>
      <protection/>
    </xf>
    <xf numFmtId="0" fontId="40" fillId="0" borderId="0" xfId="62" applyFont="1" applyFill="1" applyAlignment="1">
      <alignment horizontal="left" vertical="top" wrapText="1"/>
      <protection/>
    </xf>
    <xf numFmtId="0" fontId="38" fillId="0" borderId="0" xfId="62" applyFont="1" applyFill="1">
      <alignment/>
      <protection/>
    </xf>
    <xf numFmtId="2" fontId="42" fillId="0" borderId="19" xfId="63" applyNumberFormat="1" applyFont="1" applyFill="1" applyBorder="1" applyAlignment="1">
      <alignment horizontal="center" vertical="center" wrapText="1"/>
      <protection/>
    </xf>
    <xf numFmtId="0" fontId="40" fillId="0" borderId="0" xfId="71" applyFont="1" applyFill="1" applyBorder="1" applyAlignment="1">
      <alignment/>
      <protection/>
    </xf>
    <xf numFmtId="0" fontId="41" fillId="0" borderId="0" xfId="63" applyFont="1" applyFill="1">
      <alignment/>
      <protection/>
    </xf>
    <xf numFmtId="49" fontId="46" fillId="0" borderId="0" xfId="63" applyNumberFormat="1" applyFont="1" applyFill="1" applyAlignment="1">
      <alignment vertical="center"/>
      <protection/>
    </xf>
    <xf numFmtId="2" fontId="41" fillId="0" borderId="0" xfId="63" applyNumberFormat="1" applyFont="1">
      <alignment/>
      <protection/>
    </xf>
    <xf numFmtId="2" fontId="45" fillId="0" borderId="0" xfId="63" applyNumberFormat="1" applyFont="1">
      <alignment/>
      <protection/>
    </xf>
    <xf numFmtId="0" fontId="12" fillId="32" borderId="18" xfId="0" applyFont="1" applyFill="1" applyBorder="1" applyAlignment="1">
      <alignment horizontal="center" vertical="center"/>
    </xf>
    <xf numFmtId="49" fontId="13" fillId="32" borderId="19" xfId="0" applyNumberFormat="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vertical="center" wrapText="1"/>
    </xf>
    <xf numFmtId="2" fontId="12" fillId="34" borderId="19" xfId="0" applyNumberFormat="1" applyFont="1" applyFill="1" applyBorder="1" applyAlignment="1">
      <alignment horizontal="center" vertical="center" wrapText="1"/>
    </xf>
    <xf numFmtId="0" fontId="13" fillId="33" borderId="19" xfId="72" applyNumberFormat="1" applyFont="1" applyFill="1" applyBorder="1" applyAlignment="1">
      <alignment horizontal="center" vertical="center"/>
      <protection/>
    </xf>
    <xf numFmtId="2" fontId="12" fillId="32" borderId="19" xfId="0" applyNumberFormat="1" applyFont="1" applyFill="1" applyBorder="1" applyAlignment="1">
      <alignment horizontal="center" vertical="center"/>
    </xf>
    <xf numFmtId="2" fontId="12" fillId="32" borderId="20" xfId="0" applyNumberFormat="1" applyFont="1" applyFill="1" applyBorder="1" applyAlignment="1">
      <alignment horizontal="center" vertical="center"/>
    </xf>
    <xf numFmtId="196" fontId="12" fillId="34" borderId="19" xfId="0" applyNumberFormat="1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/>
    </xf>
    <xf numFmtId="2" fontId="12" fillId="34" borderId="19" xfId="0" applyNumberFormat="1" applyFont="1" applyFill="1" applyBorder="1" applyAlignment="1">
      <alignment horizontal="center" vertical="center"/>
    </xf>
    <xf numFmtId="2" fontId="13" fillId="32" borderId="19" xfId="0" applyNumberFormat="1" applyFont="1" applyFill="1" applyBorder="1" applyAlignment="1">
      <alignment horizontal="center" vertical="center"/>
    </xf>
    <xf numFmtId="2" fontId="13" fillId="32" borderId="20" xfId="0" applyNumberFormat="1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vertical="center" wrapText="1"/>
    </xf>
    <xf numFmtId="196" fontId="12" fillId="32" borderId="19" xfId="0" applyNumberFormat="1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4" fillId="0" borderId="19" xfId="60" applyFont="1" applyBorder="1" applyAlignment="1">
      <alignment horizontal="center" vertical="center"/>
      <protection/>
    </xf>
    <xf numFmtId="2" fontId="14" fillId="32" borderId="19" xfId="0" applyNumberFormat="1" applyFont="1" applyFill="1" applyBorder="1" applyAlignment="1">
      <alignment horizontal="center" vertical="center" wrapText="1"/>
    </xf>
    <xf numFmtId="2" fontId="14" fillId="32" borderId="20" xfId="0" applyNumberFormat="1" applyFont="1" applyFill="1" applyBorder="1" applyAlignment="1">
      <alignment horizontal="center" vertical="center" wrapText="1"/>
    </xf>
    <xf numFmtId="200" fontId="12" fillId="32" borderId="19" xfId="0" applyNumberFormat="1" applyFont="1" applyFill="1" applyBorder="1" applyAlignment="1">
      <alignment horizontal="center" vertical="center"/>
    </xf>
    <xf numFmtId="2" fontId="14" fillId="32" borderId="20" xfId="0" applyNumberFormat="1" applyFont="1" applyFill="1" applyBorder="1" applyAlignment="1">
      <alignment horizontal="center" vertical="center"/>
    </xf>
    <xf numFmtId="49" fontId="13" fillId="32" borderId="19" xfId="72" applyNumberFormat="1" applyFont="1" applyFill="1" applyBorder="1" applyAlignment="1">
      <alignment horizontal="center" vertical="center" wrapText="1"/>
      <protection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197" fontId="12" fillId="32" borderId="1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4" fillId="0" borderId="1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32" borderId="19" xfId="60" applyFont="1" applyFill="1" applyBorder="1" applyAlignment="1">
      <alignment horizontal="center" vertical="center"/>
      <protection/>
    </xf>
    <xf numFmtId="0" fontId="14" fillId="32" borderId="19" xfId="60" applyFont="1" applyFill="1" applyBorder="1" applyAlignment="1">
      <alignment horizontal="center" vertical="center"/>
      <protection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32" borderId="10" xfId="60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9" xfId="71" applyNumberFormat="1" applyFont="1" applyFill="1" applyBorder="1" applyAlignment="1">
      <alignment horizontal="center" vertical="center"/>
      <protection/>
    </xf>
    <xf numFmtId="0" fontId="14" fillId="0" borderId="19" xfId="71" applyFont="1" applyFill="1" applyBorder="1" applyAlignment="1">
      <alignment horizontal="center"/>
      <protection/>
    </xf>
    <xf numFmtId="2" fontId="12" fillId="0" borderId="20" xfId="71" applyNumberFormat="1" applyFont="1" applyFill="1" applyBorder="1" applyAlignment="1">
      <alignment horizontal="center" vertical="center"/>
      <protection/>
    </xf>
    <xf numFmtId="2" fontId="12" fillId="0" borderId="19" xfId="63" applyNumberFormat="1" applyFont="1" applyBorder="1" applyAlignment="1">
      <alignment horizontal="center" vertical="center" wrapText="1"/>
      <protection/>
    </xf>
    <xf numFmtId="2" fontId="12" fillId="0" borderId="20" xfId="63" applyNumberFormat="1" applyFont="1" applyBorder="1" applyAlignment="1">
      <alignment horizontal="center" vertical="center" wrapText="1"/>
      <protection/>
    </xf>
    <xf numFmtId="201" fontId="14" fillId="0" borderId="19" xfId="63" applyNumberFormat="1" applyFont="1" applyBorder="1" applyAlignment="1">
      <alignment horizontal="center" vertical="center" wrapText="1"/>
      <protection/>
    </xf>
    <xf numFmtId="2" fontId="14" fillId="0" borderId="19" xfId="63" applyNumberFormat="1" applyFont="1" applyBorder="1" applyAlignment="1">
      <alignment horizontal="center" vertical="center" wrapText="1"/>
      <protection/>
    </xf>
    <xf numFmtId="2" fontId="14" fillId="0" borderId="20" xfId="63" applyNumberFormat="1" applyFont="1" applyBorder="1" applyAlignment="1">
      <alignment horizontal="center" vertical="center" wrapText="1"/>
      <protection/>
    </xf>
    <xf numFmtId="2" fontId="14" fillId="0" borderId="10" xfId="63" applyNumberFormat="1" applyFont="1" applyBorder="1" applyAlignment="1">
      <alignment horizontal="center" vertical="center" wrapText="1"/>
      <protection/>
    </xf>
    <xf numFmtId="2" fontId="14" fillId="0" borderId="11" xfId="63" applyNumberFormat="1" applyFont="1" applyBorder="1" applyAlignment="1">
      <alignment horizontal="center" vertical="center" wrapText="1"/>
      <protection/>
    </xf>
    <xf numFmtId="2" fontId="40" fillId="0" borderId="19" xfId="63" applyNumberFormat="1" applyFont="1" applyFill="1" applyBorder="1" applyAlignment="1">
      <alignment horizontal="center" vertical="center" wrapText="1"/>
      <protection/>
    </xf>
    <xf numFmtId="0" fontId="13" fillId="32" borderId="19" xfId="0" applyNumberFormat="1" applyFont="1" applyFill="1" applyBorder="1" applyAlignment="1">
      <alignment horizontal="center" vertical="center" wrapText="1"/>
    </xf>
    <xf numFmtId="196" fontId="12" fillId="32" borderId="19" xfId="0" applyNumberFormat="1" applyFont="1" applyFill="1" applyBorder="1" applyAlignment="1">
      <alignment horizontal="center" vertical="center" wrapText="1"/>
    </xf>
    <xf numFmtId="2" fontId="12" fillId="32" borderId="20" xfId="0" applyNumberFormat="1" applyFont="1" applyFill="1" applyBorder="1" applyAlignment="1">
      <alignment horizontal="right" vertical="center"/>
    </xf>
    <xf numFmtId="0" fontId="10" fillId="32" borderId="16" xfId="60" applyFont="1" applyFill="1" applyBorder="1" applyAlignment="1">
      <alignment horizontal="center" vertical="center" wrapText="1"/>
      <protection/>
    </xf>
    <xf numFmtId="0" fontId="13" fillId="0" borderId="18" xfId="60" applyFont="1" applyBorder="1" applyAlignment="1">
      <alignment horizontal="center" vertical="top"/>
      <protection/>
    </xf>
    <xf numFmtId="49" fontId="13" fillId="0" borderId="19" xfId="60" applyNumberFormat="1" applyFont="1" applyBorder="1" applyAlignment="1">
      <alignment horizontal="center" vertical="top" wrapText="1"/>
      <protection/>
    </xf>
    <xf numFmtId="2" fontId="12" fillId="32" borderId="19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 quotePrefix="1">
      <alignment horizontal="center" vertical="center" wrapText="1"/>
    </xf>
    <xf numFmtId="0" fontId="12" fillId="32" borderId="19" xfId="0" applyFont="1" applyFill="1" applyBorder="1" applyAlignment="1">
      <alignment horizontal="center" vertical="top" wrapText="1"/>
    </xf>
    <xf numFmtId="2" fontId="12" fillId="32" borderId="19" xfId="0" applyNumberFormat="1" applyFont="1" applyFill="1" applyBorder="1" applyAlignment="1">
      <alignment horizontal="center" vertical="top" wrapText="1"/>
    </xf>
    <xf numFmtId="0" fontId="12" fillId="32" borderId="19" xfId="0" applyNumberFormat="1" applyFont="1" applyFill="1" applyBorder="1" applyAlignment="1">
      <alignment horizontal="center" vertical="top" wrapText="1"/>
    </xf>
    <xf numFmtId="2" fontId="12" fillId="32" borderId="20" xfId="0" applyNumberFormat="1" applyFont="1" applyFill="1" applyBorder="1" applyAlignment="1">
      <alignment horizontal="center" vertical="top" wrapText="1"/>
    </xf>
    <xf numFmtId="0" fontId="10" fillId="32" borderId="19" xfId="0" applyFont="1" applyFill="1" applyBorder="1" applyAlignment="1" quotePrefix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49" fontId="10" fillId="0" borderId="19" xfId="60" applyNumberFormat="1" applyFont="1" applyBorder="1" applyAlignment="1">
      <alignment horizontal="center" vertical="top" wrapText="1"/>
      <protection/>
    </xf>
    <xf numFmtId="0" fontId="10" fillId="0" borderId="18" xfId="60" applyFont="1" applyBorder="1" applyAlignment="1">
      <alignment horizontal="center" vertical="top"/>
      <protection/>
    </xf>
    <xf numFmtId="0" fontId="10" fillId="0" borderId="21" xfId="60" applyFont="1" applyBorder="1" applyAlignment="1">
      <alignment horizontal="center" vertical="top"/>
      <protection/>
    </xf>
    <xf numFmtId="49" fontId="10" fillId="0" borderId="10" xfId="60" applyNumberFormat="1" applyFont="1" applyBorder="1" applyAlignment="1">
      <alignment horizontal="center" vertical="top" wrapText="1"/>
      <protection/>
    </xf>
    <xf numFmtId="0" fontId="42" fillId="0" borderId="21" xfId="63" applyNumberFormat="1" applyFont="1" applyBorder="1" applyAlignment="1">
      <alignment horizontal="center" vertical="center" wrapText="1"/>
      <protection/>
    </xf>
    <xf numFmtId="0" fontId="13" fillId="34" borderId="19" xfId="0" applyFont="1" applyFill="1" applyBorder="1" applyAlignment="1">
      <alignment horizontal="left" vertical="center" wrapText="1"/>
    </xf>
    <xf numFmtId="14" fontId="12" fillId="32" borderId="19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5" fillId="0" borderId="19" xfId="0" applyFont="1" applyBorder="1" applyAlignment="1" quotePrefix="1">
      <alignment horizontal="center" vertical="top" wrapText="1"/>
    </xf>
    <xf numFmtId="0" fontId="10" fillId="32" borderId="19" xfId="60" applyFont="1" applyFill="1" applyBorder="1" applyAlignment="1">
      <alignment horizontal="center" vertical="center" wrapText="1"/>
      <protection/>
    </xf>
    <xf numFmtId="49" fontId="42" fillId="0" borderId="18" xfId="63" applyNumberFormat="1" applyFont="1" applyFill="1" applyBorder="1" applyAlignment="1">
      <alignment horizontal="center" vertical="center" wrapText="1"/>
      <protection/>
    </xf>
    <xf numFmtId="49" fontId="5" fillId="0" borderId="19" xfId="60" applyNumberFormat="1" applyFont="1" applyBorder="1" applyAlignment="1">
      <alignment horizontal="center" vertical="top" wrapText="1"/>
      <protection/>
    </xf>
    <xf numFmtId="192" fontId="6" fillId="0" borderId="19" xfId="60" applyNumberFormat="1" applyFont="1" applyFill="1" applyBorder="1" applyAlignment="1">
      <alignment horizontal="center" vertical="center" wrapText="1"/>
      <protection/>
    </xf>
    <xf numFmtId="192" fontId="6" fillId="32" borderId="19" xfId="60" applyNumberFormat="1" applyFont="1" applyFill="1" applyBorder="1" applyAlignment="1">
      <alignment horizontal="center" vertical="center" wrapText="1"/>
      <protection/>
    </xf>
    <xf numFmtId="0" fontId="5" fillId="32" borderId="15" xfId="0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 vertical="center"/>
    </xf>
    <xf numFmtId="0" fontId="5" fillId="0" borderId="18" xfId="60" applyFont="1" applyBorder="1" applyAlignment="1">
      <alignment horizontal="center" vertical="top"/>
      <protection/>
    </xf>
    <xf numFmtId="192" fontId="6" fillId="0" borderId="20" xfId="60" applyNumberFormat="1" applyFont="1" applyFill="1" applyBorder="1" applyAlignment="1">
      <alignment horizontal="center" vertical="center" wrapText="1"/>
      <protection/>
    </xf>
    <xf numFmtId="196" fontId="12" fillId="34" borderId="19" xfId="0" applyNumberFormat="1" applyFont="1" applyFill="1" applyBorder="1" applyAlignment="1">
      <alignment horizontal="center" vertical="center"/>
    </xf>
    <xf numFmtId="197" fontId="12" fillId="32" borderId="19" xfId="0" applyNumberFormat="1" applyFont="1" applyFill="1" applyBorder="1" applyAlignment="1">
      <alignment horizontal="center" vertical="center" wrapText="1"/>
    </xf>
    <xf numFmtId="196" fontId="12" fillId="0" borderId="19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right" vertical="center" wrapText="1"/>
    </xf>
    <xf numFmtId="0" fontId="13" fillId="34" borderId="19" xfId="0" applyNumberFormat="1" applyFont="1" applyFill="1" applyBorder="1" applyAlignment="1">
      <alignment horizontal="left" vertical="center" wrapText="1"/>
    </xf>
    <xf numFmtId="201" fontId="12" fillId="32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200" fontId="12" fillId="34" borderId="19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4" fontId="17" fillId="33" borderId="19" xfId="0" applyNumberFormat="1" applyFont="1" applyFill="1" applyBorder="1" applyAlignment="1">
      <alignment horizontal="center" vertical="center"/>
    </xf>
    <xf numFmtId="4" fontId="17" fillId="33" borderId="20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2" fontId="13" fillId="32" borderId="19" xfId="72" applyNumberFormat="1" applyFont="1" applyFill="1" applyBorder="1" applyAlignment="1">
      <alignment horizontal="center" vertical="center" wrapText="1"/>
      <protection/>
    </xf>
    <xf numFmtId="197" fontId="12" fillId="34" borderId="19" xfId="0" applyNumberFormat="1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/>
    </xf>
    <xf numFmtId="171" fontId="19" fillId="32" borderId="19" xfId="42" applyFont="1" applyFill="1" applyBorder="1" applyAlignment="1">
      <alignment horizontal="center" vertical="center"/>
    </xf>
    <xf numFmtId="171" fontId="14" fillId="32" borderId="20" xfId="42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 wrapText="1"/>
    </xf>
    <xf numFmtId="171" fontId="12" fillId="32" borderId="19" xfId="42" applyFont="1" applyFill="1" applyBorder="1" applyAlignment="1">
      <alignment horizontal="center" vertical="center" wrapText="1"/>
    </xf>
    <xf numFmtId="171" fontId="12" fillId="32" borderId="20" xfId="42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10" fillId="0" borderId="23" xfId="60" applyFont="1" applyBorder="1" applyAlignment="1">
      <alignment vertical="center" wrapText="1"/>
      <protection/>
    </xf>
    <xf numFmtId="0" fontId="10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14" fillId="32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top" wrapText="1"/>
    </xf>
    <xf numFmtId="0" fontId="10" fillId="0" borderId="10" xfId="60" applyFont="1" applyBorder="1" applyAlignment="1">
      <alignment vertical="center" wrapText="1"/>
      <protection/>
    </xf>
    <xf numFmtId="2" fontId="14" fillId="32" borderId="10" xfId="0" applyNumberFormat="1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center" vertical="center" wrapText="1"/>
    </xf>
    <xf numFmtId="0" fontId="43" fillId="0" borderId="22" xfId="63" applyNumberFormat="1" applyFont="1" applyBorder="1" applyAlignment="1">
      <alignment horizontal="center" vertical="center" wrapText="1"/>
      <protection/>
    </xf>
    <xf numFmtId="2" fontId="43" fillId="0" borderId="23" xfId="63" applyNumberFormat="1" applyFont="1" applyBorder="1" applyAlignment="1">
      <alignment horizontal="center" vertical="center" wrapText="1"/>
      <protection/>
    </xf>
    <xf numFmtId="2" fontId="44" fillId="0" borderId="23" xfId="63" applyNumberFormat="1" applyFont="1" applyBorder="1" applyAlignment="1">
      <alignment horizontal="center" vertical="center" wrapText="1"/>
      <protection/>
    </xf>
    <xf numFmtId="2" fontId="14" fillId="0" borderId="23" xfId="63" applyNumberFormat="1" applyFont="1" applyBorder="1" applyAlignment="1">
      <alignment horizontal="center" vertical="center" wrapText="1"/>
      <protection/>
    </xf>
    <xf numFmtId="2" fontId="12" fillId="0" borderId="23" xfId="63" applyNumberFormat="1" applyFont="1" applyBorder="1" applyAlignment="1">
      <alignment horizontal="center" vertical="center" wrapText="1"/>
      <protection/>
    </xf>
    <xf numFmtId="196" fontId="12" fillId="0" borderId="23" xfId="63" applyNumberFormat="1" applyFont="1" applyBorder="1" applyAlignment="1">
      <alignment horizontal="center" vertical="center" wrapText="1"/>
      <protection/>
    </xf>
    <xf numFmtId="201" fontId="12" fillId="0" borderId="23" xfId="63" applyNumberFormat="1" applyFont="1" applyBorder="1" applyAlignment="1">
      <alignment horizontal="center" vertical="center" wrapText="1"/>
      <protection/>
    </xf>
    <xf numFmtId="2" fontId="14" fillId="0" borderId="24" xfId="63" applyNumberFormat="1" applyFont="1" applyBorder="1" applyAlignment="1">
      <alignment horizontal="center" vertical="center" wrapText="1"/>
      <protection/>
    </xf>
    <xf numFmtId="49" fontId="42" fillId="0" borderId="21" xfId="63" applyNumberFormat="1" applyFont="1" applyFill="1" applyBorder="1" applyAlignment="1">
      <alignment horizontal="center" vertical="center" wrapText="1"/>
      <protection/>
    </xf>
    <xf numFmtId="2" fontId="42" fillId="0" borderId="10" xfId="63" applyNumberFormat="1" applyFont="1" applyFill="1" applyBorder="1" applyAlignment="1">
      <alignment horizontal="center" vertical="center" wrapText="1"/>
      <protection/>
    </xf>
    <xf numFmtId="2" fontId="40" fillId="0" borderId="10" xfId="63" applyNumberFormat="1" applyFont="1" applyFill="1" applyBorder="1" applyAlignment="1">
      <alignment horizontal="center" vertical="center" wrapText="1"/>
      <protection/>
    </xf>
    <xf numFmtId="2" fontId="12" fillId="0" borderId="10" xfId="71" applyNumberFormat="1" applyFont="1" applyFill="1" applyBorder="1" applyAlignment="1">
      <alignment horizontal="center" vertical="center"/>
      <protection/>
    </xf>
    <xf numFmtId="0" fontId="14" fillId="0" borderId="10" xfId="71" applyFont="1" applyFill="1" applyBorder="1" applyAlignment="1">
      <alignment horizontal="center"/>
      <protection/>
    </xf>
    <xf numFmtId="2" fontId="12" fillId="0" borderId="11" xfId="71" applyNumberFormat="1" applyFont="1" applyFill="1" applyBorder="1" applyAlignment="1">
      <alignment horizontal="center" vertical="center"/>
      <protection/>
    </xf>
    <xf numFmtId="0" fontId="12" fillId="0" borderId="25" xfId="0" applyFont="1" applyBorder="1" applyAlignment="1">
      <alignment horizontal="center" vertical="top" wrapText="1"/>
    </xf>
    <xf numFmtId="0" fontId="13" fillId="0" borderId="26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  <xf numFmtId="2" fontId="12" fillId="32" borderId="26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right" vertical="center" wrapText="1"/>
    </xf>
    <xf numFmtId="0" fontId="42" fillId="0" borderId="21" xfId="63" applyNumberFormat="1" applyFont="1" applyBorder="1" applyAlignment="1">
      <alignment horizontal="center" vertical="center" wrapText="1"/>
      <protection/>
    </xf>
    <xf numFmtId="0" fontId="42" fillId="0" borderId="10" xfId="63" applyNumberFormat="1" applyFont="1" applyBorder="1" applyAlignment="1">
      <alignment horizontal="center" vertical="center" wrapText="1"/>
      <protection/>
    </xf>
    <xf numFmtId="0" fontId="7" fillId="0" borderId="0" xfId="60" applyFont="1" applyFill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49" fontId="5" fillId="0" borderId="0" xfId="60" applyNumberFormat="1" applyFont="1" applyFill="1" applyBorder="1" applyAlignment="1">
      <alignment horizontal="left" vertical="top"/>
      <protection/>
    </xf>
    <xf numFmtId="0" fontId="10" fillId="0" borderId="0" xfId="60" applyFont="1" applyFill="1" applyAlignment="1">
      <alignment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top"/>
      <protection/>
    </xf>
    <xf numFmtId="49" fontId="7" fillId="0" borderId="0" xfId="60" applyNumberFormat="1" applyFont="1" applyFill="1" applyBorder="1" applyAlignment="1">
      <alignment horizontal="center" vertical="top" wrapText="1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8" fillId="0" borderId="0" xfId="60" applyFont="1" applyFill="1" applyAlignment="1">
      <alignment horizontal="left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60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6" xfId="60" applyFont="1" applyFill="1" applyBorder="1" applyAlignment="1">
      <alignment horizontal="center" vertical="center" wrapText="1"/>
      <protection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8" xfId="60" applyFont="1" applyFill="1" applyBorder="1" applyAlignment="1">
      <alignment horizontal="center" vertical="top"/>
      <protection/>
    </xf>
    <xf numFmtId="49" fontId="5" fillId="0" borderId="19" xfId="60" applyNumberFormat="1" applyFont="1" applyFill="1" applyBorder="1" applyAlignment="1">
      <alignment horizontal="center" vertical="top" wrapText="1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196" fontId="5" fillId="0" borderId="19" xfId="0" applyNumberFormat="1" applyFont="1" applyFill="1" applyBorder="1" applyAlignment="1">
      <alignment horizontal="center" vertical="center" wrapText="1"/>
    </xf>
    <xf numFmtId="196" fontId="12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5" fillId="0" borderId="18" xfId="72" applyFont="1" applyFill="1" applyBorder="1" applyAlignment="1">
      <alignment horizontal="center" vertical="center" wrapText="1"/>
      <protection/>
    </xf>
    <xf numFmtId="0" fontId="5" fillId="0" borderId="19" xfId="72" applyFont="1" applyFill="1" applyBorder="1" applyAlignment="1">
      <alignment horizontal="center" vertical="center" wrapText="1"/>
      <protection/>
    </xf>
    <xf numFmtId="0" fontId="10" fillId="0" borderId="19" xfId="60" applyFont="1" applyFill="1" applyBorder="1" applyAlignment="1">
      <alignment vertical="center" wrapText="1"/>
      <protection/>
    </xf>
    <xf numFmtId="0" fontId="10" fillId="0" borderId="19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horizontal="center" vertical="center"/>
      <protection/>
    </xf>
    <xf numFmtId="2" fontId="14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 wrapText="1"/>
    </xf>
    <xf numFmtId="0" fontId="5" fillId="0" borderId="19" xfId="72" applyNumberFormat="1" applyFont="1" applyFill="1" applyBorder="1" applyAlignment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96" fontId="12" fillId="0" borderId="19" xfId="0" applyNumberFormat="1" applyFont="1" applyFill="1" applyBorder="1" applyAlignment="1">
      <alignment horizontal="center" vertical="center"/>
    </xf>
    <xf numFmtId="197" fontId="12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top" wrapText="1"/>
    </xf>
    <xf numFmtId="0" fontId="13" fillId="0" borderId="19" xfId="72" applyNumberFormat="1" applyFont="1" applyFill="1" applyBorder="1" applyAlignment="1">
      <alignment horizontal="center" vertical="center"/>
      <protection/>
    </xf>
    <xf numFmtId="200" fontId="12" fillId="0" borderId="19" xfId="0" applyNumberFormat="1" applyFont="1" applyFill="1" applyBorder="1" applyAlignment="1">
      <alignment horizontal="center" vertical="center"/>
    </xf>
    <xf numFmtId="0" fontId="13" fillId="0" borderId="18" xfId="60" applyFont="1" applyFill="1" applyBorder="1" applyAlignment="1">
      <alignment horizontal="center" vertical="top"/>
      <protection/>
    </xf>
    <xf numFmtId="49" fontId="13" fillId="0" borderId="19" xfId="60" applyNumberFormat="1" applyFont="1" applyFill="1" applyBorder="1" applyAlignment="1">
      <alignment horizontal="center" vertical="top" wrapText="1"/>
      <protection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49" fontId="5" fillId="0" borderId="19" xfId="72" applyNumberFormat="1" applyFont="1" applyFill="1" applyBorder="1" applyAlignment="1">
      <alignment horizontal="center" vertical="center" wrapText="1"/>
      <protection/>
    </xf>
    <xf numFmtId="49" fontId="13" fillId="0" borderId="19" xfId="72" applyNumberFormat="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 wrapText="1"/>
    </xf>
    <xf numFmtId="14" fontId="12" fillId="0" borderId="19" xfId="0" applyNumberFormat="1" applyFont="1" applyFill="1" applyBorder="1" applyAlignment="1">
      <alignment horizontal="center" vertical="center" wrapText="1"/>
    </xf>
    <xf numFmtId="2" fontId="13" fillId="0" borderId="19" xfId="72" applyNumberFormat="1" applyFont="1" applyFill="1" applyBorder="1" applyAlignment="1">
      <alignment horizontal="center" vertical="center" wrapText="1"/>
      <protection/>
    </xf>
    <xf numFmtId="197" fontId="12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171" fontId="19" fillId="0" borderId="19" xfId="42" applyFont="1" applyFill="1" applyBorder="1" applyAlignment="1">
      <alignment horizontal="center" vertical="center"/>
    </xf>
    <xf numFmtId="171" fontId="14" fillId="0" borderId="20" xfId="42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171" fontId="12" fillId="0" borderId="19" xfId="42" applyFont="1" applyFill="1" applyBorder="1" applyAlignment="1">
      <alignment horizontal="center" vertical="center" wrapText="1"/>
    </xf>
    <xf numFmtId="171" fontId="12" fillId="0" borderId="20" xfId="42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 quotePrefix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top" wrapText="1"/>
    </xf>
    <xf numFmtId="2" fontId="12" fillId="0" borderId="2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201" fontId="12" fillId="0" borderId="19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 quotePrefix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center" vertical="top" wrapText="1"/>
    </xf>
    <xf numFmtId="2" fontId="12" fillId="0" borderId="20" xfId="0" applyNumberFormat="1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top" wrapText="1"/>
    </xf>
    <xf numFmtId="0" fontId="13" fillId="0" borderId="26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2" fontId="12" fillId="0" borderId="2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10" fillId="0" borderId="10" xfId="60" applyFont="1" applyFill="1" applyBorder="1" applyAlignment="1">
      <alignment vertical="center" wrapText="1"/>
      <protection/>
    </xf>
    <xf numFmtId="0" fontId="10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 wrapText="1"/>
    </xf>
    <xf numFmtId="0" fontId="10" fillId="0" borderId="23" xfId="60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2" fontId="14" fillId="0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0" fontId="7" fillId="0" borderId="0" xfId="60" applyFont="1" applyFill="1" applyBorder="1">
      <alignment/>
      <protection/>
    </xf>
    <xf numFmtId="0" fontId="10" fillId="0" borderId="18" xfId="60" applyFont="1" applyFill="1" applyBorder="1" applyAlignment="1">
      <alignment horizontal="center" vertical="top"/>
      <protection/>
    </xf>
    <xf numFmtId="49" fontId="10" fillId="0" borderId="19" xfId="60" applyNumberFormat="1" applyFont="1" applyFill="1" applyBorder="1" applyAlignment="1">
      <alignment horizontal="center" vertical="top" wrapText="1"/>
      <protection/>
    </xf>
    <xf numFmtId="49" fontId="5" fillId="0" borderId="19" xfId="60" applyNumberFormat="1" applyFont="1" applyFill="1" applyBorder="1" applyAlignment="1">
      <alignment vertical="center" wrapText="1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0" fillId="0" borderId="19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/>
      <protection/>
    </xf>
    <xf numFmtId="0" fontId="10" fillId="0" borderId="21" xfId="60" applyFont="1" applyFill="1" applyBorder="1" applyAlignment="1">
      <alignment horizontal="center" vertical="top"/>
      <protection/>
    </xf>
    <xf numFmtId="49" fontId="10" fillId="0" borderId="10" xfId="60" applyNumberFormat="1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vertical="center" wrapText="1"/>
    </xf>
    <xf numFmtId="0" fontId="8" fillId="0" borderId="0" xfId="60" applyFont="1" applyFill="1" applyBorder="1" applyAlignment="1">
      <alignment horizontal="center" vertical="top"/>
      <protection/>
    </xf>
    <xf numFmtId="49" fontId="8" fillId="0" borderId="0" xfId="60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60" applyFont="1" applyFill="1" applyBorder="1" applyAlignment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vertical="center"/>
      <protection/>
    </xf>
    <xf numFmtId="2" fontId="40" fillId="0" borderId="0" xfId="63" applyNumberFormat="1" applyFont="1" applyBorder="1" applyAlignment="1">
      <alignment horizontal="center" vertical="center" wrapText="1"/>
      <protection/>
    </xf>
    <xf numFmtId="49" fontId="46" fillId="0" borderId="0" xfId="63" applyNumberFormat="1" applyFont="1" applyFill="1" applyAlignment="1">
      <alignment horizontal="center" vertical="center" wrapText="1"/>
      <protection/>
    </xf>
    <xf numFmtId="0" fontId="40" fillId="0" borderId="0" xfId="63" applyFont="1" applyAlignment="1">
      <alignment horizontal="center"/>
      <protection/>
    </xf>
    <xf numFmtId="0" fontId="42" fillId="0" borderId="0" xfId="63" applyFont="1" applyBorder="1" applyAlignment="1">
      <alignment horizontal="left" vertical="center"/>
      <protection/>
    </xf>
    <xf numFmtId="0" fontId="42" fillId="0" borderId="15" xfId="63" applyNumberFormat="1" applyFont="1" applyBorder="1" applyAlignment="1">
      <alignment horizontal="center" vertical="center" wrapText="1"/>
      <protection/>
    </xf>
    <xf numFmtId="0" fontId="42" fillId="0" borderId="21" xfId="63" applyNumberFormat="1" applyFont="1" applyBorder="1" applyAlignment="1">
      <alignment horizontal="center" vertical="center" wrapText="1"/>
      <protection/>
    </xf>
    <xf numFmtId="0" fontId="42" fillId="0" borderId="16" xfId="63" applyNumberFormat="1" applyFont="1" applyBorder="1" applyAlignment="1">
      <alignment horizontal="center" vertical="center" wrapText="1"/>
      <protection/>
    </xf>
    <xf numFmtId="0" fontId="42" fillId="0" borderId="10" xfId="63" applyNumberFormat="1" applyFont="1" applyBorder="1" applyAlignment="1">
      <alignment horizontal="center" vertical="center" wrapText="1"/>
      <protection/>
    </xf>
    <xf numFmtId="0" fontId="42" fillId="0" borderId="17" xfId="63" applyNumberFormat="1" applyFont="1" applyBorder="1" applyAlignment="1">
      <alignment horizontal="center" vertical="center" wrapText="1"/>
      <protection/>
    </xf>
    <xf numFmtId="0" fontId="44" fillId="0" borderId="0" xfId="63" applyFont="1" applyAlignment="1">
      <alignment horizontal="left"/>
      <protection/>
    </xf>
    <xf numFmtId="0" fontId="46" fillId="0" borderId="0" xfId="63" applyFont="1" applyAlignment="1">
      <alignment horizontal="center"/>
      <protection/>
    </xf>
    <xf numFmtId="0" fontId="41" fillId="0" borderId="0" xfId="63" applyFont="1" applyAlignment="1">
      <alignment horizontal="center"/>
      <protection/>
    </xf>
    <xf numFmtId="0" fontId="44" fillId="0" borderId="0" xfId="63" applyFont="1" applyAlignment="1">
      <alignment horizontal="center" vertical="center"/>
      <protection/>
    </xf>
    <xf numFmtId="0" fontId="40" fillId="0" borderId="0" xfId="63" applyFont="1" applyAlignment="1">
      <alignment horizontal="left"/>
      <protection/>
    </xf>
    <xf numFmtId="0" fontId="9" fillId="0" borderId="0" xfId="60" applyFont="1" applyBorder="1" applyAlignment="1">
      <alignment horizontal="center" vertical="top" wrapText="1"/>
      <protection/>
    </xf>
    <xf numFmtId="49" fontId="9" fillId="0" borderId="0" xfId="60" applyNumberFormat="1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0" borderId="0" xfId="60" applyFont="1" applyAlignment="1">
      <alignment horizontal="center"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7" fillId="0" borderId="0" xfId="60" applyFont="1" applyFill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top" wrapText="1"/>
      <protection/>
    </xf>
    <xf numFmtId="49" fontId="9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0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2" sqref="A12"/>
    </sheetView>
  </sheetViews>
  <sheetFormatPr defaultColWidth="9.00390625" defaultRowHeight="15"/>
  <cols>
    <col min="1" max="1" width="91.421875" style="2" customWidth="1"/>
    <col min="2" max="2" width="11.57421875" style="2" customWidth="1"/>
    <col min="3" max="16384" width="9.00390625" style="2" customWidth="1"/>
  </cols>
  <sheetData>
    <row r="1" ht="20.25">
      <c r="A1" s="1" t="s">
        <v>20</v>
      </c>
    </row>
    <row r="2" ht="15.75">
      <c r="A2" s="3"/>
    </row>
    <row r="3" ht="109.5" customHeight="1">
      <c r="A3" s="105" t="s">
        <v>162</v>
      </c>
    </row>
    <row r="4" ht="83.25" customHeight="1">
      <c r="A4" s="5" t="s">
        <v>180</v>
      </c>
    </row>
    <row r="5" spans="1:13" s="108" customFormat="1" ht="78.75">
      <c r="A5" s="106" t="s">
        <v>77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108" customFormat="1" ht="39.75" customHeight="1">
      <c r="A6" s="107" t="s">
        <v>78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ht="14.25">
      <c r="A7" s="6"/>
    </row>
    <row r="9" ht="15.75">
      <c r="A9" s="4" t="s">
        <v>181</v>
      </c>
    </row>
  </sheetData>
  <sheetProtection/>
  <printOptions/>
  <pageMargins left="0.6458333333333334" right="0.281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0"/>
  <sheetViews>
    <sheetView view="pageLayout" workbookViewId="0" topLeftCell="A10">
      <selection activeCell="D21" sqref="D21"/>
    </sheetView>
  </sheetViews>
  <sheetFormatPr defaultColWidth="8.7109375" defaultRowHeight="15"/>
  <cols>
    <col min="1" max="1" width="2.421875" style="7" customWidth="1"/>
    <col min="2" max="2" width="4.7109375" style="7" customWidth="1"/>
    <col min="3" max="3" width="13.57421875" style="7" customWidth="1"/>
    <col min="4" max="4" width="49.57421875" style="7" customWidth="1"/>
    <col min="5" max="5" width="13.28125" style="7" customWidth="1"/>
    <col min="6" max="6" width="12.421875" style="7" customWidth="1"/>
    <col min="7" max="7" width="14.7109375" style="7" customWidth="1"/>
    <col min="8" max="8" width="12.140625" style="7" customWidth="1"/>
    <col min="9" max="9" width="17.8515625" style="7" customWidth="1"/>
    <col min="10" max="10" width="10.8515625" style="7" customWidth="1"/>
    <col min="11" max="11" width="9.421875" style="7" bestFit="1" customWidth="1"/>
    <col min="12" max="16384" width="8.7109375" style="7" customWidth="1"/>
  </cols>
  <sheetData>
    <row r="3" spans="2:9" ht="18.75" customHeight="1">
      <c r="B3" s="425" t="s">
        <v>140</v>
      </c>
      <c r="C3" s="425"/>
      <c r="D3" s="425"/>
      <c r="E3" s="425"/>
      <c r="F3" s="425"/>
      <c r="G3" s="425"/>
      <c r="H3" s="425"/>
      <c r="I3" s="425"/>
    </row>
    <row r="4" spans="2:9" ht="15.75">
      <c r="B4" s="426" t="s">
        <v>36</v>
      </c>
      <c r="C4" s="426"/>
      <c r="D4" s="426"/>
      <c r="E4" s="426"/>
      <c r="F4" s="426"/>
      <c r="G4" s="426"/>
      <c r="H4" s="426"/>
      <c r="I4" s="426"/>
    </row>
    <row r="5" spans="2:9" ht="12.75">
      <c r="B5" s="424" t="s">
        <v>37</v>
      </c>
      <c r="C5" s="424"/>
      <c r="D5" s="424"/>
      <c r="E5" s="424"/>
      <c r="F5" s="424"/>
      <c r="G5" s="424"/>
      <c r="H5" s="424"/>
      <c r="I5" s="424"/>
    </row>
    <row r="6" spans="2:9" ht="11.25" customHeight="1">
      <c r="B6" s="426"/>
      <c r="C6" s="426"/>
      <c r="D6" s="426"/>
      <c r="E6" s="426"/>
      <c r="F6" s="426"/>
      <c r="G6" s="426"/>
      <c r="H6" s="426"/>
      <c r="I6" s="426"/>
    </row>
    <row r="7" spans="2:9" ht="15.75">
      <c r="B7" s="426" t="s">
        <v>38</v>
      </c>
      <c r="C7" s="426"/>
      <c r="D7" s="426"/>
      <c r="E7" s="426"/>
      <c r="F7" s="426"/>
      <c r="G7" s="426"/>
      <c r="H7" s="426"/>
      <c r="I7" s="426"/>
    </row>
    <row r="8" spans="2:9" ht="15.75">
      <c r="B8" s="415" t="s">
        <v>39</v>
      </c>
      <c r="C8" s="415"/>
      <c r="D8" s="415"/>
      <c r="E8" s="415"/>
      <c r="F8" s="8">
        <f>I26/1000</f>
        <v>518.934002367632</v>
      </c>
      <c r="G8" s="9" t="s">
        <v>9</v>
      </c>
      <c r="H8" s="9"/>
      <c r="I8" s="9"/>
    </row>
    <row r="9" spans="2:9" ht="24.75" customHeight="1">
      <c r="B9" s="415" t="s">
        <v>40</v>
      </c>
      <c r="C9" s="415"/>
      <c r="D9" s="415"/>
      <c r="E9" s="415"/>
      <c r="F9" s="10">
        <f>I25/1000</f>
        <v>79.15942408997776</v>
      </c>
      <c r="G9" s="9" t="s">
        <v>9</v>
      </c>
      <c r="H9" s="9"/>
      <c r="I9" s="9"/>
    </row>
    <row r="10" spans="2:9" ht="24.75" customHeight="1">
      <c r="B10" s="422" t="s">
        <v>100</v>
      </c>
      <c r="C10" s="422"/>
      <c r="D10" s="422"/>
      <c r="E10" s="422"/>
      <c r="F10" s="422"/>
      <c r="G10" s="422"/>
      <c r="H10" s="422"/>
      <c r="I10" s="422"/>
    </row>
    <row r="11" spans="2:9" ht="21.75" customHeight="1">
      <c r="B11" s="423" t="s">
        <v>41</v>
      </c>
      <c r="C11" s="423"/>
      <c r="D11" s="423"/>
      <c r="E11" s="423"/>
      <c r="F11" s="423"/>
      <c r="G11" s="423"/>
      <c r="H11" s="423"/>
      <c r="I11" s="423"/>
    </row>
    <row r="12" spans="2:11" s="111" customFormat="1" ht="22.5" customHeight="1">
      <c r="B12" s="414" t="s">
        <v>163</v>
      </c>
      <c r="C12" s="414"/>
      <c r="D12" s="414"/>
      <c r="E12" s="414"/>
      <c r="F12" s="414"/>
      <c r="G12" s="414"/>
      <c r="H12" s="414"/>
      <c r="I12" s="414"/>
      <c r="J12" s="112"/>
      <c r="K12" s="112"/>
    </row>
    <row r="13" spans="2:9" ht="16.5" customHeight="1">
      <c r="B13" s="424" t="s">
        <v>89</v>
      </c>
      <c r="C13" s="424"/>
      <c r="D13" s="424"/>
      <c r="E13" s="424"/>
      <c r="F13" s="424"/>
      <c r="G13" s="424"/>
      <c r="H13" s="424"/>
      <c r="I13" s="424"/>
    </row>
    <row r="14" spans="2:9" ht="24.75" customHeight="1" thickBot="1">
      <c r="B14" s="416" t="s">
        <v>138</v>
      </c>
      <c r="C14" s="416"/>
      <c r="D14" s="416"/>
      <c r="E14" s="416"/>
      <c r="F14" s="416"/>
      <c r="G14" s="416"/>
      <c r="H14" s="416"/>
      <c r="I14" s="416"/>
    </row>
    <row r="15" spans="2:9" ht="24.75" customHeight="1">
      <c r="B15" s="417" t="s">
        <v>1</v>
      </c>
      <c r="C15" s="419" t="s">
        <v>21</v>
      </c>
      <c r="D15" s="419" t="s">
        <v>22</v>
      </c>
      <c r="E15" s="419" t="s">
        <v>23</v>
      </c>
      <c r="F15" s="419"/>
      <c r="G15" s="419"/>
      <c r="H15" s="419"/>
      <c r="I15" s="421"/>
    </row>
    <row r="16" spans="2:9" ht="51" customHeight="1" thickBot="1">
      <c r="B16" s="418"/>
      <c r="C16" s="420"/>
      <c r="D16" s="420"/>
      <c r="E16" s="11" t="s">
        <v>24</v>
      </c>
      <c r="F16" s="11" t="s">
        <v>25</v>
      </c>
      <c r="G16" s="11" t="s">
        <v>26</v>
      </c>
      <c r="H16" s="11" t="s">
        <v>27</v>
      </c>
      <c r="I16" s="12" t="s">
        <v>28</v>
      </c>
    </row>
    <row r="17" spans="2:9" ht="15.75" customHeight="1" thickBot="1">
      <c r="B17" s="13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5">
        <v>8</v>
      </c>
    </row>
    <row r="18" spans="2:9" ht="24.75" customHeight="1">
      <c r="B18" s="16"/>
      <c r="C18" s="17"/>
      <c r="D18" s="18" t="s">
        <v>29</v>
      </c>
      <c r="E18" s="19"/>
      <c r="F18" s="19"/>
      <c r="G18" s="19"/>
      <c r="H18" s="19"/>
      <c r="I18" s="20"/>
    </row>
    <row r="19" spans="2:9" ht="21" customHeight="1">
      <c r="B19" s="21">
        <v>2</v>
      </c>
      <c r="C19" s="22"/>
      <c r="D19" s="23" t="s">
        <v>30</v>
      </c>
      <c r="E19" s="24"/>
      <c r="F19" s="24"/>
      <c r="G19" s="24"/>
      <c r="H19" s="24"/>
      <c r="I19" s="25"/>
    </row>
    <row r="20" spans="2:11" s="111" customFormat="1" ht="42.75">
      <c r="B20" s="187" t="s">
        <v>8</v>
      </c>
      <c r="C20" s="109" t="s">
        <v>42</v>
      </c>
      <c r="D20" s="161" t="s">
        <v>165</v>
      </c>
      <c r="E20" s="151">
        <f>I!M225</f>
        <v>313541.1301486068</v>
      </c>
      <c r="F20" s="152"/>
      <c r="G20" s="152"/>
      <c r="H20" s="152"/>
      <c r="I20" s="153">
        <f>E20</f>
        <v>313541.1301486068</v>
      </c>
      <c r="J20" s="110"/>
      <c r="K20" s="110"/>
    </row>
    <row r="21" spans="2:11" s="111" customFormat="1" ht="43.5" thickBot="1">
      <c r="B21" s="251" t="s">
        <v>157</v>
      </c>
      <c r="C21" s="252" t="s">
        <v>158</v>
      </c>
      <c r="D21" s="253" t="s">
        <v>166</v>
      </c>
      <c r="E21" s="254">
        <f>'II'!M160</f>
        <v>113424.4798296984</v>
      </c>
      <c r="F21" s="255"/>
      <c r="G21" s="255"/>
      <c r="H21" s="255"/>
      <c r="I21" s="256">
        <f>E21</f>
        <v>113424.4798296984</v>
      </c>
      <c r="J21" s="110"/>
      <c r="K21" s="110"/>
    </row>
    <row r="22" spans="2:14" s="27" customFormat="1" ht="25.5" customHeight="1">
      <c r="B22" s="243"/>
      <c r="C22" s="244"/>
      <c r="D22" s="245" t="s">
        <v>31</v>
      </c>
      <c r="E22" s="246">
        <f>E20+E21</f>
        <v>426965.6099783052</v>
      </c>
      <c r="F22" s="247"/>
      <c r="G22" s="248"/>
      <c r="H22" s="249"/>
      <c r="I22" s="250">
        <f>E22+F22+G22+H22</f>
        <v>426965.6099783052</v>
      </c>
      <c r="J22" s="26"/>
      <c r="K22" s="26"/>
      <c r="L22" s="26"/>
      <c r="M22" s="26"/>
      <c r="N22" s="26"/>
    </row>
    <row r="23" spans="2:9" ht="15.75">
      <c r="B23" s="21"/>
      <c r="C23" s="22"/>
      <c r="D23" s="28" t="s">
        <v>32</v>
      </c>
      <c r="E23" s="154"/>
      <c r="F23" s="154"/>
      <c r="G23" s="154"/>
      <c r="H23" s="154"/>
      <c r="I23" s="155">
        <f>I22*0.03</f>
        <v>12808.968299349155</v>
      </c>
    </row>
    <row r="24" spans="2:9" ht="15.75">
      <c r="B24" s="21"/>
      <c r="C24" s="22"/>
      <c r="D24" s="23" t="s">
        <v>33</v>
      </c>
      <c r="E24" s="156"/>
      <c r="F24" s="157"/>
      <c r="G24" s="157"/>
      <c r="H24" s="157"/>
      <c r="I24" s="158">
        <f>I22+I23</f>
        <v>439774.5782776543</v>
      </c>
    </row>
    <row r="25" spans="2:9" ht="31.5">
      <c r="B25" s="21"/>
      <c r="C25" s="22"/>
      <c r="D25" s="28" t="s">
        <v>34</v>
      </c>
      <c r="E25" s="154"/>
      <c r="F25" s="154"/>
      <c r="G25" s="154"/>
      <c r="H25" s="154"/>
      <c r="I25" s="155">
        <f>I24*0.18</f>
        <v>79159.42408997777</v>
      </c>
    </row>
    <row r="26" spans="2:9" ht="32.25" thickBot="1">
      <c r="B26" s="181"/>
      <c r="C26" s="29"/>
      <c r="D26" s="30" t="s">
        <v>35</v>
      </c>
      <c r="E26" s="159"/>
      <c r="F26" s="159"/>
      <c r="G26" s="159"/>
      <c r="H26" s="159"/>
      <c r="I26" s="160">
        <f>I24+I25</f>
        <v>518934.00236763206</v>
      </c>
    </row>
    <row r="27" spans="4:7" ht="25.5" customHeight="1">
      <c r="D27" s="413" t="s">
        <v>181</v>
      </c>
      <c r="E27" s="413"/>
      <c r="F27" s="413"/>
      <c r="G27" s="413"/>
    </row>
    <row r="28" ht="12.75">
      <c r="I28" s="114"/>
    </row>
    <row r="29" ht="12.75">
      <c r="I29" s="113"/>
    </row>
    <row r="30" ht="12.75">
      <c r="I30" s="113"/>
    </row>
  </sheetData>
  <sheetProtection/>
  <mergeCells count="17">
    <mergeCell ref="B11:I11"/>
    <mergeCell ref="B13:I13"/>
    <mergeCell ref="B3:I3"/>
    <mergeCell ref="B4:I4"/>
    <mergeCell ref="B5:I5"/>
    <mergeCell ref="B6:I6"/>
    <mergeCell ref="B7:I7"/>
    <mergeCell ref="D27:G27"/>
    <mergeCell ref="B12:I12"/>
    <mergeCell ref="B8:E8"/>
    <mergeCell ref="B14:I14"/>
    <mergeCell ref="B15:B16"/>
    <mergeCell ref="C15:C16"/>
    <mergeCell ref="D15:D16"/>
    <mergeCell ref="E15:I15"/>
    <mergeCell ref="B9:E9"/>
    <mergeCell ref="B10:I10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B20:B21" numberStoredAsText="1"/>
    <ignoredError sqref="I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62"/>
  <sheetViews>
    <sheetView view="pageLayout" workbookViewId="0" topLeftCell="A214">
      <selection activeCell="G219" sqref="G219"/>
    </sheetView>
  </sheetViews>
  <sheetFormatPr defaultColWidth="9.140625" defaultRowHeight="15"/>
  <cols>
    <col min="1" max="1" width="4.421875" style="39" customWidth="1"/>
    <col min="2" max="2" width="12.421875" style="40" customWidth="1"/>
    <col min="3" max="3" width="41.140625" style="41" customWidth="1"/>
    <col min="4" max="4" width="13.00390625" style="42" customWidth="1"/>
    <col min="5" max="5" width="10.7109375" style="43" customWidth="1"/>
    <col min="6" max="6" width="10.57421875" style="43" customWidth="1"/>
    <col min="7" max="7" width="11.7109375" style="44" customWidth="1"/>
    <col min="8" max="8" width="12.28125" style="44" customWidth="1"/>
    <col min="9" max="9" width="10.140625" style="43" bestFit="1" customWidth="1"/>
    <col min="10" max="10" width="11.7109375" style="43" customWidth="1"/>
    <col min="11" max="11" width="9.8515625" style="43" bestFit="1" customWidth="1"/>
    <col min="12" max="12" width="13.140625" style="43" customWidth="1"/>
    <col min="13" max="13" width="15.28125" style="31" customWidth="1"/>
    <col min="14" max="16384" width="9.140625" style="31" customWidth="1"/>
  </cols>
  <sheetData>
    <row r="1" spans="1:13" ht="18">
      <c r="A1" s="427" t="s">
        <v>79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8">
      <c r="A2" s="428" t="s">
        <v>163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2" ht="18">
      <c r="A3" s="32"/>
      <c r="B3" s="33" t="s">
        <v>3</v>
      </c>
      <c r="C3" s="34"/>
      <c r="D3" s="35">
        <f>M225/1000</f>
        <v>313.5411301486068</v>
      </c>
      <c r="E3" s="36" t="s">
        <v>9</v>
      </c>
      <c r="F3" s="37"/>
      <c r="G3" s="36"/>
      <c r="H3" s="36"/>
      <c r="I3" s="38" t="s">
        <v>139</v>
      </c>
      <c r="J3" s="37"/>
      <c r="K3" s="37"/>
      <c r="L3" s="37"/>
    </row>
    <row r="4" ht="18.75" thickBot="1">
      <c r="I4" s="45"/>
    </row>
    <row r="5" spans="1:13" s="47" customFormat="1" ht="15.75" customHeight="1">
      <c r="A5" s="430" t="s">
        <v>1</v>
      </c>
      <c r="B5" s="432" t="s">
        <v>92</v>
      </c>
      <c r="C5" s="434" t="s">
        <v>43</v>
      </c>
      <c r="D5" s="434" t="s">
        <v>44</v>
      </c>
      <c r="E5" s="434" t="s">
        <v>45</v>
      </c>
      <c r="F5" s="434" t="s">
        <v>91</v>
      </c>
      <c r="G5" s="437" t="s">
        <v>71</v>
      </c>
      <c r="H5" s="437"/>
      <c r="I5" s="437" t="s">
        <v>73</v>
      </c>
      <c r="J5" s="437"/>
      <c r="K5" s="434" t="s">
        <v>74</v>
      </c>
      <c r="L5" s="434"/>
      <c r="M5" s="46" t="s">
        <v>75</v>
      </c>
    </row>
    <row r="6" spans="1:13" s="47" customFormat="1" ht="26.25" customHeight="1" thickBot="1">
      <c r="A6" s="431"/>
      <c r="B6" s="433"/>
      <c r="C6" s="435"/>
      <c r="D6" s="435"/>
      <c r="E6" s="435"/>
      <c r="F6" s="435"/>
      <c r="G6" s="48" t="s">
        <v>72</v>
      </c>
      <c r="H6" s="49" t="s">
        <v>69</v>
      </c>
      <c r="I6" s="48" t="s">
        <v>72</v>
      </c>
      <c r="J6" s="49" t="s">
        <v>69</v>
      </c>
      <c r="K6" s="48" t="s">
        <v>72</v>
      </c>
      <c r="L6" s="49" t="s">
        <v>69</v>
      </c>
      <c r="M6" s="50" t="s">
        <v>76</v>
      </c>
    </row>
    <row r="7" spans="1:13" ht="18.75" thickBot="1">
      <c r="A7" s="212">
        <v>1</v>
      </c>
      <c r="B7" s="213">
        <v>2</v>
      </c>
      <c r="C7" s="213">
        <v>3</v>
      </c>
      <c r="D7" s="213">
        <v>4</v>
      </c>
      <c r="E7" s="213">
        <v>5</v>
      </c>
      <c r="F7" s="213">
        <v>6</v>
      </c>
      <c r="G7" s="51">
        <v>7</v>
      </c>
      <c r="H7" s="52">
        <v>8</v>
      </c>
      <c r="I7" s="51">
        <v>9</v>
      </c>
      <c r="J7" s="52">
        <v>10</v>
      </c>
      <c r="K7" s="51">
        <v>11</v>
      </c>
      <c r="L7" s="52">
        <v>12</v>
      </c>
      <c r="M7" s="53">
        <v>13</v>
      </c>
    </row>
    <row r="8" spans="1:13" ht="18">
      <c r="A8" s="191"/>
      <c r="B8" s="214"/>
      <c r="C8" s="165" t="s">
        <v>164</v>
      </c>
      <c r="D8" s="214"/>
      <c r="E8" s="214"/>
      <c r="F8" s="214"/>
      <c r="G8" s="216"/>
      <c r="H8" s="192"/>
      <c r="I8" s="216"/>
      <c r="J8" s="192"/>
      <c r="K8" s="216"/>
      <c r="L8" s="192"/>
      <c r="M8" s="46"/>
    </row>
    <row r="9" spans="1:13" ht="30">
      <c r="A9" s="193"/>
      <c r="B9" s="188"/>
      <c r="C9" s="186" t="s">
        <v>19</v>
      </c>
      <c r="D9" s="189"/>
      <c r="E9" s="189"/>
      <c r="F9" s="189"/>
      <c r="G9" s="190"/>
      <c r="H9" s="190"/>
      <c r="I9" s="189"/>
      <c r="J9" s="189"/>
      <c r="K9" s="189"/>
      <c r="L9" s="189"/>
      <c r="M9" s="194"/>
    </row>
    <row r="10" spans="1:13" ht="75">
      <c r="A10" s="115">
        <v>1</v>
      </c>
      <c r="B10" s="54" t="s">
        <v>46</v>
      </c>
      <c r="C10" s="55" t="s">
        <v>102</v>
      </c>
      <c r="D10" s="54" t="s">
        <v>5</v>
      </c>
      <c r="E10" s="56"/>
      <c r="F10" s="122">
        <v>0.64</v>
      </c>
      <c r="G10" s="57"/>
      <c r="H10" s="57"/>
      <c r="I10" s="57"/>
      <c r="J10" s="57"/>
      <c r="K10" s="57"/>
      <c r="L10" s="57"/>
      <c r="M10" s="58"/>
    </row>
    <row r="11" spans="1:13" ht="18">
      <c r="A11" s="59"/>
      <c r="B11" s="60"/>
      <c r="C11" s="61" t="s">
        <v>47</v>
      </c>
      <c r="D11" s="62" t="s">
        <v>6</v>
      </c>
      <c r="E11" s="120">
        <v>93.22</v>
      </c>
      <c r="F11" s="120">
        <f>F10*E11</f>
        <v>59.6608</v>
      </c>
      <c r="G11" s="131"/>
      <c r="H11" s="120"/>
      <c r="I11" s="120">
        <v>6</v>
      </c>
      <c r="J11" s="120">
        <f>F11*I11</f>
        <v>357.9648</v>
      </c>
      <c r="K11" s="131"/>
      <c r="L11" s="120"/>
      <c r="M11" s="121">
        <f>J11</f>
        <v>357.9648</v>
      </c>
    </row>
    <row r="12" spans="1:13" ht="18">
      <c r="A12" s="68"/>
      <c r="B12" s="69"/>
      <c r="C12" s="70" t="s">
        <v>12</v>
      </c>
      <c r="D12" s="71" t="s">
        <v>4</v>
      </c>
      <c r="E12" s="132"/>
      <c r="F12" s="132"/>
      <c r="G12" s="133"/>
      <c r="H12" s="133">
        <f>SUM(H11:H11)</f>
        <v>0</v>
      </c>
      <c r="I12" s="133"/>
      <c r="J12" s="133">
        <f>SUM(J11:J11)</f>
        <v>357.9648</v>
      </c>
      <c r="K12" s="133"/>
      <c r="L12" s="133">
        <f>SUM(L11:L11)</f>
        <v>0</v>
      </c>
      <c r="M12" s="134">
        <f>H12+J12+L12</f>
        <v>357.9648</v>
      </c>
    </row>
    <row r="13" spans="1:13" ht="18">
      <c r="A13" s="68"/>
      <c r="B13" s="69"/>
      <c r="C13" s="74" t="s">
        <v>13</v>
      </c>
      <c r="D13" s="67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45">
      <c r="A14" s="115">
        <v>1</v>
      </c>
      <c r="B14" s="75" t="s">
        <v>86</v>
      </c>
      <c r="C14" s="55" t="s">
        <v>84</v>
      </c>
      <c r="D14" s="62" t="s">
        <v>54</v>
      </c>
      <c r="E14" s="62" t="s">
        <v>2</v>
      </c>
      <c r="F14" s="118">
        <v>2131</v>
      </c>
      <c r="G14" s="63"/>
      <c r="H14" s="76"/>
      <c r="I14" s="63"/>
      <c r="J14" s="76"/>
      <c r="K14" s="62"/>
      <c r="L14" s="76"/>
      <c r="M14" s="77"/>
    </row>
    <row r="15" spans="1:13" ht="18">
      <c r="A15" s="59"/>
      <c r="B15" s="62"/>
      <c r="C15" s="78" t="s">
        <v>50</v>
      </c>
      <c r="D15" s="62" t="s">
        <v>55</v>
      </c>
      <c r="E15" s="130">
        <v>0.02</v>
      </c>
      <c r="F15" s="120">
        <f>E15*F14</f>
        <v>42.62</v>
      </c>
      <c r="G15" s="120">
        <v>0</v>
      </c>
      <c r="H15" s="120">
        <f>G15*F15</f>
        <v>0</v>
      </c>
      <c r="I15" s="120">
        <v>6</v>
      </c>
      <c r="J15" s="120">
        <f>F15*I15</f>
        <v>255.71999999999997</v>
      </c>
      <c r="K15" s="120"/>
      <c r="L15" s="120" t="s">
        <v>2</v>
      </c>
      <c r="M15" s="121">
        <f>J15</f>
        <v>255.71999999999997</v>
      </c>
    </row>
    <row r="16" spans="1:13" ht="18">
      <c r="A16" s="59"/>
      <c r="B16" s="62"/>
      <c r="C16" s="78" t="s">
        <v>68</v>
      </c>
      <c r="D16" s="62" t="s">
        <v>56</v>
      </c>
      <c r="E16" s="131">
        <v>0.0448</v>
      </c>
      <c r="F16" s="120">
        <f>E16*F14</f>
        <v>95.4688</v>
      </c>
      <c r="G16" s="120"/>
      <c r="H16" s="120" t="s">
        <v>2</v>
      </c>
      <c r="I16" s="120"/>
      <c r="J16" s="120" t="s">
        <v>2</v>
      </c>
      <c r="K16" s="120">
        <v>40.7</v>
      </c>
      <c r="L16" s="120">
        <f>K16*F16</f>
        <v>3885.5801600000004</v>
      </c>
      <c r="M16" s="121">
        <f>L16</f>
        <v>3885.5801600000004</v>
      </c>
    </row>
    <row r="17" spans="1:13" ht="18">
      <c r="A17" s="59"/>
      <c r="B17" s="60"/>
      <c r="C17" s="78" t="s">
        <v>51</v>
      </c>
      <c r="D17" s="62" t="s">
        <v>4</v>
      </c>
      <c r="E17" s="140">
        <v>0.0021</v>
      </c>
      <c r="F17" s="120">
        <f>F14*E17</f>
        <v>4.475099999999999</v>
      </c>
      <c r="G17" s="120"/>
      <c r="H17" s="120" t="s">
        <v>2</v>
      </c>
      <c r="I17" s="120"/>
      <c r="J17" s="120" t="s">
        <v>2</v>
      </c>
      <c r="K17" s="120">
        <v>4</v>
      </c>
      <c r="L17" s="120">
        <f>F17*K17</f>
        <v>17.900399999999998</v>
      </c>
      <c r="M17" s="121">
        <f>L17</f>
        <v>17.900399999999998</v>
      </c>
    </row>
    <row r="18" spans="1:13" ht="18">
      <c r="A18" s="115">
        <v>2</v>
      </c>
      <c r="B18" s="79" t="s">
        <v>85</v>
      </c>
      <c r="C18" s="66" t="s">
        <v>88</v>
      </c>
      <c r="D18" s="62" t="s">
        <v>54</v>
      </c>
      <c r="E18" s="131" t="s">
        <v>2</v>
      </c>
      <c r="F18" s="118">
        <v>124</v>
      </c>
      <c r="G18" s="120"/>
      <c r="H18" s="120"/>
      <c r="I18" s="120"/>
      <c r="J18" s="120"/>
      <c r="K18" s="120"/>
      <c r="L18" s="120"/>
      <c r="M18" s="136"/>
    </row>
    <row r="19" spans="1:13" ht="18">
      <c r="A19" s="115"/>
      <c r="B19" s="62"/>
      <c r="C19" s="78" t="s">
        <v>50</v>
      </c>
      <c r="D19" s="62" t="s">
        <v>57</v>
      </c>
      <c r="E19" s="131">
        <v>2.06</v>
      </c>
      <c r="F19" s="120">
        <f>F18*E19</f>
        <v>255.44</v>
      </c>
      <c r="G19" s="120">
        <v>0</v>
      </c>
      <c r="H19" s="120">
        <f>F19*G19</f>
        <v>0</v>
      </c>
      <c r="I19" s="120">
        <v>6</v>
      </c>
      <c r="J19" s="120">
        <f>F19*I19</f>
        <v>1532.6399999999999</v>
      </c>
      <c r="K19" s="120"/>
      <c r="L19" s="120" t="s">
        <v>2</v>
      </c>
      <c r="M19" s="121">
        <f>J19</f>
        <v>1532.6399999999999</v>
      </c>
    </row>
    <row r="20" spans="1:13" ht="30">
      <c r="A20" s="115">
        <v>3</v>
      </c>
      <c r="B20" s="79" t="s">
        <v>10</v>
      </c>
      <c r="C20" s="66" t="s">
        <v>52</v>
      </c>
      <c r="D20" s="62" t="s">
        <v>54</v>
      </c>
      <c r="E20" s="131" t="s">
        <v>2</v>
      </c>
      <c r="F20" s="118">
        <f>F18</f>
        <v>124</v>
      </c>
      <c r="G20" s="120"/>
      <c r="H20" s="120"/>
      <c r="I20" s="120"/>
      <c r="J20" s="120"/>
      <c r="K20" s="120"/>
      <c r="L20" s="120"/>
      <c r="M20" s="136"/>
    </row>
    <row r="21" spans="1:13" ht="18">
      <c r="A21" s="59"/>
      <c r="B21" s="62"/>
      <c r="C21" s="78" t="s">
        <v>50</v>
      </c>
      <c r="D21" s="62" t="s">
        <v>57</v>
      </c>
      <c r="E21" s="131">
        <v>0.87</v>
      </c>
      <c r="F21" s="120">
        <f>F20*E21</f>
        <v>107.88</v>
      </c>
      <c r="G21" s="120">
        <v>0</v>
      </c>
      <c r="H21" s="120">
        <f>F21*G21</f>
        <v>0</v>
      </c>
      <c r="I21" s="120">
        <v>6</v>
      </c>
      <c r="J21" s="120">
        <f>F21*I21</f>
        <v>647.28</v>
      </c>
      <c r="K21" s="120"/>
      <c r="L21" s="120" t="s">
        <v>2</v>
      </c>
      <c r="M21" s="121">
        <f>J21</f>
        <v>647.28</v>
      </c>
    </row>
    <row r="22" spans="1:13" ht="18">
      <c r="A22" s="115">
        <v>4</v>
      </c>
      <c r="B22" s="60" t="s">
        <v>58</v>
      </c>
      <c r="C22" s="66" t="s">
        <v>141</v>
      </c>
      <c r="D22" s="62" t="s">
        <v>11</v>
      </c>
      <c r="E22" s="120">
        <v>1.9</v>
      </c>
      <c r="F22" s="118">
        <v>3467</v>
      </c>
      <c r="G22" s="120"/>
      <c r="H22" s="120">
        <f>G22*F22</f>
        <v>0</v>
      </c>
      <c r="I22" s="120"/>
      <c r="J22" s="120">
        <f>I22*F22</f>
        <v>0</v>
      </c>
      <c r="K22" s="120">
        <v>1.22</v>
      </c>
      <c r="L22" s="120">
        <f>K22*F22</f>
        <v>4229.74</v>
      </c>
      <c r="M22" s="121">
        <f>L22+J22+H22</f>
        <v>4229.74</v>
      </c>
    </row>
    <row r="23" spans="1:13" ht="30">
      <c r="A23" s="115">
        <v>5</v>
      </c>
      <c r="B23" s="116" t="s">
        <v>93</v>
      </c>
      <c r="C23" s="66" t="s">
        <v>95</v>
      </c>
      <c r="D23" s="123" t="s">
        <v>82</v>
      </c>
      <c r="E23" s="131"/>
      <c r="F23" s="124">
        <v>2870</v>
      </c>
      <c r="G23" s="131"/>
      <c r="H23" s="120"/>
      <c r="I23" s="131"/>
      <c r="J23" s="120"/>
      <c r="K23" s="131"/>
      <c r="L23" s="120"/>
      <c r="M23" s="121"/>
    </row>
    <row r="24" spans="1:13" ht="18">
      <c r="A24" s="127"/>
      <c r="B24" s="128"/>
      <c r="C24" s="86" t="s">
        <v>96</v>
      </c>
      <c r="D24" s="119" t="s">
        <v>94</v>
      </c>
      <c r="E24" s="135">
        <v>0.00067</v>
      </c>
      <c r="F24" s="120">
        <f>F23*E24</f>
        <v>1.9229</v>
      </c>
      <c r="G24" s="131"/>
      <c r="H24" s="120"/>
      <c r="I24" s="131"/>
      <c r="J24" s="120"/>
      <c r="K24" s="120">
        <v>32.4</v>
      </c>
      <c r="L24" s="120">
        <f>F24*K24</f>
        <v>62.30196</v>
      </c>
      <c r="M24" s="121">
        <f>L24</f>
        <v>62.30196</v>
      </c>
    </row>
    <row r="25" spans="1:13" ht="18">
      <c r="A25" s="166"/>
      <c r="B25" s="167"/>
      <c r="C25" s="86" t="s">
        <v>97</v>
      </c>
      <c r="D25" s="119" t="s">
        <v>94</v>
      </c>
      <c r="E25" s="135">
        <v>0.00039</v>
      </c>
      <c r="F25" s="120">
        <f>F23*E25</f>
        <v>1.1193</v>
      </c>
      <c r="G25" s="131"/>
      <c r="H25" s="120"/>
      <c r="I25" s="131"/>
      <c r="J25" s="120"/>
      <c r="K25" s="131">
        <v>29.6</v>
      </c>
      <c r="L25" s="120">
        <f>F25*K25</f>
        <v>33.131280000000004</v>
      </c>
      <c r="M25" s="121">
        <f>L25</f>
        <v>33.131280000000004</v>
      </c>
    </row>
    <row r="26" spans="1:13" ht="18">
      <c r="A26" s="59"/>
      <c r="B26" s="60"/>
      <c r="C26" s="70" t="s">
        <v>14</v>
      </c>
      <c r="D26" s="71" t="s">
        <v>4</v>
      </c>
      <c r="E26" s="132"/>
      <c r="F26" s="132"/>
      <c r="G26" s="133"/>
      <c r="H26" s="133">
        <f>SUM(H15:H25)</f>
        <v>0</v>
      </c>
      <c r="I26" s="133"/>
      <c r="J26" s="133">
        <f>SUM(J15:J25)</f>
        <v>2435.64</v>
      </c>
      <c r="K26" s="133"/>
      <c r="L26" s="133">
        <f>SUM(L15:L25)</f>
        <v>8228.6538</v>
      </c>
      <c r="M26" s="134">
        <f>H26+J26+L26</f>
        <v>10664.2938</v>
      </c>
    </row>
    <row r="27" spans="1:13" ht="18">
      <c r="A27" s="59"/>
      <c r="B27" s="60"/>
      <c r="C27" s="74" t="s">
        <v>15</v>
      </c>
      <c r="D27" s="71"/>
      <c r="E27" s="71"/>
      <c r="F27" s="71"/>
      <c r="G27" s="72"/>
      <c r="H27" s="72"/>
      <c r="I27" s="72"/>
      <c r="J27" s="72"/>
      <c r="K27" s="72"/>
      <c r="L27" s="72"/>
      <c r="M27" s="73"/>
    </row>
    <row r="28" spans="1:13" ht="30">
      <c r="A28" s="59"/>
      <c r="B28" s="60"/>
      <c r="C28" s="74" t="s">
        <v>144</v>
      </c>
      <c r="D28" s="71"/>
      <c r="E28" s="71"/>
      <c r="F28" s="71"/>
      <c r="G28" s="72"/>
      <c r="H28" s="72"/>
      <c r="I28" s="72"/>
      <c r="J28" s="72"/>
      <c r="K28" s="72"/>
      <c r="L28" s="72"/>
      <c r="M28" s="73"/>
    </row>
    <row r="29" spans="1:13" ht="45">
      <c r="A29" s="115">
        <v>1</v>
      </c>
      <c r="B29" s="75" t="s">
        <v>86</v>
      </c>
      <c r="C29" s="55" t="s">
        <v>87</v>
      </c>
      <c r="D29" s="62" t="s">
        <v>54</v>
      </c>
      <c r="E29" s="62" t="s">
        <v>2</v>
      </c>
      <c r="F29" s="118">
        <v>131</v>
      </c>
      <c r="G29" s="63"/>
      <c r="H29" s="76"/>
      <c r="I29" s="63"/>
      <c r="J29" s="76"/>
      <c r="K29" s="62"/>
      <c r="L29" s="76"/>
      <c r="M29" s="77"/>
    </row>
    <row r="30" spans="1:13" ht="18">
      <c r="A30" s="59"/>
      <c r="B30" s="62"/>
      <c r="C30" s="78" t="s">
        <v>50</v>
      </c>
      <c r="D30" s="62" t="s">
        <v>55</v>
      </c>
      <c r="E30" s="130">
        <v>0.02</v>
      </c>
      <c r="F30" s="120">
        <f>E30*F29</f>
        <v>2.62</v>
      </c>
      <c r="G30" s="120">
        <v>0</v>
      </c>
      <c r="H30" s="120">
        <f>G30*F30</f>
        <v>0</v>
      </c>
      <c r="I30" s="120">
        <v>6</v>
      </c>
      <c r="J30" s="120">
        <f>F30*I30</f>
        <v>15.72</v>
      </c>
      <c r="K30" s="120"/>
      <c r="L30" s="120" t="s">
        <v>2</v>
      </c>
      <c r="M30" s="121">
        <f>J30</f>
        <v>15.72</v>
      </c>
    </row>
    <row r="31" spans="1:13" ht="18">
      <c r="A31" s="59"/>
      <c r="B31" s="62"/>
      <c r="C31" s="78" t="s">
        <v>68</v>
      </c>
      <c r="D31" s="62" t="s">
        <v>56</v>
      </c>
      <c r="E31" s="131">
        <v>0.0448</v>
      </c>
      <c r="F31" s="120">
        <f>E31*F29</f>
        <v>5.8688</v>
      </c>
      <c r="G31" s="120"/>
      <c r="H31" s="120" t="s">
        <v>2</v>
      </c>
      <c r="I31" s="120"/>
      <c r="J31" s="120" t="s">
        <v>2</v>
      </c>
      <c r="K31" s="120">
        <v>40.7</v>
      </c>
      <c r="L31" s="120">
        <f>K31*F31</f>
        <v>238.86016000000004</v>
      </c>
      <c r="M31" s="121">
        <f>L31</f>
        <v>238.86016000000004</v>
      </c>
    </row>
    <row r="32" spans="1:13" ht="18">
      <c r="A32" s="59"/>
      <c r="B32" s="60"/>
      <c r="C32" s="78" t="s">
        <v>51</v>
      </c>
      <c r="D32" s="62" t="s">
        <v>4</v>
      </c>
      <c r="E32" s="140">
        <v>0.0021</v>
      </c>
      <c r="F32" s="120">
        <f>F29*E32</f>
        <v>0.27509999999999996</v>
      </c>
      <c r="G32" s="120"/>
      <c r="H32" s="120" t="s">
        <v>2</v>
      </c>
      <c r="I32" s="120"/>
      <c r="J32" s="120" t="s">
        <v>2</v>
      </c>
      <c r="K32" s="120">
        <v>4</v>
      </c>
      <c r="L32" s="120">
        <f>F32*K32</f>
        <v>1.1003999999999998</v>
      </c>
      <c r="M32" s="121">
        <f>L32</f>
        <v>1.1003999999999998</v>
      </c>
    </row>
    <row r="33" spans="1:13" ht="18">
      <c r="A33" s="115">
        <v>2</v>
      </c>
      <c r="B33" s="79" t="s">
        <v>85</v>
      </c>
      <c r="C33" s="66" t="s">
        <v>88</v>
      </c>
      <c r="D33" s="62" t="s">
        <v>54</v>
      </c>
      <c r="E33" s="131" t="s">
        <v>2</v>
      </c>
      <c r="F33" s="118">
        <v>13</v>
      </c>
      <c r="G33" s="120"/>
      <c r="H33" s="120"/>
      <c r="I33" s="120"/>
      <c r="J33" s="120"/>
      <c r="K33" s="120"/>
      <c r="L33" s="120"/>
      <c r="M33" s="136"/>
    </row>
    <row r="34" spans="1:13" ht="18">
      <c r="A34" s="115"/>
      <c r="B34" s="62"/>
      <c r="C34" s="78" t="s">
        <v>50</v>
      </c>
      <c r="D34" s="62" t="s">
        <v>57</v>
      </c>
      <c r="E34" s="131">
        <v>2.06</v>
      </c>
      <c r="F34" s="120">
        <f>F33*E34</f>
        <v>26.78</v>
      </c>
      <c r="G34" s="120">
        <v>0</v>
      </c>
      <c r="H34" s="120">
        <f>F34*G34</f>
        <v>0</v>
      </c>
      <c r="I34" s="120">
        <v>6</v>
      </c>
      <c r="J34" s="120">
        <f>F34*I34</f>
        <v>160.68</v>
      </c>
      <c r="K34" s="120"/>
      <c r="L34" s="120" t="s">
        <v>2</v>
      </c>
      <c r="M34" s="121">
        <f>J34</f>
        <v>160.68</v>
      </c>
    </row>
    <row r="35" spans="1:13" ht="30">
      <c r="A35" s="115">
        <v>3</v>
      </c>
      <c r="B35" s="79" t="s">
        <v>10</v>
      </c>
      <c r="C35" s="66" t="s">
        <v>52</v>
      </c>
      <c r="D35" s="62" t="s">
        <v>54</v>
      </c>
      <c r="E35" s="131" t="s">
        <v>2</v>
      </c>
      <c r="F35" s="118">
        <f>F33</f>
        <v>13</v>
      </c>
      <c r="G35" s="120"/>
      <c r="H35" s="120"/>
      <c r="I35" s="120"/>
      <c r="J35" s="120"/>
      <c r="K35" s="120"/>
      <c r="L35" s="120"/>
      <c r="M35" s="136"/>
    </row>
    <row r="36" spans="1:13" ht="18">
      <c r="A36" s="59"/>
      <c r="B36" s="62"/>
      <c r="C36" s="78" t="s">
        <v>50</v>
      </c>
      <c r="D36" s="62" t="s">
        <v>57</v>
      </c>
      <c r="E36" s="131">
        <v>0.87</v>
      </c>
      <c r="F36" s="120">
        <f>F35*E36</f>
        <v>11.31</v>
      </c>
      <c r="G36" s="120">
        <v>0</v>
      </c>
      <c r="H36" s="120">
        <f>F36*G36</f>
        <v>0</v>
      </c>
      <c r="I36" s="120">
        <v>6</v>
      </c>
      <c r="J36" s="120">
        <f>F36*I36</f>
        <v>67.86</v>
      </c>
      <c r="K36" s="120"/>
      <c r="L36" s="120" t="s">
        <v>2</v>
      </c>
      <c r="M36" s="121">
        <f>J36</f>
        <v>67.86</v>
      </c>
    </row>
    <row r="37" spans="1:13" ht="18">
      <c r="A37" s="115">
        <v>4</v>
      </c>
      <c r="B37" s="60" t="s">
        <v>58</v>
      </c>
      <c r="C37" s="66" t="s">
        <v>141</v>
      </c>
      <c r="D37" s="62" t="s">
        <v>11</v>
      </c>
      <c r="E37" s="120"/>
      <c r="F37" s="118">
        <f>(F29+F35)*1.9</f>
        <v>273.59999999999997</v>
      </c>
      <c r="G37" s="120"/>
      <c r="H37" s="120">
        <f>G37*F37</f>
        <v>0</v>
      </c>
      <c r="I37" s="120"/>
      <c r="J37" s="120">
        <f>I37*F37</f>
        <v>0</v>
      </c>
      <c r="K37" s="120">
        <v>1.22</v>
      </c>
      <c r="L37" s="120">
        <f>K37*F37</f>
        <v>333.792</v>
      </c>
      <c r="M37" s="121">
        <f>L37+J37+H37</f>
        <v>333.792</v>
      </c>
    </row>
    <row r="38" spans="1:13" ht="18">
      <c r="A38" s="115">
        <v>5</v>
      </c>
      <c r="B38" s="65" t="s">
        <v>81</v>
      </c>
      <c r="C38" s="66" t="s">
        <v>142</v>
      </c>
      <c r="D38" s="62" t="s">
        <v>54</v>
      </c>
      <c r="E38" s="131"/>
      <c r="F38" s="124">
        <v>28</v>
      </c>
      <c r="G38" s="131"/>
      <c r="H38" s="120"/>
      <c r="I38" s="131"/>
      <c r="J38" s="120"/>
      <c r="K38" s="131"/>
      <c r="L38" s="120"/>
      <c r="M38" s="121"/>
    </row>
    <row r="39" spans="1:13" ht="18">
      <c r="A39" s="59"/>
      <c r="B39" s="60"/>
      <c r="C39" s="61" t="s">
        <v>47</v>
      </c>
      <c r="D39" s="62" t="s">
        <v>6</v>
      </c>
      <c r="E39" s="120">
        <v>1.78</v>
      </c>
      <c r="F39" s="120">
        <f>F38*E39</f>
        <v>49.84</v>
      </c>
      <c r="G39" s="120"/>
      <c r="H39" s="120"/>
      <c r="I39" s="120">
        <v>6</v>
      </c>
      <c r="J39" s="120">
        <f>F39*I39</f>
        <v>299.04</v>
      </c>
      <c r="K39" s="120"/>
      <c r="L39" s="120"/>
      <c r="M39" s="121">
        <f>J39</f>
        <v>299.04</v>
      </c>
    </row>
    <row r="40" spans="1:13" ht="18">
      <c r="A40" s="59"/>
      <c r="B40" s="60"/>
      <c r="C40" s="60" t="s">
        <v>59</v>
      </c>
      <c r="D40" s="62"/>
      <c r="E40" s="120"/>
      <c r="F40" s="120"/>
      <c r="G40" s="120"/>
      <c r="H40" s="120"/>
      <c r="I40" s="120"/>
      <c r="J40" s="120"/>
      <c r="K40" s="120"/>
      <c r="L40" s="120"/>
      <c r="M40" s="121"/>
    </row>
    <row r="41" spans="1:13" ht="18">
      <c r="A41" s="59"/>
      <c r="B41" s="60"/>
      <c r="C41" s="61" t="s">
        <v>143</v>
      </c>
      <c r="D41" s="62" t="s">
        <v>54</v>
      </c>
      <c r="E41" s="120">
        <v>1.1</v>
      </c>
      <c r="F41" s="120">
        <f>F38*E41</f>
        <v>30.800000000000004</v>
      </c>
      <c r="G41" s="120">
        <v>13</v>
      </c>
      <c r="H41" s="120">
        <f>F41*G41</f>
        <v>400.40000000000003</v>
      </c>
      <c r="I41" s="120"/>
      <c r="J41" s="120"/>
      <c r="K41" s="120"/>
      <c r="L41" s="120"/>
      <c r="M41" s="121">
        <f>H41</f>
        <v>400.40000000000003</v>
      </c>
    </row>
    <row r="42" spans="1:13" ht="30">
      <c r="A42" s="59"/>
      <c r="B42" s="60" t="s">
        <v>58</v>
      </c>
      <c r="C42" s="66" t="s">
        <v>167</v>
      </c>
      <c r="D42" s="62" t="s">
        <v>11</v>
      </c>
      <c r="E42" s="120"/>
      <c r="F42" s="118">
        <f>F41*1.6</f>
        <v>49.28000000000001</v>
      </c>
      <c r="G42" s="120"/>
      <c r="H42" s="120">
        <f>G42*F42</f>
        <v>0</v>
      </c>
      <c r="I42" s="120"/>
      <c r="J42" s="120">
        <f>I42*F42</f>
        <v>0</v>
      </c>
      <c r="K42" s="120">
        <v>14.92</v>
      </c>
      <c r="L42" s="120">
        <f>K42*F42</f>
        <v>735.2576000000001</v>
      </c>
      <c r="M42" s="121">
        <f>L42+J42+H42</f>
        <v>735.2576000000001</v>
      </c>
    </row>
    <row r="43" spans="1:13" ht="31.5">
      <c r="A43" s="115">
        <v>6</v>
      </c>
      <c r="B43" s="137" t="s">
        <v>103</v>
      </c>
      <c r="C43" s="182" t="s">
        <v>144</v>
      </c>
      <c r="D43" s="123" t="s">
        <v>80</v>
      </c>
      <c r="E43" s="140"/>
      <c r="F43" s="124">
        <v>65.38</v>
      </c>
      <c r="G43" s="123"/>
      <c r="H43" s="125"/>
      <c r="I43" s="123"/>
      <c r="J43" s="125"/>
      <c r="K43" s="123"/>
      <c r="L43" s="125"/>
      <c r="M43" s="126"/>
    </row>
    <row r="44" spans="1:13" ht="18">
      <c r="A44" s="127"/>
      <c r="B44" s="128"/>
      <c r="C44" s="78" t="s">
        <v>50</v>
      </c>
      <c r="D44" s="62" t="s">
        <v>55</v>
      </c>
      <c r="E44" s="120">
        <v>3.42</v>
      </c>
      <c r="F44" s="130">
        <f>F43*E44</f>
        <v>223.59959999999998</v>
      </c>
      <c r="G44" s="120"/>
      <c r="H44" s="120"/>
      <c r="I44" s="120">
        <v>6</v>
      </c>
      <c r="J44" s="120">
        <f>F44*I44</f>
        <v>1341.5975999999998</v>
      </c>
      <c r="K44" s="120"/>
      <c r="L44" s="120"/>
      <c r="M44" s="164">
        <f>J44</f>
        <v>1341.5975999999998</v>
      </c>
    </row>
    <row r="45" spans="1:13" ht="18">
      <c r="A45" s="127"/>
      <c r="B45" s="128"/>
      <c r="C45" s="129" t="s">
        <v>104</v>
      </c>
      <c r="D45" s="62" t="s">
        <v>56</v>
      </c>
      <c r="E45" s="120">
        <v>1.13</v>
      </c>
      <c r="F45" s="130">
        <f>F43*E45</f>
        <v>73.87939999999999</v>
      </c>
      <c r="G45" s="120"/>
      <c r="H45" s="120"/>
      <c r="I45" s="120"/>
      <c r="J45" s="120"/>
      <c r="K45" s="120">
        <v>39.7</v>
      </c>
      <c r="L45" s="120">
        <f>F45*K45</f>
        <v>2933.0121799999997</v>
      </c>
      <c r="M45" s="164">
        <f>L45</f>
        <v>2933.0121799999997</v>
      </c>
    </row>
    <row r="46" spans="1:13" ht="18">
      <c r="A46" s="127"/>
      <c r="B46" s="128"/>
      <c r="C46" s="60" t="s">
        <v>59</v>
      </c>
      <c r="D46" s="123"/>
      <c r="E46" s="140"/>
      <c r="F46" s="140"/>
      <c r="G46" s="120"/>
      <c r="H46" s="120"/>
      <c r="I46" s="120"/>
      <c r="J46" s="120"/>
      <c r="K46" s="120"/>
      <c r="L46" s="120"/>
      <c r="M46" s="164"/>
    </row>
    <row r="47" spans="1:13" ht="18">
      <c r="A47" s="127"/>
      <c r="B47" s="128"/>
      <c r="C47" s="129" t="s">
        <v>105</v>
      </c>
      <c r="D47" s="123" t="s">
        <v>80</v>
      </c>
      <c r="E47" s="130">
        <v>0.092</v>
      </c>
      <c r="F47" s="140">
        <f>F43*E47</f>
        <v>6.014959999999999</v>
      </c>
      <c r="G47" s="120">
        <v>93</v>
      </c>
      <c r="H47" s="120">
        <f>F47*G47</f>
        <v>559.3912799999999</v>
      </c>
      <c r="I47" s="120"/>
      <c r="J47" s="120"/>
      <c r="K47" s="120"/>
      <c r="L47" s="120"/>
      <c r="M47" s="164">
        <f>H47</f>
        <v>559.3912799999999</v>
      </c>
    </row>
    <row r="48" spans="1:13" ht="18">
      <c r="A48" s="127"/>
      <c r="B48" s="128"/>
      <c r="C48" s="129" t="s">
        <v>145</v>
      </c>
      <c r="D48" s="123" t="s">
        <v>18</v>
      </c>
      <c r="E48" s="140"/>
      <c r="F48" s="120">
        <v>379</v>
      </c>
      <c r="G48" s="120">
        <v>45.8</v>
      </c>
      <c r="H48" s="120">
        <f>F48*G48</f>
        <v>17358.2</v>
      </c>
      <c r="I48" s="120"/>
      <c r="J48" s="120"/>
      <c r="K48" s="120"/>
      <c r="L48" s="120"/>
      <c r="M48" s="164">
        <f>H48</f>
        <v>17358.2</v>
      </c>
    </row>
    <row r="49" spans="1:13" ht="30">
      <c r="A49" s="127"/>
      <c r="B49" s="60" t="s">
        <v>58</v>
      </c>
      <c r="C49" s="66" t="s">
        <v>168</v>
      </c>
      <c r="D49" s="62" t="s">
        <v>11</v>
      </c>
      <c r="E49" s="120"/>
      <c r="F49" s="118">
        <f>F43*2.5</f>
        <v>163.45</v>
      </c>
      <c r="G49" s="120"/>
      <c r="H49" s="120">
        <f>G49*F49</f>
        <v>0</v>
      </c>
      <c r="I49" s="120"/>
      <c r="J49" s="120">
        <f>I49*F49</f>
        <v>0</v>
      </c>
      <c r="K49" s="120">
        <v>21.05</v>
      </c>
      <c r="L49" s="120">
        <f>K49*F49</f>
        <v>3440.6225</v>
      </c>
      <c r="M49" s="164">
        <f>L49+J49+H49</f>
        <v>3440.6225</v>
      </c>
    </row>
    <row r="50" spans="1:13" ht="30">
      <c r="A50" s="115">
        <v>7</v>
      </c>
      <c r="B50" s="183" t="s">
        <v>106</v>
      </c>
      <c r="C50" s="55" t="s">
        <v>107</v>
      </c>
      <c r="D50" s="62" t="s">
        <v>11</v>
      </c>
      <c r="E50" s="62" t="s">
        <v>2</v>
      </c>
      <c r="F50" s="118">
        <f>F49</f>
        <v>163.45</v>
      </c>
      <c r="G50" s="63"/>
      <c r="H50" s="76"/>
      <c r="I50" s="63"/>
      <c r="J50" s="76"/>
      <c r="K50" s="62"/>
      <c r="L50" s="76"/>
      <c r="M50" s="77"/>
    </row>
    <row r="51" spans="1:13" ht="18">
      <c r="A51" s="59"/>
      <c r="B51" s="137" t="s">
        <v>108</v>
      </c>
      <c r="C51" s="78" t="s">
        <v>50</v>
      </c>
      <c r="D51" s="62" t="s">
        <v>55</v>
      </c>
      <c r="E51" s="120">
        <v>0.22</v>
      </c>
      <c r="F51" s="120">
        <f>E51*F50</f>
        <v>35.958999999999996</v>
      </c>
      <c r="G51" s="120">
        <v>0</v>
      </c>
      <c r="H51" s="120">
        <f>G51*F51</f>
        <v>0</v>
      </c>
      <c r="I51" s="120">
        <v>6</v>
      </c>
      <c r="J51" s="120">
        <f>F51*I51</f>
        <v>215.75399999999996</v>
      </c>
      <c r="K51" s="120"/>
      <c r="L51" s="120" t="s">
        <v>2</v>
      </c>
      <c r="M51" s="164">
        <f>J51</f>
        <v>215.75399999999996</v>
      </c>
    </row>
    <row r="52" spans="1:13" ht="18">
      <c r="A52" s="59"/>
      <c r="B52" s="137" t="s">
        <v>109</v>
      </c>
      <c r="C52" s="78" t="s">
        <v>110</v>
      </c>
      <c r="D52" s="62" t="s">
        <v>56</v>
      </c>
      <c r="E52" s="131">
        <v>0.11</v>
      </c>
      <c r="F52" s="120">
        <f>E52*F50</f>
        <v>17.979499999999998</v>
      </c>
      <c r="G52" s="120"/>
      <c r="H52" s="120" t="s">
        <v>2</v>
      </c>
      <c r="I52" s="120"/>
      <c r="J52" s="120" t="s">
        <v>2</v>
      </c>
      <c r="K52" s="120">
        <v>44.03</v>
      </c>
      <c r="L52" s="120">
        <f>K52*F52</f>
        <v>791.6373849999999</v>
      </c>
      <c r="M52" s="164">
        <f>L52</f>
        <v>791.6373849999999</v>
      </c>
    </row>
    <row r="53" spans="1:13" ht="31.5">
      <c r="A53" s="115">
        <v>8</v>
      </c>
      <c r="B53" s="222" t="s">
        <v>146</v>
      </c>
      <c r="C53" s="117" t="s">
        <v>147</v>
      </c>
      <c r="D53" s="123" t="s">
        <v>82</v>
      </c>
      <c r="E53" s="123"/>
      <c r="F53" s="118">
        <v>747</v>
      </c>
      <c r="G53" s="123"/>
      <c r="H53" s="125"/>
      <c r="I53" s="123"/>
      <c r="J53" s="125"/>
      <c r="K53" s="123"/>
      <c r="L53" s="125"/>
      <c r="M53" s="126"/>
    </row>
    <row r="54" spans="1:13" ht="18">
      <c r="A54" s="127"/>
      <c r="B54" s="128"/>
      <c r="C54" s="61" t="s">
        <v>47</v>
      </c>
      <c r="D54" s="62" t="s">
        <v>55</v>
      </c>
      <c r="E54" s="130">
        <v>0.564</v>
      </c>
      <c r="F54" s="120">
        <f>F53*E54</f>
        <v>421.30799999999994</v>
      </c>
      <c r="G54" s="120"/>
      <c r="H54" s="120"/>
      <c r="I54" s="120">
        <v>6</v>
      </c>
      <c r="J54" s="120">
        <f>F54*I54</f>
        <v>2527.8479999999995</v>
      </c>
      <c r="K54" s="120"/>
      <c r="L54" s="120"/>
      <c r="M54" s="121">
        <f>J54</f>
        <v>2527.8479999999995</v>
      </c>
    </row>
    <row r="55" spans="1:13" ht="18">
      <c r="A55" s="127"/>
      <c r="B55" s="128"/>
      <c r="C55" s="78" t="s">
        <v>51</v>
      </c>
      <c r="D55" s="62" t="s">
        <v>4</v>
      </c>
      <c r="E55" s="140">
        <v>0.0409</v>
      </c>
      <c r="F55" s="120">
        <f>F53*E55</f>
        <v>30.5523</v>
      </c>
      <c r="G55" s="120"/>
      <c r="H55" s="120"/>
      <c r="I55" s="120"/>
      <c r="J55" s="120"/>
      <c r="K55" s="120">
        <v>4</v>
      </c>
      <c r="L55" s="120">
        <f>F55*K55</f>
        <v>122.2092</v>
      </c>
      <c r="M55" s="121">
        <f>L55</f>
        <v>122.2092</v>
      </c>
    </row>
    <row r="56" spans="1:13" ht="18">
      <c r="A56" s="127"/>
      <c r="B56" s="128"/>
      <c r="C56" s="60" t="s">
        <v>59</v>
      </c>
      <c r="D56" s="123"/>
      <c r="E56" s="120"/>
      <c r="F56" s="120"/>
      <c r="G56" s="120"/>
      <c r="H56" s="120"/>
      <c r="I56" s="120"/>
      <c r="J56" s="120"/>
      <c r="K56" s="120"/>
      <c r="L56" s="120"/>
      <c r="M56" s="121"/>
    </row>
    <row r="57" spans="1:13" ht="18">
      <c r="A57" s="127"/>
      <c r="B57" s="128"/>
      <c r="C57" s="129" t="s">
        <v>148</v>
      </c>
      <c r="D57" s="123" t="s">
        <v>11</v>
      </c>
      <c r="E57" s="140">
        <v>0.0045</v>
      </c>
      <c r="F57" s="140">
        <f>F53*E57</f>
        <v>3.3615</v>
      </c>
      <c r="G57" s="120">
        <v>1136</v>
      </c>
      <c r="H57" s="120">
        <f>F57*G57</f>
        <v>3818.6639999999998</v>
      </c>
      <c r="I57" s="120"/>
      <c r="J57" s="120"/>
      <c r="K57" s="120"/>
      <c r="L57" s="120"/>
      <c r="M57" s="121">
        <f>H57</f>
        <v>3818.6639999999998</v>
      </c>
    </row>
    <row r="58" spans="1:13" ht="18">
      <c r="A58" s="127"/>
      <c r="B58" s="128"/>
      <c r="C58" s="129" t="s">
        <v>60</v>
      </c>
      <c r="D58" s="123" t="s">
        <v>4</v>
      </c>
      <c r="E58" s="140">
        <v>0.265</v>
      </c>
      <c r="F58" s="120">
        <f>F53*E58</f>
        <v>197.955</v>
      </c>
      <c r="G58" s="120">
        <v>4</v>
      </c>
      <c r="H58" s="120">
        <f>G58*F58</f>
        <v>791.82</v>
      </c>
      <c r="I58" s="120"/>
      <c r="J58" s="120"/>
      <c r="K58" s="120"/>
      <c r="L58" s="120"/>
      <c r="M58" s="121">
        <f>H58</f>
        <v>791.82</v>
      </c>
    </row>
    <row r="59" spans="1:13" ht="31.5">
      <c r="A59" s="127"/>
      <c r="B59" s="60" t="s">
        <v>58</v>
      </c>
      <c r="C59" s="117" t="s">
        <v>169</v>
      </c>
      <c r="D59" s="62" t="s">
        <v>11</v>
      </c>
      <c r="E59" s="120"/>
      <c r="F59" s="223">
        <f>F57</f>
        <v>3.3615</v>
      </c>
      <c r="G59" s="120"/>
      <c r="H59" s="120">
        <f>G59*F59</f>
        <v>0</v>
      </c>
      <c r="I59" s="120"/>
      <c r="J59" s="120">
        <f>I59*F59</f>
        <v>0</v>
      </c>
      <c r="K59" s="120">
        <v>21.05</v>
      </c>
      <c r="L59" s="120">
        <f>K59*F59</f>
        <v>70.759575</v>
      </c>
      <c r="M59" s="121">
        <f>L59+J59+H59</f>
        <v>70.759575</v>
      </c>
    </row>
    <row r="60" spans="1:13" ht="18">
      <c r="A60" s="115">
        <v>9</v>
      </c>
      <c r="B60" s="137" t="s">
        <v>149</v>
      </c>
      <c r="C60" s="182" t="s">
        <v>150</v>
      </c>
      <c r="D60" s="123" t="s">
        <v>11</v>
      </c>
      <c r="E60" s="224"/>
      <c r="F60" s="195">
        <f>F64+F65+F66</f>
        <v>3.5429999999999997</v>
      </c>
      <c r="G60" s="225"/>
      <c r="H60" s="225">
        <f aca="true" t="shared" si="0" ref="H60:H68">F60*G60</f>
        <v>0</v>
      </c>
      <c r="I60" s="225"/>
      <c r="J60" s="225">
        <f aca="true" t="shared" si="1" ref="J60:J68">F60*I60</f>
        <v>0</v>
      </c>
      <c r="K60" s="225"/>
      <c r="L60" s="225">
        <f aca="true" t="shared" si="2" ref="L60:L68">F60*K60</f>
        <v>0</v>
      </c>
      <c r="M60" s="226">
        <f aca="true" t="shared" si="3" ref="M60:M69">L60+J60+H60</f>
        <v>0</v>
      </c>
    </row>
    <row r="61" spans="1:13" ht="18">
      <c r="A61" s="227"/>
      <c r="B61" s="228"/>
      <c r="C61" s="61" t="s">
        <v>47</v>
      </c>
      <c r="D61" s="62" t="s">
        <v>55</v>
      </c>
      <c r="E61" s="168">
        <v>37.4</v>
      </c>
      <c r="F61" s="168">
        <f>F60*E61</f>
        <v>132.5082</v>
      </c>
      <c r="G61" s="229"/>
      <c r="H61" s="229">
        <f t="shared" si="0"/>
        <v>0</v>
      </c>
      <c r="I61" s="229">
        <v>7.8</v>
      </c>
      <c r="J61" s="229">
        <f t="shared" si="1"/>
        <v>1033.56396</v>
      </c>
      <c r="K61" s="229"/>
      <c r="L61" s="229">
        <f t="shared" si="2"/>
        <v>0</v>
      </c>
      <c r="M61" s="230">
        <f t="shared" si="3"/>
        <v>1033.56396</v>
      </c>
    </row>
    <row r="62" spans="1:13" ht="18">
      <c r="A62" s="227"/>
      <c r="B62" s="228"/>
      <c r="C62" s="78" t="s">
        <v>51</v>
      </c>
      <c r="D62" s="123" t="s">
        <v>4</v>
      </c>
      <c r="E62" s="168">
        <v>6.32</v>
      </c>
      <c r="F62" s="168">
        <f>F60*E62</f>
        <v>22.391759999999998</v>
      </c>
      <c r="G62" s="229"/>
      <c r="H62" s="229">
        <f t="shared" si="0"/>
        <v>0</v>
      </c>
      <c r="I62" s="229"/>
      <c r="J62" s="229">
        <f t="shared" si="1"/>
        <v>0</v>
      </c>
      <c r="K62" s="229">
        <v>4</v>
      </c>
      <c r="L62" s="229">
        <f t="shared" si="2"/>
        <v>89.56703999999999</v>
      </c>
      <c r="M62" s="230">
        <f t="shared" si="3"/>
        <v>89.56703999999999</v>
      </c>
    </row>
    <row r="63" spans="1:13" ht="18">
      <c r="A63" s="227"/>
      <c r="B63" s="228"/>
      <c r="C63" s="60" t="s">
        <v>59</v>
      </c>
      <c r="D63" s="123"/>
      <c r="E63" s="168"/>
      <c r="F63" s="168"/>
      <c r="G63" s="229"/>
      <c r="H63" s="229">
        <f t="shared" si="0"/>
        <v>0</v>
      </c>
      <c r="I63" s="229"/>
      <c r="J63" s="229">
        <f t="shared" si="1"/>
        <v>0</v>
      </c>
      <c r="K63" s="229"/>
      <c r="L63" s="229">
        <f t="shared" si="2"/>
        <v>0</v>
      </c>
      <c r="M63" s="230">
        <f t="shared" si="3"/>
        <v>0</v>
      </c>
    </row>
    <row r="64" spans="1:13" ht="18">
      <c r="A64" s="227"/>
      <c r="B64" s="228"/>
      <c r="C64" s="231" t="s">
        <v>153</v>
      </c>
      <c r="D64" s="123" t="s">
        <v>11</v>
      </c>
      <c r="E64" s="168"/>
      <c r="F64" s="163">
        <v>1.64</v>
      </c>
      <c r="G64" s="229">
        <v>1900</v>
      </c>
      <c r="H64" s="229">
        <f>F64*G64</f>
        <v>3116</v>
      </c>
      <c r="I64" s="229"/>
      <c r="J64" s="229">
        <f>F64*I64</f>
        <v>0</v>
      </c>
      <c r="K64" s="229"/>
      <c r="L64" s="229">
        <f>F64*K64</f>
        <v>0</v>
      </c>
      <c r="M64" s="230">
        <f>L64+J64+H64</f>
        <v>3116</v>
      </c>
    </row>
    <row r="65" spans="1:13" ht="18">
      <c r="A65" s="227"/>
      <c r="B65" s="228"/>
      <c r="C65" s="231" t="s">
        <v>154</v>
      </c>
      <c r="D65" s="123" t="s">
        <v>11</v>
      </c>
      <c r="E65" s="168"/>
      <c r="F65" s="163">
        <v>1.87</v>
      </c>
      <c r="G65" s="229">
        <v>1900</v>
      </c>
      <c r="H65" s="229">
        <f>F65*G65</f>
        <v>3553</v>
      </c>
      <c r="I65" s="229"/>
      <c r="J65" s="229">
        <f>F65*I65</f>
        <v>0</v>
      </c>
      <c r="K65" s="229"/>
      <c r="L65" s="229">
        <f>F65*K65</f>
        <v>0</v>
      </c>
      <c r="M65" s="230">
        <f>L65+J65+H65</f>
        <v>3553</v>
      </c>
    </row>
    <row r="66" spans="1:13" ht="31.5">
      <c r="A66" s="227"/>
      <c r="B66" s="228"/>
      <c r="C66" s="231" t="s">
        <v>151</v>
      </c>
      <c r="D66" s="123" t="s">
        <v>11</v>
      </c>
      <c r="E66" s="168"/>
      <c r="F66" s="163">
        <v>0.033</v>
      </c>
      <c r="G66" s="229">
        <v>1636</v>
      </c>
      <c r="H66" s="229">
        <f>F66*G66</f>
        <v>53.988</v>
      </c>
      <c r="I66" s="229"/>
      <c r="J66" s="229">
        <f>F66*I66</f>
        <v>0</v>
      </c>
      <c r="K66" s="229"/>
      <c r="L66" s="229">
        <f>F66*K66</f>
        <v>0</v>
      </c>
      <c r="M66" s="230">
        <f>L66+J66+H66</f>
        <v>53.988</v>
      </c>
    </row>
    <row r="67" spans="1:13" ht="18">
      <c r="A67" s="227"/>
      <c r="B67" s="228"/>
      <c r="C67" s="129" t="s">
        <v>152</v>
      </c>
      <c r="D67" s="123" t="s">
        <v>80</v>
      </c>
      <c r="E67" s="168">
        <v>0.75</v>
      </c>
      <c r="F67" s="163">
        <f>F60*E67</f>
        <v>2.65725</v>
      </c>
      <c r="G67" s="229">
        <v>92</v>
      </c>
      <c r="H67" s="229">
        <f t="shared" si="0"/>
        <v>244.46699999999998</v>
      </c>
      <c r="I67" s="229"/>
      <c r="J67" s="229">
        <f t="shared" si="1"/>
        <v>0</v>
      </c>
      <c r="K67" s="229"/>
      <c r="L67" s="229">
        <f t="shared" si="2"/>
        <v>0</v>
      </c>
      <c r="M67" s="230">
        <f t="shared" si="3"/>
        <v>244.46699999999998</v>
      </c>
    </row>
    <row r="68" spans="1:13" ht="18">
      <c r="A68" s="227"/>
      <c r="B68" s="228"/>
      <c r="C68" s="129" t="s">
        <v>60</v>
      </c>
      <c r="D68" s="123" t="s">
        <v>4</v>
      </c>
      <c r="E68" s="168">
        <v>7.63</v>
      </c>
      <c r="F68" s="168">
        <f>F60*E68</f>
        <v>27.033089999999998</v>
      </c>
      <c r="G68" s="229">
        <v>4</v>
      </c>
      <c r="H68" s="229">
        <f t="shared" si="0"/>
        <v>108.13235999999999</v>
      </c>
      <c r="I68" s="229"/>
      <c r="J68" s="229">
        <f t="shared" si="1"/>
        <v>0</v>
      </c>
      <c r="K68" s="229"/>
      <c r="L68" s="229">
        <f t="shared" si="2"/>
        <v>0</v>
      </c>
      <c r="M68" s="230">
        <f t="shared" si="3"/>
        <v>108.13235999999999</v>
      </c>
    </row>
    <row r="69" spans="1:13" ht="30">
      <c r="A69" s="115"/>
      <c r="B69" s="60" t="s">
        <v>58</v>
      </c>
      <c r="C69" s="66" t="s">
        <v>170</v>
      </c>
      <c r="D69" s="62" t="s">
        <v>11</v>
      </c>
      <c r="E69" s="120"/>
      <c r="F69" s="122">
        <f>F60</f>
        <v>3.5429999999999997</v>
      </c>
      <c r="G69" s="120"/>
      <c r="H69" s="120">
        <f>G69*F69</f>
        <v>0</v>
      </c>
      <c r="I69" s="120"/>
      <c r="J69" s="120">
        <f>I69*F69</f>
        <v>0</v>
      </c>
      <c r="K69" s="120">
        <v>21.05</v>
      </c>
      <c r="L69" s="120">
        <f>K69*F69</f>
        <v>74.58015</v>
      </c>
      <c r="M69" s="164">
        <f t="shared" si="3"/>
        <v>74.58015</v>
      </c>
    </row>
    <row r="70" spans="1:13" ht="45">
      <c r="A70" s="115">
        <v>10</v>
      </c>
      <c r="B70" s="65" t="s">
        <v>81</v>
      </c>
      <c r="C70" s="66" t="s">
        <v>113</v>
      </c>
      <c r="D70" s="62" t="s">
        <v>54</v>
      </c>
      <c r="E70" s="131"/>
      <c r="F70" s="124">
        <v>37</v>
      </c>
      <c r="G70" s="131"/>
      <c r="H70" s="120"/>
      <c r="I70" s="131"/>
      <c r="J70" s="120"/>
      <c r="K70" s="131"/>
      <c r="L70" s="120"/>
      <c r="M70" s="121"/>
    </row>
    <row r="71" spans="1:13" ht="18">
      <c r="A71" s="59"/>
      <c r="B71" s="60"/>
      <c r="C71" s="61" t="s">
        <v>47</v>
      </c>
      <c r="D71" s="62" t="s">
        <v>6</v>
      </c>
      <c r="E71" s="120">
        <v>1.78</v>
      </c>
      <c r="F71" s="120">
        <f>F70*E71</f>
        <v>65.86</v>
      </c>
      <c r="G71" s="120"/>
      <c r="H71" s="120"/>
      <c r="I71" s="120">
        <v>6</v>
      </c>
      <c r="J71" s="120">
        <f>F71*I71</f>
        <v>395.15999999999997</v>
      </c>
      <c r="K71" s="120"/>
      <c r="L71" s="120"/>
      <c r="M71" s="121">
        <f>J71</f>
        <v>395.15999999999997</v>
      </c>
    </row>
    <row r="72" spans="1:13" ht="18">
      <c r="A72" s="59"/>
      <c r="B72" s="60"/>
      <c r="C72" s="60" t="s">
        <v>59</v>
      </c>
      <c r="D72" s="62"/>
      <c r="E72" s="120"/>
      <c r="F72" s="120"/>
      <c r="G72" s="120"/>
      <c r="H72" s="120"/>
      <c r="I72" s="120"/>
      <c r="J72" s="120"/>
      <c r="K72" s="120"/>
      <c r="L72" s="120"/>
      <c r="M72" s="121"/>
    </row>
    <row r="73" spans="1:13" ht="18">
      <c r="A73" s="59"/>
      <c r="B73" s="60"/>
      <c r="C73" s="61" t="s">
        <v>111</v>
      </c>
      <c r="D73" s="62" t="s">
        <v>54</v>
      </c>
      <c r="E73" s="120">
        <v>1.1</v>
      </c>
      <c r="F73" s="120">
        <f>F70*E73</f>
        <v>40.7</v>
      </c>
      <c r="G73" s="120">
        <v>10</v>
      </c>
      <c r="H73" s="120">
        <f>F73*G73</f>
        <v>407</v>
      </c>
      <c r="I73" s="120"/>
      <c r="J73" s="120"/>
      <c r="K73" s="120"/>
      <c r="L73" s="120"/>
      <c r="M73" s="121">
        <f>H73</f>
        <v>407</v>
      </c>
    </row>
    <row r="74" spans="1:13" ht="30">
      <c r="A74" s="59"/>
      <c r="B74" s="60" t="s">
        <v>58</v>
      </c>
      <c r="C74" s="66" t="s">
        <v>171</v>
      </c>
      <c r="D74" s="62" t="s">
        <v>11</v>
      </c>
      <c r="E74" s="120"/>
      <c r="F74" s="118">
        <f>F73*1.9</f>
        <v>77.33</v>
      </c>
      <c r="G74" s="120"/>
      <c r="H74" s="120">
        <f>G74*F74</f>
        <v>0</v>
      </c>
      <c r="I74" s="120"/>
      <c r="J74" s="120">
        <f>I74*F74</f>
        <v>0</v>
      </c>
      <c r="K74" s="120">
        <v>14.92</v>
      </c>
      <c r="L74" s="120">
        <f>K74*F74</f>
        <v>1153.7636</v>
      </c>
      <c r="M74" s="121">
        <f>L74+J74+H74</f>
        <v>1153.7636</v>
      </c>
    </row>
    <row r="75" spans="1:13" ht="18">
      <c r="A75" s="115"/>
      <c r="B75" s="60"/>
      <c r="C75" s="70" t="s">
        <v>16</v>
      </c>
      <c r="D75" s="71" t="s">
        <v>4</v>
      </c>
      <c r="E75" s="132"/>
      <c r="F75" s="132"/>
      <c r="G75" s="133"/>
      <c r="H75" s="133">
        <f>SUM(H30:H74)</f>
        <v>30411.062640000004</v>
      </c>
      <c r="I75" s="133"/>
      <c r="J75" s="133">
        <f>SUM(J30:J74)</f>
        <v>6057.2235599999985</v>
      </c>
      <c r="K75" s="133"/>
      <c r="L75" s="133">
        <f>SUM(L30:L74)</f>
        <v>9985.161789999998</v>
      </c>
      <c r="M75" s="134">
        <f>H75+J75+L75</f>
        <v>46453.44799</v>
      </c>
    </row>
    <row r="76" spans="1:13" ht="18">
      <c r="A76" s="127"/>
      <c r="B76" s="60"/>
      <c r="C76" s="74" t="s">
        <v>98</v>
      </c>
      <c r="D76" s="62"/>
      <c r="E76" s="131"/>
      <c r="F76" s="120"/>
      <c r="G76" s="120"/>
      <c r="H76" s="120"/>
      <c r="I76" s="120"/>
      <c r="J76" s="120"/>
      <c r="K76" s="120"/>
      <c r="L76" s="120"/>
      <c r="M76" s="121"/>
    </row>
    <row r="77" spans="1:13" ht="30">
      <c r="A77" s="115">
        <v>1</v>
      </c>
      <c r="B77" s="80" t="s">
        <v>7</v>
      </c>
      <c r="C77" s="66" t="s">
        <v>161</v>
      </c>
      <c r="D77" s="62" t="s">
        <v>54</v>
      </c>
      <c r="E77" s="81"/>
      <c r="F77" s="118">
        <v>808</v>
      </c>
      <c r="G77" s="81"/>
      <c r="H77" s="82"/>
      <c r="I77" s="83"/>
      <c r="J77" s="82"/>
      <c r="K77" s="83"/>
      <c r="L77" s="82"/>
      <c r="M77" s="84"/>
    </row>
    <row r="78" spans="1:13" ht="18">
      <c r="A78" s="141"/>
      <c r="B78" s="85"/>
      <c r="C78" s="86" t="s">
        <v>47</v>
      </c>
      <c r="D78" s="87" t="s">
        <v>6</v>
      </c>
      <c r="E78" s="130">
        <v>0.15</v>
      </c>
      <c r="F78" s="120">
        <f>F77*E78</f>
        <v>121.19999999999999</v>
      </c>
      <c r="G78" s="120"/>
      <c r="H78" s="120"/>
      <c r="I78" s="120">
        <v>6</v>
      </c>
      <c r="J78" s="120">
        <f>F78*I78</f>
        <v>727.1999999999999</v>
      </c>
      <c r="K78" s="120"/>
      <c r="L78" s="120"/>
      <c r="M78" s="164">
        <f>H78+J78+L78</f>
        <v>727.1999999999999</v>
      </c>
    </row>
    <row r="79" spans="1:13" ht="30">
      <c r="A79" s="141"/>
      <c r="B79" s="85"/>
      <c r="C79" s="86" t="s">
        <v>101</v>
      </c>
      <c r="D79" s="87" t="s">
        <v>67</v>
      </c>
      <c r="E79" s="140">
        <v>0.0216</v>
      </c>
      <c r="F79" s="120">
        <f>F77*E79</f>
        <v>17.4528</v>
      </c>
      <c r="G79" s="120"/>
      <c r="H79" s="120"/>
      <c r="I79" s="120"/>
      <c r="J79" s="120"/>
      <c r="K79" s="120">
        <v>29.6</v>
      </c>
      <c r="L79" s="120">
        <f>F79*K79</f>
        <v>516.60288</v>
      </c>
      <c r="M79" s="164">
        <f>H79+J79+L79</f>
        <v>516.60288</v>
      </c>
    </row>
    <row r="80" spans="1:13" ht="18">
      <c r="A80" s="141"/>
      <c r="B80" s="85"/>
      <c r="C80" s="86" t="s">
        <v>61</v>
      </c>
      <c r="D80" s="87" t="s">
        <v>67</v>
      </c>
      <c r="E80" s="140">
        <v>0.0273</v>
      </c>
      <c r="F80" s="120">
        <f>F78*E80</f>
        <v>3.30876</v>
      </c>
      <c r="G80" s="120"/>
      <c r="H80" s="120"/>
      <c r="I80" s="120"/>
      <c r="J80" s="120"/>
      <c r="K80" s="120">
        <v>24.32</v>
      </c>
      <c r="L80" s="120">
        <f>F80*K80</f>
        <v>80.4690432</v>
      </c>
      <c r="M80" s="164">
        <f>H80+J80+L80</f>
        <v>80.4690432</v>
      </c>
    </row>
    <row r="81" spans="1:13" ht="18">
      <c r="A81" s="141"/>
      <c r="B81" s="85"/>
      <c r="C81" s="86" t="s">
        <v>48</v>
      </c>
      <c r="D81" s="87" t="s">
        <v>67</v>
      </c>
      <c r="E81" s="140">
        <v>0.0097</v>
      </c>
      <c r="F81" s="120">
        <f>F77*E81</f>
        <v>7.8376</v>
      </c>
      <c r="G81" s="120"/>
      <c r="H81" s="120"/>
      <c r="I81" s="120"/>
      <c r="J81" s="120"/>
      <c r="K81" s="120">
        <v>50.75</v>
      </c>
      <c r="L81" s="120">
        <f>F81*K81</f>
        <v>397.7582</v>
      </c>
      <c r="M81" s="164">
        <f>H81+J81+L81</f>
        <v>397.7582</v>
      </c>
    </row>
    <row r="82" spans="1:13" ht="18">
      <c r="A82" s="141"/>
      <c r="B82" s="85"/>
      <c r="C82" s="60" t="s">
        <v>59</v>
      </c>
      <c r="D82" s="87"/>
      <c r="E82" s="140"/>
      <c r="F82" s="120"/>
      <c r="G82" s="120"/>
      <c r="H82" s="120"/>
      <c r="I82" s="120"/>
      <c r="J82" s="120"/>
      <c r="K82" s="120"/>
      <c r="L82" s="120"/>
      <c r="M82" s="164"/>
    </row>
    <row r="83" spans="1:13" ht="18">
      <c r="A83" s="141"/>
      <c r="B83" s="85"/>
      <c r="C83" s="86" t="s">
        <v>62</v>
      </c>
      <c r="D83" s="62" t="s">
        <v>54</v>
      </c>
      <c r="E83" s="120">
        <v>1.22</v>
      </c>
      <c r="F83" s="120">
        <f>F77*E83</f>
        <v>985.76</v>
      </c>
      <c r="G83" s="120">
        <v>18</v>
      </c>
      <c r="H83" s="120">
        <f>F83*G83</f>
        <v>17743.68</v>
      </c>
      <c r="I83" s="120"/>
      <c r="J83" s="120"/>
      <c r="K83" s="120"/>
      <c r="L83" s="120"/>
      <c r="M83" s="164">
        <f>H83+J83+L83</f>
        <v>17743.68</v>
      </c>
    </row>
    <row r="84" spans="1:13" ht="18">
      <c r="A84" s="141"/>
      <c r="B84" s="85"/>
      <c r="C84" s="86" t="s">
        <v>49</v>
      </c>
      <c r="D84" s="62" t="s">
        <v>54</v>
      </c>
      <c r="E84" s="130">
        <v>0.07</v>
      </c>
      <c r="F84" s="120">
        <f>F77*E84</f>
        <v>56.56</v>
      </c>
      <c r="G84" s="120">
        <v>2.82</v>
      </c>
      <c r="H84" s="120">
        <f>F84*G84</f>
        <v>159.4992</v>
      </c>
      <c r="I84" s="120"/>
      <c r="J84" s="120"/>
      <c r="K84" s="120"/>
      <c r="L84" s="120"/>
      <c r="M84" s="164">
        <f>H84+J84+L84</f>
        <v>159.4992</v>
      </c>
    </row>
    <row r="85" spans="1:13" ht="30">
      <c r="A85" s="141"/>
      <c r="B85" s="60" t="s">
        <v>58</v>
      </c>
      <c r="C85" s="66" t="s">
        <v>172</v>
      </c>
      <c r="D85" s="62" t="s">
        <v>11</v>
      </c>
      <c r="E85" s="120"/>
      <c r="F85" s="118">
        <v>1315</v>
      </c>
      <c r="G85" s="120"/>
      <c r="H85" s="120">
        <f>G85*F85</f>
        <v>0</v>
      </c>
      <c r="I85" s="120"/>
      <c r="J85" s="120">
        <f>I85*F85</f>
        <v>0</v>
      </c>
      <c r="K85" s="120">
        <v>14.92</v>
      </c>
      <c r="L85" s="120">
        <f>K85*F85</f>
        <v>19619.8</v>
      </c>
      <c r="M85" s="121">
        <f>L85+J85+H85</f>
        <v>19619.8</v>
      </c>
    </row>
    <row r="86" spans="1:13" ht="30">
      <c r="A86" s="115">
        <v>2</v>
      </c>
      <c r="B86" s="169" t="s">
        <v>99</v>
      </c>
      <c r="C86" s="66" t="s">
        <v>155</v>
      </c>
      <c r="D86" s="60" t="s">
        <v>53</v>
      </c>
      <c r="E86" s="170"/>
      <c r="F86" s="124">
        <v>2862</v>
      </c>
      <c r="G86" s="170"/>
      <c r="H86" s="171"/>
      <c r="I86" s="172"/>
      <c r="J86" s="171"/>
      <c r="K86" s="172"/>
      <c r="L86" s="171"/>
      <c r="M86" s="173"/>
    </row>
    <row r="87" spans="1:13" ht="18">
      <c r="A87" s="88"/>
      <c r="B87" s="174"/>
      <c r="C87" s="175" t="s">
        <v>47</v>
      </c>
      <c r="D87" s="176" t="s">
        <v>6</v>
      </c>
      <c r="E87" s="130">
        <v>0.033</v>
      </c>
      <c r="F87" s="120">
        <f>F86*E87</f>
        <v>94.446</v>
      </c>
      <c r="G87" s="120"/>
      <c r="H87" s="120"/>
      <c r="I87" s="120">
        <v>6</v>
      </c>
      <c r="J87" s="120">
        <f>F87*I87</f>
        <v>566.6759999999999</v>
      </c>
      <c r="K87" s="120"/>
      <c r="L87" s="120"/>
      <c r="M87" s="164">
        <f aca="true" t="shared" si="4" ref="M87:M93">H87+J87+L87</f>
        <v>566.6759999999999</v>
      </c>
    </row>
    <row r="88" spans="1:13" ht="18">
      <c r="A88" s="88"/>
      <c r="B88" s="174"/>
      <c r="C88" s="175" t="s">
        <v>63</v>
      </c>
      <c r="D88" s="176" t="s">
        <v>67</v>
      </c>
      <c r="E88" s="135">
        <v>0.00042</v>
      </c>
      <c r="F88" s="120">
        <f>F86*E88</f>
        <v>1.20204</v>
      </c>
      <c r="G88" s="120"/>
      <c r="H88" s="120"/>
      <c r="I88" s="120"/>
      <c r="J88" s="120"/>
      <c r="K88" s="120">
        <v>29.6</v>
      </c>
      <c r="L88" s="120">
        <f aca="true" t="shared" si="5" ref="L88:L93">F88*K88</f>
        <v>35.580384</v>
      </c>
      <c r="M88" s="164">
        <f t="shared" si="4"/>
        <v>35.580384</v>
      </c>
    </row>
    <row r="89" spans="1:13" ht="18">
      <c r="A89" s="88"/>
      <c r="B89" s="174"/>
      <c r="C89" s="175" t="s">
        <v>96</v>
      </c>
      <c r="D89" s="176" t="s">
        <v>67</v>
      </c>
      <c r="E89" s="135">
        <v>0.00258</v>
      </c>
      <c r="F89" s="120">
        <f>F86*E89</f>
        <v>7.383959999999999</v>
      </c>
      <c r="G89" s="120"/>
      <c r="H89" s="120"/>
      <c r="I89" s="120"/>
      <c r="J89" s="120"/>
      <c r="K89" s="120">
        <v>32.4</v>
      </c>
      <c r="L89" s="120">
        <f t="shared" si="5"/>
        <v>239.24030399999995</v>
      </c>
      <c r="M89" s="164">
        <f t="shared" si="4"/>
        <v>239.24030399999995</v>
      </c>
    </row>
    <row r="90" spans="1:13" ht="18">
      <c r="A90" s="88"/>
      <c r="B90" s="174"/>
      <c r="C90" s="175" t="s">
        <v>64</v>
      </c>
      <c r="D90" s="176" t="s">
        <v>67</v>
      </c>
      <c r="E90" s="140">
        <v>0.0112</v>
      </c>
      <c r="F90" s="120">
        <f>F86*E90</f>
        <v>32.0544</v>
      </c>
      <c r="G90" s="120"/>
      <c r="H90" s="120"/>
      <c r="I90" s="120"/>
      <c r="J90" s="120"/>
      <c r="K90" s="120">
        <v>19.84</v>
      </c>
      <c r="L90" s="120">
        <f t="shared" si="5"/>
        <v>635.959296</v>
      </c>
      <c r="M90" s="164">
        <f t="shared" si="4"/>
        <v>635.959296</v>
      </c>
    </row>
    <row r="91" spans="1:13" ht="18">
      <c r="A91" s="88"/>
      <c r="B91" s="174"/>
      <c r="C91" s="175" t="s">
        <v>65</v>
      </c>
      <c r="D91" s="176" t="s">
        <v>67</v>
      </c>
      <c r="E91" s="140">
        <v>0.0248</v>
      </c>
      <c r="F91" s="120">
        <f>F86*E91</f>
        <v>70.9776</v>
      </c>
      <c r="G91" s="120"/>
      <c r="H91" s="120"/>
      <c r="I91" s="120"/>
      <c r="J91" s="120"/>
      <c r="K91" s="120">
        <v>23.56</v>
      </c>
      <c r="L91" s="120">
        <f t="shared" si="5"/>
        <v>1672.2322559999998</v>
      </c>
      <c r="M91" s="164">
        <f t="shared" si="4"/>
        <v>1672.2322559999998</v>
      </c>
    </row>
    <row r="92" spans="1:13" ht="18">
      <c r="A92" s="88"/>
      <c r="B92" s="174"/>
      <c r="C92" s="175" t="s">
        <v>48</v>
      </c>
      <c r="D92" s="176" t="s">
        <v>67</v>
      </c>
      <c r="E92" s="140">
        <v>0.00414</v>
      </c>
      <c r="F92" s="120">
        <f>F86*E92</f>
        <v>11.848679999999998</v>
      </c>
      <c r="G92" s="120"/>
      <c r="H92" s="120"/>
      <c r="I92" s="120"/>
      <c r="J92" s="120"/>
      <c r="K92" s="120">
        <v>50.75</v>
      </c>
      <c r="L92" s="120">
        <f t="shared" si="5"/>
        <v>601.3205099999999</v>
      </c>
      <c r="M92" s="164">
        <f t="shared" si="4"/>
        <v>601.3205099999999</v>
      </c>
    </row>
    <row r="93" spans="1:13" ht="18">
      <c r="A93" s="88"/>
      <c r="B93" s="174"/>
      <c r="C93" s="175" t="s">
        <v>66</v>
      </c>
      <c r="D93" s="176" t="s">
        <v>67</v>
      </c>
      <c r="E93" s="135">
        <v>0.00053</v>
      </c>
      <c r="F93" s="120">
        <f>F86*E93</f>
        <v>1.5168599999999999</v>
      </c>
      <c r="G93" s="120"/>
      <c r="H93" s="120"/>
      <c r="I93" s="120"/>
      <c r="J93" s="120"/>
      <c r="K93" s="120">
        <v>30.59</v>
      </c>
      <c r="L93" s="120">
        <f t="shared" si="5"/>
        <v>46.40074739999999</v>
      </c>
      <c r="M93" s="164">
        <f t="shared" si="4"/>
        <v>46.40074739999999</v>
      </c>
    </row>
    <row r="94" spans="1:13" ht="18">
      <c r="A94" s="88"/>
      <c r="B94" s="174"/>
      <c r="C94" s="60" t="s">
        <v>59</v>
      </c>
      <c r="D94" s="176"/>
      <c r="E94" s="140"/>
      <c r="F94" s="120"/>
      <c r="G94" s="120"/>
      <c r="H94" s="120"/>
      <c r="I94" s="120"/>
      <c r="J94" s="120"/>
      <c r="K94" s="120"/>
      <c r="L94" s="120"/>
      <c r="M94" s="164"/>
    </row>
    <row r="95" spans="1:13" ht="30">
      <c r="A95" s="88"/>
      <c r="B95" s="174"/>
      <c r="C95" s="175" t="s">
        <v>156</v>
      </c>
      <c r="D95" s="60" t="s">
        <v>54</v>
      </c>
      <c r="E95" s="140">
        <v>0.2268</v>
      </c>
      <c r="F95" s="120">
        <f>F86*E95</f>
        <v>649.1016</v>
      </c>
      <c r="G95" s="120">
        <v>29</v>
      </c>
      <c r="H95" s="120">
        <f>F95*G95</f>
        <v>18823.9464</v>
      </c>
      <c r="I95" s="120"/>
      <c r="J95" s="120"/>
      <c r="K95" s="120"/>
      <c r="L95" s="120"/>
      <c r="M95" s="164">
        <f>H95+J95+L95</f>
        <v>18823.9464</v>
      </c>
    </row>
    <row r="96" spans="1:13" ht="18">
      <c r="A96" s="88"/>
      <c r="B96" s="174"/>
      <c r="C96" s="175" t="s">
        <v>49</v>
      </c>
      <c r="D96" s="176" t="s">
        <v>54</v>
      </c>
      <c r="E96" s="130">
        <v>0.03</v>
      </c>
      <c r="F96" s="120">
        <f>F86*E96</f>
        <v>85.86</v>
      </c>
      <c r="G96" s="120">
        <v>2.82</v>
      </c>
      <c r="H96" s="120">
        <f>F96*G96</f>
        <v>242.12519999999998</v>
      </c>
      <c r="I96" s="120"/>
      <c r="J96" s="120"/>
      <c r="K96" s="120"/>
      <c r="L96" s="120"/>
      <c r="M96" s="164">
        <f>H96+J96+L96</f>
        <v>242.12519999999998</v>
      </c>
    </row>
    <row r="97" spans="1:13" ht="30">
      <c r="A97" s="88"/>
      <c r="B97" s="60" t="s">
        <v>58</v>
      </c>
      <c r="C97" s="66" t="s">
        <v>173</v>
      </c>
      <c r="D97" s="62" t="s">
        <v>11</v>
      </c>
      <c r="E97" s="120"/>
      <c r="F97" s="118">
        <v>784</v>
      </c>
      <c r="G97" s="120"/>
      <c r="H97" s="120">
        <f>G97*F97</f>
        <v>0</v>
      </c>
      <c r="I97" s="120"/>
      <c r="J97" s="120">
        <f>I97*F97</f>
        <v>0</v>
      </c>
      <c r="K97" s="120">
        <v>14.92</v>
      </c>
      <c r="L97" s="120">
        <f>K97*F97</f>
        <v>11697.28</v>
      </c>
      <c r="M97" s="164">
        <f>L97+J97+H97</f>
        <v>11697.28</v>
      </c>
    </row>
    <row r="98" spans="1:13" ht="78.75">
      <c r="A98" s="115">
        <v>3</v>
      </c>
      <c r="B98" s="116" t="s">
        <v>116</v>
      </c>
      <c r="C98" s="200" t="s">
        <v>117</v>
      </c>
      <c r="D98" s="128" t="s">
        <v>82</v>
      </c>
      <c r="E98" s="120"/>
      <c r="F98" s="124">
        <v>2345</v>
      </c>
      <c r="G98" s="131"/>
      <c r="H98" s="120"/>
      <c r="I98" s="131"/>
      <c r="J98" s="120"/>
      <c r="K98" s="131"/>
      <c r="L98" s="120"/>
      <c r="M98" s="121"/>
    </row>
    <row r="99" spans="1:13" ht="31.5">
      <c r="A99" s="115"/>
      <c r="B99" s="128"/>
      <c r="C99" s="129" t="s">
        <v>118</v>
      </c>
      <c r="D99" s="123" t="s">
        <v>6</v>
      </c>
      <c r="E99" s="130">
        <v>0.386</v>
      </c>
      <c r="F99" s="120">
        <f>F98*E99</f>
        <v>905.1700000000001</v>
      </c>
      <c r="G99" s="131"/>
      <c r="H99" s="120"/>
      <c r="I99" s="120">
        <v>6</v>
      </c>
      <c r="J99" s="120">
        <f>F99*I99</f>
        <v>5431.02</v>
      </c>
      <c r="K99" s="131"/>
      <c r="L99" s="120"/>
      <c r="M99" s="121">
        <f>J99</f>
        <v>5431.02</v>
      </c>
    </row>
    <row r="100" spans="1:13" ht="18">
      <c r="A100" s="115"/>
      <c r="B100" s="128"/>
      <c r="C100" s="202" t="s">
        <v>48</v>
      </c>
      <c r="D100" s="176" t="s">
        <v>67</v>
      </c>
      <c r="E100" s="140">
        <v>0.0226</v>
      </c>
      <c r="F100" s="120">
        <f>F98*E100</f>
        <v>52.997</v>
      </c>
      <c r="G100" s="120"/>
      <c r="H100" s="120"/>
      <c r="I100" s="120"/>
      <c r="J100" s="120"/>
      <c r="K100" s="120">
        <v>50.75</v>
      </c>
      <c r="L100" s="120">
        <f>F100*K100</f>
        <v>2689.59775</v>
      </c>
      <c r="M100" s="121">
        <f>H100+J100+L100</f>
        <v>2689.59775</v>
      </c>
    </row>
    <row r="101" spans="1:13" ht="18">
      <c r="A101" s="115"/>
      <c r="B101" s="128"/>
      <c r="C101" s="129" t="s">
        <v>114</v>
      </c>
      <c r="D101" s="123" t="s">
        <v>4</v>
      </c>
      <c r="E101" s="140">
        <v>0.0131</v>
      </c>
      <c r="F101" s="120">
        <f>E101*F98</f>
        <v>30.7195</v>
      </c>
      <c r="G101" s="131"/>
      <c r="H101" s="120"/>
      <c r="I101" s="131"/>
      <c r="J101" s="120"/>
      <c r="K101" s="120">
        <v>4</v>
      </c>
      <c r="L101" s="120">
        <f>F101*K101</f>
        <v>122.878</v>
      </c>
      <c r="M101" s="121">
        <f>L101*1</f>
        <v>122.878</v>
      </c>
    </row>
    <row r="102" spans="1:13" ht="18">
      <c r="A102" s="115"/>
      <c r="B102" s="128"/>
      <c r="C102" s="60" t="s">
        <v>59</v>
      </c>
      <c r="D102" s="123"/>
      <c r="E102" s="120"/>
      <c r="F102" s="120"/>
      <c r="G102" s="131"/>
      <c r="H102" s="120"/>
      <c r="I102" s="131"/>
      <c r="J102" s="120"/>
      <c r="K102" s="131"/>
      <c r="L102" s="120"/>
      <c r="M102" s="121"/>
    </row>
    <row r="103" spans="1:13" ht="18">
      <c r="A103" s="115"/>
      <c r="B103" s="198"/>
      <c r="C103" s="129" t="s">
        <v>119</v>
      </c>
      <c r="D103" s="203" t="s">
        <v>80</v>
      </c>
      <c r="E103" s="140">
        <v>0.1632</v>
      </c>
      <c r="F103" s="120">
        <f>F98*0.16*1.02</f>
        <v>382.704</v>
      </c>
      <c r="G103" s="201">
        <v>120</v>
      </c>
      <c r="H103" s="120">
        <f>F103*G103</f>
        <v>45924.48</v>
      </c>
      <c r="I103" s="131"/>
      <c r="J103" s="120"/>
      <c r="K103" s="131"/>
      <c r="L103" s="120"/>
      <c r="M103" s="121">
        <f>H103*1</f>
        <v>45924.48</v>
      </c>
    </row>
    <row r="104" spans="1:13" ht="18">
      <c r="A104" s="115"/>
      <c r="B104" s="198"/>
      <c r="C104" s="129" t="s">
        <v>115</v>
      </c>
      <c r="D104" s="203" t="s">
        <v>11</v>
      </c>
      <c r="E104" s="120"/>
      <c r="F104" s="130">
        <v>11.63</v>
      </c>
      <c r="G104" s="201">
        <v>1551</v>
      </c>
      <c r="H104" s="120">
        <f>F104*G104</f>
        <v>18038.13</v>
      </c>
      <c r="I104" s="131"/>
      <c r="J104" s="120"/>
      <c r="K104" s="131"/>
      <c r="L104" s="120"/>
      <c r="M104" s="121">
        <f>H104*1</f>
        <v>18038.13</v>
      </c>
    </row>
    <row r="105" spans="1:13" ht="31.5">
      <c r="A105" s="115"/>
      <c r="B105" s="198"/>
      <c r="C105" s="129" t="s">
        <v>120</v>
      </c>
      <c r="D105" s="203" t="s">
        <v>11</v>
      </c>
      <c r="E105" s="135">
        <v>0.00019</v>
      </c>
      <c r="F105" s="135">
        <f>F98*E105</f>
        <v>0.44555</v>
      </c>
      <c r="G105" s="201">
        <v>1136</v>
      </c>
      <c r="H105" s="120">
        <f>F105*G105</f>
        <v>506.1448</v>
      </c>
      <c r="I105" s="131"/>
      <c r="J105" s="120"/>
      <c r="K105" s="131"/>
      <c r="L105" s="120"/>
      <c r="M105" s="121">
        <f>H105*1</f>
        <v>506.1448</v>
      </c>
    </row>
    <row r="106" spans="1:13" ht="18">
      <c r="A106" s="184"/>
      <c r="B106" s="185"/>
      <c r="C106" s="129" t="s">
        <v>121</v>
      </c>
      <c r="D106" s="203" t="s">
        <v>82</v>
      </c>
      <c r="E106" s="135">
        <v>0.00934</v>
      </c>
      <c r="F106" s="135">
        <f>F98*E106</f>
        <v>21.902299999999997</v>
      </c>
      <c r="G106" s="201">
        <v>16</v>
      </c>
      <c r="H106" s="120">
        <f aca="true" t="shared" si="6" ref="H106:H111">F106*G106</f>
        <v>350.43679999999995</v>
      </c>
      <c r="I106" s="131"/>
      <c r="J106" s="120"/>
      <c r="K106" s="131"/>
      <c r="L106" s="120"/>
      <c r="M106" s="121">
        <f>H106*1</f>
        <v>350.43679999999995</v>
      </c>
    </row>
    <row r="107" spans="1:13" ht="18">
      <c r="A107" s="184"/>
      <c r="B107" s="185"/>
      <c r="C107" s="204" t="s">
        <v>49</v>
      </c>
      <c r="D107" s="205" t="s">
        <v>80</v>
      </c>
      <c r="E107" s="130">
        <v>0.178</v>
      </c>
      <c r="F107" s="120">
        <f>F98*E107</f>
        <v>417.40999999999997</v>
      </c>
      <c r="G107" s="120">
        <v>2.82</v>
      </c>
      <c r="H107" s="120">
        <f t="shared" si="6"/>
        <v>1177.0962</v>
      </c>
      <c r="I107" s="120"/>
      <c r="J107" s="120"/>
      <c r="K107" s="120"/>
      <c r="L107" s="120"/>
      <c r="M107" s="121">
        <f>H107+J107+L107</f>
        <v>1177.0962</v>
      </c>
    </row>
    <row r="108" spans="1:13" ht="18">
      <c r="A108" s="184"/>
      <c r="B108" s="185"/>
      <c r="C108" s="204" t="s">
        <v>122</v>
      </c>
      <c r="D108" s="205" t="s">
        <v>4</v>
      </c>
      <c r="E108" s="135">
        <v>0.00564</v>
      </c>
      <c r="F108" s="120">
        <f>F98*E108</f>
        <v>13.2258</v>
      </c>
      <c r="G108" s="120">
        <v>4</v>
      </c>
      <c r="H108" s="120">
        <f t="shared" si="6"/>
        <v>52.9032</v>
      </c>
      <c r="I108" s="120"/>
      <c r="J108" s="120"/>
      <c r="K108" s="120"/>
      <c r="L108" s="120"/>
      <c r="M108" s="121">
        <f>H108+J108+L108</f>
        <v>52.9032</v>
      </c>
    </row>
    <row r="109" spans="1:13" ht="30">
      <c r="A109" s="184"/>
      <c r="B109" s="198"/>
      <c r="C109" s="66" t="s">
        <v>174</v>
      </c>
      <c r="D109" s="198" t="s">
        <v>11</v>
      </c>
      <c r="E109" s="138">
        <v>2.4</v>
      </c>
      <c r="F109" s="124">
        <f>F103*2.4</f>
        <v>918.4896</v>
      </c>
      <c r="G109" s="138">
        <v>0</v>
      </c>
      <c r="H109" s="138">
        <f t="shared" si="6"/>
        <v>0</v>
      </c>
      <c r="I109" s="138">
        <v>0</v>
      </c>
      <c r="J109" s="138">
        <f>F109*I109</f>
        <v>0</v>
      </c>
      <c r="K109" s="168">
        <v>21.05</v>
      </c>
      <c r="L109" s="138">
        <f>F109*K109</f>
        <v>19334.20608</v>
      </c>
      <c r="M109" s="199">
        <f>H109+J109+L109</f>
        <v>19334.20608</v>
      </c>
    </row>
    <row r="110" spans="1:13" ht="30">
      <c r="A110" s="184"/>
      <c r="B110" s="198"/>
      <c r="C110" s="66" t="s">
        <v>175</v>
      </c>
      <c r="D110" s="198" t="s">
        <v>11</v>
      </c>
      <c r="E110" s="197"/>
      <c r="F110" s="195">
        <v>9.26</v>
      </c>
      <c r="G110" s="138">
        <v>0</v>
      </c>
      <c r="H110" s="138">
        <f t="shared" si="6"/>
        <v>0</v>
      </c>
      <c r="I110" s="138">
        <v>0</v>
      </c>
      <c r="J110" s="138">
        <f>F110*I110</f>
        <v>0</v>
      </c>
      <c r="K110" s="168">
        <v>21.05</v>
      </c>
      <c r="L110" s="138">
        <f>F110*K110</f>
        <v>194.923</v>
      </c>
      <c r="M110" s="199">
        <f>H110+J110+L110</f>
        <v>194.923</v>
      </c>
    </row>
    <row r="111" spans="1:13" ht="30">
      <c r="A111" s="184"/>
      <c r="B111" s="198"/>
      <c r="C111" s="66" t="s">
        <v>169</v>
      </c>
      <c r="D111" s="198" t="s">
        <v>11</v>
      </c>
      <c r="E111" s="197"/>
      <c r="F111" s="206">
        <f>F105</f>
        <v>0.44555</v>
      </c>
      <c r="G111" s="138">
        <v>0</v>
      </c>
      <c r="H111" s="138">
        <f t="shared" si="6"/>
        <v>0</v>
      </c>
      <c r="I111" s="138">
        <v>0</v>
      </c>
      <c r="J111" s="138">
        <f>F111*I111</f>
        <v>0</v>
      </c>
      <c r="K111" s="168">
        <v>21.05</v>
      </c>
      <c r="L111" s="138">
        <f>F111*K111</f>
        <v>9.3788275</v>
      </c>
      <c r="M111" s="199">
        <f>H111+J111+L111</f>
        <v>9.3788275</v>
      </c>
    </row>
    <row r="112" spans="1:13" ht="31.5">
      <c r="A112" s="115">
        <v>4</v>
      </c>
      <c r="B112" s="162" t="s">
        <v>123</v>
      </c>
      <c r="C112" s="200" t="s">
        <v>124</v>
      </c>
      <c r="D112" s="203" t="s">
        <v>82</v>
      </c>
      <c r="E112" s="207"/>
      <c r="F112" s="124">
        <f>F98</f>
        <v>2345</v>
      </c>
      <c r="G112" s="207"/>
      <c r="H112" s="208"/>
      <c r="I112" s="207"/>
      <c r="J112" s="208"/>
      <c r="K112" s="207"/>
      <c r="L112" s="208"/>
      <c r="M112" s="209"/>
    </row>
    <row r="113" spans="1:13" ht="18">
      <c r="A113" s="210"/>
      <c r="B113" s="211"/>
      <c r="C113" s="61" t="s">
        <v>47</v>
      </c>
      <c r="D113" s="123" t="s">
        <v>6</v>
      </c>
      <c r="E113" s="163">
        <v>0.197</v>
      </c>
      <c r="F113" s="138">
        <f>E113*F112</f>
        <v>461.96500000000003</v>
      </c>
      <c r="G113" s="138"/>
      <c r="H113" s="138"/>
      <c r="I113" s="138">
        <v>7.8</v>
      </c>
      <c r="J113" s="138">
        <f>F113*I113</f>
        <v>3603.327</v>
      </c>
      <c r="K113" s="138"/>
      <c r="L113" s="138"/>
      <c r="M113" s="139">
        <f>H113+J113+L113</f>
        <v>3603.327</v>
      </c>
    </row>
    <row r="114" spans="1:13" ht="18">
      <c r="A114" s="210"/>
      <c r="B114" s="211"/>
      <c r="C114" s="78" t="s">
        <v>51</v>
      </c>
      <c r="D114" s="205" t="s">
        <v>4</v>
      </c>
      <c r="E114" s="163">
        <v>0.0437</v>
      </c>
      <c r="F114" s="138">
        <f>E114*F112</f>
        <v>102.4765</v>
      </c>
      <c r="G114" s="138"/>
      <c r="H114" s="138"/>
      <c r="I114" s="138"/>
      <c r="J114" s="138"/>
      <c r="K114" s="138">
        <v>4</v>
      </c>
      <c r="L114" s="138">
        <f>F114*K114</f>
        <v>409.906</v>
      </c>
      <c r="M114" s="139">
        <f>H114+J114+L114</f>
        <v>409.906</v>
      </c>
    </row>
    <row r="115" spans="1:13" ht="18">
      <c r="A115" s="210"/>
      <c r="B115" s="211"/>
      <c r="C115" s="60" t="s">
        <v>59</v>
      </c>
      <c r="D115" s="205"/>
      <c r="E115" s="168"/>
      <c r="F115" s="138"/>
      <c r="G115" s="138"/>
      <c r="H115" s="138"/>
      <c r="I115" s="138"/>
      <c r="J115" s="138"/>
      <c r="K115" s="138"/>
      <c r="L115" s="138"/>
      <c r="M115" s="139"/>
    </row>
    <row r="116" spans="1:13" ht="18">
      <c r="A116" s="210"/>
      <c r="B116" s="211"/>
      <c r="C116" s="129" t="s">
        <v>125</v>
      </c>
      <c r="D116" s="205" t="s">
        <v>112</v>
      </c>
      <c r="E116" s="168">
        <v>0.5</v>
      </c>
      <c r="F116" s="138">
        <f>E116*F112</f>
        <v>1172.5</v>
      </c>
      <c r="G116" s="138">
        <v>5</v>
      </c>
      <c r="H116" s="138">
        <f>G116*F116</f>
        <v>5862.5</v>
      </c>
      <c r="I116" s="138"/>
      <c r="J116" s="138"/>
      <c r="K116" s="138"/>
      <c r="L116" s="138"/>
      <c r="M116" s="139">
        <f>H116+J116+L116</f>
        <v>5862.5</v>
      </c>
    </row>
    <row r="117" spans="1:13" ht="18">
      <c r="A117" s="210"/>
      <c r="B117" s="211"/>
      <c r="C117" s="129" t="s">
        <v>60</v>
      </c>
      <c r="D117" s="205" t="s">
        <v>4</v>
      </c>
      <c r="E117" s="196">
        <v>0.072</v>
      </c>
      <c r="F117" s="138">
        <f>E117*F112</f>
        <v>168.83999999999997</v>
      </c>
      <c r="G117" s="138">
        <v>4</v>
      </c>
      <c r="H117" s="138">
        <f>G117*F117</f>
        <v>675.3599999999999</v>
      </c>
      <c r="I117" s="138"/>
      <c r="J117" s="138"/>
      <c r="K117" s="138"/>
      <c r="L117" s="138"/>
      <c r="M117" s="139">
        <f>H117+J117+L117</f>
        <v>675.3599999999999</v>
      </c>
    </row>
    <row r="118" spans="1:13" ht="30">
      <c r="A118" s="184"/>
      <c r="B118" s="198"/>
      <c r="C118" s="66" t="s">
        <v>126</v>
      </c>
      <c r="D118" s="198" t="s">
        <v>11</v>
      </c>
      <c r="E118" s="197"/>
      <c r="F118" s="195">
        <f>F116/1000</f>
        <v>1.1725</v>
      </c>
      <c r="G118" s="138">
        <v>0</v>
      </c>
      <c r="H118" s="138">
        <f>F118*G118</f>
        <v>0</v>
      </c>
      <c r="I118" s="138">
        <v>0</v>
      </c>
      <c r="J118" s="138">
        <f>F118*I118</f>
        <v>0</v>
      </c>
      <c r="K118" s="168">
        <v>66.99</v>
      </c>
      <c r="L118" s="138">
        <f>F118*K118</f>
        <v>78.545775</v>
      </c>
      <c r="M118" s="199">
        <f>H118+J118+L118</f>
        <v>78.545775</v>
      </c>
    </row>
    <row r="119" spans="1:13" ht="30">
      <c r="A119" s="115">
        <v>5</v>
      </c>
      <c r="B119" s="80" t="s">
        <v>7</v>
      </c>
      <c r="C119" s="66" t="s">
        <v>127</v>
      </c>
      <c r="D119" s="62" t="s">
        <v>54</v>
      </c>
      <c r="E119" s="81"/>
      <c r="F119" s="118">
        <v>60</v>
      </c>
      <c r="G119" s="81"/>
      <c r="H119" s="82"/>
      <c r="I119" s="83"/>
      <c r="J119" s="82"/>
      <c r="K119" s="83"/>
      <c r="L119" s="82"/>
      <c r="M119" s="84"/>
    </row>
    <row r="120" spans="1:13" ht="18">
      <c r="A120" s="141"/>
      <c r="B120" s="85"/>
      <c r="C120" s="86" t="s">
        <v>47</v>
      </c>
      <c r="D120" s="87" t="s">
        <v>6</v>
      </c>
      <c r="E120" s="130">
        <v>0.15</v>
      </c>
      <c r="F120" s="120">
        <f>F119*E120</f>
        <v>9</v>
      </c>
      <c r="G120" s="120"/>
      <c r="H120" s="120"/>
      <c r="I120" s="120">
        <v>6</v>
      </c>
      <c r="J120" s="120">
        <f>F120*I120</f>
        <v>54</v>
      </c>
      <c r="K120" s="120"/>
      <c r="L120" s="120"/>
      <c r="M120" s="164">
        <f>H120+J120+L120</f>
        <v>54</v>
      </c>
    </row>
    <row r="121" spans="1:13" ht="30">
      <c r="A121" s="141"/>
      <c r="B121" s="85"/>
      <c r="C121" s="86" t="s">
        <v>101</v>
      </c>
      <c r="D121" s="87" t="s">
        <v>67</v>
      </c>
      <c r="E121" s="140">
        <v>0.0216</v>
      </c>
      <c r="F121" s="120">
        <f>F119*E121</f>
        <v>1.296</v>
      </c>
      <c r="G121" s="120"/>
      <c r="H121" s="120"/>
      <c r="I121" s="120"/>
      <c r="J121" s="120"/>
      <c r="K121" s="120">
        <v>29.6</v>
      </c>
      <c r="L121" s="120">
        <f>F121*K121</f>
        <v>38.3616</v>
      </c>
      <c r="M121" s="164">
        <f>H121+J121+L121</f>
        <v>38.3616</v>
      </c>
    </row>
    <row r="122" spans="1:13" ht="18">
      <c r="A122" s="141"/>
      <c r="B122" s="85"/>
      <c r="C122" s="86" t="s">
        <v>61</v>
      </c>
      <c r="D122" s="87" t="s">
        <v>67</v>
      </c>
      <c r="E122" s="140">
        <v>0.0273</v>
      </c>
      <c r="F122" s="120">
        <f>F120*E122</f>
        <v>0.2457</v>
      </c>
      <c r="G122" s="120"/>
      <c r="H122" s="120"/>
      <c r="I122" s="120"/>
      <c r="J122" s="120"/>
      <c r="K122" s="120">
        <v>24.32</v>
      </c>
      <c r="L122" s="120">
        <f>F122*K122</f>
        <v>5.975424</v>
      </c>
      <c r="M122" s="164">
        <f>H122+J122+L122</f>
        <v>5.975424</v>
      </c>
    </row>
    <row r="123" spans="1:13" ht="18">
      <c r="A123" s="141"/>
      <c r="B123" s="85"/>
      <c r="C123" s="86" t="s">
        <v>48</v>
      </c>
      <c r="D123" s="87" t="s">
        <v>67</v>
      </c>
      <c r="E123" s="140">
        <v>0.0097</v>
      </c>
      <c r="F123" s="120">
        <f>F119*E123</f>
        <v>0.5820000000000001</v>
      </c>
      <c r="G123" s="120"/>
      <c r="H123" s="120"/>
      <c r="I123" s="120"/>
      <c r="J123" s="120"/>
      <c r="K123" s="120">
        <v>50.75</v>
      </c>
      <c r="L123" s="120">
        <f>F123*K123</f>
        <v>29.536500000000004</v>
      </c>
      <c r="M123" s="164">
        <f>H123+J123+L123</f>
        <v>29.536500000000004</v>
      </c>
    </row>
    <row r="124" spans="1:13" ht="18">
      <c r="A124" s="141"/>
      <c r="B124" s="85"/>
      <c r="C124" s="60" t="s">
        <v>59</v>
      </c>
      <c r="D124" s="87"/>
      <c r="E124" s="140"/>
      <c r="F124" s="120"/>
      <c r="G124" s="120"/>
      <c r="H124" s="120"/>
      <c r="I124" s="120"/>
      <c r="J124" s="120"/>
      <c r="K124" s="120"/>
      <c r="L124" s="120"/>
      <c r="M124" s="164"/>
    </row>
    <row r="125" spans="1:13" ht="18">
      <c r="A125" s="141"/>
      <c r="B125" s="85"/>
      <c r="C125" s="86" t="s">
        <v>62</v>
      </c>
      <c r="D125" s="62" t="s">
        <v>54</v>
      </c>
      <c r="E125" s="120">
        <v>1.22</v>
      </c>
      <c r="F125" s="120">
        <f>F119*E125</f>
        <v>73.2</v>
      </c>
      <c r="G125" s="120">
        <v>18</v>
      </c>
      <c r="H125" s="120">
        <f>F125*G125</f>
        <v>1317.6000000000001</v>
      </c>
      <c r="I125" s="120"/>
      <c r="J125" s="120"/>
      <c r="K125" s="120"/>
      <c r="L125" s="120"/>
      <c r="M125" s="164">
        <f>H125+J125+L125</f>
        <v>1317.6000000000001</v>
      </c>
    </row>
    <row r="126" spans="1:13" ht="18">
      <c r="A126" s="141"/>
      <c r="B126" s="85"/>
      <c r="C126" s="86" t="s">
        <v>49</v>
      </c>
      <c r="D126" s="62" t="s">
        <v>54</v>
      </c>
      <c r="E126" s="130">
        <v>0.07</v>
      </c>
      <c r="F126" s="120">
        <f>F119*E126</f>
        <v>4.2</v>
      </c>
      <c r="G126" s="120">
        <v>2.82</v>
      </c>
      <c r="H126" s="120">
        <f>F126*G126</f>
        <v>11.844</v>
      </c>
      <c r="I126" s="120"/>
      <c r="J126" s="120"/>
      <c r="K126" s="120"/>
      <c r="L126" s="120"/>
      <c r="M126" s="164">
        <f>H126+J126+L126</f>
        <v>11.844</v>
      </c>
    </row>
    <row r="127" spans="1:13" ht="30">
      <c r="A127" s="141"/>
      <c r="B127" s="60" t="s">
        <v>58</v>
      </c>
      <c r="C127" s="66" t="s">
        <v>172</v>
      </c>
      <c r="D127" s="62" t="s">
        <v>11</v>
      </c>
      <c r="E127" s="120"/>
      <c r="F127" s="118">
        <v>102</v>
      </c>
      <c r="G127" s="120"/>
      <c r="H127" s="120">
        <f>G127*F127</f>
        <v>0</v>
      </c>
      <c r="I127" s="120"/>
      <c r="J127" s="120">
        <f>I127*F127</f>
        <v>0</v>
      </c>
      <c r="K127" s="120">
        <v>14.92</v>
      </c>
      <c r="L127" s="120">
        <f>K127*F127</f>
        <v>1521.84</v>
      </c>
      <c r="M127" s="121">
        <f>L127+J127+H127</f>
        <v>1521.84</v>
      </c>
    </row>
    <row r="128" spans="1:13" ht="18">
      <c r="A128" s="88"/>
      <c r="B128" s="60"/>
      <c r="C128" s="70" t="s">
        <v>17</v>
      </c>
      <c r="D128" s="71" t="s">
        <v>4</v>
      </c>
      <c r="E128" s="132"/>
      <c r="F128" s="132"/>
      <c r="G128" s="133"/>
      <c r="H128" s="133">
        <f>SUM(H77:H127)</f>
        <v>110885.7458</v>
      </c>
      <c r="I128" s="133"/>
      <c r="J128" s="133">
        <f>SUM(J77:J127)</f>
        <v>10382.223000000002</v>
      </c>
      <c r="K128" s="133"/>
      <c r="L128" s="133">
        <f>SUM(L77:L127)</f>
        <v>59977.79257709999</v>
      </c>
      <c r="M128" s="134">
        <f>H128+J128+L128</f>
        <v>181245.7613771</v>
      </c>
    </row>
    <row r="129" spans="1:13" ht="30">
      <c r="A129" s="88"/>
      <c r="B129" s="60"/>
      <c r="C129" s="186" t="s">
        <v>128</v>
      </c>
      <c r="D129" s="71"/>
      <c r="E129" s="132"/>
      <c r="F129" s="132"/>
      <c r="G129" s="133"/>
      <c r="H129" s="133"/>
      <c r="I129" s="133"/>
      <c r="J129" s="133"/>
      <c r="K129" s="133"/>
      <c r="L129" s="133"/>
      <c r="M129" s="134"/>
    </row>
    <row r="130" spans="1:13" ht="18">
      <c r="A130" s="88"/>
      <c r="B130" s="60"/>
      <c r="C130" s="186" t="s">
        <v>129</v>
      </c>
      <c r="D130" s="71"/>
      <c r="E130" s="132"/>
      <c r="F130" s="132"/>
      <c r="G130" s="133"/>
      <c r="H130" s="133"/>
      <c r="I130" s="133"/>
      <c r="J130" s="133"/>
      <c r="K130" s="133"/>
      <c r="L130" s="133"/>
      <c r="M130" s="134"/>
    </row>
    <row r="131" spans="1:13" ht="45">
      <c r="A131" s="115">
        <v>1</v>
      </c>
      <c r="B131" s="75" t="s">
        <v>86</v>
      </c>
      <c r="C131" s="55" t="s">
        <v>87</v>
      </c>
      <c r="D131" s="62" t="s">
        <v>54</v>
      </c>
      <c r="E131" s="62" t="s">
        <v>2</v>
      </c>
      <c r="F131" s="118">
        <v>45</v>
      </c>
      <c r="G131" s="63"/>
      <c r="H131" s="76"/>
      <c r="I131" s="63"/>
      <c r="J131" s="76"/>
      <c r="K131" s="62"/>
      <c r="L131" s="76"/>
      <c r="M131" s="77"/>
    </row>
    <row r="132" spans="1:13" ht="18">
      <c r="A132" s="59"/>
      <c r="B132" s="62"/>
      <c r="C132" s="78" t="s">
        <v>50</v>
      </c>
      <c r="D132" s="62" t="s">
        <v>55</v>
      </c>
      <c r="E132" s="130">
        <v>0.02</v>
      </c>
      <c r="F132" s="120">
        <f>E132*F131</f>
        <v>0.9</v>
      </c>
      <c r="G132" s="120">
        <v>0</v>
      </c>
      <c r="H132" s="120">
        <f>G132*F132</f>
        <v>0</v>
      </c>
      <c r="I132" s="120">
        <v>6</v>
      </c>
      <c r="J132" s="120">
        <f>F132*I132</f>
        <v>5.4</v>
      </c>
      <c r="K132" s="120"/>
      <c r="L132" s="120" t="s">
        <v>2</v>
      </c>
      <c r="M132" s="121">
        <f>J132</f>
        <v>5.4</v>
      </c>
    </row>
    <row r="133" spans="1:13" ht="18">
      <c r="A133" s="59"/>
      <c r="B133" s="62"/>
      <c r="C133" s="78" t="s">
        <v>68</v>
      </c>
      <c r="D133" s="62" t="s">
        <v>56</v>
      </c>
      <c r="E133" s="131">
        <v>0.0448</v>
      </c>
      <c r="F133" s="120">
        <f>E133*F131</f>
        <v>2.016</v>
      </c>
      <c r="G133" s="120"/>
      <c r="H133" s="120" t="s">
        <v>2</v>
      </c>
      <c r="I133" s="120"/>
      <c r="J133" s="120" t="s">
        <v>2</v>
      </c>
      <c r="K133" s="120">
        <v>40.7</v>
      </c>
      <c r="L133" s="120">
        <f>K133*F133</f>
        <v>82.05120000000001</v>
      </c>
      <c r="M133" s="121">
        <f>L133</f>
        <v>82.05120000000001</v>
      </c>
    </row>
    <row r="134" spans="1:13" ht="18">
      <c r="A134" s="59"/>
      <c r="B134" s="60"/>
      <c r="C134" s="78" t="s">
        <v>51</v>
      </c>
      <c r="D134" s="62" t="s">
        <v>4</v>
      </c>
      <c r="E134" s="140">
        <v>0.0021</v>
      </c>
      <c r="F134" s="120">
        <f>F131*E134</f>
        <v>0.0945</v>
      </c>
      <c r="G134" s="120"/>
      <c r="H134" s="120" t="s">
        <v>2</v>
      </c>
      <c r="I134" s="120"/>
      <c r="J134" s="120" t="s">
        <v>2</v>
      </c>
      <c r="K134" s="120">
        <v>4</v>
      </c>
      <c r="L134" s="120">
        <f>F134*K134</f>
        <v>0.378</v>
      </c>
      <c r="M134" s="121">
        <f>L134</f>
        <v>0.378</v>
      </c>
    </row>
    <row r="135" spans="1:13" ht="18">
      <c r="A135" s="115">
        <v>2</v>
      </c>
      <c r="B135" s="79" t="s">
        <v>85</v>
      </c>
      <c r="C135" s="66" t="s">
        <v>88</v>
      </c>
      <c r="D135" s="62" t="s">
        <v>54</v>
      </c>
      <c r="E135" s="131" t="s">
        <v>2</v>
      </c>
      <c r="F135" s="118">
        <v>4.2</v>
      </c>
      <c r="G135" s="120"/>
      <c r="H135" s="120"/>
      <c r="I135" s="120"/>
      <c r="J135" s="120"/>
      <c r="K135" s="120"/>
      <c r="L135" s="120"/>
      <c r="M135" s="136"/>
    </row>
    <row r="136" spans="1:13" ht="18">
      <c r="A136" s="115"/>
      <c r="B136" s="62"/>
      <c r="C136" s="78" t="s">
        <v>50</v>
      </c>
      <c r="D136" s="62" t="s">
        <v>57</v>
      </c>
      <c r="E136" s="131">
        <v>2.06</v>
      </c>
      <c r="F136" s="120">
        <f>F135*E136</f>
        <v>8.652000000000001</v>
      </c>
      <c r="G136" s="120">
        <v>0</v>
      </c>
      <c r="H136" s="120">
        <f>F136*G136</f>
        <v>0</v>
      </c>
      <c r="I136" s="120">
        <v>6</v>
      </c>
      <c r="J136" s="120">
        <f>F136*I136</f>
        <v>51.912000000000006</v>
      </c>
      <c r="K136" s="120"/>
      <c r="L136" s="120" t="s">
        <v>2</v>
      </c>
      <c r="M136" s="121">
        <f>J136</f>
        <v>51.912000000000006</v>
      </c>
    </row>
    <row r="137" spans="1:13" ht="30">
      <c r="A137" s="115">
        <v>3</v>
      </c>
      <c r="B137" s="79" t="s">
        <v>10</v>
      </c>
      <c r="C137" s="66" t="s">
        <v>52</v>
      </c>
      <c r="D137" s="62" t="s">
        <v>54</v>
      </c>
      <c r="E137" s="131" t="s">
        <v>2</v>
      </c>
      <c r="F137" s="118">
        <f>F135</f>
        <v>4.2</v>
      </c>
      <c r="G137" s="120"/>
      <c r="H137" s="120"/>
      <c r="I137" s="120"/>
      <c r="J137" s="120"/>
      <c r="K137" s="120"/>
      <c r="L137" s="120"/>
      <c r="M137" s="136"/>
    </row>
    <row r="138" spans="1:13" ht="18">
      <c r="A138" s="59"/>
      <c r="B138" s="62"/>
      <c r="C138" s="78" t="s">
        <v>50</v>
      </c>
      <c r="D138" s="62" t="s">
        <v>57</v>
      </c>
      <c r="E138" s="131">
        <v>0.87</v>
      </c>
      <c r="F138" s="120">
        <f>F137*E138</f>
        <v>3.654</v>
      </c>
      <c r="G138" s="120">
        <v>0</v>
      </c>
      <c r="H138" s="120">
        <f>F138*G138</f>
        <v>0</v>
      </c>
      <c r="I138" s="120">
        <v>6</v>
      </c>
      <c r="J138" s="120">
        <f>F138*I138</f>
        <v>21.924</v>
      </c>
      <c r="K138" s="120"/>
      <c r="L138" s="120" t="s">
        <v>2</v>
      </c>
      <c r="M138" s="121">
        <f>J138</f>
        <v>21.924</v>
      </c>
    </row>
    <row r="139" spans="1:13" ht="18">
      <c r="A139" s="115">
        <v>4</v>
      </c>
      <c r="B139" s="60" t="s">
        <v>58</v>
      </c>
      <c r="C139" s="66" t="s">
        <v>141</v>
      </c>
      <c r="D139" s="62" t="s">
        <v>11</v>
      </c>
      <c r="E139" s="120"/>
      <c r="F139" s="118">
        <v>87</v>
      </c>
      <c r="G139" s="120"/>
      <c r="H139" s="120">
        <f>G139*F139</f>
        <v>0</v>
      </c>
      <c r="I139" s="120"/>
      <c r="J139" s="120">
        <f>I139*F139</f>
        <v>0</v>
      </c>
      <c r="K139" s="120">
        <v>1.22</v>
      </c>
      <c r="L139" s="120">
        <f>K139*F139</f>
        <v>106.14</v>
      </c>
      <c r="M139" s="121">
        <f>L139+J139+H139</f>
        <v>106.14</v>
      </c>
    </row>
    <row r="140" spans="1:13" ht="30">
      <c r="A140" s="115">
        <v>5</v>
      </c>
      <c r="B140" s="80" t="s">
        <v>7</v>
      </c>
      <c r="C140" s="66" t="s">
        <v>136</v>
      </c>
      <c r="D140" s="62" t="s">
        <v>54</v>
      </c>
      <c r="E140" s="81"/>
      <c r="F140" s="118">
        <v>20</v>
      </c>
      <c r="G140" s="81"/>
      <c r="H140" s="82"/>
      <c r="I140" s="83"/>
      <c r="J140" s="82"/>
      <c r="K140" s="83"/>
      <c r="L140" s="82"/>
      <c r="M140" s="84"/>
    </row>
    <row r="141" spans="1:13" ht="18">
      <c r="A141" s="141"/>
      <c r="B141" s="85"/>
      <c r="C141" s="86" t="s">
        <v>47</v>
      </c>
      <c r="D141" s="87" t="s">
        <v>6</v>
      </c>
      <c r="E141" s="130">
        <v>0.15</v>
      </c>
      <c r="F141" s="120">
        <f>F140*E141</f>
        <v>3</v>
      </c>
      <c r="G141" s="120"/>
      <c r="H141" s="120"/>
      <c r="I141" s="120">
        <v>6</v>
      </c>
      <c r="J141" s="120">
        <f>F141*I141</f>
        <v>18</v>
      </c>
      <c r="K141" s="120"/>
      <c r="L141" s="120"/>
      <c r="M141" s="164">
        <f>H141+J141+L141</f>
        <v>18</v>
      </c>
    </row>
    <row r="142" spans="1:13" ht="30">
      <c r="A142" s="141"/>
      <c r="B142" s="85"/>
      <c r="C142" s="86" t="s">
        <v>101</v>
      </c>
      <c r="D142" s="87" t="s">
        <v>67</v>
      </c>
      <c r="E142" s="140">
        <v>0.0216</v>
      </c>
      <c r="F142" s="120">
        <f>F140*E142</f>
        <v>0.43200000000000005</v>
      </c>
      <c r="G142" s="120"/>
      <c r="H142" s="120"/>
      <c r="I142" s="120"/>
      <c r="J142" s="120"/>
      <c r="K142" s="120">
        <v>29.6</v>
      </c>
      <c r="L142" s="120">
        <f>F142*K142</f>
        <v>12.787200000000002</v>
      </c>
      <c r="M142" s="164">
        <f>H142+J142+L142</f>
        <v>12.787200000000002</v>
      </c>
    </row>
    <row r="143" spans="1:13" ht="18">
      <c r="A143" s="141"/>
      <c r="B143" s="85"/>
      <c r="C143" s="86" t="s">
        <v>61</v>
      </c>
      <c r="D143" s="87" t="s">
        <v>67</v>
      </c>
      <c r="E143" s="140">
        <v>0.0273</v>
      </c>
      <c r="F143" s="120">
        <f>F141*E143</f>
        <v>0.0819</v>
      </c>
      <c r="G143" s="120"/>
      <c r="H143" s="120"/>
      <c r="I143" s="120"/>
      <c r="J143" s="120"/>
      <c r="K143" s="120">
        <v>24.32</v>
      </c>
      <c r="L143" s="120">
        <f>F143*K143</f>
        <v>1.991808</v>
      </c>
      <c r="M143" s="164">
        <f>H143+J143+L143</f>
        <v>1.991808</v>
      </c>
    </row>
    <row r="144" spans="1:13" ht="18">
      <c r="A144" s="141"/>
      <c r="B144" s="85"/>
      <c r="C144" s="86" t="s">
        <v>48</v>
      </c>
      <c r="D144" s="87" t="s">
        <v>67</v>
      </c>
      <c r="E144" s="140">
        <v>0.0097</v>
      </c>
      <c r="F144" s="120">
        <f>F140*E144</f>
        <v>0.194</v>
      </c>
      <c r="G144" s="120"/>
      <c r="H144" s="120"/>
      <c r="I144" s="120"/>
      <c r="J144" s="120"/>
      <c r="K144" s="120">
        <v>50.75</v>
      </c>
      <c r="L144" s="120">
        <f>F144*K144</f>
        <v>9.8455</v>
      </c>
      <c r="M144" s="164">
        <f>H144+J144+L144</f>
        <v>9.8455</v>
      </c>
    </row>
    <row r="145" spans="1:13" ht="18">
      <c r="A145" s="141"/>
      <c r="B145" s="85"/>
      <c r="C145" s="60" t="s">
        <v>59</v>
      </c>
      <c r="D145" s="87"/>
      <c r="E145" s="140"/>
      <c r="F145" s="120"/>
      <c r="G145" s="120"/>
      <c r="H145" s="120"/>
      <c r="I145" s="120"/>
      <c r="J145" s="120"/>
      <c r="K145" s="120"/>
      <c r="L145" s="120"/>
      <c r="M145" s="164"/>
    </row>
    <row r="146" spans="1:13" ht="18">
      <c r="A146" s="141"/>
      <c r="B146" s="85"/>
      <c r="C146" s="86" t="s">
        <v>62</v>
      </c>
      <c r="D146" s="62" t="s">
        <v>54</v>
      </c>
      <c r="E146" s="120">
        <v>1.22</v>
      </c>
      <c r="F146" s="120">
        <f>F140*E146</f>
        <v>24.4</v>
      </c>
      <c r="G146" s="120">
        <v>18</v>
      </c>
      <c r="H146" s="120">
        <f>F146*G146</f>
        <v>439.2</v>
      </c>
      <c r="I146" s="120"/>
      <c r="J146" s="120"/>
      <c r="K146" s="120"/>
      <c r="L146" s="120"/>
      <c r="M146" s="164">
        <f>H146+J146+L146</f>
        <v>439.2</v>
      </c>
    </row>
    <row r="147" spans="1:13" ht="18">
      <c r="A147" s="141"/>
      <c r="B147" s="85"/>
      <c r="C147" s="86" t="s">
        <v>49</v>
      </c>
      <c r="D147" s="62" t="s">
        <v>54</v>
      </c>
      <c r="E147" s="130">
        <v>0.07</v>
      </c>
      <c r="F147" s="120">
        <f>F140*E147</f>
        <v>1.4000000000000001</v>
      </c>
      <c r="G147" s="120">
        <v>2.82</v>
      </c>
      <c r="H147" s="120">
        <f>F147*G147</f>
        <v>3.948</v>
      </c>
      <c r="I147" s="120"/>
      <c r="J147" s="120"/>
      <c r="K147" s="120"/>
      <c r="L147" s="120"/>
      <c r="M147" s="164">
        <f>H147+J147+L147</f>
        <v>3.948</v>
      </c>
    </row>
    <row r="148" spans="1:13" ht="30">
      <c r="A148" s="141"/>
      <c r="B148" s="60" t="s">
        <v>58</v>
      </c>
      <c r="C148" s="66" t="s">
        <v>172</v>
      </c>
      <c r="D148" s="62" t="s">
        <v>11</v>
      </c>
      <c r="E148" s="120"/>
      <c r="F148" s="118">
        <v>38</v>
      </c>
      <c r="G148" s="120"/>
      <c r="H148" s="120">
        <f>G148*F148</f>
        <v>0</v>
      </c>
      <c r="I148" s="120"/>
      <c r="J148" s="120">
        <f>I148*F148</f>
        <v>0</v>
      </c>
      <c r="K148" s="120">
        <v>14.92</v>
      </c>
      <c r="L148" s="120">
        <f>K148*F148</f>
        <v>566.96</v>
      </c>
      <c r="M148" s="121">
        <f>L148+J148+H148</f>
        <v>566.96</v>
      </c>
    </row>
    <row r="149" spans="1:13" ht="63">
      <c r="A149" s="115">
        <v>6</v>
      </c>
      <c r="B149" s="116" t="s">
        <v>116</v>
      </c>
      <c r="C149" s="200" t="s">
        <v>130</v>
      </c>
      <c r="D149" s="128" t="s">
        <v>82</v>
      </c>
      <c r="E149" s="120"/>
      <c r="F149" s="124">
        <v>180</v>
      </c>
      <c r="G149" s="131"/>
      <c r="H149" s="120"/>
      <c r="I149" s="131"/>
      <c r="J149" s="120"/>
      <c r="K149" s="131"/>
      <c r="L149" s="120"/>
      <c r="M149" s="121"/>
    </row>
    <row r="150" spans="1:13" ht="31.5">
      <c r="A150" s="115"/>
      <c r="B150" s="128"/>
      <c r="C150" s="129" t="s">
        <v>131</v>
      </c>
      <c r="D150" s="123" t="s">
        <v>6</v>
      </c>
      <c r="E150" s="135">
        <v>0.36788</v>
      </c>
      <c r="F150" s="120">
        <f>F149*E150</f>
        <v>66.2184</v>
      </c>
      <c r="G150" s="131"/>
      <c r="H150" s="120"/>
      <c r="I150" s="120">
        <v>6</v>
      </c>
      <c r="J150" s="120">
        <f>F150*I150</f>
        <v>397.3104</v>
      </c>
      <c r="K150" s="131"/>
      <c r="L150" s="120"/>
      <c r="M150" s="121">
        <f>J150</f>
        <v>397.3104</v>
      </c>
    </row>
    <row r="151" spans="1:13" ht="18">
      <c r="A151" s="115"/>
      <c r="B151" s="128"/>
      <c r="C151" s="86" t="s">
        <v>48</v>
      </c>
      <c r="D151" s="87" t="s">
        <v>67</v>
      </c>
      <c r="E151" s="140">
        <v>0.0226</v>
      </c>
      <c r="F151" s="120">
        <f>F149*E151</f>
        <v>4.068</v>
      </c>
      <c r="G151" s="120"/>
      <c r="H151" s="120"/>
      <c r="I151" s="120"/>
      <c r="J151" s="120"/>
      <c r="K151" s="120">
        <v>50.75</v>
      </c>
      <c r="L151" s="120">
        <f>F151*K151</f>
        <v>206.451</v>
      </c>
      <c r="M151" s="121">
        <f>H151+J151+L151</f>
        <v>206.451</v>
      </c>
    </row>
    <row r="152" spans="1:13" ht="18">
      <c r="A152" s="115"/>
      <c r="B152" s="128"/>
      <c r="C152" s="78" t="s">
        <v>51</v>
      </c>
      <c r="D152" s="123" t="s">
        <v>4</v>
      </c>
      <c r="E152" s="140">
        <v>0.0131</v>
      </c>
      <c r="F152" s="120">
        <f>E152*F149</f>
        <v>2.358</v>
      </c>
      <c r="G152" s="131"/>
      <c r="H152" s="120"/>
      <c r="I152" s="131"/>
      <c r="J152" s="120"/>
      <c r="K152" s="120">
        <v>4</v>
      </c>
      <c r="L152" s="120">
        <f>F152*K152</f>
        <v>9.432</v>
      </c>
      <c r="M152" s="121">
        <f>L152*1</f>
        <v>9.432</v>
      </c>
    </row>
    <row r="153" spans="1:13" ht="18">
      <c r="A153" s="115"/>
      <c r="B153" s="128"/>
      <c r="C153" s="60" t="s">
        <v>59</v>
      </c>
      <c r="D153" s="123"/>
      <c r="E153" s="120"/>
      <c r="F153" s="120"/>
      <c r="G153" s="131"/>
      <c r="H153" s="120"/>
      <c r="I153" s="131"/>
      <c r="J153" s="120"/>
      <c r="K153" s="131"/>
      <c r="L153" s="120"/>
      <c r="M153" s="121"/>
    </row>
    <row r="154" spans="1:13" ht="18">
      <c r="A154" s="115"/>
      <c r="B154" s="198"/>
      <c r="C154" s="129" t="s">
        <v>132</v>
      </c>
      <c r="D154" s="203" t="s">
        <v>80</v>
      </c>
      <c r="E154" s="140">
        <v>0.1224</v>
      </c>
      <c r="F154" s="120">
        <f>F149*E154</f>
        <v>22.032</v>
      </c>
      <c r="G154" s="201">
        <v>120</v>
      </c>
      <c r="H154" s="120">
        <f aca="true" t="shared" si="7" ref="H154:H160">F154*G154</f>
        <v>2643.84</v>
      </c>
      <c r="I154" s="131"/>
      <c r="J154" s="120"/>
      <c r="K154" s="131"/>
      <c r="L154" s="120"/>
      <c r="M154" s="121">
        <f>H154*1</f>
        <v>2643.84</v>
      </c>
    </row>
    <row r="155" spans="1:13" ht="31.5">
      <c r="A155" s="115"/>
      <c r="B155" s="198"/>
      <c r="C155" s="129" t="s">
        <v>133</v>
      </c>
      <c r="D155" s="203" t="s">
        <v>11</v>
      </c>
      <c r="E155" s="135">
        <v>0.00015</v>
      </c>
      <c r="F155" s="135">
        <f>F149*E155</f>
        <v>0.026999999999999996</v>
      </c>
      <c r="G155" s="201">
        <v>1136</v>
      </c>
      <c r="H155" s="120">
        <f t="shared" si="7"/>
        <v>30.671999999999997</v>
      </c>
      <c r="I155" s="131"/>
      <c r="J155" s="120"/>
      <c r="K155" s="131"/>
      <c r="L155" s="120"/>
      <c r="M155" s="121">
        <f>H155*1</f>
        <v>30.671999999999997</v>
      </c>
    </row>
    <row r="156" spans="1:13" ht="18">
      <c r="A156" s="184"/>
      <c r="B156" s="185"/>
      <c r="C156" s="129" t="s">
        <v>134</v>
      </c>
      <c r="D156" s="203" t="s">
        <v>82</v>
      </c>
      <c r="E156" s="135">
        <v>0.00698</v>
      </c>
      <c r="F156" s="130">
        <f>F149*E156</f>
        <v>1.2564</v>
      </c>
      <c r="G156" s="201">
        <v>16</v>
      </c>
      <c r="H156" s="120">
        <f t="shared" si="7"/>
        <v>20.1024</v>
      </c>
      <c r="I156" s="131"/>
      <c r="J156" s="120"/>
      <c r="K156" s="131"/>
      <c r="L156" s="120"/>
      <c r="M156" s="121">
        <f>H156*1</f>
        <v>20.1024</v>
      </c>
    </row>
    <row r="157" spans="1:13" ht="18">
      <c r="A157" s="184"/>
      <c r="B157" s="185"/>
      <c r="C157" s="204" t="s">
        <v>49</v>
      </c>
      <c r="D157" s="205" t="s">
        <v>80</v>
      </c>
      <c r="E157" s="130">
        <v>0.178</v>
      </c>
      <c r="F157" s="120">
        <f>F149*E157</f>
        <v>32.04</v>
      </c>
      <c r="G157" s="120">
        <v>2.82</v>
      </c>
      <c r="H157" s="120">
        <f t="shared" si="7"/>
        <v>90.35279999999999</v>
      </c>
      <c r="I157" s="120"/>
      <c r="J157" s="120"/>
      <c r="K157" s="120"/>
      <c r="L157" s="120"/>
      <c r="M157" s="121">
        <f>H157+J157+L157</f>
        <v>90.35279999999999</v>
      </c>
    </row>
    <row r="158" spans="1:13" ht="18">
      <c r="A158" s="184"/>
      <c r="B158" s="185"/>
      <c r="C158" s="204" t="s">
        <v>135</v>
      </c>
      <c r="D158" s="205" t="s">
        <v>4</v>
      </c>
      <c r="E158" s="135">
        <v>0.00488</v>
      </c>
      <c r="F158" s="120">
        <f>F149*E158</f>
        <v>0.8784</v>
      </c>
      <c r="G158" s="120">
        <v>4</v>
      </c>
      <c r="H158" s="120">
        <f t="shared" si="7"/>
        <v>3.5136</v>
      </c>
      <c r="I158" s="120"/>
      <c r="J158" s="120"/>
      <c r="K158" s="120"/>
      <c r="L158" s="120"/>
      <c r="M158" s="121">
        <f>H158+J158+L158</f>
        <v>3.5136</v>
      </c>
    </row>
    <row r="159" spans="1:13" ht="30">
      <c r="A159" s="115"/>
      <c r="B159" s="60"/>
      <c r="C159" s="66" t="s">
        <v>174</v>
      </c>
      <c r="D159" s="198" t="s">
        <v>11</v>
      </c>
      <c r="E159" s="138">
        <v>2.4</v>
      </c>
      <c r="F159" s="124">
        <f>F154*2.4</f>
        <v>52.876799999999996</v>
      </c>
      <c r="G159" s="138">
        <v>0</v>
      </c>
      <c r="H159" s="138">
        <f t="shared" si="7"/>
        <v>0</v>
      </c>
      <c r="I159" s="138">
        <v>0</v>
      </c>
      <c r="J159" s="138">
        <f>F159*I159</f>
        <v>0</v>
      </c>
      <c r="K159" s="168">
        <v>21.05</v>
      </c>
      <c r="L159" s="138">
        <f>F159*K159</f>
        <v>1113.05664</v>
      </c>
      <c r="M159" s="199">
        <f>H159+J159+L159</f>
        <v>1113.05664</v>
      </c>
    </row>
    <row r="160" spans="1:13" ht="30">
      <c r="A160" s="115"/>
      <c r="B160" s="60"/>
      <c r="C160" s="66" t="s">
        <v>169</v>
      </c>
      <c r="D160" s="198" t="s">
        <v>11</v>
      </c>
      <c r="E160" s="197"/>
      <c r="F160" s="206">
        <f>F155</f>
        <v>0.026999999999999996</v>
      </c>
      <c r="G160" s="138">
        <v>0</v>
      </c>
      <c r="H160" s="138">
        <f t="shared" si="7"/>
        <v>0</v>
      </c>
      <c r="I160" s="138">
        <v>0</v>
      </c>
      <c r="J160" s="138">
        <f>F160*I160</f>
        <v>0</v>
      </c>
      <c r="K160" s="168">
        <v>21.05</v>
      </c>
      <c r="L160" s="138">
        <f>F160*K160</f>
        <v>0.5683499999999999</v>
      </c>
      <c r="M160" s="199">
        <f>H160+J160+L160</f>
        <v>0.5683499999999999</v>
      </c>
    </row>
    <row r="161" spans="1:13" ht="31.5">
      <c r="A161" s="115">
        <v>7</v>
      </c>
      <c r="B161" s="162" t="s">
        <v>123</v>
      </c>
      <c r="C161" s="200" t="s">
        <v>124</v>
      </c>
      <c r="D161" s="203" t="s">
        <v>82</v>
      </c>
      <c r="E161" s="207"/>
      <c r="F161" s="124">
        <f>F149</f>
        <v>180</v>
      </c>
      <c r="G161" s="207"/>
      <c r="H161" s="208"/>
      <c r="I161" s="207"/>
      <c r="J161" s="208"/>
      <c r="K161" s="207"/>
      <c r="L161" s="208"/>
      <c r="M161" s="209"/>
    </row>
    <row r="162" spans="1:13" ht="18">
      <c r="A162" s="210"/>
      <c r="B162" s="211"/>
      <c r="C162" s="61" t="s">
        <v>47</v>
      </c>
      <c r="D162" s="123" t="s">
        <v>6</v>
      </c>
      <c r="E162" s="163">
        <v>0.197</v>
      </c>
      <c r="F162" s="138">
        <f>E162*F161</f>
        <v>35.46</v>
      </c>
      <c r="G162" s="138"/>
      <c r="H162" s="138"/>
      <c r="I162" s="138">
        <v>7.8</v>
      </c>
      <c r="J162" s="138">
        <f>F162*I162</f>
        <v>276.588</v>
      </c>
      <c r="K162" s="138"/>
      <c r="L162" s="138"/>
      <c r="M162" s="139">
        <f>H162+J162+L162</f>
        <v>276.588</v>
      </c>
    </row>
    <row r="163" spans="1:13" ht="18">
      <c r="A163" s="210"/>
      <c r="B163" s="211"/>
      <c r="C163" s="78" t="s">
        <v>51</v>
      </c>
      <c r="D163" s="205" t="s">
        <v>4</v>
      </c>
      <c r="E163" s="163">
        <v>0.0437</v>
      </c>
      <c r="F163" s="138">
        <f>E163*F161</f>
        <v>7.8660000000000005</v>
      </c>
      <c r="G163" s="138"/>
      <c r="H163" s="138"/>
      <c r="I163" s="138"/>
      <c r="J163" s="138"/>
      <c r="K163" s="138">
        <v>4</v>
      </c>
      <c r="L163" s="138">
        <f>F163*K163</f>
        <v>31.464000000000002</v>
      </c>
      <c r="M163" s="139">
        <f>H163+J163+L163</f>
        <v>31.464000000000002</v>
      </c>
    </row>
    <row r="164" spans="1:13" ht="18">
      <c r="A164" s="210"/>
      <c r="B164" s="211"/>
      <c r="C164" s="60" t="s">
        <v>59</v>
      </c>
      <c r="D164" s="205"/>
      <c r="E164" s="168"/>
      <c r="F164" s="138"/>
      <c r="G164" s="138"/>
      <c r="H164" s="138"/>
      <c r="I164" s="138"/>
      <c r="J164" s="138"/>
      <c r="K164" s="138"/>
      <c r="L164" s="138"/>
      <c r="M164" s="139"/>
    </row>
    <row r="165" spans="1:13" ht="18">
      <c r="A165" s="210"/>
      <c r="B165" s="211"/>
      <c r="C165" s="129" t="s">
        <v>125</v>
      </c>
      <c r="D165" s="205" t="s">
        <v>112</v>
      </c>
      <c r="E165" s="168">
        <v>0.5</v>
      </c>
      <c r="F165" s="138">
        <f>E165*F161</f>
        <v>90</v>
      </c>
      <c r="G165" s="138">
        <v>5</v>
      </c>
      <c r="H165" s="138">
        <f>G165*F165</f>
        <v>450</v>
      </c>
      <c r="I165" s="138"/>
      <c r="J165" s="138"/>
      <c r="K165" s="138"/>
      <c r="L165" s="138"/>
      <c r="M165" s="139">
        <f>H165+J165+L165</f>
        <v>450</v>
      </c>
    </row>
    <row r="166" spans="1:13" ht="18">
      <c r="A166" s="210"/>
      <c r="B166" s="211"/>
      <c r="C166" s="129" t="s">
        <v>60</v>
      </c>
      <c r="D166" s="205" t="s">
        <v>4</v>
      </c>
      <c r="E166" s="196">
        <v>0.072</v>
      </c>
      <c r="F166" s="138">
        <f>E166*F161</f>
        <v>12.959999999999999</v>
      </c>
      <c r="G166" s="138">
        <v>4</v>
      </c>
      <c r="H166" s="138">
        <f>G166*F166</f>
        <v>51.839999999999996</v>
      </c>
      <c r="I166" s="138"/>
      <c r="J166" s="138"/>
      <c r="K166" s="138"/>
      <c r="L166" s="138"/>
      <c r="M166" s="139">
        <f>H166+J166+L166</f>
        <v>51.839999999999996</v>
      </c>
    </row>
    <row r="167" spans="1:13" ht="30">
      <c r="A167" s="184"/>
      <c r="B167" s="198"/>
      <c r="C167" s="66" t="s">
        <v>160</v>
      </c>
      <c r="D167" s="198" t="s">
        <v>11</v>
      </c>
      <c r="E167" s="197"/>
      <c r="F167" s="195">
        <f>F165/1000</f>
        <v>0.09</v>
      </c>
      <c r="G167" s="138">
        <v>0</v>
      </c>
      <c r="H167" s="138">
        <f>F167*G167</f>
        <v>0</v>
      </c>
      <c r="I167" s="138">
        <v>0</v>
      </c>
      <c r="J167" s="138">
        <f>F167*I167</f>
        <v>0</v>
      </c>
      <c r="K167" s="168">
        <v>13.16</v>
      </c>
      <c r="L167" s="138">
        <f>F167*K167</f>
        <v>1.1844</v>
      </c>
      <c r="M167" s="199">
        <f>H167+J167+L167</f>
        <v>1.1844</v>
      </c>
    </row>
    <row r="168" spans="1:13" ht="18">
      <c r="A168" s="257"/>
      <c r="B168" s="258"/>
      <c r="C168" s="186" t="s">
        <v>176</v>
      </c>
      <c r="D168" s="71"/>
      <c r="E168" s="132"/>
      <c r="F168" s="132"/>
      <c r="G168" s="259"/>
      <c r="H168" s="259"/>
      <c r="I168" s="259"/>
      <c r="J168" s="259"/>
      <c r="K168" s="260"/>
      <c r="L168" s="259"/>
      <c r="M168" s="261"/>
    </row>
    <row r="169" spans="1:13" ht="30">
      <c r="A169" s="115">
        <v>1</v>
      </c>
      <c r="B169" s="80" t="s">
        <v>7</v>
      </c>
      <c r="C169" s="66" t="s">
        <v>161</v>
      </c>
      <c r="D169" s="62" t="s">
        <v>54</v>
      </c>
      <c r="E169" s="81"/>
      <c r="F169" s="118">
        <v>35</v>
      </c>
      <c r="G169" s="81"/>
      <c r="H169" s="82"/>
      <c r="I169" s="83"/>
      <c r="J169" s="82"/>
      <c r="K169" s="83"/>
      <c r="L169" s="82"/>
      <c r="M169" s="84"/>
    </row>
    <row r="170" spans="1:13" ht="18">
      <c r="A170" s="141"/>
      <c r="B170" s="85"/>
      <c r="C170" s="86" t="s">
        <v>47</v>
      </c>
      <c r="D170" s="87" t="s">
        <v>6</v>
      </c>
      <c r="E170" s="130">
        <v>0.15</v>
      </c>
      <c r="F170" s="120">
        <f>F169*E170</f>
        <v>5.25</v>
      </c>
      <c r="G170" s="120"/>
      <c r="H170" s="120"/>
      <c r="I170" s="120">
        <v>6</v>
      </c>
      <c r="J170" s="120">
        <f>F170*I170</f>
        <v>31.5</v>
      </c>
      <c r="K170" s="120"/>
      <c r="L170" s="120"/>
      <c r="M170" s="164">
        <f>H170+J170+L170</f>
        <v>31.5</v>
      </c>
    </row>
    <row r="171" spans="1:13" ht="30">
      <c r="A171" s="141"/>
      <c r="B171" s="85"/>
      <c r="C171" s="86" t="s">
        <v>101</v>
      </c>
      <c r="D171" s="87" t="s">
        <v>67</v>
      </c>
      <c r="E171" s="140">
        <v>0.0216</v>
      </c>
      <c r="F171" s="120">
        <f>F169*E171</f>
        <v>0.756</v>
      </c>
      <c r="G171" s="120"/>
      <c r="H171" s="120"/>
      <c r="I171" s="120"/>
      <c r="J171" s="120"/>
      <c r="K171" s="120">
        <v>29.6</v>
      </c>
      <c r="L171" s="120">
        <f>F171*K171</f>
        <v>22.3776</v>
      </c>
      <c r="M171" s="164">
        <f>H171+J171+L171</f>
        <v>22.3776</v>
      </c>
    </row>
    <row r="172" spans="1:13" ht="18">
      <c r="A172" s="141"/>
      <c r="B172" s="85"/>
      <c r="C172" s="86" t="s">
        <v>61</v>
      </c>
      <c r="D172" s="87" t="s">
        <v>67</v>
      </c>
      <c r="E172" s="140">
        <v>0.0273</v>
      </c>
      <c r="F172" s="120">
        <f>F170*E172</f>
        <v>0.143325</v>
      </c>
      <c r="G172" s="120"/>
      <c r="H172" s="120"/>
      <c r="I172" s="120"/>
      <c r="J172" s="120"/>
      <c r="K172" s="120">
        <v>24.32</v>
      </c>
      <c r="L172" s="120">
        <f>F172*K172</f>
        <v>3.4856640000000003</v>
      </c>
      <c r="M172" s="164">
        <f>H172+J172+L172</f>
        <v>3.4856640000000003</v>
      </c>
    </row>
    <row r="173" spans="1:13" ht="18">
      <c r="A173" s="141"/>
      <c r="B173" s="85"/>
      <c r="C173" s="86" t="s">
        <v>48</v>
      </c>
      <c r="D173" s="87" t="s">
        <v>67</v>
      </c>
      <c r="E173" s="140">
        <v>0.0097</v>
      </c>
      <c r="F173" s="120">
        <f>F169*E173</f>
        <v>0.3395</v>
      </c>
      <c r="G173" s="120"/>
      <c r="H173" s="120"/>
      <c r="I173" s="120"/>
      <c r="J173" s="120"/>
      <c r="K173" s="120">
        <v>50.75</v>
      </c>
      <c r="L173" s="120">
        <f>F173*K173</f>
        <v>17.229625000000002</v>
      </c>
      <c r="M173" s="164">
        <f>H173+J173+L173</f>
        <v>17.229625000000002</v>
      </c>
    </row>
    <row r="174" spans="1:13" ht="18">
      <c r="A174" s="141"/>
      <c r="B174" s="85"/>
      <c r="C174" s="60" t="s">
        <v>59</v>
      </c>
      <c r="D174" s="87"/>
      <c r="E174" s="140"/>
      <c r="F174" s="120"/>
      <c r="G174" s="120"/>
      <c r="H174" s="120"/>
      <c r="I174" s="120"/>
      <c r="J174" s="120"/>
      <c r="K174" s="120"/>
      <c r="L174" s="120"/>
      <c r="M174" s="164"/>
    </row>
    <row r="175" spans="1:13" ht="18">
      <c r="A175" s="141"/>
      <c r="B175" s="85"/>
      <c r="C175" s="86" t="s">
        <v>62</v>
      </c>
      <c r="D175" s="62" t="s">
        <v>54</v>
      </c>
      <c r="E175" s="120">
        <v>1.22</v>
      </c>
      <c r="F175" s="120">
        <f>F169*E175</f>
        <v>42.699999999999996</v>
      </c>
      <c r="G175" s="120">
        <v>18</v>
      </c>
      <c r="H175" s="120">
        <f>F175*G175</f>
        <v>768.5999999999999</v>
      </c>
      <c r="I175" s="120"/>
      <c r="J175" s="120"/>
      <c r="K175" s="120"/>
      <c r="L175" s="120"/>
      <c r="M175" s="164">
        <f>H175+J175+L175</f>
        <v>768.5999999999999</v>
      </c>
    </row>
    <row r="176" spans="1:13" ht="18">
      <c r="A176" s="141"/>
      <c r="B176" s="85"/>
      <c r="C176" s="86" t="s">
        <v>49</v>
      </c>
      <c r="D176" s="62" t="s">
        <v>54</v>
      </c>
      <c r="E176" s="130">
        <v>0.07</v>
      </c>
      <c r="F176" s="120">
        <f>F169*E176</f>
        <v>2.45</v>
      </c>
      <c r="G176" s="120">
        <v>2.82</v>
      </c>
      <c r="H176" s="120">
        <f>F176*G176</f>
        <v>6.909</v>
      </c>
      <c r="I176" s="120"/>
      <c r="J176" s="120"/>
      <c r="K176" s="120"/>
      <c r="L176" s="120"/>
      <c r="M176" s="164">
        <f>H176+J176+L176</f>
        <v>6.909</v>
      </c>
    </row>
    <row r="177" spans="1:13" ht="30">
      <c r="A177" s="141"/>
      <c r="B177" s="60" t="s">
        <v>58</v>
      </c>
      <c r="C177" s="66" t="s">
        <v>172</v>
      </c>
      <c r="D177" s="62" t="s">
        <v>11</v>
      </c>
      <c r="E177" s="120"/>
      <c r="F177" s="118">
        <f>F175*1.6</f>
        <v>68.32</v>
      </c>
      <c r="G177" s="120"/>
      <c r="H177" s="120">
        <f>G177*F177</f>
        <v>0</v>
      </c>
      <c r="I177" s="120"/>
      <c r="J177" s="120">
        <f>I177*F177</f>
        <v>0</v>
      </c>
      <c r="K177" s="120">
        <v>14.92</v>
      </c>
      <c r="L177" s="120">
        <f>K177*F177</f>
        <v>1019.3343999999998</v>
      </c>
      <c r="M177" s="121">
        <f>L177+J177+H177</f>
        <v>1019.3343999999998</v>
      </c>
    </row>
    <row r="178" spans="1:13" ht="30">
      <c r="A178" s="115">
        <v>2</v>
      </c>
      <c r="B178" s="169" t="s">
        <v>99</v>
      </c>
      <c r="C178" s="66" t="s">
        <v>177</v>
      </c>
      <c r="D178" s="60" t="s">
        <v>53</v>
      </c>
      <c r="E178" s="170"/>
      <c r="F178" s="124">
        <v>330</v>
      </c>
      <c r="G178" s="170"/>
      <c r="H178" s="171"/>
      <c r="I178" s="172"/>
      <c r="J178" s="171"/>
      <c r="K178" s="172"/>
      <c r="L178" s="171"/>
      <c r="M178" s="173"/>
    </row>
    <row r="179" spans="1:13" ht="18">
      <c r="A179" s="88"/>
      <c r="B179" s="174"/>
      <c r="C179" s="175" t="s">
        <v>47</v>
      </c>
      <c r="D179" s="176" t="s">
        <v>6</v>
      </c>
      <c r="E179" s="130">
        <v>0.033</v>
      </c>
      <c r="F179" s="120">
        <f>F178*E179</f>
        <v>10.89</v>
      </c>
      <c r="G179" s="120"/>
      <c r="H179" s="120"/>
      <c r="I179" s="120">
        <v>6</v>
      </c>
      <c r="J179" s="120">
        <f>F179*I179</f>
        <v>65.34</v>
      </c>
      <c r="K179" s="120"/>
      <c r="L179" s="120"/>
      <c r="M179" s="164">
        <f aca="true" t="shared" si="8" ref="M179:M185">H179+J179+L179</f>
        <v>65.34</v>
      </c>
    </row>
    <row r="180" spans="1:13" ht="18">
      <c r="A180" s="88"/>
      <c r="B180" s="174"/>
      <c r="C180" s="175" t="s">
        <v>63</v>
      </c>
      <c r="D180" s="176" t="s">
        <v>67</v>
      </c>
      <c r="E180" s="135">
        <v>0.00042</v>
      </c>
      <c r="F180" s="120">
        <f>F178*E180</f>
        <v>0.1386</v>
      </c>
      <c r="G180" s="120"/>
      <c r="H180" s="120"/>
      <c r="I180" s="120"/>
      <c r="J180" s="120"/>
      <c r="K180" s="120">
        <v>29.6</v>
      </c>
      <c r="L180" s="120">
        <f aca="true" t="shared" si="9" ref="L180:L185">F180*K180</f>
        <v>4.10256</v>
      </c>
      <c r="M180" s="164">
        <f t="shared" si="8"/>
        <v>4.10256</v>
      </c>
    </row>
    <row r="181" spans="1:13" ht="18">
      <c r="A181" s="88"/>
      <c r="B181" s="174"/>
      <c r="C181" s="175" t="s">
        <v>96</v>
      </c>
      <c r="D181" s="176" t="s">
        <v>67</v>
      </c>
      <c r="E181" s="135">
        <v>0.00258</v>
      </c>
      <c r="F181" s="120">
        <f>F178*E181</f>
        <v>0.8513999999999999</v>
      </c>
      <c r="G181" s="120"/>
      <c r="H181" s="120"/>
      <c r="I181" s="120"/>
      <c r="J181" s="120"/>
      <c r="K181" s="120">
        <v>32.4</v>
      </c>
      <c r="L181" s="120">
        <f t="shared" si="9"/>
        <v>27.585359999999998</v>
      </c>
      <c r="M181" s="164">
        <f t="shared" si="8"/>
        <v>27.585359999999998</v>
      </c>
    </row>
    <row r="182" spans="1:13" ht="18">
      <c r="A182" s="88"/>
      <c r="B182" s="174"/>
      <c r="C182" s="175" t="s">
        <v>64</v>
      </c>
      <c r="D182" s="176" t="s">
        <v>67</v>
      </c>
      <c r="E182" s="140">
        <v>0.0112</v>
      </c>
      <c r="F182" s="120">
        <f>F178*E182</f>
        <v>3.696</v>
      </c>
      <c r="G182" s="120"/>
      <c r="H182" s="120"/>
      <c r="I182" s="120"/>
      <c r="J182" s="120"/>
      <c r="K182" s="120">
        <v>19.84</v>
      </c>
      <c r="L182" s="120">
        <f t="shared" si="9"/>
        <v>73.32864000000001</v>
      </c>
      <c r="M182" s="164">
        <f t="shared" si="8"/>
        <v>73.32864000000001</v>
      </c>
    </row>
    <row r="183" spans="1:13" ht="18">
      <c r="A183" s="88"/>
      <c r="B183" s="174"/>
      <c r="C183" s="175" t="s">
        <v>65</v>
      </c>
      <c r="D183" s="176" t="s">
        <v>67</v>
      </c>
      <c r="E183" s="140">
        <v>0.0248</v>
      </c>
      <c r="F183" s="120">
        <f>F178*E183</f>
        <v>8.184</v>
      </c>
      <c r="G183" s="120"/>
      <c r="H183" s="120"/>
      <c r="I183" s="120"/>
      <c r="J183" s="120"/>
      <c r="K183" s="120">
        <v>23.56</v>
      </c>
      <c r="L183" s="120">
        <f t="shared" si="9"/>
        <v>192.81503999999998</v>
      </c>
      <c r="M183" s="164">
        <f t="shared" si="8"/>
        <v>192.81503999999998</v>
      </c>
    </row>
    <row r="184" spans="1:13" ht="18">
      <c r="A184" s="88"/>
      <c r="B184" s="174"/>
      <c r="C184" s="175" t="s">
        <v>48</v>
      </c>
      <c r="D184" s="176" t="s">
        <v>67</v>
      </c>
      <c r="E184" s="140">
        <v>0.00414</v>
      </c>
      <c r="F184" s="120">
        <f>F178*E184</f>
        <v>1.3661999999999999</v>
      </c>
      <c r="G184" s="120"/>
      <c r="H184" s="120"/>
      <c r="I184" s="120"/>
      <c r="J184" s="120"/>
      <c r="K184" s="120">
        <v>50.75</v>
      </c>
      <c r="L184" s="120">
        <f t="shared" si="9"/>
        <v>69.33465</v>
      </c>
      <c r="M184" s="164">
        <f t="shared" si="8"/>
        <v>69.33465</v>
      </c>
    </row>
    <row r="185" spans="1:13" ht="18">
      <c r="A185" s="88"/>
      <c r="B185" s="174"/>
      <c r="C185" s="175" t="s">
        <v>66</v>
      </c>
      <c r="D185" s="176" t="s">
        <v>67</v>
      </c>
      <c r="E185" s="135">
        <v>0.00053</v>
      </c>
      <c r="F185" s="120">
        <f>F178*E185</f>
        <v>0.1749</v>
      </c>
      <c r="G185" s="120"/>
      <c r="H185" s="120"/>
      <c r="I185" s="120"/>
      <c r="J185" s="120"/>
      <c r="K185" s="120">
        <v>30.59</v>
      </c>
      <c r="L185" s="120">
        <f t="shared" si="9"/>
        <v>5.350191</v>
      </c>
      <c r="M185" s="164">
        <f t="shared" si="8"/>
        <v>5.350191</v>
      </c>
    </row>
    <row r="186" spans="1:13" ht="18">
      <c r="A186" s="88"/>
      <c r="B186" s="174"/>
      <c r="C186" s="60" t="s">
        <v>59</v>
      </c>
      <c r="D186" s="176"/>
      <c r="E186" s="140"/>
      <c r="F186" s="120"/>
      <c r="G186" s="120"/>
      <c r="H186" s="120"/>
      <c r="I186" s="120"/>
      <c r="J186" s="120"/>
      <c r="K186" s="120"/>
      <c r="L186" s="120"/>
      <c r="M186" s="164"/>
    </row>
    <row r="187" spans="1:13" ht="18">
      <c r="A187" s="88"/>
      <c r="B187" s="174"/>
      <c r="C187" s="175" t="s">
        <v>178</v>
      </c>
      <c r="D187" s="60" t="s">
        <v>54</v>
      </c>
      <c r="E187" s="130">
        <v>0.189</v>
      </c>
      <c r="F187" s="120">
        <f>F178*E187</f>
        <v>62.37</v>
      </c>
      <c r="G187" s="120">
        <v>29</v>
      </c>
      <c r="H187" s="120">
        <f>F187*G187</f>
        <v>1808.73</v>
      </c>
      <c r="I187" s="120"/>
      <c r="J187" s="120"/>
      <c r="K187" s="120"/>
      <c r="L187" s="120"/>
      <c r="M187" s="164">
        <f>H187+J187+L187</f>
        <v>1808.73</v>
      </c>
    </row>
    <row r="188" spans="1:13" ht="18">
      <c r="A188" s="88"/>
      <c r="B188" s="174"/>
      <c r="C188" s="175" t="s">
        <v>49</v>
      </c>
      <c r="D188" s="176" t="s">
        <v>54</v>
      </c>
      <c r="E188" s="130">
        <v>0.03</v>
      </c>
      <c r="F188" s="120">
        <f>F178*E188</f>
        <v>9.9</v>
      </c>
      <c r="G188" s="120">
        <v>2.82</v>
      </c>
      <c r="H188" s="120">
        <f>F188*G188</f>
        <v>27.918</v>
      </c>
      <c r="I188" s="120"/>
      <c r="J188" s="120"/>
      <c r="K188" s="120"/>
      <c r="L188" s="120"/>
      <c r="M188" s="164">
        <f>H188+J188+L188</f>
        <v>27.918</v>
      </c>
    </row>
    <row r="189" spans="1:13" ht="30">
      <c r="A189" s="88"/>
      <c r="B189" s="60" t="s">
        <v>58</v>
      </c>
      <c r="C189" s="66" t="s">
        <v>173</v>
      </c>
      <c r="D189" s="62" t="s">
        <v>11</v>
      </c>
      <c r="E189" s="120"/>
      <c r="F189" s="118">
        <v>87</v>
      </c>
      <c r="G189" s="120"/>
      <c r="H189" s="120">
        <f>G189*F189</f>
        <v>0</v>
      </c>
      <c r="I189" s="120"/>
      <c r="J189" s="120">
        <f>I189*F189</f>
        <v>0</v>
      </c>
      <c r="K189" s="120">
        <v>14.92</v>
      </c>
      <c r="L189" s="120">
        <f>K189*F189</f>
        <v>1298.04</v>
      </c>
      <c r="M189" s="164">
        <f>L189+J189+H189</f>
        <v>1298.04</v>
      </c>
    </row>
    <row r="190" spans="1:13" ht="78.75">
      <c r="A190" s="115">
        <v>3</v>
      </c>
      <c r="B190" s="116" t="s">
        <v>116</v>
      </c>
      <c r="C190" s="200" t="s">
        <v>117</v>
      </c>
      <c r="D190" s="128" t="s">
        <v>82</v>
      </c>
      <c r="E190" s="120"/>
      <c r="F190" s="124">
        <v>300</v>
      </c>
      <c r="G190" s="131"/>
      <c r="H190" s="120"/>
      <c r="I190" s="131"/>
      <c r="J190" s="120"/>
      <c r="K190" s="131"/>
      <c r="L190" s="120"/>
      <c r="M190" s="121"/>
    </row>
    <row r="191" spans="1:13" ht="31.5">
      <c r="A191" s="115"/>
      <c r="B191" s="128"/>
      <c r="C191" s="129" t="s">
        <v>118</v>
      </c>
      <c r="D191" s="123" t="s">
        <v>6</v>
      </c>
      <c r="E191" s="130">
        <v>0.386</v>
      </c>
      <c r="F191" s="120">
        <f>F190*E191</f>
        <v>115.8</v>
      </c>
      <c r="G191" s="131"/>
      <c r="H191" s="120"/>
      <c r="I191" s="120">
        <v>6</v>
      </c>
      <c r="J191" s="120">
        <f>F191*I191</f>
        <v>694.8</v>
      </c>
      <c r="K191" s="131"/>
      <c r="L191" s="120"/>
      <c r="M191" s="121">
        <f>J191</f>
        <v>694.8</v>
      </c>
    </row>
    <row r="192" spans="1:13" ht="18">
      <c r="A192" s="115"/>
      <c r="B192" s="128"/>
      <c r="C192" s="202" t="s">
        <v>48</v>
      </c>
      <c r="D192" s="176" t="s">
        <v>67</v>
      </c>
      <c r="E192" s="140">
        <v>0.0226</v>
      </c>
      <c r="F192" s="120">
        <f>F190*E192</f>
        <v>6.779999999999999</v>
      </c>
      <c r="G192" s="120"/>
      <c r="H192" s="120"/>
      <c r="I192" s="120"/>
      <c r="J192" s="120"/>
      <c r="K192" s="120">
        <v>50.75</v>
      </c>
      <c r="L192" s="120">
        <f>F192*K192</f>
        <v>344.085</v>
      </c>
      <c r="M192" s="121">
        <f>H192+J192+L192</f>
        <v>344.085</v>
      </c>
    </row>
    <row r="193" spans="1:13" ht="18">
      <c r="A193" s="115"/>
      <c r="B193" s="128"/>
      <c r="C193" s="129" t="s">
        <v>114</v>
      </c>
      <c r="D193" s="123" t="s">
        <v>4</v>
      </c>
      <c r="E193" s="140">
        <v>0.0131</v>
      </c>
      <c r="F193" s="120">
        <f>E193*F190</f>
        <v>3.93</v>
      </c>
      <c r="G193" s="131"/>
      <c r="H193" s="120"/>
      <c r="I193" s="131"/>
      <c r="J193" s="120"/>
      <c r="K193" s="120">
        <v>4</v>
      </c>
      <c r="L193" s="120">
        <f>F193*K193</f>
        <v>15.72</v>
      </c>
      <c r="M193" s="121">
        <f>L193*1</f>
        <v>15.72</v>
      </c>
    </row>
    <row r="194" spans="1:13" ht="18">
      <c r="A194" s="115"/>
      <c r="B194" s="128"/>
      <c r="C194" s="60" t="s">
        <v>59</v>
      </c>
      <c r="D194" s="123"/>
      <c r="E194" s="120"/>
      <c r="F194" s="120"/>
      <c r="G194" s="131"/>
      <c r="H194" s="120"/>
      <c r="I194" s="131"/>
      <c r="J194" s="120"/>
      <c r="K194" s="131"/>
      <c r="L194" s="120"/>
      <c r="M194" s="121"/>
    </row>
    <row r="195" spans="1:13" ht="18">
      <c r="A195" s="115"/>
      <c r="B195" s="198"/>
      <c r="C195" s="129" t="s">
        <v>119</v>
      </c>
      <c r="D195" s="203" t="s">
        <v>80</v>
      </c>
      <c r="E195" s="140">
        <v>0.1632</v>
      </c>
      <c r="F195" s="120">
        <f>F190*0.16*1.02</f>
        <v>48.96</v>
      </c>
      <c r="G195" s="201">
        <v>120</v>
      </c>
      <c r="H195" s="120">
        <f>F195*G195</f>
        <v>5875.2</v>
      </c>
      <c r="I195" s="131"/>
      <c r="J195" s="120"/>
      <c r="K195" s="131"/>
      <c r="L195" s="120"/>
      <c r="M195" s="121">
        <f>H195*1</f>
        <v>5875.2</v>
      </c>
    </row>
    <row r="196" spans="1:13" ht="18">
      <c r="A196" s="115"/>
      <c r="B196" s="198"/>
      <c r="C196" s="129" t="s">
        <v>115</v>
      </c>
      <c r="D196" s="203" t="s">
        <v>11</v>
      </c>
      <c r="E196" s="120"/>
      <c r="F196" s="130">
        <v>0.91</v>
      </c>
      <c r="G196" s="201">
        <v>1551</v>
      </c>
      <c r="H196" s="120">
        <f>F196*G196</f>
        <v>1411.41</v>
      </c>
      <c r="I196" s="131"/>
      <c r="J196" s="120"/>
      <c r="K196" s="131"/>
      <c r="L196" s="120"/>
      <c r="M196" s="121">
        <f>H196*1</f>
        <v>1411.41</v>
      </c>
    </row>
    <row r="197" spans="1:13" ht="31.5">
      <c r="A197" s="115"/>
      <c r="B197" s="198"/>
      <c r="C197" s="129" t="s">
        <v>120</v>
      </c>
      <c r="D197" s="203" t="s">
        <v>11</v>
      </c>
      <c r="E197" s="135">
        <v>0.00019</v>
      </c>
      <c r="F197" s="135">
        <f>F190*E197</f>
        <v>0.057</v>
      </c>
      <c r="G197" s="201">
        <v>1136</v>
      </c>
      <c r="H197" s="120">
        <f>F197*G197</f>
        <v>64.752</v>
      </c>
      <c r="I197" s="131"/>
      <c r="J197" s="120"/>
      <c r="K197" s="131"/>
      <c r="L197" s="120"/>
      <c r="M197" s="121">
        <f>H197*1</f>
        <v>64.752</v>
      </c>
    </row>
    <row r="198" spans="1:13" ht="18">
      <c r="A198" s="184"/>
      <c r="B198" s="185"/>
      <c r="C198" s="129" t="s">
        <v>121</v>
      </c>
      <c r="D198" s="203" t="s">
        <v>82</v>
      </c>
      <c r="E198" s="135">
        <v>0.00934</v>
      </c>
      <c r="F198" s="135">
        <f>F190*E198</f>
        <v>2.8019999999999996</v>
      </c>
      <c r="G198" s="201">
        <v>16</v>
      </c>
      <c r="H198" s="120">
        <f aca="true" t="shared" si="10" ref="H198:H203">F198*G198</f>
        <v>44.831999999999994</v>
      </c>
      <c r="I198" s="131"/>
      <c r="J198" s="120"/>
      <c r="K198" s="131"/>
      <c r="L198" s="120"/>
      <c r="M198" s="121">
        <f>H198*1</f>
        <v>44.831999999999994</v>
      </c>
    </row>
    <row r="199" spans="1:13" ht="18">
      <c r="A199" s="184"/>
      <c r="B199" s="185"/>
      <c r="C199" s="204" t="s">
        <v>49</v>
      </c>
      <c r="D199" s="205" t="s">
        <v>80</v>
      </c>
      <c r="E199" s="130">
        <v>0.178</v>
      </c>
      <c r="F199" s="120">
        <f>F190*E199</f>
        <v>53.4</v>
      </c>
      <c r="G199" s="120">
        <v>2.82</v>
      </c>
      <c r="H199" s="120">
        <f t="shared" si="10"/>
        <v>150.588</v>
      </c>
      <c r="I199" s="120"/>
      <c r="J199" s="120"/>
      <c r="K199" s="120"/>
      <c r="L199" s="120"/>
      <c r="M199" s="121">
        <f>H199+J199+L199</f>
        <v>150.588</v>
      </c>
    </row>
    <row r="200" spans="1:13" ht="18">
      <c r="A200" s="184"/>
      <c r="B200" s="185"/>
      <c r="C200" s="204" t="s">
        <v>122</v>
      </c>
      <c r="D200" s="205" t="s">
        <v>4</v>
      </c>
      <c r="E200" s="135">
        <v>0.00564</v>
      </c>
      <c r="F200" s="120">
        <f>F190*E200</f>
        <v>1.692</v>
      </c>
      <c r="G200" s="120">
        <v>4</v>
      </c>
      <c r="H200" s="120">
        <f t="shared" si="10"/>
        <v>6.768</v>
      </c>
      <c r="I200" s="120"/>
      <c r="J200" s="120"/>
      <c r="K200" s="120"/>
      <c r="L200" s="120"/>
      <c r="M200" s="121">
        <f>H200+J200+L200</f>
        <v>6.768</v>
      </c>
    </row>
    <row r="201" spans="1:13" ht="30">
      <c r="A201" s="184"/>
      <c r="B201" s="198"/>
      <c r="C201" s="66" t="s">
        <v>174</v>
      </c>
      <c r="D201" s="198" t="s">
        <v>11</v>
      </c>
      <c r="E201" s="138">
        <v>2.4</v>
      </c>
      <c r="F201" s="124">
        <v>112</v>
      </c>
      <c r="G201" s="138">
        <v>0</v>
      </c>
      <c r="H201" s="138">
        <f t="shared" si="10"/>
        <v>0</v>
      </c>
      <c r="I201" s="138">
        <v>0</v>
      </c>
      <c r="J201" s="138">
        <f>F201*I201</f>
        <v>0</v>
      </c>
      <c r="K201" s="168">
        <v>21.05</v>
      </c>
      <c r="L201" s="138">
        <f>F201*K201</f>
        <v>2357.6</v>
      </c>
      <c r="M201" s="199">
        <f>H201+J201+L201</f>
        <v>2357.6</v>
      </c>
    </row>
    <row r="202" spans="1:13" ht="30">
      <c r="A202" s="184"/>
      <c r="B202" s="198"/>
      <c r="C202" s="66" t="s">
        <v>175</v>
      </c>
      <c r="D202" s="198" t="s">
        <v>11</v>
      </c>
      <c r="E202" s="197"/>
      <c r="F202" s="195">
        <f>F196</f>
        <v>0.91</v>
      </c>
      <c r="G202" s="138">
        <v>0</v>
      </c>
      <c r="H202" s="138">
        <f t="shared" si="10"/>
        <v>0</v>
      </c>
      <c r="I202" s="138">
        <v>0</v>
      </c>
      <c r="J202" s="138">
        <f>F202*I202</f>
        <v>0</v>
      </c>
      <c r="K202" s="168">
        <v>21.05</v>
      </c>
      <c r="L202" s="138">
        <f>F202*K202</f>
        <v>19.1555</v>
      </c>
      <c r="M202" s="199">
        <f>H202+J202+L202</f>
        <v>19.1555</v>
      </c>
    </row>
    <row r="203" spans="1:13" ht="30">
      <c r="A203" s="184"/>
      <c r="B203" s="198"/>
      <c r="C203" s="66" t="s">
        <v>169</v>
      </c>
      <c r="D203" s="198" t="s">
        <v>11</v>
      </c>
      <c r="E203" s="197"/>
      <c r="F203" s="206">
        <f>F197</f>
        <v>0.057</v>
      </c>
      <c r="G203" s="138">
        <v>0</v>
      </c>
      <c r="H203" s="138">
        <f t="shared" si="10"/>
        <v>0</v>
      </c>
      <c r="I203" s="138">
        <v>0</v>
      </c>
      <c r="J203" s="138">
        <f>F203*I203</f>
        <v>0</v>
      </c>
      <c r="K203" s="168">
        <v>21.05</v>
      </c>
      <c r="L203" s="138">
        <f>F203*K203</f>
        <v>1.19985</v>
      </c>
      <c r="M203" s="199">
        <f>H203+J203+L203</f>
        <v>1.19985</v>
      </c>
    </row>
    <row r="204" spans="1:13" ht="31.5">
      <c r="A204" s="115">
        <v>4</v>
      </c>
      <c r="B204" s="162" t="s">
        <v>123</v>
      </c>
      <c r="C204" s="200" t="s">
        <v>124</v>
      </c>
      <c r="D204" s="203" t="s">
        <v>82</v>
      </c>
      <c r="E204" s="207"/>
      <c r="F204" s="124">
        <f>F190</f>
        <v>300</v>
      </c>
      <c r="G204" s="207"/>
      <c r="H204" s="208"/>
      <c r="I204" s="207"/>
      <c r="J204" s="208"/>
      <c r="K204" s="207"/>
      <c r="L204" s="208"/>
      <c r="M204" s="209"/>
    </row>
    <row r="205" spans="1:13" ht="18">
      <c r="A205" s="210"/>
      <c r="B205" s="211"/>
      <c r="C205" s="61" t="s">
        <v>47</v>
      </c>
      <c r="D205" s="123" t="s">
        <v>6</v>
      </c>
      <c r="E205" s="163">
        <v>0.197</v>
      </c>
      <c r="F205" s="138">
        <f>E205*F204</f>
        <v>59.1</v>
      </c>
      <c r="G205" s="138"/>
      <c r="H205" s="138"/>
      <c r="I205" s="138">
        <v>7.8</v>
      </c>
      <c r="J205" s="138">
        <f>F205*I205</f>
        <v>460.98</v>
      </c>
      <c r="K205" s="138"/>
      <c r="L205" s="138"/>
      <c r="M205" s="139">
        <f>H205+J205+L205</f>
        <v>460.98</v>
      </c>
    </row>
    <row r="206" spans="1:13" ht="18">
      <c r="A206" s="210"/>
      <c r="B206" s="211"/>
      <c r="C206" s="78" t="s">
        <v>51</v>
      </c>
      <c r="D206" s="205" t="s">
        <v>4</v>
      </c>
      <c r="E206" s="163">
        <v>0.0437</v>
      </c>
      <c r="F206" s="138">
        <f>E206*F204</f>
        <v>13.110000000000001</v>
      </c>
      <c r="G206" s="138"/>
      <c r="H206" s="138"/>
      <c r="I206" s="138"/>
      <c r="J206" s="138"/>
      <c r="K206" s="138">
        <v>4</v>
      </c>
      <c r="L206" s="138">
        <f>F206*K206</f>
        <v>52.440000000000005</v>
      </c>
      <c r="M206" s="139">
        <f>H206+J206+L206</f>
        <v>52.440000000000005</v>
      </c>
    </row>
    <row r="207" spans="1:13" ht="18">
      <c r="A207" s="210"/>
      <c r="B207" s="211"/>
      <c r="C207" s="60" t="s">
        <v>59</v>
      </c>
      <c r="D207" s="205"/>
      <c r="E207" s="168"/>
      <c r="F207" s="138"/>
      <c r="G207" s="138"/>
      <c r="H207" s="138"/>
      <c r="I207" s="138"/>
      <c r="J207" s="138"/>
      <c r="K207" s="138"/>
      <c r="L207" s="138"/>
      <c r="M207" s="139"/>
    </row>
    <row r="208" spans="1:13" ht="18">
      <c r="A208" s="210"/>
      <c r="B208" s="211"/>
      <c r="C208" s="129" t="s">
        <v>125</v>
      </c>
      <c r="D208" s="205" t="s">
        <v>112</v>
      </c>
      <c r="E208" s="168">
        <v>0.5</v>
      </c>
      <c r="F208" s="138">
        <f>E208*F204</f>
        <v>150</v>
      </c>
      <c r="G208" s="138">
        <v>5</v>
      </c>
      <c r="H208" s="138">
        <f>G208*F208</f>
        <v>750</v>
      </c>
      <c r="I208" s="138"/>
      <c r="J208" s="138"/>
      <c r="K208" s="138"/>
      <c r="L208" s="138"/>
      <c r="M208" s="139">
        <f>H208+J208+L208</f>
        <v>750</v>
      </c>
    </row>
    <row r="209" spans="1:13" ht="18">
      <c r="A209" s="210"/>
      <c r="B209" s="211"/>
      <c r="C209" s="129" t="s">
        <v>60</v>
      </c>
      <c r="D209" s="205" t="s">
        <v>4</v>
      </c>
      <c r="E209" s="196">
        <v>0.072</v>
      </c>
      <c r="F209" s="138">
        <f>E209*F204</f>
        <v>21.599999999999998</v>
      </c>
      <c r="G209" s="138">
        <v>4</v>
      </c>
      <c r="H209" s="138">
        <f>G209*F209</f>
        <v>86.39999999999999</v>
      </c>
      <c r="I209" s="138"/>
      <c r="J209" s="138"/>
      <c r="K209" s="138"/>
      <c r="L209" s="138"/>
      <c r="M209" s="139">
        <f>H209+J209+L209</f>
        <v>86.39999999999999</v>
      </c>
    </row>
    <row r="210" spans="1:13" ht="30">
      <c r="A210" s="184"/>
      <c r="B210" s="198"/>
      <c r="C210" s="66" t="s">
        <v>126</v>
      </c>
      <c r="D210" s="198" t="s">
        <v>11</v>
      </c>
      <c r="E210" s="197"/>
      <c r="F210" s="195">
        <f>F208/1000</f>
        <v>0.15</v>
      </c>
      <c r="G210" s="138">
        <v>0</v>
      </c>
      <c r="H210" s="138">
        <f>F210*G210</f>
        <v>0</v>
      </c>
      <c r="I210" s="138">
        <v>0</v>
      </c>
      <c r="J210" s="138">
        <f>F210*I210</f>
        <v>0</v>
      </c>
      <c r="K210" s="168">
        <v>66.99</v>
      </c>
      <c r="L210" s="138">
        <f>F210*K210</f>
        <v>10.048499999999999</v>
      </c>
      <c r="M210" s="199">
        <f>H210+J210+L210</f>
        <v>10.048499999999999</v>
      </c>
    </row>
    <row r="211" spans="1:13" ht="30">
      <c r="A211" s="115">
        <v>5</v>
      </c>
      <c r="B211" s="80" t="s">
        <v>7</v>
      </c>
      <c r="C211" s="66" t="s">
        <v>127</v>
      </c>
      <c r="D211" s="62" t="s">
        <v>54</v>
      </c>
      <c r="E211" s="81"/>
      <c r="F211" s="118">
        <v>15</v>
      </c>
      <c r="G211" s="81"/>
      <c r="H211" s="82"/>
      <c r="I211" s="83"/>
      <c r="J211" s="82"/>
      <c r="K211" s="83"/>
      <c r="L211" s="82"/>
      <c r="M211" s="84"/>
    </row>
    <row r="212" spans="1:13" ht="18">
      <c r="A212" s="141"/>
      <c r="B212" s="85"/>
      <c r="C212" s="86" t="s">
        <v>47</v>
      </c>
      <c r="D212" s="87" t="s">
        <v>6</v>
      </c>
      <c r="E212" s="130">
        <v>0.15</v>
      </c>
      <c r="F212" s="120">
        <f>F211*E212</f>
        <v>2.25</v>
      </c>
      <c r="G212" s="120"/>
      <c r="H212" s="120"/>
      <c r="I212" s="120">
        <v>6</v>
      </c>
      <c r="J212" s="120">
        <f>F212*I212</f>
        <v>13.5</v>
      </c>
      <c r="K212" s="120"/>
      <c r="L212" s="120"/>
      <c r="M212" s="164">
        <f>H212+J212+L212</f>
        <v>13.5</v>
      </c>
    </row>
    <row r="213" spans="1:13" ht="30">
      <c r="A213" s="141"/>
      <c r="B213" s="85"/>
      <c r="C213" s="86" t="s">
        <v>101</v>
      </c>
      <c r="D213" s="87" t="s">
        <v>67</v>
      </c>
      <c r="E213" s="140">
        <v>0.0216</v>
      </c>
      <c r="F213" s="120">
        <f>F211*E213</f>
        <v>0.324</v>
      </c>
      <c r="G213" s="120"/>
      <c r="H213" s="120"/>
      <c r="I213" s="120"/>
      <c r="J213" s="120"/>
      <c r="K213" s="120">
        <v>29.6</v>
      </c>
      <c r="L213" s="120">
        <f>F213*K213</f>
        <v>9.5904</v>
      </c>
      <c r="M213" s="164">
        <f>H213+J213+L213</f>
        <v>9.5904</v>
      </c>
    </row>
    <row r="214" spans="1:13" ht="18">
      <c r="A214" s="141"/>
      <c r="B214" s="85"/>
      <c r="C214" s="86" t="s">
        <v>61</v>
      </c>
      <c r="D214" s="87" t="s">
        <v>67</v>
      </c>
      <c r="E214" s="140">
        <v>0.0273</v>
      </c>
      <c r="F214" s="120">
        <f>F212*E214</f>
        <v>0.061425</v>
      </c>
      <c r="G214" s="120"/>
      <c r="H214" s="120"/>
      <c r="I214" s="120"/>
      <c r="J214" s="120"/>
      <c r="K214" s="120">
        <v>24.32</v>
      </c>
      <c r="L214" s="120">
        <f>F214*K214</f>
        <v>1.493856</v>
      </c>
      <c r="M214" s="164">
        <f>H214+J214+L214</f>
        <v>1.493856</v>
      </c>
    </row>
    <row r="215" spans="1:13" ht="18">
      <c r="A215" s="141"/>
      <c r="B215" s="85"/>
      <c r="C215" s="86" t="s">
        <v>48</v>
      </c>
      <c r="D215" s="87" t="s">
        <v>67</v>
      </c>
      <c r="E215" s="140">
        <v>0.0097</v>
      </c>
      <c r="F215" s="120">
        <f>F211*E215</f>
        <v>0.14550000000000002</v>
      </c>
      <c r="G215" s="120"/>
      <c r="H215" s="120"/>
      <c r="I215" s="120"/>
      <c r="J215" s="120"/>
      <c r="K215" s="120">
        <v>50.75</v>
      </c>
      <c r="L215" s="120">
        <f>F215*K215</f>
        <v>7.384125000000001</v>
      </c>
      <c r="M215" s="164">
        <f>H215+J215+L215</f>
        <v>7.384125000000001</v>
      </c>
    </row>
    <row r="216" spans="1:13" ht="18">
      <c r="A216" s="141"/>
      <c r="B216" s="85"/>
      <c r="C216" s="60" t="s">
        <v>59</v>
      </c>
      <c r="D216" s="87"/>
      <c r="E216" s="140"/>
      <c r="F216" s="120"/>
      <c r="G216" s="120"/>
      <c r="H216" s="120"/>
      <c r="I216" s="120"/>
      <c r="J216" s="120"/>
      <c r="K216" s="120"/>
      <c r="L216" s="120"/>
      <c r="M216" s="164"/>
    </row>
    <row r="217" spans="1:13" ht="18">
      <c r="A217" s="141"/>
      <c r="B217" s="85"/>
      <c r="C217" s="86" t="s">
        <v>62</v>
      </c>
      <c r="D217" s="62" t="s">
        <v>54</v>
      </c>
      <c r="E217" s="120">
        <v>1.22</v>
      </c>
      <c r="F217" s="120">
        <f>F211*E217</f>
        <v>18.3</v>
      </c>
      <c r="G217" s="120">
        <v>18</v>
      </c>
      <c r="H217" s="120">
        <f>F217*G217</f>
        <v>329.40000000000003</v>
      </c>
      <c r="I217" s="120"/>
      <c r="J217" s="120"/>
      <c r="K217" s="120"/>
      <c r="L217" s="120"/>
      <c r="M217" s="164">
        <f>H217+J217+L217</f>
        <v>329.40000000000003</v>
      </c>
    </row>
    <row r="218" spans="1:13" ht="18">
      <c r="A218" s="141"/>
      <c r="B218" s="85"/>
      <c r="C218" s="86" t="s">
        <v>49</v>
      </c>
      <c r="D218" s="62" t="s">
        <v>54</v>
      </c>
      <c r="E218" s="130">
        <v>0.07</v>
      </c>
      <c r="F218" s="120">
        <f>F211*E218</f>
        <v>1.05</v>
      </c>
      <c r="G218" s="120">
        <v>2.82</v>
      </c>
      <c r="H218" s="120">
        <f>F218*G218</f>
        <v>2.961</v>
      </c>
      <c r="I218" s="120"/>
      <c r="J218" s="120"/>
      <c r="K218" s="120"/>
      <c r="L218" s="120"/>
      <c r="M218" s="164">
        <f>H218+J218+L218</f>
        <v>2.961</v>
      </c>
    </row>
    <row r="219" spans="1:13" ht="30">
      <c r="A219" s="141"/>
      <c r="B219" s="60" t="s">
        <v>58</v>
      </c>
      <c r="C219" s="66" t="s">
        <v>172</v>
      </c>
      <c r="D219" s="62" t="s">
        <v>11</v>
      </c>
      <c r="E219" s="120"/>
      <c r="F219" s="118">
        <v>27</v>
      </c>
      <c r="G219" s="120"/>
      <c r="H219" s="120">
        <f>G219*F219</f>
        <v>0</v>
      </c>
      <c r="I219" s="120"/>
      <c r="J219" s="120">
        <f>I219*F219</f>
        <v>0</v>
      </c>
      <c r="K219" s="120">
        <v>14.92</v>
      </c>
      <c r="L219" s="120">
        <f>K219*F219</f>
        <v>402.84</v>
      </c>
      <c r="M219" s="121">
        <f>L219+J219+H219</f>
        <v>402.84</v>
      </c>
    </row>
    <row r="220" spans="1:13" ht="18.75" thickBot="1">
      <c r="A220" s="239"/>
      <c r="B220" s="215"/>
      <c r="C220" s="240" t="s">
        <v>137</v>
      </c>
      <c r="D220" s="89" t="s">
        <v>4</v>
      </c>
      <c r="E220" s="142"/>
      <c r="F220" s="142"/>
      <c r="G220" s="241"/>
      <c r="H220" s="241">
        <f>SUM(H132:H219)</f>
        <v>15067.936799999998</v>
      </c>
      <c r="I220" s="241"/>
      <c r="J220" s="241">
        <f>SUM(J132:J219)</f>
        <v>2037.2544</v>
      </c>
      <c r="K220" s="241"/>
      <c r="L220" s="241">
        <f>SUM(L132:L219)</f>
        <v>8096.851059</v>
      </c>
      <c r="M220" s="242">
        <f>H220+J220+L220</f>
        <v>25202.042258999998</v>
      </c>
    </row>
    <row r="221" spans="1:14" ht="18">
      <c r="A221" s="232"/>
      <c r="B221" s="233"/>
      <c r="C221" s="234" t="s">
        <v>90</v>
      </c>
      <c r="D221" s="235" t="s">
        <v>4</v>
      </c>
      <c r="E221" s="236"/>
      <c r="F221" s="236"/>
      <c r="G221" s="237"/>
      <c r="H221" s="237">
        <f>H12+H26+H75+H128+H220</f>
        <v>156364.74524</v>
      </c>
      <c r="I221" s="237"/>
      <c r="J221" s="237">
        <f>J12+J26+J75+J128+J220</f>
        <v>21270.305760000003</v>
      </c>
      <c r="K221" s="237"/>
      <c r="L221" s="237">
        <f>L12+L26+L75+L128+L220</f>
        <v>86288.45922609998</v>
      </c>
      <c r="M221" s="238">
        <f>H221+J221+L221</f>
        <v>263923.5102261</v>
      </c>
      <c r="N221" s="90"/>
    </row>
    <row r="222" spans="1:14" ht="18">
      <c r="A222" s="178"/>
      <c r="B222" s="177"/>
      <c r="C222" s="91" t="s">
        <v>83</v>
      </c>
      <c r="D222" s="92" t="s">
        <v>0</v>
      </c>
      <c r="E222" s="138">
        <v>10</v>
      </c>
      <c r="F222" s="143"/>
      <c r="G222" s="144"/>
      <c r="H222" s="144"/>
      <c r="I222" s="143"/>
      <c r="J222" s="143"/>
      <c r="K222" s="143"/>
      <c r="L222" s="138"/>
      <c r="M222" s="139">
        <f>M221*0.1</f>
        <v>26392.35102261</v>
      </c>
      <c r="N222" s="90"/>
    </row>
    <row r="223" spans="1:14" ht="18">
      <c r="A223" s="178"/>
      <c r="B223" s="177"/>
      <c r="C223" s="93" t="s">
        <v>69</v>
      </c>
      <c r="D223" s="71" t="s">
        <v>4</v>
      </c>
      <c r="E223" s="138"/>
      <c r="F223" s="132"/>
      <c r="G223" s="145"/>
      <c r="H223" s="145"/>
      <c r="I223" s="132"/>
      <c r="J223" s="132"/>
      <c r="K223" s="132"/>
      <c r="L223" s="146"/>
      <c r="M223" s="147">
        <f>M221+M222</f>
        <v>290315.86124870996</v>
      </c>
      <c r="N223" s="90"/>
    </row>
    <row r="224" spans="1:14" ht="18">
      <c r="A224" s="178"/>
      <c r="B224" s="177"/>
      <c r="C224" s="94" t="s">
        <v>70</v>
      </c>
      <c r="D224" s="92" t="s">
        <v>0</v>
      </c>
      <c r="E224" s="138">
        <v>8</v>
      </c>
      <c r="F224" s="143"/>
      <c r="G224" s="144"/>
      <c r="H224" s="144"/>
      <c r="I224" s="143"/>
      <c r="J224" s="143"/>
      <c r="K224" s="143"/>
      <c r="L224" s="138"/>
      <c r="M224" s="139">
        <f>M223*0.08</f>
        <v>23225.268899896797</v>
      </c>
      <c r="N224" s="90"/>
    </row>
    <row r="225" spans="1:14" ht="18.75" thickBot="1">
      <c r="A225" s="179"/>
      <c r="B225" s="180"/>
      <c r="C225" s="95" t="s">
        <v>69</v>
      </c>
      <c r="D225" s="89" t="s">
        <v>4</v>
      </c>
      <c r="E225" s="142"/>
      <c r="F225" s="142"/>
      <c r="G225" s="148"/>
      <c r="H225" s="148"/>
      <c r="I225" s="142"/>
      <c r="J225" s="142"/>
      <c r="K225" s="142"/>
      <c r="L225" s="149"/>
      <c r="M225" s="150">
        <f>M223+M224</f>
        <v>313541.1301486068</v>
      </c>
      <c r="N225" s="90"/>
    </row>
    <row r="226" spans="1:14" ht="18">
      <c r="A226" s="96"/>
      <c r="B226" s="97"/>
      <c r="C226" s="98"/>
      <c r="D226" s="99"/>
      <c r="E226" s="99"/>
      <c r="F226" s="99"/>
      <c r="G226" s="100"/>
      <c r="H226" s="100"/>
      <c r="I226" s="99"/>
      <c r="J226" s="99"/>
      <c r="K226" s="99"/>
      <c r="L226" s="101"/>
      <c r="M226" s="101"/>
      <c r="N226" s="90"/>
    </row>
    <row r="227" spans="3:14" ht="18">
      <c r="C227" s="102"/>
      <c r="E227" s="42"/>
      <c r="F227" s="42"/>
      <c r="G227" s="103"/>
      <c r="H227" s="103"/>
      <c r="I227" s="42"/>
      <c r="J227" s="42"/>
      <c r="K227" s="42"/>
      <c r="L227" s="42"/>
      <c r="M227" s="90"/>
      <c r="N227" s="90"/>
    </row>
    <row r="228" spans="1:7" ht="18">
      <c r="A228" s="104"/>
      <c r="C228" s="436" t="s">
        <v>181</v>
      </c>
      <c r="D228" s="436"/>
      <c r="E228" s="436"/>
      <c r="F228" s="436"/>
      <c r="G228" s="436"/>
    </row>
    <row r="229" spans="1:12" s="90" customFormat="1" ht="18">
      <c r="A229" s="39"/>
      <c r="B229" s="40"/>
      <c r="C229" s="102"/>
      <c r="D229" s="42"/>
      <c r="E229" s="42"/>
      <c r="F229" s="42"/>
      <c r="G229" s="103"/>
      <c r="H229" s="103"/>
      <c r="I229" s="42"/>
      <c r="J229" s="42"/>
      <c r="K229" s="42"/>
      <c r="L229" s="42"/>
    </row>
    <row r="230" spans="1:12" s="90" customFormat="1" ht="18">
      <c r="A230" s="39"/>
      <c r="B230" s="40"/>
      <c r="C230" s="102"/>
      <c r="D230" s="42"/>
      <c r="E230" s="42"/>
      <c r="F230" s="42"/>
      <c r="G230" s="103"/>
      <c r="H230" s="103"/>
      <c r="I230" s="42"/>
      <c r="J230" s="42"/>
      <c r="K230" s="42"/>
      <c r="L230" s="42"/>
    </row>
    <row r="231" spans="1:12" s="90" customFormat="1" ht="18">
      <c r="A231" s="39"/>
      <c r="B231" s="40"/>
      <c r="C231" s="102"/>
      <c r="D231" s="42"/>
      <c r="E231" s="42"/>
      <c r="F231" s="42"/>
      <c r="G231" s="103"/>
      <c r="H231" s="103"/>
      <c r="I231" s="42"/>
      <c r="J231" s="42"/>
      <c r="K231" s="42"/>
      <c r="L231" s="42"/>
    </row>
    <row r="232" spans="1:12" s="90" customFormat="1" ht="18">
      <c r="A232" s="39"/>
      <c r="B232" s="40"/>
      <c r="C232" s="102"/>
      <c r="D232" s="42"/>
      <c r="E232" s="42"/>
      <c r="F232" s="42"/>
      <c r="G232" s="103"/>
      <c r="H232" s="103"/>
      <c r="I232" s="42"/>
      <c r="J232" s="42"/>
      <c r="K232" s="42"/>
      <c r="L232" s="42"/>
    </row>
    <row r="233" spans="1:12" s="90" customFormat="1" ht="18">
      <c r="A233" s="39"/>
      <c r="B233" s="40"/>
      <c r="C233" s="102"/>
      <c r="D233" s="42"/>
      <c r="E233" s="42"/>
      <c r="F233" s="42"/>
      <c r="G233" s="103"/>
      <c r="H233" s="103"/>
      <c r="I233" s="42"/>
      <c r="J233" s="42"/>
      <c r="K233" s="42"/>
      <c r="L233" s="42"/>
    </row>
    <row r="234" spans="1:12" s="90" customFormat="1" ht="18">
      <c r="A234" s="39"/>
      <c r="B234" s="40"/>
      <c r="C234" s="102"/>
      <c r="D234" s="42"/>
      <c r="E234" s="42"/>
      <c r="F234" s="42"/>
      <c r="G234" s="103"/>
      <c r="H234" s="103"/>
      <c r="I234" s="42"/>
      <c r="J234" s="42"/>
      <c r="K234" s="42"/>
      <c r="L234" s="42"/>
    </row>
    <row r="235" spans="1:12" s="90" customFormat="1" ht="18">
      <c r="A235" s="39"/>
      <c r="B235" s="40"/>
      <c r="C235" s="102"/>
      <c r="D235" s="42"/>
      <c r="E235" s="42"/>
      <c r="F235" s="42"/>
      <c r="G235" s="103"/>
      <c r="H235" s="103"/>
      <c r="I235" s="42"/>
      <c r="J235" s="42"/>
      <c r="K235" s="42"/>
      <c r="L235" s="42"/>
    </row>
    <row r="236" spans="1:12" s="90" customFormat="1" ht="18">
      <c r="A236" s="39"/>
      <c r="B236" s="40"/>
      <c r="C236" s="102"/>
      <c r="D236" s="42"/>
      <c r="E236" s="42"/>
      <c r="F236" s="42"/>
      <c r="G236" s="103"/>
      <c r="H236" s="103"/>
      <c r="I236" s="42"/>
      <c r="J236" s="42"/>
      <c r="K236" s="42"/>
      <c r="L236" s="42"/>
    </row>
    <row r="237" spans="1:12" s="90" customFormat="1" ht="18">
      <c r="A237" s="39"/>
      <c r="B237" s="40"/>
      <c r="C237" s="102"/>
      <c r="D237" s="42"/>
      <c r="E237" s="42"/>
      <c r="F237" s="42"/>
      <c r="G237" s="103"/>
      <c r="H237" s="103"/>
      <c r="I237" s="42"/>
      <c r="J237" s="42"/>
      <c r="K237" s="42"/>
      <c r="L237" s="42"/>
    </row>
    <row r="238" spans="1:12" s="90" customFormat="1" ht="18">
      <c r="A238" s="39"/>
      <c r="B238" s="40"/>
      <c r="C238" s="102"/>
      <c r="D238" s="42"/>
      <c r="E238" s="42"/>
      <c r="F238" s="42"/>
      <c r="G238" s="103"/>
      <c r="H238" s="103"/>
      <c r="I238" s="42"/>
      <c r="J238" s="42"/>
      <c r="K238" s="42"/>
      <c r="L238" s="42"/>
    </row>
    <row r="239" spans="1:12" s="90" customFormat="1" ht="18">
      <c r="A239" s="39"/>
      <c r="B239" s="40"/>
      <c r="C239" s="102"/>
      <c r="D239" s="42"/>
      <c r="E239" s="42"/>
      <c r="F239" s="42"/>
      <c r="G239" s="103"/>
      <c r="H239" s="103"/>
      <c r="I239" s="42"/>
      <c r="J239" s="42"/>
      <c r="K239" s="42"/>
      <c r="L239" s="42"/>
    </row>
    <row r="240" spans="1:12" s="90" customFormat="1" ht="18">
      <c r="A240" s="39"/>
      <c r="B240" s="40"/>
      <c r="C240" s="102"/>
      <c r="D240" s="42"/>
      <c r="E240" s="42"/>
      <c r="F240" s="42"/>
      <c r="G240" s="103"/>
      <c r="H240" s="103"/>
      <c r="I240" s="42"/>
      <c r="J240" s="42"/>
      <c r="K240" s="42"/>
      <c r="L240" s="42"/>
    </row>
    <row r="241" spans="1:12" s="90" customFormat="1" ht="18">
      <c r="A241" s="39"/>
      <c r="B241" s="40"/>
      <c r="C241" s="102"/>
      <c r="D241" s="42"/>
      <c r="E241" s="42"/>
      <c r="F241" s="42"/>
      <c r="G241" s="103"/>
      <c r="H241" s="103"/>
      <c r="I241" s="42"/>
      <c r="J241" s="42"/>
      <c r="K241" s="42"/>
      <c r="L241" s="42"/>
    </row>
    <row r="242" spans="1:12" s="90" customFormat="1" ht="18">
      <c r="A242" s="39"/>
      <c r="B242" s="40"/>
      <c r="C242" s="102"/>
      <c r="D242" s="42"/>
      <c r="E242" s="42"/>
      <c r="F242" s="42"/>
      <c r="G242" s="103"/>
      <c r="H242" s="103"/>
      <c r="I242" s="42"/>
      <c r="J242" s="42"/>
      <c r="K242" s="42"/>
      <c r="L242" s="42"/>
    </row>
    <row r="243" spans="1:12" s="90" customFormat="1" ht="18">
      <c r="A243" s="39"/>
      <c r="B243" s="40"/>
      <c r="C243" s="102"/>
      <c r="D243" s="42"/>
      <c r="E243" s="42"/>
      <c r="F243" s="42"/>
      <c r="G243" s="103"/>
      <c r="H243" s="103"/>
      <c r="I243" s="42"/>
      <c r="J243" s="42"/>
      <c r="K243" s="42"/>
      <c r="L243" s="42"/>
    </row>
    <row r="244" spans="1:12" s="90" customFormat="1" ht="18">
      <c r="A244" s="39"/>
      <c r="B244" s="40"/>
      <c r="C244" s="102"/>
      <c r="D244" s="42"/>
      <c r="E244" s="42"/>
      <c r="F244" s="42"/>
      <c r="G244" s="103"/>
      <c r="H244" s="103"/>
      <c r="I244" s="42"/>
      <c r="J244" s="42"/>
      <c r="K244" s="42"/>
      <c r="L244" s="42"/>
    </row>
    <row r="245" spans="1:12" s="90" customFormat="1" ht="18">
      <c r="A245" s="39"/>
      <c r="B245" s="40"/>
      <c r="C245" s="102"/>
      <c r="D245" s="42"/>
      <c r="E245" s="42"/>
      <c r="F245" s="42"/>
      <c r="G245" s="103"/>
      <c r="H245" s="103"/>
      <c r="I245" s="42"/>
      <c r="J245" s="42"/>
      <c r="K245" s="42"/>
      <c r="L245" s="42"/>
    </row>
    <row r="246" spans="1:12" s="90" customFormat="1" ht="18">
      <c r="A246" s="39"/>
      <c r="B246" s="40"/>
      <c r="C246" s="102"/>
      <c r="D246" s="42"/>
      <c r="E246" s="42"/>
      <c r="F246" s="42"/>
      <c r="G246" s="103"/>
      <c r="H246" s="103"/>
      <c r="I246" s="42"/>
      <c r="J246" s="42"/>
      <c r="K246" s="42"/>
      <c r="L246" s="42"/>
    </row>
    <row r="247" spans="1:12" s="90" customFormat="1" ht="18">
      <c r="A247" s="39"/>
      <c r="B247" s="40"/>
      <c r="C247" s="102"/>
      <c r="D247" s="42"/>
      <c r="E247" s="42"/>
      <c r="F247" s="42"/>
      <c r="G247" s="103"/>
      <c r="H247" s="103"/>
      <c r="I247" s="42"/>
      <c r="J247" s="42"/>
      <c r="K247" s="42"/>
      <c r="L247" s="42"/>
    </row>
    <row r="248" spans="1:12" s="90" customFormat="1" ht="18">
      <c r="A248" s="39"/>
      <c r="B248" s="40"/>
      <c r="C248" s="102"/>
      <c r="D248" s="42"/>
      <c r="E248" s="42"/>
      <c r="F248" s="42"/>
      <c r="G248" s="103"/>
      <c r="H248" s="103"/>
      <c r="I248" s="42"/>
      <c r="J248" s="42"/>
      <c r="K248" s="42"/>
      <c r="L248" s="42"/>
    </row>
    <row r="249" spans="1:12" s="90" customFormat="1" ht="18">
      <c r="A249" s="39"/>
      <c r="B249" s="40"/>
      <c r="C249" s="102"/>
      <c r="D249" s="42"/>
      <c r="E249" s="42"/>
      <c r="F249" s="42"/>
      <c r="G249" s="103"/>
      <c r="H249" s="103"/>
      <c r="I249" s="42"/>
      <c r="J249" s="42"/>
      <c r="K249" s="42"/>
      <c r="L249" s="42"/>
    </row>
    <row r="250" spans="1:12" s="90" customFormat="1" ht="18">
      <c r="A250" s="39"/>
      <c r="B250" s="40"/>
      <c r="C250" s="102"/>
      <c r="D250" s="42"/>
      <c r="E250" s="42"/>
      <c r="F250" s="42"/>
      <c r="G250" s="103"/>
      <c r="H250" s="103"/>
      <c r="I250" s="42"/>
      <c r="J250" s="42"/>
      <c r="K250" s="42"/>
      <c r="L250" s="42"/>
    </row>
    <row r="251" spans="1:12" s="90" customFormat="1" ht="18">
      <c r="A251" s="39"/>
      <c r="B251" s="40"/>
      <c r="C251" s="102"/>
      <c r="D251" s="42"/>
      <c r="E251" s="42"/>
      <c r="F251" s="42"/>
      <c r="G251" s="103"/>
      <c r="H251" s="103"/>
      <c r="I251" s="42"/>
      <c r="J251" s="42"/>
      <c r="K251" s="42"/>
      <c r="L251" s="42"/>
    </row>
    <row r="252" spans="1:12" s="90" customFormat="1" ht="18">
      <c r="A252" s="39"/>
      <c r="B252" s="40"/>
      <c r="C252" s="102"/>
      <c r="D252" s="42"/>
      <c r="E252" s="42"/>
      <c r="F252" s="42"/>
      <c r="G252" s="103"/>
      <c r="H252" s="103"/>
      <c r="I252" s="42"/>
      <c r="J252" s="42"/>
      <c r="K252" s="42"/>
      <c r="L252" s="42"/>
    </row>
    <row r="253" spans="1:12" s="90" customFormat="1" ht="18">
      <c r="A253" s="39"/>
      <c r="B253" s="40"/>
      <c r="C253" s="102"/>
      <c r="D253" s="42"/>
      <c r="E253" s="42"/>
      <c r="F253" s="42"/>
      <c r="G253" s="103"/>
      <c r="H253" s="103"/>
      <c r="I253" s="42"/>
      <c r="J253" s="42"/>
      <c r="K253" s="42"/>
      <c r="L253" s="42"/>
    </row>
    <row r="254" spans="1:12" s="90" customFormat="1" ht="18">
      <c r="A254" s="39"/>
      <c r="B254" s="40"/>
      <c r="C254" s="102"/>
      <c r="D254" s="42"/>
      <c r="E254" s="42"/>
      <c r="F254" s="42"/>
      <c r="G254" s="103"/>
      <c r="H254" s="103"/>
      <c r="I254" s="42"/>
      <c r="J254" s="42"/>
      <c r="K254" s="42"/>
      <c r="L254" s="42"/>
    </row>
    <row r="255" spans="1:12" s="90" customFormat="1" ht="18">
      <c r="A255" s="39"/>
      <c r="B255" s="40"/>
      <c r="C255" s="102"/>
      <c r="D255" s="42"/>
      <c r="E255" s="42"/>
      <c r="F255" s="42"/>
      <c r="G255" s="103"/>
      <c r="H255" s="103"/>
      <c r="I255" s="42"/>
      <c r="J255" s="42"/>
      <c r="K255" s="42"/>
      <c r="L255" s="42"/>
    </row>
    <row r="256" spans="1:12" s="90" customFormat="1" ht="18">
      <c r="A256" s="39"/>
      <c r="B256" s="40"/>
      <c r="C256" s="102"/>
      <c r="D256" s="42"/>
      <c r="E256" s="42"/>
      <c r="F256" s="42"/>
      <c r="G256" s="103"/>
      <c r="H256" s="103"/>
      <c r="I256" s="42"/>
      <c r="J256" s="42"/>
      <c r="K256" s="42"/>
      <c r="L256" s="42"/>
    </row>
    <row r="257" spans="1:12" s="90" customFormat="1" ht="18">
      <c r="A257" s="39"/>
      <c r="B257" s="40"/>
      <c r="C257" s="102"/>
      <c r="D257" s="42"/>
      <c r="E257" s="42"/>
      <c r="F257" s="42"/>
      <c r="G257" s="103"/>
      <c r="H257" s="103"/>
      <c r="I257" s="42"/>
      <c r="J257" s="42"/>
      <c r="K257" s="42"/>
      <c r="L257" s="42"/>
    </row>
    <row r="258" spans="1:12" s="90" customFormat="1" ht="18">
      <c r="A258" s="39"/>
      <c r="B258" s="40"/>
      <c r="C258" s="102"/>
      <c r="D258" s="42"/>
      <c r="E258" s="42"/>
      <c r="F258" s="42"/>
      <c r="G258" s="103"/>
      <c r="H258" s="103"/>
      <c r="I258" s="42"/>
      <c r="J258" s="42"/>
      <c r="K258" s="42"/>
      <c r="L258" s="42"/>
    </row>
    <row r="259" spans="1:12" s="90" customFormat="1" ht="18">
      <c r="A259" s="39"/>
      <c r="B259" s="40"/>
      <c r="C259" s="102"/>
      <c r="D259" s="42"/>
      <c r="E259" s="42"/>
      <c r="F259" s="42"/>
      <c r="G259" s="103"/>
      <c r="H259" s="103"/>
      <c r="I259" s="42"/>
      <c r="J259" s="42"/>
      <c r="K259" s="42"/>
      <c r="L259" s="42"/>
    </row>
    <row r="260" spans="1:12" s="90" customFormat="1" ht="18">
      <c r="A260" s="39"/>
      <c r="B260" s="40"/>
      <c r="C260" s="102"/>
      <c r="D260" s="42"/>
      <c r="E260" s="42"/>
      <c r="F260" s="42"/>
      <c r="G260" s="103"/>
      <c r="H260" s="103"/>
      <c r="I260" s="42"/>
      <c r="J260" s="42"/>
      <c r="K260" s="42"/>
      <c r="L260" s="42"/>
    </row>
    <row r="261" spans="1:12" s="90" customFormat="1" ht="18">
      <c r="A261" s="39"/>
      <c r="B261" s="40"/>
      <c r="C261" s="102"/>
      <c r="D261" s="42"/>
      <c r="E261" s="42"/>
      <c r="F261" s="42"/>
      <c r="G261" s="103"/>
      <c r="H261" s="103"/>
      <c r="I261" s="42"/>
      <c r="J261" s="42"/>
      <c r="K261" s="42"/>
      <c r="L261" s="42"/>
    </row>
    <row r="262" spans="1:12" s="90" customFormat="1" ht="18">
      <c r="A262" s="39"/>
      <c r="B262" s="40"/>
      <c r="C262" s="102"/>
      <c r="D262" s="42"/>
      <c r="E262" s="42"/>
      <c r="F262" s="42"/>
      <c r="G262" s="103"/>
      <c r="H262" s="103"/>
      <c r="I262" s="42"/>
      <c r="J262" s="42"/>
      <c r="K262" s="42"/>
      <c r="L262" s="42"/>
    </row>
    <row r="263" spans="1:12" s="90" customFormat="1" ht="18">
      <c r="A263" s="39"/>
      <c r="B263" s="40"/>
      <c r="C263" s="102"/>
      <c r="D263" s="42"/>
      <c r="E263" s="42"/>
      <c r="F263" s="42"/>
      <c r="G263" s="103"/>
      <c r="H263" s="103"/>
      <c r="I263" s="42"/>
      <c r="J263" s="42"/>
      <c r="K263" s="42"/>
      <c r="L263" s="42"/>
    </row>
    <row r="264" spans="1:12" s="90" customFormat="1" ht="18">
      <c r="A264" s="39"/>
      <c r="B264" s="40"/>
      <c r="C264" s="102"/>
      <c r="D264" s="42"/>
      <c r="E264" s="42"/>
      <c r="F264" s="42"/>
      <c r="G264" s="103"/>
      <c r="H264" s="103"/>
      <c r="I264" s="42"/>
      <c r="J264" s="42"/>
      <c r="K264" s="42"/>
      <c r="L264" s="42"/>
    </row>
    <row r="265" spans="1:12" s="90" customFormat="1" ht="18">
      <c r="A265" s="39"/>
      <c r="B265" s="40"/>
      <c r="C265" s="102"/>
      <c r="D265" s="42"/>
      <c r="E265" s="42"/>
      <c r="F265" s="42"/>
      <c r="G265" s="103"/>
      <c r="H265" s="103"/>
      <c r="I265" s="42"/>
      <c r="J265" s="42"/>
      <c r="K265" s="42"/>
      <c r="L265" s="42"/>
    </row>
    <row r="266" spans="1:12" s="90" customFormat="1" ht="18">
      <c r="A266" s="39"/>
      <c r="B266" s="40"/>
      <c r="C266" s="102"/>
      <c r="D266" s="42"/>
      <c r="E266" s="42"/>
      <c r="F266" s="42"/>
      <c r="G266" s="103"/>
      <c r="H266" s="103"/>
      <c r="I266" s="42"/>
      <c r="J266" s="42"/>
      <c r="K266" s="42"/>
      <c r="L266" s="42"/>
    </row>
    <row r="267" spans="1:12" s="90" customFormat="1" ht="18">
      <c r="A267" s="39"/>
      <c r="B267" s="40"/>
      <c r="C267" s="102"/>
      <c r="D267" s="42"/>
      <c r="E267" s="42"/>
      <c r="F267" s="42"/>
      <c r="G267" s="103"/>
      <c r="H267" s="103"/>
      <c r="I267" s="42"/>
      <c r="J267" s="42"/>
      <c r="K267" s="42"/>
      <c r="L267" s="42"/>
    </row>
    <row r="268" spans="1:12" s="90" customFormat="1" ht="18">
      <c r="A268" s="39"/>
      <c r="B268" s="40"/>
      <c r="C268" s="102"/>
      <c r="D268" s="42"/>
      <c r="E268" s="42"/>
      <c r="F268" s="42"/>
      <c r="G268" s="103"/>
      <c r="H268" s="103"/>
      <c r="I268" s="42"/>
      <c r="J268" s="42"/>
      <c r="K268" s="42"/>
      <c r="L268" s="42"/>
    </row>
    <row r="269" spans="1:12" s="90" customFormat="1" ht="18">
      <c r="A269" s="39"/>
      <c r="B269" s="40"/>
      <c r="C269" s="102"/>
      <c r="D269" s="42"/>
      <c r="E269" s="42"/>
      <c r="F269" s="42"/>
      <c r="G269" s="103"/>
      <c r="H269" s="103"/>
      <c r="I269" s="42"/>
      <c r="J269" s="42"/>
      <c r="K269" s="42"/>
      <c r="L269" s="42"/>
    </row>
    <row r="270" spans="1:12" s="90" customFormat="1" ht="18">
      <c r="A270" s="39"/>
      <c r="B270" s="40"/>
      <c r="C270" s="102"/>
      <c r="D270" s="42"/>
      <c r="E270" s="42"/>
      <c r="F270" s="42"/>
      <c r="G270" s="103"/>
      <c r="H270" s="103"/>
      <c r="I270" s="42"/>
      <c r="J270" s="42"/>
      <c r="K270" s="42"/>
      <c r="L270" s="42"/>
    </row>
    <row r="271" spans="1:12" s="90" customFormat="1" ht="18">
      <c r="A271" s="39"/>
      <c r="B271" s="40"/>
      <c r="C271" s="102"/>
      <c r="D271" s="42"/>
      <c r="E271" s="42"/>
      <c r="F271" s="42"/>
      <c r="G271" s="103"/>
      <c r="H271" s="103"/>
      <c r="I271" s="42"/>
      <c r="J271" s="42"/>
      <c r="K271" s="42"/>
      <c r="L271" s="42"/>
    </row>
    <row r="272" spans="1:12" s="90" customFormat="1" ht="18">
      <c r="A272" s="39"/>
      <c r="B272" s="40"/>
      <c r="C272" s="102"/>
      <c r="D272" s="42"/>
      <c r="E272" s="42"/>
      <c r="F272" s="42"/>
      <c r="G272" s="103"/>
      <c r="H272" s="103"/>
      <c r="I272" s="42"/>
      <c r="J272" s="42"/>
      <c r="K272" s="42"/>
      <c r="L272" s="42"/>
    </row>
    <row r="273" spans="1:12" s="90" customFormat="1" ht="18">
      <c r="A273" s="39"/>
      <c r="B273" s="40"/>
      <c r="C273" s="102"/>
      <c r="D273" s="42"/>
      <c r="E273" s="42"/>
      <c r="F273" s="42"/>
      <c r="G273" s="103"/>
      <c r="H273" s="103"/>
      <c r="I273" s="42"/>
      <c r="J273" s="42"/>
      <c r="K273" s="42"/>
      <c r="L273" s="42"/>
    </row>
    <row r="274" spans="1:12" s="90" customFormat="1" ht="18">
      <c r="A274" s="39"/>
      <c r="B274" s="40"/>
      <c r="C274" s="102"/>
      <c r="D274" s="42"/>
      <c r="E274" s="42"/>
      <c r="F274" s="42"/>
      <c r="G274" s="103"/>
      <c r="H274" s="103"/>
      <c r="I274" s="42"/>
      <c r="J274" s="42"/>
      <c r="K274" s="42"/>
      <c r="L274" s="42"/>
    </row>
    <row r="275" spans="1:12" s="90" customFormat="1" ht="18">
      <c r="A275" s="39"/>
      <c r="B275" s="40"/>
      <c r="C275" s="102"/>
      <c r="D275" s="42"/>
      <c r="E275" s="42"/>
      <c r="F275" s="42"/>
      <c r="G275" s="103"/>
      <c r="H275" s="103"/>
      <c r="I275" s="42"/>
      <c r="J275" s="42"/>
      <c r="K275" s="42"/>
      <c r="L275" s="42"/>
    </row>
    <row r="276" spans="1:12" s="90" customFormat="1" ht="18">
      <c r="A276" s="39"/>
      <c r="B276" s="40"/>
      <c r="C276" s="102"/>
      <c r="D276" s="42"/>
      <c r="E276" s="42"/>
      <c r="F276" s="42"/>
      <c r="G276" s="103"/>
      <c r="H276" s="103"/>
      <c r="I276" s="42"/>
      <c r="J276" s="42"/>
      <c r="K276" s="42"/>
      <c r="L276" s="42"/>
    </row>
    <row r="277" spans="1:12" s="90" customFormat="1" ht="18">
      <c r="A277" s="39"/>
      <c r="B277" s="40"/>
      <c r="C277" s="102"/>
      <c r="D277" s="42"/>
      <c r="E277" s="42"/>
      <c r="F277" s="42"/>
      <c r="G277" s="103"/>
      <c r="H277" s="103"/>
      <c r="I277" s="42"/>
      <c r="J277" s="42"/>
      <c r="K277" s="42"/>
      <c r="L277" s="42"/>
    </row>
    <row r="278" spans="1:12" s="90" customFormat="1" ht="18">
      <c r="A278" s="39"/>
      <c r="B278" s="40"/>
      <c r="C278" s="102"/>
      <c r="D278" s="42"/>
      <c r="E278" s="42"/>
      <c r="F278" s="42"/>
      <c r="G278" s="103"/>
      <c r="H278" s="103"/>
      <c r="I278" s="42"/>
      <c r="J278" s="42"/>
      <c r="K278" s="42"/>
      <c r="L278" s="42"/>
    </row>
    <row r="279" spans="1:12" s="90" customFormat="1" ht="18">
      <c r="A279" s="39"/>
      <c r="B279" s="40"/>
      <c r="C279" s="102"/>
      <c r="D279" s="42"/>
      <c r="E279" s="42"/>
      <c r="F279" s="42"/>
      <c r="G279" s="103"/>
      <c r="H279" s="103"/>
      <c r="I279" s="42"/>
      <c r="J279" s="42"/>
      <c r="K279" s="42"/>
      <c r="L279" s="42"/>
    </row>
    <row r="280" spans="1:12" s="90" customFormat="1" ht="18">
      <c r="A280" s="39"/>
      <c r="B280" s="40"/>
      <c r="C280" s="102"/>
      <c r="D280" s="42"/>
      <c r="E280" s="42"/>
      <c r="F280" s="42"/>
      <c r="G280" s="103"/>
      <c r="H280" s="103"/>
      <c r="I280" s="42"/>
      <c r="J280" s="42"/>
      <c r="K280" s="42"/>
      <c r="L280" s="42"/>
    </row>
    <row r="281" spans="1:12" s="90" customFormat="1" ht="18">
      <c r="A281" s="39"/>
      <c r="B281" s="40"/>
      <c r="C281" s="102"/>
      <c r="D281" s="42"/>
      <c r="E281" s="42"/>
      <c r="F281" s="42"/>
      <c r="G281" s="103"/>
      <c r="H281" s="103"/>
      <c r="I281" s="42"/>
      <c r="J281" s="42"/>
      <c r="K281" s="42"/>
      <c r="L281" s="42"/>
    </row>
    <row r="282" spans="1:12" s="90" customFormat="1" ht="18">
      <c r="A282" s="39"/>
      <c r="B282" s="40"/>
      <c r="C282" s="102"/>
      <c r="D282" s="42"/>
      <c r="E282" s="42"/>
      <c r="F282" s="42"/>
      <c r="G282" s="103"/>
      <c r="H282" s="103"/>
      <c r="I282" s="42"/>
      <c r="J282" s="42"/>
      <c r="K282" s="42"/>
      <c r="L282" s="42"/>
    </row>
    <row r="283" spans="1:12" s="90" customFormat="1" ht="18">
      <c r="A283" s="39"/>
      <c r="B283" s="40"/>
      <c r="C283" s="102"/>
      <c r="D283" s="42"/>
      <c r="E283" s="42"/>
      <c r="F283" s="42"/>
      <c r="G283" s="103"/>
      <c r="H283" s="103"/>
      <c r="I283" s="42"/>
      <c r="J283" s="42"/>
      <c r="K283" s="42"/>
      <c r="L283" s="42"/>
    </row>
    <row r="284" spans="1:12" s="90" customFormat="1" ht="18">
      <c r="A284" s="39"/>
      <c r="B284" s="40"/>
      <c r="C284" s="102"/>
      <c r="D284" s="42"/>
      <c r="E284" s="42"/>
      <c r="F284" s="42"/>
      <c r="G284" s="103"/>
      <c r="H284" s="103"/>
      <c r="I284" s="42"/>
      <c r="J284" s="42"/>
      <c r="K284" s="42"/>
      <c r="L284" s="42"/>
    </row>
    <row r="285" spans="1:12" s="90" customFormat="1" ht="18">
      <c r="A285" s="39"/>
      <c r="B285" s="40"/>
      <c r="C285" s="102"/>
      <c r="D285" s="42"/>
      <c r="E285" s="42"/>
      <c r="F285" s="42"/>
      <c r="G285" s="103"/>
      <c r="H285" s="103"/>
      <c r="I285" s="42"/>
      <c r="J285" s="42"/>
      <c r="K285" s="42"/>
      <c r="L285" s="42"/>
    </row>
    <row r="286" spans="1:12" s="90" customFormat="1" ht="18">
      <c r="A286" s="39"/>
      <c r="B286" s="40"/>
      <c r="C286" s="102"/>
      <c r="D286" s="42"/>
      <c r="E286" s="42"/>
      <c r="F286" s="42"/>
      <c r="G286" s="103"/>
      <c r="H286" s="103"/>
      <c r="I286" s="42"/>
      <c r="J286" s="42"/>
      <c r="K286" s="42"/>
      <c r="L286" s="42"/>
    </row>
    <row r="287" spans="1:12" s="90" customFormat="1" ht="18">
      <c r="A287" s="39"/>
      <c r="B287" s="40"/>
      <c r="C287" s="102"/>
      <c r="D287" s="42"/>
      <c r="E287" s="42"/>
      <c r="F287" s="42"/>
      <c r="G287" s="103"/>
      <c r="H287" s="103"/>
      <c r="I287" s="42"/>
      <c r="J287" s="42"/>
      <c r="K287" s="42"/>
      <c r="L287" s="42"/>
    </row>
    <row r="288" spans="1:12" s="90" customFormat="1" ht="18">
      <c r="A288" s="39"/>
      <c r="B288" s="40"/>
      <c r="C288" s="102"/>
      <c r="D288" s="42"/>
      <c r="E288" s="42"/>
      <c r="F288" s="42"/>
      <c r="G288" s="103"/>
      <c r="H288" s="103"/>
      <c r="I288" s="42"/>
      <c r="J288" s="42"/>
      <c r="K288" s="42"/>
      <c r="L288" s="42"/>
    </row>
    <row r="289" spans="1:12" s="90" customFormat="1" ht="18">
      <c r="A289" s="39"/>
      <c r="B289" s="40"/>
      <c r="C289" s="102"/>
      <c r="D289" s="42"/>
      <c r="E289" s="42"/>
      <c r="F289" s="42"/>
      <c r="G289" s="103"/>
      <c r="H289" s="103"/>
      <c r="I289" s="42"/>
      <c r="J289" s="42"/>
      <c r="K289" s="42"/>
      <c r="L289" s="42"/>
    </row>
    <row r="290" spans="1:12" s="90" customFormat="1" ht="18">
      <c r="A290" s="39"/>
      <c r="B290" s="40"/>
      <c r="C290" s="102"/>
      <c r="D290" s="42"/>
      <c r="E290" s="42"/>
      <c r="F290" s="42"/>
      <c r="G290" s="103"/>
      <c r="H290" s="103"/>
      <c r="I290" s="42"/>
      <c r="J290" s="42"/>
      <c r="K290" s="42"/>
      <c r="L290" s="42"/>
    </row>
    <row r="291" spans="1:12" s="90" customFormat="1" ht="18">
      <c r="A291" s="39"/>
      <c r="B291" s="40"/>
      <c r="C291" s="102"/>
      <c r="D291" s="42"/>
      <c r="E291" s="42"/>
      <c r="F291" s="42"/>
      <c r="G291" s="103"/>
      <c r="H291" s="103"/>
      <c r="I291" s="42"/>
      <c r="J291" s="42"/>
      <c r="K291" s="42"/>
      <c r="L291" s="42"/>
    </row>
    <row r="292" spans="1:12" s="90" customFormat="1" ht="18">
      <c r="A292" s="39"/>
      <c r="B292" s="40"/>
      <c r="C292" s="102"/>
      <c r="D292" s="42"/>
      <c r="E292" s="42"/>
      <c r="F292" s="42"/>
      <c r="G292" s="103"/>
      <c r="H292" s="103"/>
      <c r="I292" s="42"/>
      <c r="J292" s="42"/>
      <c r="K292" s="42"/>
      <c r="L292" s="42"/>
    </row>
    <row r="293" spans="1:12" s="90" customFormat="1" ht="18">
      <c r="A293" s="39"/>
      <c r="B293" s="40"/>
      <c r="C293" s="102"/>
      <c r="D293" s="42"/>
      <c r="E293" s="42"/>
      <c r="F293" s="42"/>
      <c r="G293" s="103"/>
      <c r="H293" s="103"/>
      <c r="I293" s="42"/>
      <c r="J293" s="42"/>
      <c r="K293" s="42"/>
      <c r="L293" s="42"/>
    </row>
    <row r="294" spans="1:12" s="90" customFormat="1" ht="18">
      <c r="A294" s="39"/>
      <c r="B294" s="40"/>
      <c r="C294" s="102"/>
      <c r="D294" s="42"/>
      <c r="E294" s="42"/>
      <c r="F294" s="42"/>
      <c r="G294" s="103"/>
      <c r="H294" s="103"/>
      <c r="I294" s="42"/>
      <c r="J294" s="42"/>
      <c r="K294" s="42"/>
      <c r="L294" s="42"/>
    </row>
    <row r="295" spans="1:12" s="90" customFormat="1" ht="18">
      <c r="A295" s="39"/>
      <c r="B295" s="40"/>
      <c r="C295" s="102"/>
      <c r="D295" s="42"/>
      <c r="E295" s="42"/>
      <c r="F295" s="42"/>
      <c r="G295" s="103"/>
      <c r="H295" s="103"/>
      <c r="I295" s="42"/>
      <c r="J295" s="42"/>
      <c r="K295" s="42"/>
      <c r="L295" s="42"/>
    </row>
    <row r="296" spans="1:12" s="90" customFormat="1" ht="18">
      <c r="A296" s="39"/>
      <c r="B296" s="40"/>
      <c r="C296" s="102"/>
      <c r="D296" s="42"/>
      <c r="E296" s="42"/>
      <c r="F296" s="42"/>
      <c r="G296" s="103"/>
      <c r="H296" s="103"/>
      <c r="I296" s="42"/>
      <c r="J296" s="42"/>
      <c r="K296" s="42"/>
      <c r="L296" s="42"/>
    </row>
    <row r="297" spans="1:12" s="90" customFormat="1" ht="18">
      <c r="A297" s="39"/>
      <c r="B297" s="40"/>
      <c r="C297" s="102"/>
      <c r="D297" s="42"/>
      <c r="E297" s="42"/>
      <c r="F297" s="42"/>
      <c r="G297" s="103"/>
      <c r="H297" s="103"/>
      <c r="I297" s="42"/>
      <c r="J297" s="42"/>
      <c r="K297" s="42"/>
      <c r="L297" s="42"/>
    </row>
    <row r="298" spans="1:12" s="90" customFormat="1" ht="18">
      <c r="A298" s="39"/>
      <c r="B298" s="40"/>
      <c r="C298" s="102"/>
      <c r="D298" s="42"/>
      <c r="E298" s="42"/>
      <c r="F298" s="42"/>
      <c r="G298" s="103"/>
      <c r="H298" s="103"/>
      <c r="I298" s="42"/>
      <c r="J298" s="42"/>
      <c r="K298" s="42"/>
      <c r="L298" s="42"/>
    </row>
    <row r="299" spans="1:12" s="90" customFormat="1" ht="18">
      <c r="A299" s="39"/>
      <c r="B299" s="40"/>
      <c r="C299" s="102"/>
      <c r="D299" s="42"/>
      <c r="E299" s="42"/>
      <c r="F299" s="42"/>
      <c r="G299" s="103"/>
      <c r="H299" s="103"/>
      <c r="I299" s="42"/>
      <c r="J299" s="42"/>
      <c r="K299" s="42"/>
      <c r="L299" s="42"/>
    </row>
    <row r="300" spans="1:12" s="90" customFormat="1" ht="18">
      <c r="A300" s="39"/>
      <c r="B300" s="40"/>
      <c r="C300" s="102"/>
      <c r="D300" s="42"/>
      <c r="E300" s="42"/>
      <c r="F300" s="42"/>
      <c r="G300" s="103"/>
      <c r="H300" s="103"/>
      <c r="I300" s="42"/>
      <c r="J300" s="42"/>
      <c r="K300" s="42"/>
      <c r="L300" s="42"/>
    </row>
    <row r="301" spans="1:12" s="90" customFormat="1" ht="18">
      <c r="A301" s="39"/>
      <c r="B301" s="40"/>
      <c r="C301" s="102"/>
      <c r="D301" s="42"/>
      <c r="E301" s="42"/>
      <c r="F301" s="42"/>
      <c r="G301" s="103"/>
      <c r="H301" s="103"/>
      <c r="I301" s="42"/>
      <c r="J301" s="42"/>
      <c r="K301" s="42"/>
      <c r="L301" s="42"/>
    </row>
    <row r="302" spans="1:12" s="90" customFormat="1" ht="18">
      <c r="A302" s="39"/>
      <c r="B302" s="40"/>
      <c r="C302" s="102"/>
      <c r="D302" s="42"/>
      <c r="E302" s="42"/>
      <c r="F302" s="42"/>
      <c r="G302" s="103"/>
      <c r="H302" s="103"/>
      <c r="I302" s="42"/>
      <c r="J302" s="42"/>
      <c r="K302" s="42"/>
      <c r="L302" s="42"/>
    </row>
    <row r="303" spans="1:12" s="90" customFormat="1" ht="18">
      <c r="A303" s="39"/>
      <c r="B303" s="40"/>
      <c r="C303" s="102"/>
      <c r="D303" s="42"/>
      <c r="E303" s="42"/>
      <c r="F303" s="42"/>
      <c r="G303" s="103"/>
      <c r="H303" s="103"/>
      <c r="I303" s="42"/>
      <c r="J303" s="42"/>
      <c r="K303" s="42"/>
      <c r="L303" s="42"/>
    </row>
    <row r="304" spans="1:12" s="90" customFormat="1" ht="18">
      <c r="A304" s="39"/>
      <c r="B304" s="40"/>
      <c r="C304" s="102"/>
      <c r="D304" s="42"/>
      <c r="E304" s="42"/>
      <c r="F304" s="42"/>
      <c r="G304" s="103"/>
      <c r="H304" s="103"/>
      <c r="I304" s="42"/>
      <c r="J304" s="42"/>
      <c r="K304" s="42"/>
      <c r="L304" s="42"/>
    </row>
    <row r="305" spans="1:12" s="90" customFormat="1" ht="18">
      <c r="A305" s="39"/>
      <c r="B305" s="40"/>
      <c r="C305" s="102"/>
      <c r="D305" s="42"/>
      <c r="E305" s="42"/>
      <c r="F305" s="42"/>
      <c r="G305" s="103"/>
      <c r="H305" s="103"/>
      <c r="I305" s="42"/>
      <c r="J305" s="42"/>
      <c r="K305" s="42"/>
      <c r="L305" s="42"/>
    </row>
    <row r="306" spans="1:12" s="90" customFormat="1" ht="18">
      <c r="A306" s="39"/>
      <c r="B306" s="40"/>
      <c r="C306" s="102"/>
      <c r="D306" s="42"/>
      <c r="E306" s="42"/>
      <c r="F306" s="42"/>
      <c r="G306" s="103"/>
      <c r="H306" s="103"/>
      <c r="I306" s="42"/>
      <c r="J306" s="42"/>
      <c r="K306" s="42"/>
      <c r="L306" s="42"/>
    </row>
    <row r="307" spans="1:12" s="90" customFormat="1" ht="18">
      <c r="A307" s="39"/>
      <c r="B307" s="40"/>
      <c r="C307" s="102"/>
      <c r="D307" s="42"/>
      <c r="E307" s="42"/>
      <c r="F307" s="42"/>
      <c r="G307" s="103"/>
      <c r="H307" s="103"/>
      <c r="I307" s="42"/>
      <c r="J307" s="42"/>
      <c r="K307" s="42"/>
      <c r="L307" s="42"/>
    </row>
    <row r="308" spans="1:12" s="90" customFormat="1" ht="18">
      <c r="A308" s="39"/>
      <c r="B308" s="40"/>
      <c r="C308" s="102"/>
      <c r="D308" s="42"/>
      <c r="E308" s="42"/>
      <c r="F308" s="42"/>
      <c r="G308" s="103"/>
      <c r="H308" s="103"/>
      <c r="I308" s="42"/>
      <c r="J308" s="42"/>
      <c r="K308" s="42"/>
      <c r="L308" s="42"/>
    </row>
    <row r="309" spans="1:12" s="90" customFormat="1" ht="18">
      <c r="A309" s="39"/>
      <c r="B309" s="40"/>
      <c r="C309" s="102"/>
      <c r="D309" s="42"/>
      <c r="E309" s="42"/>
      <c r="F309" s="42"/>
      <c r="G309" s="103"/>
      <c r="H309" s="103"/>
      <c r="I309" s="42"/>
      <c r="J309" s="42"/>
      <c r="K309" s="42"/>
      <c r="L309" s="42"/>
    </row>
    <row r="310" spans="1:12" s="90" customFormat="1" ht="18">
      <c r="A310" s="39"/>
      <c r="B310" s="40"/>
      <c r="C310" s="102"/>
      <c r="D310" s="42"/>
      <c r="E310" s="42"/>
      <c r="F310" s="42"/>
      <c r="G310" s="103"/>
      <c r="H310" s="103"/>
      <c r="I310" s="42"/>
      <c r="J310" s="42"/>
      <c r="K310" s="42"/>
      <c r="L310" s="42"/>
    </row>
    <row r="311" spans="1:12" s="90" customFormat="1" ht="18">
      <c r="A311" s="39"/>
      <c r="B311" s="40"/>
      <c r="C311" s="102"/>
      <c r="D311" s="42"/>
      <c r="E311" s="42"/>
      <c r="F311" s="42"/>
      <c r="G311" s="103"/>
      <c r="H311" s="103"/>
      <c r="I311" s="42"/>
      <c r="J311" s="42"/>
      <c r="K311" s="42"/>
      <c r="L311" s="42"/>
    </row>
    <row r="312" spans="1:12" s="90" customFormat="1" ht="18">
      <c r="A312" s="39"/>
      <c r="B312" s="40"/>
      <c r="C312" s="102"/>
      <c r="D312" s="42"/>
      <c r="E312" s="42"/>
      <c r="F312" s="42"/>
      <c r="G312" s="103"/>
      <c r="H312" s="103"/>
      <c r="I312" s="42"/>
      <c r="J312" s="42"/>
      <c r="K312" s="42"/>
      <c r="L312" s="42"/>
    </row>
    <row r="313" spans="1:12" s="90" customFormat="1" ht="18">
      <c r="A313" s="39"/>
      <c r="B313" s="40"/>
      <c r="C313" s="102"/>
      <c r="D313" s="42"/>
      <c r="E313" s="42"/>
      <c r="F313" s="42"/>
      <c r="G313" s="103"/>
      <c r="H313" s="103"/>
      <c r="I313" s="42"/>
      <c r="J313" s="42"/>
      <c r="K313" s="42"/>
      <c r="L313" s="42"/>
    </row>
    <row r="314" spans="1:12" s="90" customFormat="1" ht="18">
      <c r="A314" s="39"/>
      <c r="B314" s="40"/>
      <c r="C314" s="102"/>
      <c r="D314" s="42"/>
      <c r="E314" s="42"/>
      <c r="F314" s="42"/>
      <c r="G314" s="103"/>
      <c r="H314" s="103"/>
      <c r="I314" s="42"/>
      <c r="J314" s="42"/>
      <c r="K314" s="42"/>
      <c r="L314" s="42"/>
    </row>
    <row r="315" spans="1:12" s="90" customFormat="1" ht="18">
      <c r="A315" s="39"/>
      <c r="B315" s="40"/>
      <c r="C315" s="102"/>
      <c r="D315" s="42"/>
      <c r="E315" s="42"/>
      <c r="F315" s="42"/>
      <c r="G315" s="103"/>
      <c r="H315" s="103"/>
      <c r="I315" s="42"/>
      <c r="J315" s="42"/>
      <c r="K315" s="42"/>
      <c r="L315" s="42"/>
    </row>
    <row r="316" spans="1:12" s="90" customFormat="1" ht="18">
      <c r="A316" s="39"/>
      <c r="B316" s="40"/>
      <c r="C316" s="102"/>
      <c r="D316" s="42"/>
      <c r="E316" s="42"/>
      <c r="F316" s="42"/>
      <c r="G316" s="103"/>
      <c r="H316" s="103"/>
      <c r="I316" s="42"/>
      <c r="J316" s="42"/>
      <c r="K316" s="42"/>
      <c r="L316" s="42"/>
    </row>
    <row r="317" spans="1:12" s="90" customFormat="1" ht="18">
      <c r="A317" s="39"/>
      <c r="B317" s="40"/>
      <c r="C317" s="102"/>
      <c r="D317" s="42"/>
      <c r="E317" s="42"/>
      <c r="F317" s="42"/>
      <c r="G317" s="103"/>
      <c r="H317" s="103"/>
      <c r="I317" s="42"/>
      <c r="J317" s="42"/>
      <c r="K317" s="42"/>
      <c r="L317" s="42"/>
    </row>
    <row r="318" spans="1:12" s="90" customFormat="1" ht="18">
      <c r="A318" s="39"/>
      <c r="B318" s="40"/>
      <c r="C318" s="102"/>
      <c r="D318" s="42"/>
      <c r="E318" s="42"/>
      <c r="F318" s="42"/>
      <c r="G318" s="103"/>
      <c r="H318" s="103"/>
      <c r="I318" s="42"/>
      <c r="J318" s="42"/>
      <c r="K318" s="42"/>
      <c r="L318" s="42"/>
    </row>
    <row r="319" spans="1:12" s="90" customFormat="1" ht="18">
      <c r="A319" s="39"/>
      <c r="B319" s="40"/>
      <c r="C319" s="102"/>
      <c r="D319" s="42"/>
      <c r="E319" s="42"/>
      <c r="F319" s="42"/>
      <c r="G319" s="103"/>
      <c r="H319" s="103"/>
      <c r="I319" s="42"/>
      <c r="J319" s="42"/>
      <c r="K319" s="42"/>
      <c r="L319" s="42"/>
    </row>
    <row r="320" spans="1:12" s="90" customFormat="1" ht="18">
      <c r="A320" s="39"/>
      <c r="B320" s="40"/>
      <c r="C320" s="102"/>
      <c r="D320" s="42"/>
      <c r="E320" s="42"/>
      <c r="F320" s="42"/>
      <c r="G320" s="103"/>
      <c r="H320" s="103"/>
      <c r="I320" s="42"/>
      <c r="J320" s="42"/>
      <c r="K320" s="42"/>
      <c r="L320" s="42"/>
    </row>
    <row r="321" spans="1:12" s="90" customFormat="1" ht="18">
      <c r="A321" s="39"/>
      <c r="B321" s="40"/>
      <c r="C321" s="102"/>
      <c r="D321" s="42"/>
      <c r="E321" s="42"/>
      <c r="F321" s="42"/>
      <c r="G321" s="103"/>
      <c r="H321" s="103"/>
      <c r="I321" s="42"/>
      <c r="J321" s="42"/>
      <c r="K321" s="42"/>
      <c r="L321" s="42"/>
    </row>
    <row r="322" spans="1:12" s="90" customFormat="1" ht="18">
      <c r="A322" s="39"/>
      <c r="B322" s="40"/>
      <c r="C322" s="102"/>
      <c r="D322" s="42"/>
      <c r="E322" s="42"/>
      <c r="F322" s="42"/>
      <c r="G322" s="103"/>
      <c r="H322" s="103"/>
      <c r="I322" s="42"/>
      <c r="J322" s="42"/>
      <c r="K322" s="42"/>
      <c r="L322" s="42"/>
    </row>
    <row r="323" spans="1:12" s="90" customFormat="1" ht="18">
      <c r="A323" s="39"/>
      <c r="B323" s="40"/>
      <c r="C323" s="102"/>
      <c r="D323" s="42"/>
      <c r="E323" s="42"/>
      <c r="F323" s="42"/>
      <c r="G323" s="103"/>
      <c r="H323" s="103"/>
      <c r="I323" s="42"/>
      <c r="J323" s="42"/>
      <c r="K323" s="42"/>
      <c r="L323" s="42"/>
    </row>
    <row r="324" spans="1:12" s="90" customFormat="1" ht="18">
      <c r="A324" s="39"/>
      <c r="B324" s="40"/>
      <c r="C324" s="102"/>
      <c r="D324" s="42"/>
      <c r="E324" s="42"/>
      <c r="F324" s="42"/>
      <c r="G324" s="103"/>
      <c r="H324" s="103"/>
      <c r="I324" s="42"/>
      <c r="J324" s="42"/>
      <c r="K324" s="42"/>
      <c r="L324" s="42"/>
    </row>
    <row r="325" spans="1:12" s="90" customFormat="1" ht="18">
      <c r="A325" s="39"/>
      <c r="B325" s="40"/>
      <c r="C325" s="102"/>
      <c r="D325" s="42"/>
      <c r="E325" s="42"/>
      <c r="F325" s="42"/>
      <c r="G325" s="103"/>
      <c r="H325" s="103"/>
      <c r="I325" s="42"/>
      <c r="J325" s="42"/>
      <c r="K325" s="42"/>
      <c r="L325" s="42"/>
    </row>
    <row r="326" spans="1:12" s="90" customFormat="1" ht="18">
      <c r="A326" s="39"/>
      <c r="B326" s="40"/>
      <c r="C326" s="102"/>
      <c r="D326" s="42"/>
      <c r="E326" s="42"/>
      <c r="F326" s="42"/>
      <c r="G326" s="103"/>
      <c r="H326" s="103"/>
      <c r="I326" s="42"/>
      <c r="J326" s="42"/>
      <c r="K326" s="42"/>
      <c r="L326" s="42"/>
    </row>
    <row r="327" spans="1:12" s="90" customFormat="1" ht="18">
      <c r="A327" s="39"/>
      <c r="B327" s="40"/>
      <c r="C327" s="102"/>
      <c r="D327" s="42"/>
      <c r="E327" s="42"/>
      <c r="F327" s="42"/>
      <c r="G327" s="103"/>
      <c r="H327" s="103"/>
      <c r="I327" s="42"/>
      <c r="J327" s="42"/>
      <c r="K327" s="42"/>
      <c r="L327" s="42"/>
    </row>
    <row r="328" spans="1:12" s="90" customFormat="1" ht="18">
      <c r="A328" s="39"/>
      <c r="B328" s="40"/>
      <c r="C328" s="102"/>
      <c r="D328" s="42"/>
      <c r="E328" s="42"/>
      <c r="F328" s="42"/>
      <c r="G328" s="103"/>
      <c r="H328" s="103"/>
      <c r="I328" s="42"/>
      <c r="J328" s="42"/>
      <c r="K328" s="42"/>
      <c r="L328" s="42"/>
    </row>
    <row r="329" spans="1:12" s="90" customFormat="1" ht="18">
      <c r="A329" s="39"/>
      <c r="B329" s="40"/>
      <c r="C329" s="102"/>
      <c r="D329" s="42"/>
      <c r="E329" s="42"/>
      <c r="F329" s="42"/>
      <c r="G329" s="103"/>
      <c r="H329" s="103"/>
      <c r="I329" s="42"/>
      <c r="J329" s="42"/>
      <c r="K329" s="42"/>
      <c r="L329" s="42"/>
    </row>
    <row r="330" spans="1:12" s="90" customFormat="1" ht="18">
      <c r="A330" s="39"/>
      <c r="B330" s="40"/>
      <c r="C330" s="102"/>
      <c r="D330" s="42"/>
      <c r="E330" s="42"/>
      <c r="F330" s="42"/>
      <c r="G330" s="103"/>
      <c r="H330" s="103"/>
      <c r="I330" s="42"/>
      <c r="J330" s="42"/>
      <c r="K330" s="42"/>
      <c r="L330" s="42"/>
    </row>
    <row r="331" spans="1:12" s="90" customFormat="1" ht="18">
      <c r="A331" s="39"/>
      <c r="B331" s="40"/>
      <c r="C331" s="102"/>
      <c r="D331" s="42"/>
      <c r="E331" s="42"/>
      <c r="F331" s="42"/>
      <c r="G331" s="103"/>
      <c r="H331" s="103"/>
      <c r="I331" s="42"/>
      <c r="J331" s="42"/>
      <c r="K331" s="42"/>
      <c r="L331" s="42"/>
    </row>
    <row r="332" spans="1:12" s="90" customFormat="1" ht="18">
      <c r="A332" s="39"/>
      <c r="B332" s="40"/>
      <c r="C332" s="102"/>
      <c r="D332" s="42"/>
      <c r="E332" s="42"/>
      <c r="F332" s="42"/>
      <c r="G332" s="103"/>
      <c r="H332" s="103"/>
      <c r="I332" s="42"/>
      <c r="J332" s="42"/>
      <c r="K332" s="42"/>
      <c r="L332" s="42"/>
    </row>
    <row r="333" spans="1:12" s="90" customFormat="1" ht="18">
      <c r="A333" s="39"/>
      <c r="B333" s="40"/>
      <c r="C333" s="102"/>
      <c r="D333" s="42"/>
      <c r="E333" s="42"/>
      <c r="F333" s="42"/>
      <c r="G333" s="103"/>
      <c r="H333" s="103"/>
      <c r="I333" s="42"/>
      <c r="J333" s="42"/>
      <c r="K333" s="42"/>
      <c r="L333" s="42"/>
    </row>
    <row r="334" spans="1:12" s="90" customFormat="1" ht="18">
      <c r="A334" s="39"/>
      <c r="B334" s="40"/>
      <c r="C334" s="102"/>
      <c r="D334" s="42"/>
      <c r="E334" s="42"/>
      <c r="F334" s="42"/>
      <c r="G334" s="103"/>
      <c r="H334" s="103"/>
      <c r="I334" s="42"/>
      <c r="J334" s="42"/>
      <c r="K334" s="42"/>
      <c r="L334" s="42"/>
    </row>
    <row r="335" spans="1:12" s="90" customFormat="1" ht="18">
      <c r="A335" s="39"/>
      <c r="B335" s="40"/>
      <c r="C335" s="102"/>
      <c r="D335" s="42"/>
      <c r="E335" s="42"/>
      <c r="F335" s="42"/>
      <c r="G335" s="103"/>
      <c r="H335" s="103"/>
      <c r="I335" s="42"/>
      <c r="J335" s="42"/>
      <c r="K335" s="42"/>
      <c r="L335" s="42"/>
    </row>
    <row r="336" spans="1:12" s="90" customFormat="1" ht="18">
      <c r="A336" s="39"/>
      <c r="B336" s="40"/>
      <c r="C336" s="102"/>
      <c r="D336" s="42"/>
      <c r="E336" s="42"/>
      <c r="F336" s="42"/>
      <c r="G336" s="103"/>
      <c r="H336" s="103"/>
      <c r="I336" s="42"/>
      <c r="J336" s="42"/>
      <c r="K336" s="42"/>
      <c r="L336" s="42"/>
    </row>
    <row r="337" spans="1:12" s="90" customFormat="1" ht="18">
      <c r="A337" s="39"/>
      <c r="B337" s="40"/>
      <c r="C337" s="102"/>
      <c r="D337" s="42"/>
      <c r="E337" s="42"/>
      <c r="F337" s="42"/>
      <c r="G337" s="103"/>
      <c r="H337" s="103"/>
      <c r="I337" s="42"/>
      <c r="J337" s="42"/>
      <c r="K337" s="42"/>
      <c r="L337" s="42"/>
    </row>
    <row r="338" spans="1:12" s="90" customFormat="1" ht="18">
      <c r="A338" s="39"/>
      <c r="B338" s="40"/>
      <c r="C338" s="102"/>
      <c r="D338" s="42"/>
      <c r="E338" s="42"/>
      <c r="F338" s="42"/>
      <c r="G338" s="103"/>
      <c r="H338" s="103"/>
      <c r="I338" s="42"/>
      <c r="J338" s="42"/>
      <c r="K338" s="42"/>
      <c r="L338" s="42"/>
    </row>
    <row r="339" spans="1:12" s="90" customFormat="1" ht="18">
      <c r="A339" s="39"/>
      <c r="B339" s="40"/>
      <c r="C339" s="102"/>
      <c r="D339" s="42"/>
      <c r="E339" s="42"/>
      <c r="F339" s="42"/>
      <c r="G339" s="103"/>
      <c r="H339" s="103"/>
      <c r="I339" s="42"/>
      <c r="J339" s="42"/>
      <c r="K339" s="42"/>
      <c r="L339" s="42"/>
    </row>
    <row r="340" spans="1:12" s="90" customFormat="1" ht="18">
      <c r="A340" s="39"/>
      <c r="B340" s="40"/>
      <c r="C340" s="102"/>
      <c r="D340" s="42"/>
      <c r="E340" s="42"/>
      <c r="F340" s="42"/>
      <c r="G340" s="103"/>
      <c r="H340" s="103"/>
      <c r="I340" s="42"/>
      <c r="J340" s="42"/>
      <c r="K340" s="42"/>
      <c r="L340" s="42"/>
    </row>
    <row r="341" spans="1:12" s="90" customFormat="1" ht="18">
      <c r="A341" s="39"/>
      <c r="B341" s="40"/>
      <c r="C341" s="102"/>
      <c r="D341" s="42"/>
      <c r="E341" s="42"/>
      <c r="F341" s="42"/>
      <c r="G341" s="103"/>
      <c r="H341" s="103"/>
      <c r="I341" s="42"/>
      <c r="J341" s="42"/>
      <c r="K341" s="42"/>
      <c r="L341" s="42"/>
    </row>
    <row r="342" spans="1:12" s="90" customFormat="1" ht="18">
      <c r="A342" s="39"/>
      <c r="B342" s="40"/>
      <c r="C342" s="102"/>
      <c r="D342" s="42"/>
      <c r="E342" s="42"/>
      <c r="F342" s="42"/>
      <c r="G342" s="103"/>
      <c r="H342" s="103"/>
      <c r="I342" s="42"/>
      <c r="J342" s="42"/>
      <c r="K342" s="42"/>
      <c r="L342" s="42"/>
    </row>
    <row r="343" spans="1:12" s="90" customFormat="1" ht="18">
      <c r="A343" s="39"/>
      <c r="B343" s="40"/>
      <c r="C343" s="102"/>
      <c r="D343" s="42"/>
      <c r="E343" s="42"/>
      <c r="F343" s="42"/>
      <c r="G343" s="103"/>
      <c r="H343" s="103"/>
      <c r="I343" s="42"/>
      <c r="J343" s="42"/>
      <c r="K343" s="42"/>
      <c r="L343" s="42"/>
    </row>
    <row r="344" spans="1:12" s="90" customFormat="1" ht="18">
      <c r="A344" s="39"/>
      <c r="B344" s="40"/>
      <c r="C344" s="102"/>
      <c r="D344" s="42"/>
      <c r="E344" s="42"/>
      <c r="F344" s="42"/>
      <c r="G344" s="103"/>
      <c r="H344" s="103"/>
      <c r="I344" s="42"/>
      <c r="J344" s="42"/>
      <c r="K344" s="42"/>
      <c r="L344" s="42"/>
    </row>
    <row r="345" spans="1:12" s="90" customFormat="1" ht="18">
      <c r="A345" s="39"/>
      <c r="B345" s="40"/>
      <c r="C345" s="102"/>
      <c r="D345" s="42"/>
      <c r="E345" s="42"/>
      <c r="F345" s="42"/>
      <c r="G345" s="103"/>
      <c r="H345" s="103"/>
      <c r="I345" s="42"/>
      <c r="J345" s="42"/>
      <c r="K345" s="42"/>
      <c r="L345" s="42"/>
    </row>
    <row r="346" spans="1:12" s="90" customFormat="1" ht="18">
      <c r="A346" s="39"/>
      <c r="B346" s="40"/>
      <c r="C346" s="102"/>
      <c r="D346" s="42"/>
      <c r="E346" s="42"/>
      <c r="F346" s="42"/>
      <c r="G346" s="103"/>
      <c r="H346" s="103"/>
      <c r="I346" s="42"/>
      <c r="J346" s="42"/>
      <c r="K346" s="42"/>
      <c r="L346" s="42"/>
    </row>
    <row r="347" spans="1:12" s="90" customFormat="1" ht="18">
      <c r="A347" s="39"/>
      <c r="B347" s="40"/>
      <c r="C347" s="102"/>
      <c r="D347" s="42"/>
      <c r="E347" s="42"/>
      <c r="F347" s="42"/>
      <c r="G347" s="103"/>
      <c r="H347" s="103"/>
      <c r="I347" s="42"/>
      <c r="J347" s="42"/>
      <c r="K347" s="42"/>
      <c r="L347" s="42"/>
    </row>
    <row r="348" spans="1:12" s="90" customFormat="1" ht="18">
      <c r="A348" s="39"/>
      <c r="B348" s="40"/>
      <c r="C348" s="102"/>
      <c r="D348" s="42"/>
      <c r="E348" s="42"/>
      <c r="F348" s="42"/>
      <c r="G348" s="103"/>
      <c r="H348" s="103"/>
      <c r="I348" s="42"/>
      <c r="J348" s="42"/>
      <c r="K348" s="42"/>
      <c r="L348" s="42"/>
    </row>
    <row r="349" spans="1:12" s="90" customFormat="1" ht="18">
      <c r="A349" s="39"/>
      <c r="B349" s="40"/>
      <c r="C349" s="102"/>
      <c r="D349" s="42"/>
      <c r="E349" s="42"/>
      <c r="F349" s="42"/>
      <c r="G349" s="103"/>
      <c r="H349" s="103"/>
      <c r="I349" s="42"/>
      <c r="J349" s="42"/>
      <c r="K349" s="42"/>
      <c r="L349" s="42"/>
    </row>
    <row r="350" spans="1:12" s="90" customFormat="1" ht="18">
      <c r="A350" s="39"/>
      <c r="B350" s="40"/>
      <c r="C350" s="102"/>
      <c r="D350" s="42"/>
      <c r="E350" s="42"/>
      <c r="F350" s="42"/>
      <c r="G350" s="103"/>
      <c r="H350" s="103"/>
      <c r="I350" s="42"/>
      <c r="J350" s="42"/>
      <c r="K350" s="42"/>
      <c r="L350" s="42"/>
    </row>
    <row r="351" spans="1:12" s="90" customFormat="1" ht="18">
      <c r="A351" s="39"/>
      <c r="B351" s="40"/>
      <c r="C351" s="102"/>
      <c r="D351" s="42"/>
      <c r="E351" s="42"/>
      <c r="F351" s="42"/>
      <c r="G351" s="103"/>
      <c r="H351" s="103"/>
      <c r="I351" s="42"/>
      <c r="J351" s="42"/>
      <c r="K351" s="42"/>
      <c r="L351" s="42"/>
    </row>
    <row r="352" spans="1:12" s="90" customFormat="1" ht="18">
      <c r="A352" s="39"/>
      <c r="B352" s="40"/>
      <c r="C352" s="102"/>
      <c r="D352" s="42"/>
      <c r="E352" s="42"/>
      <c r="F352" s="42"/>
      <c r="G352" s="103"/>
      <c r="H352" s="103"/>
      <c r="I352" s="42"/>
      <c r="J352" s="42"/>
      <c r="K352" s="42"/>
      <c r="L352" s="42"/>
    </row>
    <row r="353" spans="1:12" s="90" customFormat="1" ht="18">
      <c r="A353" s="39"/>
      <c r="B353" s="40"/>
      <c r="C353" s="102"/>
      <c r="D353" s="42"/>
      <c r="E353" s="42"/>
      <c r="F353" s="42"/>
      <c r="G353" s="103"/>
      <c r="H353" s="103"/>
      <c r="I353" s="42"/>
      <c r="J353" s="42"/>
      <c r="K353" s="42"/>
      <c r="L353" s="42"/>
    </row>
    <row r="354" spans="1:12" s="90" customFormat="1" ht="18">
      <c r="A354" s="39"/>
      <c r="B354" s="40"/>
      <c r="C354" s="102"/>
      <c r="D354" s="42"/>
      <c r="E354" s="42"/>
      <c r="F354" s="42"/>
      <c r="G354" s="103"/>
      <c r="H354" s="103"/>
      <c r="I354" s="42"/>
      <c r="J354" s="42"/>
      <c r="K354" s="42"/>
      <c r="L354" s="42"/>
    </row>
    <row r="355" spans="1:12" s="90" customFormat="1" ht="18">
      <c r="A355" s="39"/>
      <c r="B355" s="40"/>
      <c r="C355" s="102"/>
      <c r="D355" s="42"/>
      <c r="E355" s="42"/>
      <c r="F355" s="42"/>
      <c r="G355" s="103"/>
      <c r="H355" s="103"/>
      <c r="I355" s="42"/>
      <c r="J355" s="42"/>
      <c r="K355" s="42"/>
      <c r="L355" s="42"/>
    </row>
    <row r="356" spans="1:12" s="90" customFormat="1" ht="18">
      <c r="A356" s="39"/>
      <c r="B356" s="40"/>
      <c r="C356" s="102"/>
      <c r="D356" s="42"/>
      <c r="E356" s="42"/>
      <c r="F356" s="42"/>
      <c r="G356" s="103"/>
      <c r="H356" s="103"/>
      <c r="I356" s="42"/>
      <c r="J356" s="42"/>
      <c r="K356" s="42"/>
      <c r="L356" s="42"/>
    </row>
    <row r="357" spans="1:12" s="90" customFormat="1" ht="18">
      <c r="A357" s="39"/>
      <c r="B357" s="40"/>
      <c r="C357" s="102"/>
      <c r="D357" s="42"/>
      <c r="E357" s="42"/>
      <c r="F357" s="42"/>
      <c r="G357" s="103"/>
      <c r="H357" s="103"/>
      <c r="I357" s="42"/>
      <c r="J357" s="42"/>
      <c r="K357" s="42"/>
      <c r="L357" s="42"/>
    </row>
    <row r="358" spans="1:12" s="90" customFormat="1" ht="18">
      <c r="A358" s="39"/>
      <c r="B358" s="40"/>
      <c r="C358" s="102"/>
      <c r="D358" s="42"/>
      <c r="E358" s="42"/>
      <c r="F358" s="42"/>
      <c r="G358" s="103"/>
      <c r="H358" s="103"/>
      <c r="I358" s="42"/>
      <c r="J358" s="42"/>
      <c r="K358" s="42"/>
      <c r="L358" s="42"/>
    </row>
    <row r="359" spans="1:12" s="90" customFormat="1" ht="18">
      <c r="A359" s="39"/>
      <c r="B359" s="40"/>
      <c r="C359" s="102"/>
      <c r="D359" s="42"/>
      <c r="E359" s="42"/>
      <c r="F359" s="42"/>
      <c r="G359" s="103"/>
      <c r="H359" s="103"/>
      <c r="I359" s="42"/>
      <c r="J359" s="42"/>
      <c r="K359" s="42"/>
      <c r="L359" s="42"/>
    </row>
    <row r="360" spans="1:12" s="90" customFormat="1" ht="18">
      <c r="A360" s="39"/>
      <c r="B360" s="40"/>
      <c r="C360" s="102"/>
      <c r="D360" s="42"/>
      <c r="E360" s="42"/>
      <c r="F360" s="42"/>
      <c r="G360" s="103"/>
      <c r="H360" s="103"/>
      <c r="I360" s="42"/>
      <c r="J360" s="42"/>
      <c r="K360" s="42"/>
      <c r="L360" s="42"/>
    </row>
    <row r="361" spans="1:12" s="90" customFormat="1" ht="18">
      <c r="A361" s="39"/>
      <c r="B361" s="40"/>
      <c r="C361" s="102"/>
      <c r="D361" s="42"/>
      <c r="E361" s="42"/>
      <c r="F361" s="42"/>
      <c r="G361" s="103"/>
      <c r="H361" s="103"/>
      <c r="I361" s="42"/>
      <c r="J361" s="42"/>
      <c r="K361" s="42"/>
      <c r="L361" s="42"/>
    </row>
    <row r="362" spans="1:12" s="90" customFormat="1" ht="18">
      <c r="A362" s="39"/>
      <c r="B362" s="40"/>
      <c r="C362" s="102"/>
      <c r="D362" s="42"/>
      <c r="E362" s="42"/>
      <c r="F362" s="42"/>
      <c r="G362" s="103"/>
      <c r="H362" s="103"/>
      <c r="I362" s="42"/>
      <c r="J362" s="42"/>
      <c r="K362" s="42"/>
      <c r="L362" s="42"/>
    </row>
    <row r="363" spans="1:12" s="90" customFormat="1" ht="18">
      <c r="A363" s="39"/>
      <c r="B363" s="40"/>
      <c r="C363" s="102"/>
      <c r="D363" s="42"/>
      <c r="E363" s="42"/>
      <c r="F363" s="42"/>
      <c r="G363" s="103"/>
      <c r="H363" s="103"/>
      <c r="I363" s="42"/>
      <c r="J363" s="42"/>
      <c r="K363" s="42"/>
      <c r="L363" s="42"/>
    </row>
    <row r="364" spans="1:12" s="90" customFormat="1" ht="18">
      <c r="A364" s="39"/>
      <c r="B364" s="40"/>
      <c r="C364" s="102"/>
      <c r="D364" s="42"/>
      <c r="E364" s="42"/>
      <c r="F364" s="42"/>
      <c r="G364" s="103"/>
      <c r="H364" s="103"/>
      <c r="I364" s="42"/>
      <c r="J364" s="42"/>
      <c r="K364" s="42"/>
      <c r="L364" s="42"/>
    </row>
    <row r="365" spans="1:12" s="90" customFormat="1" ht="18">
      <c r="A365" s="39"/>
      <c r="B365" s="40"/>
      <c r="C365" s="102"/>
      <c r="D365" s="42"/>
      <c r="E365" s="42"/>
      <c r="F365" s="42"/>
      <c r="G365" s="103"/>
      <c r="H365" s="103"/>
      <c r="I365" s="42"/>
      <c r="J365" s="42"/>
      <c r="K365" s="42"/>
      <c r="L365" s="42"/>
    </row>
    <row r="366" spans="1:12" s="90" customFormat="1" ht="18">
      <c r="A366" s="39"/>
      <c r="B366" s="40"/>
      <c r="C366" s="102"/>
      <c r="D366" s="42"/>
      <c r="E366" s="42"/>
      <c r="F366" s="42"/>
      <c r="G366" s="103"/>
      <c r="H366" s="103"/>
      <c r="I366" s="42"/>
      <c r="J366" s="42"/>
      <c r="K366" s="42"/>
      <c r="L366" s="42"/>
    </row>
    <row r="367" spans="1:12" s="90" customFormat="1" ht="18">
      <c r="A367" s="39"/>
      <c r="B367" s="40"/>
      <c r="C367" s="102"/>
      <c r="D367" s="42"/>
      <c r="E367" s="42"/>
      <c r="F367" s="42"/>
      <c r="G367" s="103"/>
      <c r="H367" s="103"/>
      <c r="I367" s="42"/>
      <c r="J367" s="42"/>
      <c r="K367" s="42"/>
      <c r="L367" s="42"/>
    </row>
    <row r="368" spans="1:12" s="90" customFormat="1" ht="18">
      <c r="A368" s="39"/>
      <c r="B368" s="40"/>
      <c r="C368" s="102"/>
      <c r="D368" s="42"/>
      <c r="E368" s="42"/>
      <c r="F368" s="42"/>
      <c r="G368" s="103"/>
      <c r="H368" s="103"/>
      <c r="I368" s="42"/>
      <c r="J368" s="42"/>
      <c r="K368" s="42"/>
      <c r="L368" s="42"/>
    </row>
    <row r="369" spans="1:12" s="90" customFormat="1" ht="18">
      <c r="A369" s="39"/>
      <c r="B369" s="40"/>
      <c r="C369" s="102"/>
      <c r="D369" s="42"/>
      <c r="E369" s="42"/>
      <c r="F369" s="42"/>
      <c r="G369" s="103"/>
      <c r="H369" s="103"/>
      <c r="I369" s="42"/>
      <c r="J369" s="42"/>
      <c r="K369" s="42"/>
      <c r="L369" s="42"/>
    </row>
    <row r="370" spans="1:12" s="90" customFormat="1" ht="18">
      <c r="A370" s="39"/>
      <c r="B370" s="40"/>
      <c r="C370" s="102"/>
      <c r="D370" s="42"/>
      <c r="E370" s="42"/>
      <c r="F370" s="42"/>
      <c r="G370" s="103"/>
      <c r="H370" s="103"/>
      <c r="I370" s="42"/>
      <c r="J370" s="42"/>
      <c r="K370" s="42"/>
      <c r="L370" s="42"/>
    </row>
    <row r="371" spans="1:12" s="90" customFormat="1" ht="18">
      <c r="A371" s="39"/>
      <c r="B371" s="40"/>
      <c r="C371" s="102"/>
      <c r="D371" s="42"/>
      <c r="E371" s="42"/>
      <c r="F371" s="42"/>
      <c r="G371" s="103"/>
      <c r="H371" s="103"/>
      <c r="I371" s="42"/>
      <c r="J371" s="42"/>
      <c r="K371" s="42"/>
      <c r="L371" s="42"/>
    </row>
    <row r="372" spans="1:12" s="90" customFormat="1" ht="18">
      <c r="A372" s="39"/>
      <c r="B372" s="40"/>
      <c r="C372" s="102"/>
      <c r="D372" s="42"/>
      <c r="E372" s="42"/>
      <c r="F372" s="42"/>
      <c r="G372" s="103"/>
      <c r="H372" s="103"/>
      <c r="I372" s="42"/>
      <c r="J372" s="42"/>
      <c r="K372" s="42"/>
      <c r="L372" s="42"/>
    </row>
    <row r="373" spans="1:12" s="90" customFormat="1" ht="18">
      <c r="A373" s="39"/>
      <c r="B373" s="40"/>
      <c r="C373" s="102"/>
      <c r="D373" s="42"/>
      <c r="E373" s="42"/>
      <c r="F373" s="42"/>
      <c r="G373" s="103"/>
      <c r="H373" s="103"/>
      <c r="I373" s="42"/>
      <c r="J373" s="42"/>
      <c r="K373" s="42"/>
      <c r="L373" s="42"/>
    </row>
    <row r="374" spans="1:12" s="90" customFormat="1" ht="18">
      <c r="A374" s="39"/>
      <c r="B374" s="40"/>
      <c r="C374" s="102"/>
      <c r="D374" s="42"/>
      <c r="E374" s="42"/>
      <c r="F374" s="42"/>
      <c r="G374" s="103"/>
      <c r="H374" s="103"/>
      <c r="I374" s="42"/>
      <c r="J374" s="42"/>
      <c r="K374" s="42"/>
      <c r="L374" s="42"/>
    </row>
    <row r="375" spans="1:12" s="90" customFormat="1" ht="18">
      <c r="A375" s="39"/>
      <c r="B375" s="40"/>
      <c r="C375" s="102"/>
      <c r="D375" s="42"/>
      <c r="E375" s="42"/>
      <c r="F375" s="42"/>
      <c r="G375" s="103"/>
      <c r="H375" s="103"/>
      <c r="I375" s="42"/>
      <c r="J375" s="42"/>
      <c r="K375" s="42"/>
      <c r="L375" s="42"/>
    </row>
    <row r="376" spans="1:12" s="90" customFormat="1" ht="18">
      <c r="A376" s="39"/>
      <c r="B376" s="40"/>
      <c r="C376" s="102"/>
      <c r="D376" s="42"/>
      <c r="E376" s="42"/>
      <c r="F376" s="42"/>
      <c r="G376" s="103"/>
      <c r="H376" s="103"/>
      <c r="I376" s="42"/>
      <c r="J376" s="42"/>
      <c r="K376" s="42"/>
      <c r="L376" s="42"/>
    </row>
    <row r="377" spans="1:12" s="90" customFormat="1" ht="18">
      <c r="A377" s="39"/>
      <c r="B377" s="40"/>
      <c r="C377" s="102"/>
      <c r="D377" s="42"/>
      <c r="E377" s="42"/>
      <c r="F377" s="42"/>
      <c r="G377" s="103"/>
      <c r="H377" s="103"/>
      <c r="I377" s="42"/>
      <c r="J377" s="42"/>
      <c r="K377" s="42"/>
      <c r="L377" s="42"/>
    </row>
    <row r="378" spans="1:12" s="90" customFormat="1" ht="18">
      <c r="A378" s="39"/>
      <c r="B378" s="40"/>
      <c r="C378" s="102"/>
      <c r="D378" s="42"/>
      <c r="E378" s="42"/>
      <c r="F378" s="42"/>
      <c r="G378" s="103"/>
      <c r="H378" s="103"/>
      <c r="I378" s="42"/>
      <c r="J378" s="42"/>
      <c r="K378" s="42"/>
      <c r="L378" s="42"/>
    </row>
    <row r="379" spans="1:12" s="90" customFormat="1" ht="18">
      <c r="A379" s="39"/>
      <c r="B379" s="40"/>
      <c r="C379" s="102"/>
      <c r="D379" s="42"/>
      <c r="E379" s="42"/>
      <c r="F379" s="42"/>
      <c r="G379" s="103"/>
      <c r="H379" s="103"/>
      <c r="I379" s="42"/>
      <c r="J379" s="42"/>
      <c r="K379" s="42"/>
      <c r="L379" s="42"/>
    </row>
    <row r="380" spans="1:12" s="90" customFormat="1" ht="18">
      <c r="A380" s="39"/>
      <c r="B380" s="40"/>
      <c r="C380" s="102"/>
      <c r="D380" s="42"/>
      <c r="E380" s="42"/>
      <c r="F380" s="42"/>
      <c r="G380" s="103"/>
      <c r="H380" s="103"/>
      <c r="I380" s="42"/>
      <c r="J380" s="42"/>
      <c r="K380" s="42"/>
      <c r="L380" s="42"/>
    </row>
    <row r="381" spans="1:12" s="90" customFormat="1" ht="18">
      <c r="A381" s="39"/>
      <c r="B381" s="40"/>
      <c r="C381" s="102"/>
      <c r="D381" s="42"/>
      <c r="E381" s="42"/>
      <c r="F381" s="42"/>
      <c r="G381" s="103"/>
      <c r="H381" s="103"/>
      <c r="I381" s="42"/>
      <c r="J381" s="42"/>
      <c r="K381" s="42"/>
      <c r="L381" s="42"/>
    </row>
    <row r="382" spans="1:12" s="90" customFormat="1" ht="18">
      <c r="A382" s="39"/>
      <c r="B382" s="40"/>
      <c r="C382" s="102"/>
      <c r="D382" s="42"/>
      <c r="E382" s="42"/>
      <c r="F382" s="42"/>
      <c r="G382" s="103"/>
      <c r="H382" s="103"/>
      <c r="I382" s="42"/>
      <c r="J382" s="42"/>
      <c r="K382" s="42"/>
      <c r="L382" s="42"/>
    </row>
    <row r="383" spans="1:12" s="90" customFormat="1" ht="18">
      <c r="A383" s="39"/>
      <c r="B383" s="40"/>
      <c r="C383" s="102"/>
      <c r="D383" s="42"/>
      <c r="E383" s="42"/>
      <c r="F383" s="42"/>
      <c r="G383" s="103"/>
      <c r="H383" s="103"/>
      <c r="I383" s="42"/>
      <c r="J383" s="42"/>
      <c r="K383" s="42"/>
      <c r="L383" s="42"/>
    </row>
    <row r="384" spans="1:12" s="90" customFormat="1" ht="18">
      <c r="A384" s="39"/>
      <c r="B384" s="40"/>
      <c r="C384" s="102"/>
      <c r="D384" s="42"/>
      <c r="E384" s="42"/>
      <c r="F384" s="42"/>
      <c r="G384" s="103"/>
      <c r="H384" s="103"/>
      <c r="I384" s="42"/>
      <c r="J384" s="42"/>
      <c r="K384" s="42"/>
      <c r="L384" s="42"/>
    </row>
    <row r="385" spans="1:12" s="90" customFormat="1" ht="18">
      <c r="A385" s="39"/>
      <c r="B385" s="40"/>
      <c r="C385" s="102"/>
      <c r="D385" s="42"/>
      <c r="E385" s="42"/>
      <c r="F385" s="42"/>
      <c r="G385" s="103"/>
      <c r="H385" s="103"/>
      <c r="I385" s="42"/>
      <c r="J385" s="42"/>
      <c r="K385" s="42"/>
      <c r="L385" s="42"/>
    </row>
    <row r="386" spans="1:12" s="90" customFormat="1" ht="18">
      <c r="A386" s="39"/>
      <c r="B386" s="40"/>
      <c r="C386" s="102"/>
      <c r="D386" s="42"/>
      <c r="E386" s="42"/>
      <c r="F386" s="42"/>
      <c r="G386" s="103"/>
      <c r="H386" s="103"/>
      <c r="I386" s="42"/>
      <c r="J386" s="42"/>
      <c r="K386" s="42"/>
      <c r="L386" s="42"/>
    </row>
    <row r="387" spans="1:12" s="90" customFormat="1" ht="18">
      <c r="A387" s="39"/>
      <c r="B387" s="40"/>
      <c r="C387" s="102"/>
      <c r="D387" s="42"/>
      <c r="E387" s="42"/>
      <c r="F387" s="42"/>
      <c r="G387" s="103"/>
      <c r="H387" s="103"/>
      <c r="I387" s="42"/>
      <c r="J387" s="42"/>
      <c r="K387" s="42"/>
      <c r="L387" s="42"/>
    </row>
    <row r="388" spans="1:12" s="90" customFormat="1" ht="18">
      <c r="A388" s="39"/>
      <c r="B388" s="40"/>
      <c r="C388" s="102"/>
      <c r="D388" s="42"/>
      <c r="E388" s="42"/>
      <c r="F388" s="42"/>
      <c r="G388" s="103"/>
      <c r="H388" s="103"/>
      <c r="I388" s="42"/>
      <c r="J388" s="42"/>
      <c r="K388" s="42"/>
      <c r="L388" s="42"/>
    </row>
    <row r="389" spans="1:12" s="90" customFormat="1" ht="18">
      <c r="A389" s="39"/>
      <c r="B389" s="40"/>
      <c r="C389" s="102"/>
      <c r="D389" s="42"/>
      <c r="E389" s="42"/>
      <c r="F389" s="42"/>
      <c r="G389" s="103"/>
      <c r="H389" s="103"/>
      <c r="I389" s="42"/>
      <c r="J389" s="42"/>
      <c r="K389" s="42"/>
      <c r="L389" s="42"/>
    </row>
    <row r="390" spans="1:12" s="90" customFormat="1" ht="18">
      <c r="A390" s="39"/>
      <c r="B390" s="40"/>
      <c r="C390" s="102"/>
      <c r="D390" s="42"/>
      <c r="E390" s="42"/>
      <c r="F390" s="42"/>
      <c r="G390" s="103"/>
      <c r="H390" s="103"/>
      <c r="I390" s="42"/>
      <c r="J390" s="42"/>
      <c r="K390" s="42"/>
      <c r="L390" s="42"/>
    </row>
    <row r="391" spans="1:12" s="90" customFormat="1" ht="18">
      <c r="A391" s="39"/>
      <c r="B391" s="40"/>
      <c r="C391" s="102"/>
      <c r="D391" s="42"/>
      <c r="E391" s="42"/>
      <c r="F391" s="42"/>
      <c r="G391" s="103"/>
      <c r="H391" s="103"/>
      <c r="I391" s="42"/>
      <c r="J391" s="42"/>
      <c r="K391" s="42"/>
      <c r="L391" s="42"/>
    </row>
    <row r="392" spans="1:12" s="90" customFormat="1" ht="18">
      <c r="A392" s="39"/>
      <c r="B392" s="40"/>
      <c r="C392" s="102"/>
      <c r="D392" s="42"/>
      <c r="E392" s="42"/>
      <c r="F392" s="42"/>
      <c r="G392" s="103"/>
      <c r="H392" s="103"/>
      <c r="I392" s="42"/>
      <c r="J392" s="42"/>
      <c r="K392" s="42"/>
      <c r="L392" s="42"/>
    </row>
    <row r="393" spans="1:12" s="90" customFormat="1" ht="18">
      <c r="A393" s="39"/>
      <c r="B393" s="40"/>
      <c r="C393" s="102"/>
      <c r="D393" s="42"/>
      <c r="E393" s="42"/>
      <c r="F393" s="42"/>
      <c r="G393" s="103"/>
      <c r="H393" s="103"/>
      <c r="I393" s="42"/>
      <c r="J393" s="42"/>
      <c r="K393" s="42"/>
      <c r="L393" s="42"/>
    </row>
    <row r="394" spans="1:12" s="90" customFormat="1" ht="18">
      <c r="A394" s="39"/>
      <c r="B394" s="40"/>
      <c r="C394" s="102"/>
      <c r="D394" s="42"/>
      <c r="E394" s="42"/>
      <c r="F394" s="42"/>
      <c r="G394" s="103"/>
      <c r="H394" s="103"/>
      <c r="I394" s="42"/>
      <c r="J394" s="42"/>
      <c r="K394" s="42"/>
      <c r="L394" s="42"/>
    </row>
    <row r="395" spans="1:12" s="90" customFormat="1" ht="18">
      <c r="A395" s="39"/>
      <c r="B395" s="40"/>
      <c r="C395" s="102"/>
      <c r="D395" s="42"/>
      <c r="E395" s="42"/>
      <c r="F395" s="42"/>
      <c r="G395" s="103"/>
      <c r="H395" s="103"/>
      <c r="I395" s="42"/>
      <c r="J395" s="42"/>
      <c r="K395" s="42"/>
      <c r="L395" s="42"/>
    </row>
    <row r="396" spans="1:12" s="90" customFormat="1" ht="18">
      <c r="A396" s="39"/>
      <c r="B396" s="40"/>
      <c r="C396" s="102"/>
      <c r="D396" s="42"/>
      <c r="E396" s="42"/>
      <c r="F396" s="42"/>
      <c r="G396" s="103"/>
      <c r="H396" s="103"/>
      <c r="I396" s="42"/>
      <c r="J396" s="42"/>
      <c r="K396" s="42"/>
      <c r="L396" s="42"/>
    </row>
    <row r="397" spans="1:12" s="90" customFormat="1" ht="18">
      <c r="A397" s="39"/>
      <c r="B397" s="40"/>
      <c r="C397" s="102"/>
      <c r="D397" s="42"/>
      <c r="E397" s="42"/>
      <c r="F397" s="42"/>
      <c r="G397" s="103"/>
      <c r="H397" s="103"/>
      <c r="I397" s="42"/>
      <c r="J397" s="42"/>
      <c r="K397" s="42"/>
      <c r="L397" s="42"/>
    </row>
    <row r="398" spans="1:12" s="90" customFormat="1" ht="18">
      <c r="A398" s="39"/>
      <c r="B398" s="40"/>
      <c r="C398" s="102"/>
      <c r="D398" s="42"/>
      <c r="E398" s="42"/>
      <c r="F398" s="42"/>
      <c r="G398" s="103"/>
      <c r="H398" s="103"/>
      <c r="I398" s="42"/>
      <c r="J398" s="42"/>
      <c r="K398" s="42"/>
      <c r="L398" s="42"/>
    </row>
    <row r="399" spans="1:12" s="90" customFormat="1" ht="18">
      <c r="A399" s="39"/>
      <c r="B399" s="40"/>
      <c r="C399" s="102"/>
      <c r="D399" s="42"/>
      <c r="E399" s="42"/>
      <c r="F399" s="42"/>
      <c r="G399" s="103"/>
      <c r="H399" s="103"/>
      <c r="I399" s="42"/>
      <c r="J399" s="42"/>
      <c r="K399" s="42"/>
      <c r="L399" s="42"/>
    </row>
    <row r="400" spans="1:12" s="90" customFormat="1" ht="18">
      <c r="A400" s="39"/>
      <c r="B400" s="40"/>
      <c r="C400" s="102"/>
      <c r="D400" s="42"/>
      <c r="E400" s="42"/>
      <c r="F400" s="42"/>
      <c r="G400" s="103"/>
      <c r="H400" s="103"/>
      <c r="I400" s="42"/>
      <c r="J400" s="42"/>
      <c r="K400" s="42"/>
      <c r="L400" s="42"/>
    </row>
    <row r="401" spans="1:12" s="90" customFormat="1" ht="18">
      <c r="A401" s="39"/>
      <c r="B401" s="40"/>
      <c r="C401" s="102"/>
      <c r="D401" s="42"/>
      <c r="E401" s="42"/>
      <c r="F401" s="42"/>
      <c r="G401" s="103"/>
      <c r="H401" s="103"/>
      <c r="I401" s="42"/>
      <c r="J401" s="42"/>
      <c r="K401" s="42"/>
      <c r="L401" s="42"/>
    </row>
    <row r="402" spans="1:12" s="90" customFormat="1" ht="18">
      <c r="A402" s="39"/>
      <c r="B402" s="40"/>
      <c r="C402" s="102"/>
      <c r="D402" s="42"/>
      <c r="E402" s="42"/>
      <c r="F402" s="42"/>
      <c r="G402" s="103"/>
      <c r="H402" s="103"/>
      <c r="I402" s="42"/>
      <c r="J402" s="42"/>
      <c r="K402" s="42"/>
      <c r="L402" s="42"/>
    </row>
    <row r="403" spans="1:12" s="90" customFormat="1" ht="18">
      <c r="A403" s="39"/>
      <c r="B403" s="40"/>
      <c r="C403" s="102"/>
      <c r="D403" s="42"/>
      <c r="E403" s="42"/>
      <c r="F403" s="42"/>
      <c r="G403" s="103"/>
      <c r="H403" s="103"/>
      <c r="I403" s="42"/>
      <c r="J403" s="42"/>
      <c r="K403" s="42"/>
      <c r="L403" s="42"/>
    </row>
    <row r="404" spans="1:12" s="90" customFormat="1" ht="18">
      <c r="A404" s="39"/>
      <c r="B404" s="40"/>
      <c r="C404" s="102"/>
      <c r="D404" s="42"/>
      <c r="E404" s="42"/>
      <c r="F404" s="42"/>
      <c r="G404" s="103"/>
      <c r="H404" s="103"/>
      <c r="I404" s="42"/>
      <c r="J404" s="42"/>
      <c r="K404" s="42"/>
      <c r="L404" s="42"/>
    </row>
    <row r="405" spans="1:12" s="90" customFormat="1" ht="18">
      <c r="A405" s="39"/>
      <c r="B405" s="40"/>
      <c r="C405" s="102"/>
      <c r="D405" s="42"/>
      <c r="E405" s="42"/>
      <c r="F405" s="42"/>
      <c r="G405" s="103"/>
      <c r="H405" s="103"/>
      <c r="I405" s="42"/>
      <c r="J405" s="42"/>
      <c r="K405" s="42"/>
      <c r="L405" s="42"/>
    </row>
    <row r="406" spans="1:12" s="90" customFormat="1" ht="18">
      <c r="A406" s="39"/>
      <c r="B406" s="40"/>
      <c r="C406" s="102"/>
      <c r="D406" s="42"/>
      <c r="E406" s="42"/>
      <c r="F406" s="42"/>
      <c r="G406" s="103"/>
      <c r="H406" s="103"/>
      <c r="I406" s="42"/>
      <c r="J406" s="42"/>
      <c r="K406" s="42"/>
      <c r="L406" s="42"/>
    </row>
    <row r="407" spans="1:12" s="90" customFormat="1" ht="18">
      <c r="A407" s="39"/>
      <c r="B407" s="40"/>
      <c r="C407" s="102"/>
      <c r="D407" s="42"/>
      <c r="E407" s="42"/>
      <c r="F407" s="42"/>
      <c r="G407" s="103"/>
      <c r="H407" s="103"/>
      <c r="I407" s="42"/>
      <c r="J407" s="42"/>
      <c r="K407" s="42"/>
      <c r="L407" s="42"/>
    </row>
    <row r="408" spans="1:12" s="90" customFormat="1" ht="18">
      <c r="A408" s="39"/>
      <c r="B408" s="40"/>
      <c r="C408" s="102"/>
      <c r="D408" s="42"/>
      <c r="E408" s="42"/>
      <c r="F408" s="42"/>
      <c r="G408" s="103"/>
      <c r="H408" s="103"/>
      <c r="I408" s="42"/>
      <c r="J408" s="42"/>
      <c r="K408" s="42"/>
      <c r="L408" s="42"/>
    </row>
    <row r="409" spans="1:12" s="90" customFormat="1" ht="18">
      <c r="A409" s="39"/>
      <c r="B409" s="40"/>
      <c r="C409" s="102"/>
      <c r="D409" s="42"/>
      <c r="E409" s="42"/>
      <c r="F409" s="42"/>
      <c r="G409" s="103"/>
      <c r="H409" s="103"/>
      <c r="I409" s="42"/>
      <c r="J409" s="42"/>
      <c r="K409" s="42"/>
      <c r="L409" s="42"/>
    </row>
    <row r="410" spans="1:12" s="90" customFormat="1" ht="18">
      <c r="A410" s="39"/>
      <c r="B410" s="40"/>
      <c r="C410" s="102"/>
      <c r="D410" s="42"/>
      <c r="E410" s="42"/>
      <c r="F410" s="42"/>
      <c r="G410" s="103"/>
      <c r="H410" s="103"/>
      <c r="I410" s="42"/>
      <c r="J410" s="42"/>
      <c r="K410" s="42"/>
      <c r="L410" s="42"/>
    </row>
    <row r="411" spans="1:12" s="90" customFormat="1" ht="18">
      <c r="A411" s="39"/>
      <c r="B411" s="40"/>
      <c r="C411" s="102"/>
      <c r="D411" s="42"/>
      <c r="E411" s="42"/>
      <c r="F411" s="42"/>
      <c r="G411" s="103"/>
      <c r="H411" s="103"/>
      <c r="I411" s="42"/>
      <c r="J411" s="42"/>
      <c r="K411" s="42"/>
      <c r="L411" s="42"/>
    </row>
    <row r="412" spans="1:12" s="90" customFormat="1" ht="18">
      <c r="A412" s="39"/>
      <c r="B412" s="40"/>
      <c r="C412" s="102"/>
      <c r="D412" s="42"/>
      <c r="E412" s="42"/>
      <c r="F412" s="42"/>
      <c r="G412" s="103"/>
      <c r="H412" s="103"/>
      <c r="I412" s="42"/>
      <c r="J412" s="42"/>
      <c r="K412" s="42"/>
      <c r="L412" s="42"/>
    </row>
    <row r="413" spans="1:12" s="90" customFormat="1" ht="18">
      <c r="A413" s="39"/>
      <c r="B413" s="40"/>
      <c r="C413" s="102"/>
      <c r="D413" s="42"/>
      <c r="E413" s="42"/>
      <c r="F413" s="42"/>
      <c r="G413" s="103"/>
      <c r="H413" s="103"/>
      <c r="I413" s="42"/>
      <c r="J413" s="42"/>
      <c r="K413" s="42"/>
      <c r="L413" s="42"/>
    </row>
    <row r="414" spans="1:12" s="90" customFormat="1" ht="18">
      <c r="A414" s="39"/>
      <c r="B414" s="40"/>
      <c r="C414" s="102"/>
      <c r="D414" s="42"/>
      <c r="E414" s="42"/>
      <c r="F414" s="42"/>
      <c r="G414" s="103"/>
      <c r="H414" s="103"/>
      <c r="I414" s="42"/>
      <c r="J414" s="42"/>
      <c r="K414" s="42"/>
      <c r="L414" s="42"/>
    </row>
    <row r="415" spans="1:12" s="90" customFormat="1" ht="18">
      <c r="A415" s="39"/>
      <c r="B415" s="40"/>
      <c r="C415" s="102"/>
      <c r="D415" s="42"/>
      <c r="E415" s="42"/>
      <c r="F415" s="42"/>
      <c r="G415" s="103"/>
      <c r="H415" s="103"/>
      <c r="I415" s="42"/>
      <c r="J415" s="42"/>
      <c r="K415" s="42"/>
      <c r="L415" s="42"/>
    </row>
    <row r="416" spans="1:12" s="90" customFormat="1" ht="18">
      <c r="A416" s="39"/>
      <c r="B416" s="40"/>
      <c r="C416" s="102"/>
      <c r="D416" s="42"/>
      <c r="E416" s="42"/>
      <c r="F416" s="42"/>
      <c r="G416" s="103"/>
      <c r="H416" s="103"/>
      <c r="I416" s="42"/>
      <c r="J416" s="42"/>
      <c r="K416" s="42"/>
      <c r="L416" s="42"/>
    </row>
    <row r="417" spans="1:12" s="90" customFormat="1" ht="18">
      <c r="A417" s="39"/>
      <c r="B417" s="40"/>
      <c r="C417" s="102"/>
      <c r="D417" s="42"/>
      <c r="E417" s="42"/>
      <c r="F417" s="42"/>
      <c r="G417" s="103"/>
      <c r="H417" s="103"/>
      <c r="I417" s="42"/>
      <c r="J417" s="42"/>
      <c r="K417" s="42"/>
      <c r="L417" s="42"/>
    </row>
    <row r="418" spans="1:12" s="90" customFormat="1" ht="18">
      <c r="A418" s="39"/>
      <c r="B418" s="40"/>
      <c r="C418" s="102"/>
      <c r="D418" s="42"/>
      <c r="E418" s="42"/>
      <c r="F418" s="42"/>
      <c r="G418" s="103"/>
      <c r="H418" s="103"/>
      <c r="I418" s="42"/>
      <c r="J418" s="42"/>
      <c r="K418" s="42"/>
      <c r="L418" s="42"/>
    </row>
    <row r="419" spans="1:12" s="90" customFormat="1" ht="18">
      <c r="A419" s="39"/>
      <c r="B419" s="40"/>
      <c r="C419" s="102"/>
      <c r="D419" s="42"/>
      <c r="E419" s="42"/>
      <c r="F419" s="42"/>
      <c r="G419" s="103"/>
      <c r="H419" s="103"/>
      <c r="I419" s="42"/>
      <c r="J419" s="42"/>
      <c r="K419" s="42"/>
      <c r="L419" s="42"/>
    </row>
    <row r="420" spans="1:12" s="90" customFormat="1" ht="18">
      <c r="A420" s="39"/>
      <c r="B420" s="40"/>
      <c r="C420" s="102"/>
      <c r="D420" s="42"/>
      <c r="E420" s="42"/>
      <c r="F420" s="42"/>
      <c r="G420" s="103"/>
      <c r="H420" s="103"/>
      <c r="I420" s="42"/>
      <c r="J420" s="42"/>
      <c r="K420" s="42"/>
      <c r="L420" s="42"/>
    </row>
    <row r="421" spans="1:12" s="90" customFormat="1" ht="18">
      <c r="A421" s="39"/>
      <c r="B421" s="40"/>
      <c r="C421" s="102"/>
      <c r="D421" s="42"/>
      <c r="E421" s="42"/>
      <c r="F421" s="42"/>
      <c r="G421" s="103"/>
      <c r="H421" s="103"/>
      <c r="I421" s="42"/>
      <c r="J421" s="42"/>
      <c r="K421" s="42"/>
      <c r="L421" s="42"/>
    </row>
    <row r="422" spans="1:12" s="90" customFormat="1" ht="18">
      <c r="A422" s="39"/>
      <c r="B422" s="40"/>
      <c r="C422" s="102"/>
      <c r="D422" s="42"/>
      <c r="E422" s="42"/>
      <c r="F422" s="42"/>
      <c r="G422" s="103"/>
      <c r="H422" s="103"/>
      <c r="I422" s="42"/>
      <c r="J422" s="42"/>
      <c r="K422" s="42"/>
      <c r="L422" s="42"/>
    </row>
    <row r="423" spans="1:12" s="90" customFormat="1" ht="18">
      <c r="A423" s="39"/>
      <c r="B423" s="40"/>
      <c r="C423" s="102"/>
      <c r="D423" s="42"/>
      <c r="E423" s="42"/>
      <c r="F423" s="42"/>
      <c r="G423" s="103"/>
      <c r="H423" s="103"/>
      <c r="I423" s="42"/>
      <c r="J423" s="42"/>
      <c r="K423" s="42"/>
      <c r="L423" s="42"/>
    </row>
    <row r="424" spans="1:12" s="90" customFormat="1" ht="18">
      <c r="A424" s="39"/>
      <c r="B424" s="40"/>
      <c r="C424" s="102"/>
      <c r="D424" s="42"/>
      <c r="E424" s="42"/>
      <c r="F424" s="42"/>
      <c r="G424" s="103"/>
      <c r="H424" s="103"/>
      <c r="I424" s="42"/>
      <c r="J424" s="42"/>
      <c r="K424" s="42"/>
      <c r="L424" s="42"/>
    </row>
    <row r="425" spans="1:12" s="90" customFormat="1" ht="18">
      <c r="A425" s="39"/>
      <c r="B425" s="40"/>
      <c r="C425" s="102"/>
      <c r="D425" s="42"/>
      <c r="E425" s="42"/>
      <c r="F425" s="42"/>
      <c r="G425" s="103"/>
      <c r="H425" s="103"/>
      <c r="I425" s="42"/>
      <c r="J425" s="42"/>
      <c r="K425" s="42"/>
      <c r="L425" s="42"/>
    </row>
    <row r="426" spans="1:12" s="90" customFormat="1" ht="18">
      <c r="A426" s="39"/>
      <c r="B426" s="40"/>
      <c r="C426" s="102"/>
      <c r="D426" s="42"/>
      <c r="E426" s="42"/>
      <c r="F426" s="42"/>
      <c r="G426" s="103"/>
      <c r="H426" s="103"/>
      <c r="I426" s="42"/>
      <c r="J426" s="42"/>
      <c r="K426" s="42"/>
      <c r="L426" s="42"/>
    </row>
    <row r="427" spans="1:12" s="90" customFormat="1" ht="18">
      <c r="A427" s="39"/>
      <c r="B427" s="40"/>
      <c r="C427" s="102"/>
      <c r="D427" s="42"/>
      <c r="E427" s="42"/>
      <c r="F427" s="42"/>
      <c r="G427" s="103"/>
      <c r="H427" s="103"/>
      <c r="I427" s="42"/>
      <c r="J427" s="42"/>
      <c r="K427" s="42"/>
      <c r="L427" s="42"/>
    </row>
    <row r="428" spans="1:12" s="90" customFormat="1" ht="18">
      <c r="A428" s="39"/>
      <c r="B428" s="40"/>
      <c r="C428" s="102"/>
      <c r="D428" s="42"/>
      <c r="E428" s="42"/>
      <c r="F428" s="42"/>
      <c r="G428" s="103"/>
      <c r="H428" s="103"/>
      <c r="I428" s="42"/>
      <c r="J428" s="42"/>
      <c r="K428" s="42"/>
      <c r="L428" s="42"/>
    </row>
    <row r="429" spans="1:12" s="90" customFormat="1" ht="18">
      <c r="A429" s="39"/>
      <c r="B429" s="40"/>
      <c r="C429" s="102"/>
      <c r="D429" s="42"/>
      <c r="E429" s="42"/>
      <c r="F429" s="42"/>
      <c r="G429" s="103"/>
      <c r="H429" s="103"/>
      <c r="I429" s="42"/>
      <c r="J429" s="42"/>
      <c r="K429" s="42"/>
      <c r="L429" s="42"/>
    </row>
    <row r="430" spans="1:12" s="90" customFormat="1" ht="18">
      <c r="A430" s="39"/>
      <c r="B430" s="40"/>
      <c r="C430" s="102"/>
      <c r="D430" s="42"/>
      <c r="E430" s="42"/>
      <c r="F430" s="42"/>
      <c r="G430" s="103"/>
      <c r="H430" s="103"/>
      <c r="I430" s="42"/>
      <c r="J430" s="42"/>
      <c r="K430" s="42"/>
      <c r="L430" s="42"/>
    </row>
    <row r="431" spans="1:12" s="90" customFormat="1" ht="18">
      <c r="A431" s="39"/>
      <c r="B431" s="40"/>
      <c r="C431" s="102"/>
      <c r="D431" s="42"/>
      <c r="E431" s="42"/>
      <c r="F431" s="42"/>
      <c r="G431" s="103"/>
      <c r="H431" s="103"/>
      <c r="I431" s="42"/>
      <c r="J431" s="42"/>
      <c r="K431" s="42"/>
      <c r="L431" s="42"/>
    </row>
    <row r="432" spans="1:12" s="90" customFormat="1" ht="18">
      <c r="A432" s="39"/>
      <c r="B432" s="40"/>
      <c r="C432" s="102"/>
      <c r="D432" s="42"/>
      <c r="E432" s="42"/>
      <c r="F432" s="42"/>
      <c r="G432" s="103"/>
      <c r="H432" s="103"/>
      <c r="I432" s="42"/>
      <c r="J432" s="42"/>
      <c r="K432" s="42"/>
      <c r="L432" s="42"/>
    </row>
    <row r="433" spans="1:12" s="90" customFormat="1" ht="18">
      <c r="A433" s="39"/>
      <c r="B433" s="40"/>
      <c r="C433" s="102"/>
      <c r="D433" s="42"/>
      <c r="E433" s="42"/>
      <c r="F433" s="42"/>
      <c r="G433" s="103"/>
      <c r="H433" s="103"/>
      <c r="I433" s="42"/>
      <c r="J433" s="42"/>
      <c r="K433" s="42"/>
      <c r="L433" s="42"/>
    </row>
    <row r="434" spans="1:12" s="90" customFormat="1" ht="18">
      <c r="A434" s="39"/>
      <c r="B434" s="40"/>
      <c r="C434" s="102"/>
      <c r="D434" s="42"/>
      <c r="E434" s="42"/>
      <c r="F434" s="42"/>
      <c r="G434" s="103"/>
      <c r="H434" s="103"/>
      <c r="I434" s="42"/>
      <c r="J434" s="42"/>
      <c r="K434" s="42"/>
      <c r="L434" s="42"/>
    </row>
    <row r="435" spans="1:12" s="90" customFormat="1" ht="18">
      <c r="A435" s="39"/>
      <c r="B435" s="40"/>
      <c r="C435" s="102"/>
      <c r="D435" s="42"/>
      <c r="E435" s="42"/>
      <c r="F435" s="42"/>
      <c r="G435" s="103"/>
      <c r="H435" s="103"/>
      <c r="I435" s="42"/>
      <c r="J435" s="42"/>
      <c r="K435" s="42"/>
      <c r="L435" s="42"/>
    </row>
    <row r="436" spans="1:12" s="90" customFormat="1" ht="18">
      <c r="A436" s="39"/>
      <c r="B436" s="40"/>
      <c r="C436" s="102"/>
      <c r="D436" s="42"/>
      <c r="E436" s="42"/>
      <c r="F436" s="42"/>
      <c r="G436" s="103"/>
      <c r="H436" s="103"/>
      <c r="I436" s="42"/>
      <c r="J436" s="42"/>
      <c r="K436" s="42"/>
      <c r="L436" s="42"/>
    </row>
    <row r="437" spans="1:12" s="90" customFormat="1" ht="18">
      <c r="A437" s="39"/>
      <c r="B437" s="40"/>
      <c r="C437" s="102"/>
      <c r="D437" s="42"/>
      <c r="E437" s="42"/>
      <c r="F437" s="42"/>
      <c r="G437" s="103"/>
      <c r="H437" s="103"/>
      <c r="I437" s="42"/>
      <c r="J437" s="42"/>
      <c r="K437" s="42"/>
      <c r="L437" s="42"/>
    </row>
    <row r="438" spans="1:12" s="90" customFormat="1" ht="18">
      <c r="A438" s="39"/>
      <c r="B438" s="40"/>
      <c r="C438" s="102"/>
      <c r="D438" s="42"/>
      <c r="E438" s="42"/>
      <c r="F438" s="42"/>
      <c r="G438" s="103"/>
      <c r="H438" s="103"/>
      <c r="I438" s="42"/>
      <c r="J438" s="42"/>
      <c r="K438" s="42"/>
      <c r="L438" s="42"/>
    </row>
    <row r="439" spans="1:12" s="90" customFormat="1" ht="18">
      <c r="A439" s="39"/>
      <c r="B439" s="40"/>
      <c r="C439" s="102"/>
      <c r="D439" s="42"/>
      <c r="E439" s="42"/>
      <c r="F439" s="42"/>
      <c r="G439" s="103"/>
      <c r="H439" s="103"/>
      <c r="I439" s="42"/>
      <c r="J439" s="42"/>
      <c r="K439" s="42"/>
      <c r="L439" s="42"/>
    </row>
    <row r="440" spans="1:12" s="90" customFormat="1" ht="18">
      <c r="A440" s="39"/>
      <c r="B440" s="40"/>
      <c r="C440" s="102"/>
      <c r="D440" s="42"/>
      <c r="E440" s="42"/>
      <c r="F440" s="42"/>
      <c r="G440" s="103"/>
      <c r="H440" s="103"/>
      <c r="I440" s="42"/>
      <c r="J440" s="42"/>
      <c r="K440" s="42"/>
      <c r="L440" s="42"/>
    </row>
    <row r="441" spans="1:12" s="90" customFormat="1" ht="18">
      <c r="A441" s="39"/>
      <c r="B441" s="40"/>
      <c r="C441" s="102"/>
      <c r="D441" s="42"/>
      <c r="E441" s="42"/>
      <c r="F441" s="42"/>
      <c r="G441" s="103"/>
      <c r="H441" s="103"/>
      <c r="I441" s="42"/>
      <c r="J441" s="42"/>
      <c r="K441" s="42"/>
      <c r="L441" s="42"/>
    </row>
    <row r="442" spans="1:12" s="90" customFormat="1" ht="18">
      <c r="A442" s="39"/>
      <c r="B442" s="40"/>
      <c r="C442" s="102"/>
      <c r="D442" s="42"/>
      <c r="E442" s="42"/>
      <c r="F442" s="42"/>
      <c r="G442" s="103"/>
      <c r="H442" s="103"/>
      <c r="I442" s="42"/>
      <c r="J442" s="42"/>
      <c r="K442" s="42"/>
      <c r="L442" s="42"/>
    </row>
    <row r="443" spans="1:12" s="90" customFormat="1" ht="18">
      <c r="A443" s="39"/>
      <c r="B443" s="40"/>
      <c r="C443" s="102"/>
      <c r="D443" s="42"/>
      <c r="E443" s="42"/>
      <c r="F443" s="42"/>
      <c r="G443" s="103"/>
      <c r="H443" s="103"/>
      <c r="I443" s="42"/>
      <c r="J443" s="42"/>
      <c r="K443" s="42"/>
      <c r="L443" s="42"/>
    </row>
    <row r="444" spans="1:12" s="90" customFormat="1" ht="18">
      <c r="A444" s="39"/>
      <c r="B444" s="40"/>
      <c r="C444" s="102"/>
      <c r="D444" s="42"/>
      <c r="E444" s="42"/>
      <c r="F444" s="42"/>
      <c r="G444" s="103"/>
      <c r="H444" s="103"/>
      <c r="I444" s="42"/>
      <c r="J444" s="42"/>
      <c r="K444" s="42"/>
      <c r="L444" s="42"/>
    </row>
    <row r="445" spans="1:12" s="90" customFormat="1" ht="18">
      <c r="A445" s="39"/>
      <c r="B445" s="40"/>
      <c r="C445" s="102"/>
      <c r="D445" s="42"/>
      <c r="E445" s="42"/>
      <c r="F445" s="42"/>
      <c r="G445" s="103"/>
      <c r="H445" s="103"/>
      <c r="I445" s="42"/>
      <c r="J445" s="42"/>
      <c r="K445" s="42"/>
      <c r="L445" s="42"/>
    </row>
    <row r="446" spans="1:12" s="90" customFormat="1" ht="18">
      <c r="A446" s="39"/>
      <c r="B446" s="40"/>
      <c r="C446" s="102"/>
      <c r="D446" s="42"/>
      <c r="E446" s="42"/>
      <c r="F446" s="42"/>
      <c r="G446" s="103"/>
      <c r="H446" s="103"/>
      <c r="I446" s="42"/>
      <c r="J446" s="42"/>
      <c r="K446" s="42"/>
      <c r="L446" s="42"/>
    </row>
    <row r="447" spans="1:12" s="90" customFormat="1" ht="18">
      <c r="A447" s="39"/>
      <c r="B447" s="40"/>
      <c r="C447" s="102"/>
      <c r="D447" s="42"/>
      <c r="E447" s="42"/>
      <c r="F447" s="42"/>
      <c r="G447" s="103"/>
      <c r="H447" s="103"/>
      <c r="I447" s="42"/>
      <c r="J447" s="42"/>
      <c r="K447" s="42"/>
      <c r="L447" s="42"/>
    </row>
    <row r="448" spans="1:12" s="90" customFormat="1" ht="18">
      <c r="A448" s="39"/>
      <c r="B448" s="40"/>
      <c r="C448" s="102"/>
      <c r="D448" s="42"/>
      <c r="E448" s="42"/>
      <c r="F448" s="42"/>
      <c r="G448" s="103"/>
      <c r="H448" s="103"/>
      <c r="I448" s="42"/>
      <c r="J448" s="42"/>
      <c r="K448" s="42"/>
      <c r="L448" s="42"/>
    </row>
    <row r="449" spans="1:12" s="90" customFormat="1" ht="18">
      <c r="A449" s="39"/>
      <c r="B449" s="40"/>
      <c r="C449" s="102"/>
      <c r="D449" s="42"/>
      <c r="E449" s="42"/>
      <c r="F449" s="42"/>
      <c r="G449" s="103"/>
      <c r="H449" s="103"/>
      <c r="I449" s="42"/>
      <c r="J449" s="42"/>
      <c r="K449" s="42"/>
      <c r="L449" s="42"/>
    </row>
    <row r="450" spans="1:12" s="90" customFormat="1" ht="18">
      <c r="A450" s="39"/>
      <c r="B450" s="40"/>
      <c r="C450" s="102"/>
      <c r="D450" s="42"/>
      <c r="E450" s="42"/>
      <c r="F450" s="42"/>
      <c r="G450" s="103"/>
      <c r="H450" s="103"/>
      <c r="I450" s="42"/>
      <c r="J450" s="42"/>
      <c r="K450" s="42"/>
      <c r="L450" s="42"/>
    </row>
    <row r="451" spans="1:12" s="90" customFormat="1" ht="18">
      <c r="A451" s="39"/>
      <c r="B451" s="40"/>
      <c r="C451" s="102"/>
      <c r="D451" s="42"/>
      <c r="E451" s="42"/>
      <c r="F451" s="42"/>
      <c r="G451" s="103"/>
      <c r="H451" s="103"/>
      <c r="I451" s="42"/>
      <c r="J451" s="42"/>
      <c r="K451" s="42"/>
      <c r="L451" s="42"/>
    </row>
    <row r="452" spans="1:12" s="90" customFormat="1" ht="18">
      <c r="A452" s="39"/>
      <c r="B452" s="40"/>
      <c r="C452" s="102"/>
      <c r="D452" s="42"/>
      <c r="E452" s="42"/>
      <c r="F452" s="42"/>
      <c r="G452" s="103"/>
      <c r="H452" s="103"/>
      <c r="I452" s="42"/>
      <c r="J452" s="42"/>
      <c r="K452" s="42"/>
      <c r="L452" s="42"/>
    </row>
    <row r="453" spans="1:12" s="90" customFormat="1" ht="18">
      <c r="A453" s="39"/>
      <c r="B453" s="40"/>
      <c r="C453" s="102"/>
      <c r="D453" s="42"/>
      <c r="E453" s="42"/>
      <c r="F453" s="42"/>
      <c r="G453" s="103"/>
      <c r="H453" s="103"/>
      <c r="I453" s="42"/>
      <c r="J453" s="42"/>
      <c r="K453" s="42"/>
      <c r="L453" s="42"/>
    </row>
    <row r="454" spans="1:12" s="90" customFormat="1" ht="18">
      <c r="A454" s="39"/>
      <c r="B454" s="40"/>
      <c r="C454" s="102"/>
      <c r="D454" s="42"/>
      <c r="E454" s="42"/>
      <c r="F454" s="42"/>
      <c r="G454" s="103"/>
      <c r="H454" s="103"/>
      <c r="I454" s="42"/>
      <c r="J454" s="42"/>
      <c r="K454" s="42"/>
      <c r="L454" s="42"/>
    </row>
    <row r="455" spans="1:12" s="90" customFormat="1" ht="18">
      <c r="A455" s="39"/>
      <c r="B455" s="40"/>
      <c r="C455" s="102"/>
      <c r="D455" s="42"/>
      <c r="E455" s="42"/>
      <c r="F455" s="42"/>
      <c r="G455" s="103"/>
      <c r="H455" s="103"/>
      <c r="I455" s="42"/>
      <c r="J455" s="42"/>
      <c r="K455" s="42"/>
      <c r="L455" s="42"/>
    </row>
    <row r="456" spans="1:12" s="90" customFormat="1" ht="18">
      <c r="A456" s="39"/>
      <c r="B456" s="40"/>
      <c r="C456" s="102"/>
      <c r="D456" s="42"/>
      <c r="E456" s="42"/>
      <c r="F456" s="42"/>
      <c r="G456" s="103"/>
      <c r="H456" s="103"/>
      <c r="I456" s="42"/>
      <c r="J456" s="42"/>
      <c r="K456" s="42"/>
      <c r="L456" s="42"/>
    </row>
    <row r="457" spans="1:12" s="90" customFormat="1" ht="18">
      <c r="A457" s="39"/>
      <c r="B457" s="40"/>
      <c r="C457" s="102"/>
      <c r="D457" s="42"/>
      <c r="E457" s="42"/>
      <c r="F457" s="42"/>
      <c r="G457" s="103"/>
      <c r="H457" s="103"/>
      <c r="I457" s="42"/>
      <c r="J457" s="42"/>
      <c r="K457" s="42"/>
      <c r="L457" s="42"/>
    </row>
    <row r="458" spans="1:12" s="90" customFormat="1" ht="18">
      <c r="A458" s="39"/>
      <c r="B458" s="40"/>
      <c r="C458" s="102"/>
      <c r="D458" s="42"/>
      <c r="E458" s="42"/>
      <c r="F458" s="42"/>
      <c r="G458" s="103"/>
      <c r="H458" s="103"/>
      <c r="I458" s="42"/>
      <c r="J458" s="42"/>
      <c r="K458" s="42"/>
      <c r="L458" s="42"/>
    </row>
    <row r="459" spans="1:12" s="90" customFormat="1" ht="18">
      <c r="A459" s="39"/>
      <c r="B459" s="40"/>
      <c r="C459" s="102"/>
      <c r="D459" s="42"/>
      <c r="E459" s="42"/>
      <c r="F459" s="42"/>
      <c r="G459" s="103"/>
      <c r="H459" s="103"/>
      <c r="I459" s="42"/>
      <c r="J459" s="42"/>
      <c r="K459" s="42"/>
      <c r="L459" s="42"/>
    </row>
    <row r="460" spans="1:12" s="90" customFormat="1" ht="18">
      <c r="A460" s="39"/>
      <c r="B460" s="40"/>
      <c r="C460" s="102"/>
      <c r="D460" s="42"/>
      <c r="E460" s="42"/>
      <c r="F460" s="42"/>
      <c r="G460" s="103"/>
      <c r="H460" s="103"/>
      <c r="I460" s="42"/>
      <c r="J460" s="42"/>
      <c r="K460" s="42"/>
      <c r="L460" s="42"/>
    </row>
    <row r="461" spans="1:12" s="90" customFormat="1" ht="18">
      <c r="A461" s="39"/>
      <c r="B461" s="40"/>
      <c r="C461" s="102"/>
      <c r="D461" s="42"/>
      <c r="E461" s="42"/>
      <c r="F461" s="42"/>
      <c r="G461" s="103"/>
      <c r="H461" s="103"/>
      <c r="I461" s="42"/>
      <c r="J461" s="42"/>
      <c r="K461" s="42"/>
      <c r="L461" s="42"/>
    </row>
    <row r="462" spans="1:12" s="90" customFormat="1" ht="18">
      <c r="A462" s="39"/>
      <c r="B462" s="40"/>
      <c r="C462" s="102"/>
      <c r="D462" s="42"/>
      <c r="E462" s="42"/>
      <c r="F462" s="42"/>
      <c r="G462" s="103"/>
      <c r="H462" s="103"/>
      <c r="I462" s="42"/>
      <c r="J462" s="42"/>
      <c r="K462" s="42"/>
      <c r="L462" s="42"/>
    </row>
    <row r="463" spans="1:12" s="90" customFormat="1" ht="18">
      <c r="A463" s="39"/>
      <c r="B463" s="40"/>
      <c r="C463" s="102"/>
      <c r="D463" s="42"/>
      <c r="E463" s="42"/>
      <c r="F463" s="42"/>
      <c r="G463" s="103"/>
      <c r="H463" s="103"/>
      <c r="I463" s="42"/>
      <c r="J463" s="42"/>
      <c r="K463" s="42"/>
      <c r="L463" s="42"/>
    </row>
    <row r="464" spans="1:12" s="90" customFormat="1" ht="18">
      <c r="A464" s="39"/>
      <c r="B464" s="40"/>
      <c r="C464" s="102"/>
      <c r="D464" s="42"/>
      <c r="E464" s="42"/>
      <c r="F464" s="42"/>
      <c r="G464" s="103"/>
      <c r="H464" s="103"/>
      <c r="I464" s="42"/>
      <c r="J464" s="42"/>
      <c r="K464" s="42"/>
      <c r="L464" s="42"/>
    </row>
    <row r="465" spans="1:12" s="90" customFormat="1" ht="18">
      <c r="A465" s="39"/>
      <c r="B465" s="40"/>
      <c r="C465" s="102"/>
      <c r="D465" s="42"/>
      <c r="E465" s="42"/>
      <c r="F465" s="42"/>
      <c r="G465" s="103"/>
      <c r="H465" s="103"/>
      <c r="I465" s="42"/>
      <c r="J465" s="42"/>
      <c r="K465" s="42"/>
      <c r="L465" s="42"/>
    </row>
    <row r="466" spans="1:12" s="90" customFormat="1" ht="18">
      <c r="A466" s="39"/>
      <c r="B466" s="40"/>
      <c r="C466" s="102"/>
      <c r="D466" s="42"/>
      <c r="E466" s="42"/>
      <c r="F466" s="42"/>
      <c r="G466" s="103"/>
      <c r="H466" s="103"/>
      <c r="I466" s="42"/>
      <c r="J466" s="42"/>
      <c r="K466" s="42"/>
      <c r="L466" s="42"/>
    </row>
    <row r="467" spans="1:12" s="90" customFormat="1" ht="18">
      <c r="A467" s="39"/>
      <c r="B467" s="40"/>
      <c r="C467" s="102"/>
      <c r="D467" s="42"/>
      <c r="E467" s="42"/>
      <c r="F467" s="42"/>
      <c r="G467" s="103"/>
      <c r="H467" s="103"/>
      <c r="I467" s="42"/>
      <c r="J467" s="42"/>
      <c r="K467" s="42"/>
      <c r="L467" s="42"/>
    </row>
    <row r="468" spans="1:12" s="90" customFormat="1" ht="18">
      <c r="A468" s="39"/>
      <c r="B468" s="40"/>
      <c r="C468" s="102"/>
      <c r="D468" s="42"/>
      <c r="E468" s="42"/>
      <c r="F468" s="42"/>
      <c r="G468" s="103"/>
      <c r="H468" s="103"/>
      <c r="I468" s="42"/>
      <c r="J468" s="42"/>
      <c r="K468" s="42"/>
      <c r="L468" s="42"/>
    </row>
    <row r="469" spans="1:12" s="90" customFormat="1" ht="18">
      <c r="A469" s="39"/>
      <c r="B469" s="40"/>
      <c r="C469" s="102"/>
      <c r="D469" s="42"/>
      <c r="E469" s="42"/>
      <c r="F469" s="42"/>
      <c r="G469" s="103"/>
      <c r="H469" s="103"/>
      <c r="I469" s="42"/>
      <c r="J469" s="42"/>
      <c r="K469" s="42"/>
      <c r="L469" s="42"/>
    </row>
    <row r="470" spans="1:12" s="90" customFormat="1" ht="18">
      <c r="A470" s="39"/>
      <c r="B470" s="40"/>
      <c r="C470" s="102"/>
      <c r="D470" s="42"/>
      <c r="E470" s="42"/>
      <c r="F470" s="42"/>
      <c r="G470" s="103"/>
      <c r="H470" s="103"/>
      <c r="I470" s="42"/>
      <c r="J470" s="42"/>
      <c r="K470" s="42"/>
      <c r="L470" s="42"/>
    </row>
    <row r="471" spans="1:12" s="90" customFormat="1" ht="18">
      <c r="A471" s="39"/>
      <c r="B471" s="40"/>
      <c r="C471" s="102"/>
      <c r="D471" s="42"/>
      <c r="E471" s="42"/>
      <c r="F471" s="42"/>
      <c r="G471" s="103"/>
      <c r="H471" s="103"/>
      <c r="I471" s="42"/>
      <c r="J471" s="42"/>
      <c r="K471" s="42"/>
      <c r="L471" s="42"/>
    </row>
    <row r="472" spans="1:12" s="90" customFormat="1" ht="18">
      <c r="A472" s="39"/>
      <c r="B472" s="40"/>
      <c r="C472" s="102"/>
      <c r="D472" s="42"/>
      <c r="E472" s="42"/>
      <c r="F472" s="42"/>
      <c r="G472" s="103"/>
      <c r="H472" s="103"/>
      <c r="I472" s="42"/>
      <c r="J472" s="42"/>
      <c r="K472" s="42"/>
      <c r="L472" s="42"/>
    </row>
    <row r="473" spans="1:12" s="90" customFormat="1" ht="18">
      <c r="A473" s="39"/>
      <c r="B473" s="40"/>
      <c r="C473" s="102"/>
      <c r="D473" s="42"/>
      <c r="E473" s="42"/>
      <c r="F473" s="42"/>
      <c r="G473" s="103"/>
      <c r="H473" s="103"/>
      <c r="I473" s="42"/>
      <c r="J473" s="42"/>
      <c r="K473" s="42"/>
      <c r="L473" s="42"/>
    </row>
    <row r="474" spans="1:12" s="90" customFormat="1" ht="18">
      <c r="A474" s="39"/>
      <c r="B474" s="40"/>
      <c r="C474" s="102"/>
      <c r="D474" s="42"/>
      <c r="E474" s="42"/>
      <c r="F474" s="42"/>
      <c r="G474" s="103"/>
      <c r="H474" s="103"/>
      <c r="I474" s="42"/>
      <c r="J474" s="42"/>
      <c r="K474" s="42"/>
      <c r="L474" s="42"/>
    </row>
    <row r="475" spans="1:12" s="90" customFormat="1" ht="18">
      <c r="A475" s="39"/>
      <c r="B475" s="40"/>
      <c r="C475" s="102"/>
      <c r="D475" s="42"/>
      <c r="E475" s="42"/>
      <c r="F475" s="42"/>
      <c r="G475" s="103"/>
      <c r="H475" s="103"/>
      <c r="I475" s="42"/>
      <c r="J475" s="42"/>
      <c r="K475" s="42"/>
      <c r="L475" s="42"/>
    </row>
    <row r="476" spans="1:12" s="90" customFormat="1" ht="18">
      <c r="A476" s="39"/>
      <c r="B476" s="40"/>
      <c r="C476" s="102"/>
      <c r="D476" s="42"/>
      <c r="E476" s="42"/>
      <c r="F476" s="42"/>
      <c r="G476" s="103"/>
      <c r="H476" s="103"/>
      <c r="I476" s="42"/>
      <c r="J476" s="42"/>
      <c r="K476" s="42"/>
      <c r="L476" s="42"/>
    </row>
    <row r="477" spans="1:12" s="90" customFormat="1" ht="18">
      <c r="A477" s="39"/>
      <c r="B477" s="40"/>
      <c r="C477" s="102"/>
      <c r="D477" s="42"/>
      <c r="E477" s="42"/>
      <c r="F477" s="42"/>
      <c r="G477" s="103"/>
      <c r="H477" s="103"/>
      <c r="I477" s="42"/>
      <c r="J477" s="42"/>
      <c r="K477" s="42"/>
      <c r="L477" s="42"/>
    </row>
    <row r="478" spans="1:12" s="90" customFormat="1" ht="18">
      <c r="A478" s="39"/>
      <c r="B478" s="40"/>
      <c r="C478" s="102"/>
      <c r="D478" s="42"/>
      <c r="E478" s="42"/>
      <c r="F478" s="42"/>
      <c r="G478" s="103"/>
      <c r="H478" s="103"/>
      <c r="I478" s="42"/>
      <c r="J478" s="42"/>
      <c r="K478" s="42"/>
      <c r="L478" s="42"/>
    </row>
    <row r="479" spans="1:12" s="90" customFormat="1" ht="18">
      <c r="A479" s="39"/>
      <c r="B479" s="40"/>
      <c r="C479" s="102"/>
      <c r="D479" s="42"/>
      <c r="E479" s="42"/>
      <c r="F479" s="42"/>
      <c r="G479" s="103"/>
      <c r="H479" s="103"/>
      <c r="I479" s="42"/>
      <c r="J479" s="42"/>
      <c r="K479" s="42"/>
      <c r="L479" s="42"/>
    </row>
    <row r="480" spans="1:12" s="90" customFormat="1" ht="18">
      <c r="A480" s="39"/>
      <c r="B480" s="40"/>
      <c r="C480" s="102"/>
      <c r="D480" s="42"/>
      <c r="E480" s="42"/>
      <c r="F480" s="42"/>
      <c r="G480" s="103"/>
      <c r="H480" s="103"/>
      <c r="I480" s="42"/>
      <c r="J480" s="42"/>
      <c r="K480" s="42"/>
      <c r="L480" s="42"/>
    </row>
    <row r="481" spans="1:12" s="90" customFormat="1" ht="18">
      <c r="A481" s="39"/>
      <c r="B481" s="40"/>
      <c r="C481" s="102"/>
      <c r="D481" s="42"/>
      <c r="E481" s="42"/>
      <c r="F481" s="42"/>
      <c r="G481" s="103"/>
      <c r="H481" s="103"/>
      <c r="I481" s="42"/>
      <c r="J481" s="42"/>
      <c r="K481" s="42"/>
      <c r="L481" s="42"/>
    </row>
    <row r="482" spans="1:12" s="90" customFormat="1" ht="18">
      <c r="A482" s="39"/>
      <c r="B482" s="40"/>
      <c r="C482" s="102"/>
      <c r="D482" s="42"/>
      <c r="E482" s="42"/>
      <c r="F482" s="42"/>
      <c r="G482" s="103"/>
      <c r="H482" s="103"/>
      <c r="I482" s="42"/>
      <c r="J482" s="42"/>
      <c r="K482" s="42"/>
      <c r="L482" s="42"/>
    </row>
    <row r="483" spans="1:12" s="90" customFormat="1" ht="18">
      <c r="A483" s="39"/>
      <c r="B483" s="40"/>
      <c r="C483" s="102"/>
      <c r="D483" s="42"/>
      <c r="E483" s="42"/>
      <c r="F483" s="42"/>
      <c r="G483" s="103"/>
      <c r="H483" s="103"/>
      <c r="I483" s="42"/>
      <c r="J483" s="42"/>
      <c r="K483" s="42"/>
      <c r="L483" s="42"/>
    </row>
    <row r="484" spans="1:12" s="90" customFormat="1" ht="18">
      <c r="A484" s="39"/>
      <c r="B484" s="40"/>
      <c r="C484" s="102"/>
      <c r="D484" s="42"/>
      <c r="E484" s="42"/>
      <c r="F484" s="42"/>
      <c r="G484" s="103"/>
      <c r="H484" s="103"/>
      <c r="I484" s="42"/>
      <c r="J484" s="42"/>
      <c r="K484" s="42"/>
      <c r="L484" s="42"/>
    </row>
    <row r="485" spans="1:12" s="90" customFormat="1" ht="18">
      <c r="A485" s="39"/>
      <c r="B485" s="40"/>
      <c r="C485" s="102"/>
      <c r="D485" s="42"/>
      <c r="E485" s="42"/>
      <c r="F485" s="42"/>
      <c r="G485" s="103"/>
      <c r="H485" s="103"/>
      <c r="I485" s="42"/>
      <c r="J485" s="42"/>
      <c r="K485" s="42"/>
      <c r="L485" s="42"/>
    </row>
    <row r="486" spans="1:12" s="90" customFormat="1" ht="18">
      <c r="A486" s="39"/>
      <c r="B486" s="40"/>
      <c r="C486" s="102"/>
      <c r="D486" s="42"/>
      <c r="E486" s="42"/>
      <c r="F486" s="42"/>
      <c r="G486" s="103"/>
      <c r="H486" s="103"/>
      <c r="I486" s="42"/>
      <c r="J486" s="42"/>
      <c r="K486" s="42"/>
      <c r="L486" s="42"/>
    </row>
    <row r="487" spans="1:12" s="90" customFormat="1" ht="18">
      <c r="A487" s="39"/>
      <c r="B487" s="40"/>
      <c r="C487" s="102"/>
      <c r="D487" s="42"/>
      <c r="E487" s="42"/>
      <c r="F487" s="42"/>
      <c r="G487" s="103"/>
      <c r="H487" s="103"/>
      <c r="I487" s="42"/>
      <c r="J487" s="42"/>
      <c r="K487" s="42"/>
      <c r="L487" s="42"/>
    </row>
    <row r="488" spans="1:12" s="90" customFormat="1" ht="18">
      <c r="A488" s="39"/>
      <c r="B488" s="40"/>
      <c r="C488" s="102"/>
      <c r="D488" s="42"/>
      <c r="E488" s="42"/>
      <c r="F488" s="42"/>
      <c r="G488" s="103"/>
      <c r="H488" s="103"/>
      <c r="I488" s="42"/>
      <c r="J488" s="42"/>
      <c r="K488" s="42"/>
      <c r="L488" s="42"/>
    </row>
    <row r="489" spans="1:12" s="90" customFormat="1" ht="18">
      <c r="A489" s="39"/>
      <c r="B489" s="40"/>
      <c r="C489" s="102"/>
      <c r="D489" s="42"/>
      <c r="E489" s="42"/>
      <c r="F489" s="42"/>
      <c r="G489" s="103"/>
      <c r="H489" s="103"/>
      <c r="I489" s="42"/>
      <c r="J489" s="42"/>
      <c r="K489" s="42"/>
      <c r="L489" s="42"/>
    </row>
    <row r="490" spans="1:12" s="90" customFormat="1" ht="18">
      <c r="A490" s="39"/>
      <c r="B490" s="40"/>
      <c r="C490" s="102"/>
      <c r="D490" s="42"/>
      <c r="E490" s="42"/>
      <c r="F490" s="42"/>
      <c r="G490" s="103"/>
      <c r="H490" s="103"/>
      <c r="I490" s="42"/>
      <c r="J490" s="42"/>
      <c r="K490" s="42"/>
      <c r="L490" s="42"/>
    </row>
    <row r="491" spans="1:12" s="90" customFormat="1" ht="18">
      <c r="A491" s="39"/>
      <c r="B491" s="40"/>
      <c r="C491" s="102"/>
      <c r="D491" s="42"/>
      <c r="E491" s="42"/>
      <c r="F491" s="42"/>
      <c r="G491" s="103"/>
      <c r="H491" s="103"/>
      <c r="I491" s="42"/>
      <c r="J491" s="42"/>
      <c r="K491" s="42"/>
      <c r="L491" s="42"/>
    </row>
    <row r="492" spans="1:12" s="90" customFormat="1" ht="18">
      <c r="A492" s="39"/>
      <c r="B492" s="40"/>
      <c r="C492" s="102"/>
      <c r="D492" s="42"/>
      <c r="E492" s="42"/>
      <c r="F492" s="42"/>
      <c r="G492" s="103"/>
      <c r="H492" s="103"/>
      <c r="I492" s="42"/>
      <c r="J492" s="42"/>
      <c r="K492" s="42"/>
      <c r="L492" s="42"/>
    </row>
    <row r="493" spans="1:12" s="90" customFormat="1" ht="18">
      <c r="A493" s="39"/>
      <c r="B493" s="40"/>
      <c r="C493" s="102"/>
      <c r="D493" s="42"/>
      <c r="E493" s="42"/>
      <c r="F493" s="42"/>
      <c r="G493" s="103"/>
      <c r="H493" s="103"/>
      <c r="I493" s="42"/>
      <c r="J493" s="42"/>
      <c r="K493" s="42"/>
      <c r="L493" s="42"/>
    </row>
    <row r="494" spans="1:12" s="90" customFormat="1" ht="18">
      <c r="A494" s="39"/>
      <c r="B494" s="40"/>
      <c r="C494" s="102"/>
      <c r="D494" s="42"/>
      <c r="E494" s="42"/>
      <c r="F494" s="42"/>
      <c r="G494" s="103"/>
      <c r="H494" s="103"/>
      <c r="I494" s="42"/>
      <c r="J494" s="42"/>
      <c r="K494" s="42"/>
      <c r="L494" s="42"/>
    </row>
    <row r="495" spans="1:12" s="90" customFormat="1" ht="18">
      <c r="A495" s="39"/>
      <c r="B495" s="40"/>
      <c r="C495" s="102"/>
      <c r="D495" s="42"/>
      <c r="E495" s="42"/>
      <c r="F495" s="42"/>
      <c r="G495" s="103"/>
      <c r="H495" s="103"/>
      <c r="I495" s="42"/>
      <c r="J495" s="42"/>
      <c r="K495" s="42"/>
      <c r="L495" s="42"/>
    </row>
    <row r="496" spans="1:12" s="90" customFormat="1" ht="18">
      <c r="A496" s="39"/>
      <c r="B496" s="40"/>
      <c r="C496" s="102"/>
      <c r="D496" s="42"/>
      <c r="E496" s="42"/>
      <c r="F496" s="42"/>
      <c r="G496" s="103"/>
      <c r="H496" s="103"/>
      <c r="I496" s="42"/>
      <c r="J496" s="42"/>
      <c r="K496" s="42"/>
      <c r="L496" s="42"/>
    </row>
    <row r="497" spans="1:12" s="90" customFormat="1" ht="18">
      <c r="A497" s="39"/>
      <c r="B497" s="40"/>
      <c r="C497" s="102"/>
      <c r="D497" s="42"/>
      <c r="E497" s="42"/>
      <c r="F497" s="42"/>
      <c r="G497" s="103"/>
      <c r="H497" s="103"/>
      <c r="I497" s="42"/>
      <c r="J497" s="42"/>
      <c r="K497" s="42"/>
      <c r="L497" s="42"/>
    </row>
    <row r="498" spans="1:12" s="90" customFormat="1" ht="18">
      <c r="A498" s="39"/>
      <c r="B498" s="40"/>
      <c r="C498" s="102"/>
      <c r="D498" s="42"/>
      <c r="E498" s="42"/>
      <c r="F498" s="42"/>
      <c r="G498" s="103"/>
      <c r="H498" s="103"/>
      <c r="I498" s="42"/>
      <c r="J498" s="42"/>
      <c r="K498" s="42"/>
      <c r="L498" s="42"/>
    </row>
    <row r="499" spans="1:12" s="90" customFormat="1" ht="18">
      <c r="A499" s="39"/>
      <c r="B499" s="40"/>
      <c r="C499" s="102"/>
      <c r="D499" s="42"/>
      <c r="E499" s="42"/>
      <c r="F499" s="42"/>
      <c r="G499" s="103"/>
      <c r="H499" s="103"/>
      <c r="I499" s="42"/>
      <c r="J499" s="42"/>
      <c r="K499" s="42"/>
      <c r="L499" s="42"/>
    </row>
    <row r="500" spans="1:12" s="90" customFormat="1" ht="18">
      <c r="A500" s="39"/>
      <c r="B500" s="40"/>
      <c r="C500" s="102"/>
      <c r="D500" s="42"/>
      <c r="E500" s="42"/>
      <c r="F500" s="42"/>
      <c r="G500" s="103"/>
      <c r="H500" s="103"/>
      <c r="I500" s="42"/>
      <c r="J500" s="42"/>
      <c r="K500" s="42"/>
      <c r="L500" s="42"/>
    </row>
    <row r="501" spans="1:12" s="90" customFormat="1" ht="18">
      <c r="A501" s="39"/>
      <c r="B501" s="40"/>
      <c r="C501" s="102"/>
      <c r="D501" s="42"/>
      <c r="E501" s="42"/>
      <c r="F501" s="42"/>
      <c r="G501" s="103"/>
      <c r="H501" s="103"/>
      <c r="I501" s="42"/>
      <c r="J501" s="42"/>
      <c r="K501" s="42"/>
      <c r="L501" s="42"/>
    </row>
    <row r="502" spans="1:12" s="90" customFormat="1" ht="18">
      <c r="A502" s="39"/>
      <c r="B502" s="40"/>
      <c r="C502" s="102"/>
      <c r="D502" s="42"/>
      <c r="E502" s="42"/>
      <c r="F502" s="42"/>
      <c r="G502" s="103"/>
      <c r="H502" s="103"/>
      <c r="I502" s="42"/>
      <c r="J502" s="42"/>
      <c r="K502" s="42"/>
      <c r="L502" s="42"/>
    </row>
    <row r="503" spans="1:12" s="90" customFormat="1" ht="18">
      <c r="A503" s="39"/>
      <c r="B503" s="40"/>
      <c r="C503" s="102"/>
      <c r="D503" s="42"/>
      <c r="E503" s="42"/>
      <c r="F503" s="42"/>
      <c r="G503" s="103"/>
      <c r="H503" s="103"/>
      <c r="I503" s="42"/>
      <c r="J503" s="42"/>
      <c r="K503" s="42"/>
      <c r="L503" s="42"/>
    </row>
    <row r="504" spans="1:12" s="90" customFormat="1" ht="18">
      <c r="A504" s="39"/>
      <c r="B504" s="40"/>
      <c r="C504" s="102"/>
      <c r="D504" s="42"/>
      <c r="E504" s="42"/>
      <c r="F504" s="42"/>
      <c r="G504" s="103"/>
      <c r="H504" s="103"/>
      <c r="I504" s="42"/>
      <c r="J504" s="42"/>
      <c r="K504" s="42"/>
      <c r="L504" s="42"/>
    </row>
    <row r="505" spans="1:12" s="90" customFormat="1" ht="18">
      <c r="A505" s="39"/>
      <c r="B505" s="40"/>
      <c r="C505" s="102"/>
      <c r="D505" s="42"/>
      <c r="E505" s="42"/>
      <c r="F505" s="42"/>
      <c r="G505" s="103"/>
      <c r="H505" s="103"/>
      <c r="I505" s="42"/>
      <c r="J505" s="42"/>
      <c r="K505" s="42"/>
      <c r="L505" s="42"/>
    </row>
    <row r="506" spans="1:12" s="90" customFormat="1" ht="18">
      <c r="A506" s="39"/>
      <c r="B506" s="40"/>
      <c r="C506" s="102"/>
      <c r="D506" s="42"/>
      <c r="E506" s="42"/>
      <c r="F506" s="42"/>
      <c r="G506" s="103"/>
      <c r="H506" s="103"/>
      <c r="I506" s="42"/>
      <c r="J506" s="42"/>
      <c r="K506" s="42"/>
      <c r="L506" s="42"/>
    </row>
    <row r="507" spans="1:12" s="90" customFormat="1" ht="18">
      <c r="A507" s="39"/>
      <c r="B507" s="40"/>
      <c r="C507" s="102"/>
      <c r="D507" s="42"/>
      <c r="E507" s="42"/>
      <c r="F507" s="42"/>
      <c r="G507" s="103"/>
      <c r="H507" s="103"/>
      <c r="I507" s="42"/>
      <c r="J507" s="42"/>
      <c r="K507" s="42"/>
      <c r="L507" s="42"/>
    </row>
    <row r="508" spans="1:12" s="90" customFormat="1" ht="18">
      <c r="A508" s="39"/>
      <c r="B508" s="40"/>
      <c r="C508" s="102"/>
      <c r="D508" s="42"/>
      <c r="E508" s="42"/>
      <c r="F508" s="42"/>
      <c r="G508" s="103"/>
      <c r="H508" s="103"/>
      <c r="I508" s="42"/>
      <c r="J508" s="42"/>
      <c r="K508" s="42"/>
      <c r="L508" s="42"/>
    </row>
    <row r="509" spans="1:12" s="90" customFormat="1" ht="18">
      <c r="A509" s="39"/>
      <c r="B509" s="40"/>
      <c r="C509" s="102"/>
      <c r="D509" s="42"/>
      <c r="E509" s="42"/>
      <c r="F509" s="42"/>
      <c r="G509" s="103"/>
      <c r="H509" s="103"/>
      <c r="I509" s="42"/>
      <c r="J509" s="42"/>
      <c r="K509" s="42"/>
      <c r="L509" s="42"/>
    </row>
    <row r="510" spans="1:12" s="90" customFormat="1" ht="18">
      <c r="A510" s="39"/>
      <c r="B510" s="40"/>
      <c r="C510" s="102"/>
      <c r="D510" s="42"/>
      <c r="E510" s="42"/>
      <c r="F510" s="42"/>
      <c r="G510" s="103"/>
      <c r="H510" s="103"/>
      <c r="I510" s="42"/>
      <c r="J510" s="42"/>
      <c r="K510" s="42"/>
      <c r="L510" s="42"/>
    </row>
    <row r="511" spans="1:12" s="90" customFormat="1" ht="18">
      <c r="A511" s="39"/>
      <c r="B511" s="40"/>
      <c r="C511" s="102"/>
      <c r="D511" s="42"/>
      <c r="E511" s="42"/>
      <c r="F511" s="42"/>
      <c r="G511" s="103"/>
      <c r="H511" s="103"/>
      <c r="I511" s="42"/>
      <c r="J511" s="42"/>
      <c r="K511" s="42"/>
      <c r="L511" s="42"/>
    </row>
    <row r="512" spans="1:12" s="90" customFormat="1" ht="18">
      <c r="A512" s="39"/>
      <c r="B512" s="40"/>
      <c r="C512" s="102"/>
      <c r="D512" s="42"/>
      <c r="E512" s="42"/>
      <c r="F512" s="42"/>
      <c r="G512" s="103"/>
      <c r="H512" s="103"/>
      <c r="I512" s="42"/>
      <c r="J512" s="42"/>
      <c r="K512" s="42"/>
      <c r="L512" s="42"/>
    </row>
    <row r="513" spans="1:12" s="90" customFormat="1" ht="18">
      <c r="A513" s="39"/>
      <c r="B513" s="40"/>
      <c r="C513" s="102"/>
      <c r="D513" s="42"/>
      <c r="E513" s="42"/>
      <c r="F513" s="42"/>
      <c r="G513" s="103"/>
      <c r="H513" s="103"/>
      <c r="I513" s="42"/>
      <c r="J513" s="42"/>
      <c r="K513" s="42"/>
      <c r="L513" s="42"/>
    </row>
    <row r="514" spans="1:12" s="90" customFormat="1" ht="18">
      <c r="A514" s="39"/>
      <c r="B514" s="40"/>
      <c r="C514" s="102"/>
      <c r="D514" s="42"/>
      <c r="E514" s="42"/>
      <c r="F514" s="42"/>
      <c r="G514" s="103"/>
      <c r="H514" s="103"/>
      <c r="I514" s="42"/>
      <c r="J514" s="42"/>
      <c r="K514" s="42"/>
      <c r="L514" s="42"/>
    </row>
    <row r="515" spans="1:12" s="90" customFormat="1" ht="18">
      <c r="A515" s="39"/>
      <c r="B515" s="40"/>
      <c r="C515" s="102"/>
      <c r="D515" s="42"/>
      <c r="E515" s="42"/>
      <c r="F515" s="42"/>
      <c r="G515" s="103"/>
      <c r="H515" s="103"/>
      <c r="I515" s="42"/>
      <c r="J515" s="42"/>
      <c r="K515" s="42"/>
      <c r="L515" s="42"/>
    </row>
    <row r="516" spans="1:12" s="90" customFormat="1" ht="18">
      <c r="A516" s="39"/>
      <c r="B516" s="40"/>
      <c r="C516" s="102"/>
      <c r="D516" s="42"/>
      <c r="E516" s="42"/>
      <c r="F516" s="42"/>
      <c r="G516" s="103"/>
      <c r="H516" s="103"/>
      <c r="I516" s="42"/>
      <c r="J516" s="42"/>
      <c r="K516" s="42"/>
      <c r="L516" s="42"/>
    </row>
    <row r="517" spans="1:12" s="90" customFormat="1" ht="18">
      <c r="A517" s="39"/>
      <c r="B517" s="40"/>
      <c r="C517" s="102"/>
      <c r="D517" s="42"/>
      <c r="E517" s="42"/>
      <c r="F517" s="42"/>
      <c r="G517" s="103"/>
      <c r="H517" s="103"/>
      <c r="I517" s="42"/>
      <c r="J517" s="42"/>
      <c r="K517" s="42"/>
      <c r="L517" s="42"/>
    </row>
    <row r="518" spans="1:12" s="90" customFormat="1" ht="18">
      <c r="A518" s="39"/>
      <c r="B518" s="40"/>
      <c r="C518" s="102"/>
      <c r="D518" s="42"/>
      <c r="E518" s="42"/>
      <c r="F518" s="42"/>
      <c r="G518" s="103"/>
      <c r="H518" s="103"/>
      <c r="I518" s="42"/>
      <c r="J518" s="42"/>
      <c r="K518" s="42"/>
      <c r="L518" s="42"/>
    </row>
    <row r="519" spans="1:12" s="90" customFormat="1" ht="18">
      <c r="A519" s="39"/>
      <c r="B519" s="40"/>
      <c r="C519" s="102"/>
      <c r="D519" s="42"/>
      <c r="E519" s="42"/>
      <c r="F519" s="42"/>
      <c r="G519" s="103"/>
      <c r="H519" s="103"/>
      <c r="I519" s="42"/>
      <c r="J519" s="42"/>
      <c r="K519" s="42"/>
      <c r="L519" s="42"/>
    </row>
    <row r="520" spans="1:12" s="90" customFormat="1" ht="18">
      <c r="A520" s="39"/>
      <c r="B520" s="40"/>
      <c r="C520" s="102"/>
      <c r="D520" s="42"/>
      <c r="E520" s="42"/>
      <c r="F520" s="42"/>
      <c r="G520" s="103"/>
      <c r="H520" s="103"/>
      <c r="I520" s="42"/>
      <c r="J520" s="42"/>
      <c r="K520" s="42"/>
      <c r="L520" s="42"/>
    </row>
    <row r="521" spans="1:12" s="90" customFormat="1" ht="18">
      <c r="A521" s="39"/>
      <c r="B521" s="40"/>
      <c r="C521" s="102"/>
      <c r="D521" s="42"/>
      <c r="E521" s="42"/>
      <c r="F521" s="42"/>
      <c r="G521" s="103"/>
      <c r="H521" s="103"/>
      <c r="I521" s="42"/>
      <c r="J521" s="42"/>
      <c r="K521" s="42"/>
      <c r="L521" s="42"/>
    </row>
    <row r="522" spans="1:12" s="90" customFormat="1" ht="18">
      <c r="A522" s="39"/>
      <c r="B522" s="40"/>
      <c r="C522" s="102"/>
      <c r="D522" s="42"/>
      <c r="E522" s="42"/>
      <c r="F522" s="42"/>
      <c r="G522" s="103"/>
      <c r="H522" s="103"/>
      <c r="I522" s="42"/>
      <c r="J522" s="42"/>
      <c r="K522" s="42"/>
      <c r="L522" s="42"/>
    </row>
    <row r="523" spans="1:12" s="90" customFormat="1" ht="18">
      <c r="A523" s="39"/>
      <c r="B523" s="40"/>
      <c r="C523" s="102"/>
      <c r="D523" s="42"/>
      <c r="E523" s="42"/>
      <c r="F523" s="42"/>
      <c r="G523" s="103"/>
      <c r="H523" s="103"/>
      <c r="I523" s="42"/>
      <c r="J523" s="42"/>
      <c r="K523" s="42"/>
      <c r="L523" s="42"/>
    </row>
    <row r="524" spans="1:12" s="90" customFormat="1" ht="18">
      <c r="A524" s="39"/>
      <c r="B524" s="40"/>
      <c r="C524" s="102"/>
      <c r="D524" s="42"/>
      <c r="E524" s="42"/>
      <c r="F524" s="42"/>
      <c r="G524" s="103"/>
      <c r="H524" s="103"/>
      <c r="I524" s="42"/>
      <c r="J524" s="42"/>
      <c r="K524" s="42"/>
      <c r="L524" s="42"/>
    </row>
    <row r="525" spans="1:12" s="90" customFormat="1" ht="18">
      <c r="A525" s="39"/>
      <c r="B525" s="40"/>
      <c r="C525" s="102"/>
      <c r="D525" s="42"/>
      <c r="E525" s="42"/>
      <c r="F525" s="42"/>
      <c r="G525" s="103"/>
      <c r="H525" s="103"/>
      <c r="I525" s="42"/>
      <c r="J525" s="42"/>
      <c r="K525" s="42"/>
      <c r="L525" s="42"/>
    </row>
    <row r="526" spans="1:12" s="90" customFormat="1" ht="18">
      <c r="A526" s="39"/>
      <c r="B526" s="40"/>
      <c r="C526" s="102"/>
      <c r="D526" s="42"/>
      <c r="E526" s="42"/>
      <c r="F526" s="42"/>
      <c r="G526" s="103"/>
      <c r="H526" s="103"/>
      <c r="I526" s="42"/>
      <c r="J526" s="42"/>
      <c r="K526" s="42"/>
      <c r="L526" s="42"/>
    </row>
    <row r="527" spans="1:12" s="90" customFormat="1" ht="18">
      <c r="A527" s="39"/>
      <c r="B527" s="40"/>
      <c r="C527" s="102"/>
      <c r="D527" s="42"/>
      <c r="E527" s="42"/>
      <c r="F527" s="42"/>
      <c r="G527" s="103"/>
      <c r="H527" s="103"/>
      <c r="I527" s="42"/>
      <c r="J527" s="42"/>
      <c r="K527" s="42"/>
      <c r="L527" s="42"/>
    </row>
    <row r="528" spans="1:12" s="90" customFormat="1" ht="18">
      <c r="A528" s="39"/>
      <c r="B528" s="40"/>
      <c r="C528" s="102"/>
      <c r="D528" s="42"/>
      <c r="E528" s="42"/>
      <c r="F528" s="42"/>
      <c r="G528" s="103"/>
      <c r="H528" s="103"/>
      <c r="I528" s="42"/>
      <c r="J528" s="42"/>
      <c r="K528" s="42"/>
      <c r="L528" s="42"/>
    </row>
    <row r="529" spans="1:12" s="90" customFormat="1" ht="18">
      <c r="A529" s="39"/>
      <c r="B529" s="40"/>
      <c r="C529" s="102"/>
      <c r="D529" s="42"/>
      <c r="E529" s="42"/>
      <c r="F529" s="42"/>
      <c r="G529" s="103"/>
      <c r="H529" s="103"/>
      <c r="I529" s="42"/>
      <c r="J529" s="42"/>
      <c r="K529" s="42"/>
      <c r="L529" s="42"/>
    </row>
    <row r="530" spans="1:12" s="90" customFormat="1" ht="18">
      <c r="A530" s="39"/>
      <c r="B530" s="40"/>
      <c r="C530" s="102"/>
      <c r="D530" s="42"/>
      <c r="E530" s="42"/>
      <c r="F530" s="42"/>
      <c r="G530" s="103"/>
      <c r="H530" s="103"/>
      <c r="I530" s="42"/>
      <c r="J530" s="42"/>
      <c r="K530" s="42"/>
      <c r="L530" s="42"/>
    </row>
    <row r="531" spans="1:12" s="90" customFormat="1" ht="18">
      <c r="A531" s="39"/>
      <c r="B531" s="40"/>
      <c r="C531" s="102"/>
      <c r="D531" s="42"/>
      <c r="E531" s="42"/>
      <c r="F531" s="42"/>
      <c r="G531" s="103"/>
      <c r="H531" s="103"/>
      <c r="I531" s="42"/>
      <c r="J531" s="42"/>
      <c r="K531" s="42"/>
      <c r="L531" s="42"/>
    </row>
    <row r="532" spans="1:12" s="90" customFormat="1" ht="18">
      <c r="A532" s="39"/>
      <c r="B532" s="40"/>
      <c r="C532" s="102"/>
      <c r="D532" s="42"/>
      <c r="E532" s="42"/>
      <c r="F532" s="42"/>
      <c r="G532" s="103"/>
      <c r="H532" s="103"/>
      <c r="I532" s="42"/>
      <c r="J532" s="42"/>
      <c r="K532" s="42"/>
      <c r="L532" s="42"/>
    </row>
    <row r="533" spans="1:12" s="90" customFormat="1" ht="18">
      <c r="A533" s="39"/>
      <c r="B533" s="40"/>
      <c r="C533" s="102"/>
      <c r="D533" s="42"/>
      <c r="E533" s="42"/>
      <c r="F533" s="42"/>
      <c r="G533" s="103"/>
      <c r="H533" s="103"/>
      <c r="I533" s="42"/>
      <c r="J533" s="42"/>
      <c r="K533" s="42"/>
      <c r="L533" s="42"/>
    </row>
    <row r="534" spans="1:12" s="90" customFormat="1" ht="18">
      <c r="A534" s="39"/>
      <c r="B534" s="40"/>
      <c r="C534" s="102"/>
      <c r="D534" s="42"/>
      <c r="E534" s="42"/>
      <c r="F534" s="42"/>
      <c r="G534" s="103"/>
      <c r="H534" s="103"/>
      <c r="I534" s="42"/>
      <c r="J534" s="42"/>
      <c r="K534" s="42"/>
      <c r="L534" s="42"/>
    </row>
    <row r="535" spans="1:12" s="90" customFormat="1" ht="18">
      <c r="A535" s="39"/>
      <c r="B535" s="40"/>
      <c r="C535" s="102"/>
      <c r="D535" s="42"/>
      <c r="E535" s="42"/>
      <c r="F535" s="42"/>
      <c r="G535" s="103"/>
      <c r="H535" s="103"/>
      <c r="I535" s="42"/>
      <c r="J535" s="42"/>
      <c r="K535" s="42"/>
      <c r="L535" s="42"/>
    </row>
    <row r="536" spans="1:12" s="90" customFormat="1" ht="18">
      <c r="A536" s="39"/>
      <c r="B536" s="40"/>
      <c r="C536" s="102"/>
      <c r="D536" s="42"/>
      <c r="E536" s="42"/>
      <c r="F536" s="42"/>
      <c r="G536" s="103"/>
      <c r="H536" s="103"/>
      <c r="I536" s="42"/>
      <c r="J536" s="42"/>
      <c r="K536" s="42"/>
      <c r="L536" s="42"/>
    </row>
    <row r="537" spans="1:12" s="90" customFormat="1" ht="18">
      <c r="A537" s="39"/>
      <c r="B537" s="40"/>
      <c r="C537" s="102"/>
      <c r="D537" s="42"/>
      <c r="E537" s="42"/>
      <c r="F537" s="42"/>
      <c r="G537" s="103"/>
      <c r="H537" s="103"/>
      <c r="I537" s="42"/>
      <c r="J537" s="42"/>
      <c r="K537" s="42"/>
      <c r="L537" s="42"/>
    </row>
    <row r="538" spans="1:12" s="90" customFormat="1" ht="18">
      <c r="A538" s="39"/>
      <c r="B538" s="40"/>
      <c r="C538" s="102"/>
      <c r="D538" s="42"/>
      <c r="E538" s="42"/>
      <c r="F538" s="42"/>
      <c r="G538" s="103"/>
      <c r="H538" s="103"/>
      <c r="I538" s="42"/>
      <c r="J538" s="42"/>
      <c r="K538" s="42"/>
      <c r="L538" s="42"/>
    </row>
    <row r="539" spans="1:12" s="90" customFormat="1" ht="18">
      <c r="A539" s="39"/>
      <c r="B539" s="40"/>
      <c r="C539" s="102"/>
      <c r="D539" s="42"/>
      <c r="E539" s="42"/>
      <c r="F539" s="42"/>
      <c r="G539" s="103"/>
      <c r="H539" s="103"/>
      <c r="I539" s="42"/>
      <c r="J539" s="42"/>
      <c r="K539" s="42"/>
      <c r="L539" s="42"/>
    </row>
    <row r="540" spans="1:12" s="90" customFormat="1" ht="18">
      <c r="A540" s="39"/>
      <c r="B540" s="40"/>
      <c r="C540" s="102"/>
      <c r="D540" s="42"/>
      <c r="E540" s="42"/>
      <c r="F540" s="42"/>
      <c r="G540" s="103"/>
      <c r="H540" s="103"/>
      <c r="I540" s="42"/>
      <c r="J540" s="42"/>
      <c r="K540" s="42"/>
      <c r="L540" s="42"/>
    </row>
    <row r="541" spans="1:12" s="90" customFormat="1" ht="18">
      <c r="A541" s="39"/>
      <c r="B541" s="40"/>
      <c r="C541" s="102"/>
      <c r="D541" s="42"/>
      <c r="E541" s="42"/>
      <c r="F541" s="42"/>
      <c r="G541" s="103"/>
      <c r="H541" s="103"/>
      <c r="I541" s="42"/>
      <c r="J541" s="42"/>
      <c r="K541" s="42"/>
      <c r="L541" s="42"/>
    </row>
    <row r="542" spans="1:12" s="90" customFormat="1" ht="18">
      <c r="A542" s="39"/>
      <c r="B542" s="40"/>
      <c r="C542" s="102"/>
      <c r="D542" s="42"/>
      <c r="E542" s="42"/>
      <c r="F542" s="42"/>
      <c r="G542" s="103"/>
      <c r="H542" s="103"/>
      <c r="I542" s="42"/>
      <c r="J542" s="42"/>
      <c r="K542" s="42"/>
      <c r="L542" s="42"/>
    </row>
    <row r="543" spans="1:12" s="90" customFormat="1" ht="18">
      <c r="A543" s="39"/>
      <c r="B543" s="40"/>
      <c r="C543" s="102"/>
      <c r="D543" s="42"/>
      <c r="E543" s="42"/>
      <c r="F543" s="42"/>
      <c r="G543" s="103"/>
      <c r="H543" s="103"/>
      <c r="I543" s="42"/>
      <c r="J543" s="42"/>
      <c r="K543" s="42"/>
      <c r="L543" s="42"/>
    </row>
    <row r="544" spans="1:12" s="90" customFormat="1" ht="18">
      <c r="A544" s="39"/>
      <c r="B544" s="40"/>
      <c r="C544" s="102"/>
      <c r="D544" s="42"/>
      <c r="E544" s="42"/>
      <c r="F544" s="42"/>
      <c r="G544" s="103"/>
      <c r="H544" s="103"/>
      <c r="I544" s="42"/>
      <c r="J544" s="42"/>
      <c r="K544" s="42"/>
      <c r="L544" s="42"/>
    </row>
    <row r="545" spans="1:12" s="90" customFormat="1" ht="18">
      <c r="A545" s="39"/>
      <c r="B545" s="40"/>
      <c r="C545" s="102"/>
      <c r="D545" s="42"/>
      <c r="E545" s="42"/>
      <c r="F545" s="42"/>
      <c r="G545" s="103"/>
      <c r="H545" s="103"/>
      <c r="I545" s="42"/>
      <c r="J545" s="42"/>
      <c r="K545" s="42"/>
      <c r="L545" s="42"/>
    </row>
    <row r="546" spans="1:12" s="90" customFormat="1" ht="18">
      <c r="A546" s="39"/>
      <c r="B546" s="40"/>
      <c r="C546" s="102"/>
      <c r="D546" s="42"/>
      <c r="E546" s="42"/>
      <c r="F546" s="42"/>
      <c r="G546" s="103"/>
      <c r="H546" s="103"/>
      <c r="I546" s="42"/>
      <c r="J546" s="42"/>
      <c r="K546" s="42"/>
      <c r="L546" s="42"/>
    </row>
    <row r="547" spans="1:12" s="90" customFormat="1" ht="18">
      <c r="A547" s="39"/>
      <c r="B547" s="40"/>
      <c r="C547" s="102"/>
      <c r="D547" s="42"/>
      <c r="E547" s="42"/>
      <c r="F547" s="42"/>
      <c r="G547" s="103"/>
      <c r="H547" s="103"/>
      <c r="I547" s="42"/>
      <c r="J547" s="42"/>
      <c r="K547" s="42"/>
      <c r="L547" s="42"/>
    </row>
    <row r="548" spans="1:12" s="90" customFormat="1" ht="18">
      <c r="A548" s="39"/>
      <c r="B548" s="40"/>
      <c r="C548" s="102"/>
      <c r="D548" s="42"/>
      <c r="E548" s="42"/>
      <c r="F548" s="42"/>
      <c r="G548" s="103"/>
      <c r="H548" s="103"/>
      <c r="I548" s="42"/>
      <c r="J548" s="42"/>
      <c r="K548" s="42"/>
      <c r="L548" s="42"/>
    </row>
    <row r="549" spans="1:12" s="90" customFormat="1" ht="18">
      <c r="A549" s="39"/>
      <c r="B549" s="40"/>
      <c r="C549" s="102"/>
      <c r="D549" s="42"/>
      <c r="E549" s="42"/>
      <c r="F549" s="42"/>
      <c r="G549" s="103"/>
      <c r="H549" s="103"/>
      <c r="I549" s="42"/>
      <c r="J549" s="42"/>
      <c r="K549" s="42"/>
      <c r="L549" s="42"/>
    </row>
    <row r="550" spans="1:12" s="90" customFormat="1" ht="18">
      <c r="A550" s="39"/>
      <c r="B550" s="40"/>
      <c r="C550" s="102"/>
      <c r="D550" s="42"/>
      <c r="E550" s="42"/>
      <c r="F550" s="42"/>
      <c r="G550" s="103"/>
      <c r="H550" s="103"/>
      <c r="I550" s="42"/>
      <c r="J550" s="42"/>
      <c r="K550" s="42"/>
      <c r="L550" s="42"/>
    </row>
    <row r="551" spans="1:12" s="90" customFormat="1" ht="18">
      <c r="A551" s="39"/>
      <c r="B551" s="40"/>
      <c r="C551" s="102"/>
      <c r="D551" s="42"/>
      <c r="E551" s="42"/>
      <c r="F551" s="42"/>
      <c r="G551" s="103"/>
      <c r="H551" s="103"/>
      <c r="I551" s="42"/>
      <c r="J551" s="42"/>
      <c r="K551" s="42"/>
      <c r="L551" s="42"/>
    </row>
    <row r="552" spans="1:12" s="90" customFormat="1" ht="18">
      <c r="A552" s="39"/>
      <c r="B552" s="40"/>
      <c r="C552" s="102"/>
      <c r="D552" s="42"/>
      <c r="E552" s="42"/>
      <c r="F552" s="42"/>
      <c r="G552" s="103"/>
      <c r="H552" s="103"/>
      <c r="I552" s="42"/>
      <c r="J552" s="42"/>
      <c r="K552" s="42"/>
      <c r="L552" s="42"/>
    </row>
    <row r="553" spans="1:12" s="90" customFormat="1" ht="18">
      <c r="A553" s="39"/>
      <c r="B553" s="40"/>
      <c r="C553" s="102"/>
      <c r="D553" s="42"/>
      <c r="E553" s="42"/>
      <c r="F553" s="42"/>
      <c r="G553" s="103"/>
      <c r="H553" s="103"/>
      <c r="I553" s="42"/>
      <c r="J553" s="42"/>
      <c r="K553" s="42"/>
      <c r="L553" s="42"/>
    </row>
    <row r="554" spans="1:12" s="90" customFormat="1" ht="18">
      <c r="A554" s="39"/>
      <c r="B554" s="40"/>
      <c r="C554" s="102"/>
      <c r="D554" s="42"/>
      <c r="E554" s="42"/>
      <c r="F554" s="42"/>
      <c r="G554" s="103"/>
      <c r="H554" s="103"/>
      <c r="I554" s="42"/>
      <c r="J554" s="42"/>
      <c r="K554" s="42"/>
      <c r="L554" s="42"/>
    </row>
    <row r="555" spans="1:12" s="90" customFormat="1" ht="18">
      <c r="A555" s="39"/>
      <c r="B555" s="40"/>
      <c r="C555" s="102"/>
      <c r="D555" s="42"/>
      <c r="E555" s="42"/>
      <c r="F555" s="42"/>
      <c r="G555" s="103"/>
      <c r="H555" s="103"/>
      <c r="I555" s="42"/>
      <c r="J555" s="42"/>
      <c r="K555" s="42"/>
      <c r="L555" s="42"/>
    </row>
    <row r="556" spans="1:12" s="90" customFormat="1" ht="18">
      <c r="A556" s="39"/>
      <c r="B556" s="40"/>
      <c r="C556" s="102"/>
      <c r="D556" s="42"/>
      <c r="E556" s="42"/>
      <c r="F556" s="42"/>
      <c r="G556" s="103"/>
      <c r="H556" s="103"/>
      <c r="I556" s="42"/>
      <c r="J556" s="42"/>
      <c r="K556" s="42"/>
      <c r="L556" s="42"/>
    </row>
    <row r="557" spans="1:12" s="90" customFormat="1" ht="18">
      <c r="A557" s="39"/>
      <c r="B557" s="40"/>
      <c r="C557" s="102"/>
      <c r="D557" s="42"/>
      <c r="E557" s="42"/>
      <c r="F557" s="42"/>
      <c r="G557" s="103"/>
      <c r="H557" s="103"/>
      <c r="I557" s="42"/>
      <c r="J557" s="42"/>
      <c r="K557" s="42"/>
      <c r="L557" s="42"/>
    </row>
    <row r="558" spans="1:12" s="90" customFormat="1" ht="18">
      <c r="A558" s="39"/>
      <c r="B558" s="40"/>
      <c r="C558" s="102"/>
      <c r="D558" s="42"/>
      <c r="E558" s="42"/>
      <c r="F558" s="42"/>
      <c r="G558" s="103"/>
      <c r="H558" s="103"/>
      <c r="I558" s="42"/>
      <c r="J558" s="42"/>
      <c r="K558" s="42"/>
      <c r="L558" s="42"/>
    </row>
    <row r="559" spans="1:12" s="90" customFormat="1" ht="18">
      <c r="A559" s="39"/>
      <c r="B559" s="40"/>
      <c r="C559" s="102"/>
      <c r="D559" s="42"/>
      <c r="E559" s="42"/>
      <c r="F559" s="42"/>
      <c r="G559" s="103"/>
      <c r="H559" s="103"/>
      <c r="I559" s="42"/>
      <c r="J559" s="42"/>
      <c r="K559" s="42"/>
      <c r="L559" s="42"/>
    </row>
    <row r="560" spans="1:12" s="90" customFormat="1" ht="18">
      <c r="A560" s="39"/>
      <c r="B560" s="40"/>
      <c r="C560" s="102"/>
      <c r="D560" s="42"/>
      <c r="E560" s="42"/>
      <c r="F560" s="42"/>
      <c r="G560" s="103"/>
      <c r="H560" s="103"/>
      <c r="I560" s="42"/>
      <c r="J560" s="42"/>
      <c r="K560" s="42"/>
      <c r="L560" s="42"/>
    </row>
    <row r="561" spans="1:12" s="90" customFormat="1" ht="18">
      <c r="A561" s="39"/>
      <c r="B561" s="40"/>
      <c r="C561" s="102"/>
      <c r="D561" s="42"/>
      <c r="E561" s="42"/>
      <c r="F561" s="42"/>
      <c r="G561" s="103"/>
      <c r="H561" s="103"/>
      <c r="I561" s="42"/>
      <c r="J561" s="42"/>
      <c r="K561" s="42"/>
      <c r="L561" s="42"/>
    </row>
    <row r="562" spans="1:12" s="90" customFormat="1" ht="18">
      <c r="A562" s="39"/>
      <c r="B562" s="40"/>
      <c r="C562" s="102"/>
      <c r="D562" s="42"/>
      <c r="E562" s="42"/>
      <c r="F562" s="42"/>
      <c r="G562" s="103"/>
      <c r="H562" s="103"/>
      <c r="I562" s="42"/>
      <c r="J562" s="42"/>
      <c r="K562" s="42"/>
      <c r="L562" s="42"/>
    </row>
  </sheetData>
  <sheetProtection/>
  <mergeCells count="12">
    <mergeCell ref="C228:G228"/>
    <mergeCell ref="G5:H5"/>
    <mergeCell ref="I5:J5"/>
    <mergeCell ref="K5:L5"/>
    <mergeCell ref="A1:M1"/>
    <mergeCell ref="A2:M2"/>
    <mergeCell ref="A5:A6"/>
    <mergeCell ref="B5:B6"/>
    <mergeCell ref="C5:C6"/>
    <mergeCell ref="D5:D6"/>
    <mergeCell ref="E5:E6"/>
    <mergeCell ref="F5:F6"/>
  </mergeCells>
  <conditionalFormatting sqref="C109:H111 C118:H118 C23:C25 C14 E14 C10 C15:F22 C53:H69 C28:C52 D29:F52 C70:F74 C76:F108 C112:F117 C119:F127 C131:F159 C159:H165 G167:H219 C161:F167 C201:H203 C210:H219 C169:F219">
    <cfRule type="cellIs" priority="10" dxfId="8" operator="equal" stopIfTrue="1">
      <formula>0</formula>
    </cfRule>
  </conditionalFormatting>
  <conditionalFormatting sqref="C109:C111 C118 C113:C115 C53:C69 E29:M74 E76:M127 C159:C165 G131:M219 E131:F167 C167 C193:C219 E169:M219">
    <cfRule type="cellIs" priority="9" dxfId="9" operator="equal" stopIfTrue="1">
      <formula>8223.307275</formula>
    </cfRule>
  </conditionalFormatting>
  <printOptions/>
  <pageMargins left="0.3937007874015748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F20 F35 F137 M127 M224 M219" formula="1"/>
    <ignoredError sqref="B52 B6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7"/>
  <sheetViews>
    <sheetView view="pageLayout" workbookViewId="0" topLeftCell="A143">
      <selection activeCell="B155" sqref="B155"/>
    </sheetView>
  </sheetViews>
  <sheetFormatPr defaultColWidth="9.140625" defaultRowHeight="15"/>
  <cols>
    <col min="1" max="1" width="4.421875" style="39" customWidth="1"/>
    <col min="2" max="2" width="12.421875" style="40" customWidth="1"/>
    <col min="3" max="3" width="41.140625" style="41" customWidth="1"/>
    <col min="4" max="4" width="13.00390625" style="42" customWidth="1"/>
    <col min="5" max="5" width="10.7109375" style="43" customWidth="1"/>
    <col min="6" max="6" width="10.57421875" style="43" customWidth="1"/>
    <col min="7" max="7" width="11.7109375" style="44" customWidth="1"/>
    <col min="8" max="8" width="12.28125" style="44" customWidth="1"/>
    <col min="9" max="9" width="10.140625" style="43" bestFit="1" customWidth="1"/>
    <col min="10" max="10" width="11.7109375" style="43" customWidth="1"/>
    <col min="11" max="11" width="9.8515625" style="43" bestFit="1" customWidth="1"/>
    <col min="12" max="12" width="13.140625" style="43" customWidth="1"/>
    <col min="13" max="13" width="15.28125" style="31" customWidth="1"/>
    <col min="14" max="16384" width="9.140625" style="31" customWidth="1"/>
  </cols>
  <sheetData>
    <row r="1" spans="1:13" ht="18">
      <c r="A1" s="427" t="s">
        <v>159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8">
      <c r="A2" s="428" t="s">
        <v>163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2" ht="18">
      <c r="A3" s="32"/>
      <c r="B3" s="33" t="s">
        <v>3</v>
      </c>
      <c r="C3" s="34"/>
      <c r="D3" s="35">
        <f>M160/1000</f>
        <v>113.4244798296984</v>
      </c>
      <c r="E3" s="36" t="s">
        <v>9</v>
      </c>
      <c r="F3" s="37"/>
      <c r="G3" s="36"/>
      <c r="H3" s="36"/>
      <c r="I3" s="38" t="s">
        <v>139</v>
      </c>
      <c r="J3" s="37"/>
      <c r="K3" s="37"/>
      <c r="L3" s="37"/>
    </row>
    <row r="4" ht="18.75" thickBot="1">
      <c r="I4" s="45"/>
    </row>
    <row r="5" spans="1:13" s="47" customFormat="1" ht="15.75" customHeight="1">
      <c r="A5" s="430" t="s">
        <v>1</v>
      </c>
      <c r="B5" s="432" t="s">
        <v>92</v>
      </c>
      <c r="C5" s="434" t="s">
        <v>43</v>
      </c>
      <c r="D5" s="434" t="s">
        <v>44</v>
      </c>
      <c r="E5" s="434" t="s">
        <v>45</v>
      </c>
      <c r="F5" s="434" t="s">
        <v>91</v>
      </c>
      <c r="G5" s="437" t="s">
        <v>71</v>
      </c>
      <c r="H5" s="437"/>
      <c r="I5" s="437" t="s">
        <v>73</v>
      </c>
      <c r="J5" s="437"/>
      <c r="K5" s="434" t="s">
        <v>74</v>
      </c>
      <c r="L5" s="434"/>
      <c r="M5" s="46" t="s">
        <v>75</v>
      </c>
    </row>
    <row r="6" spans="1:13" s="47" customFormat="1" ht="26.25" customHeight="1" thickBot="1">
      <c r="A6" s="431"/>
      <c r="B6" s="433"/>
      <c r="C6" s="435"/>
      <c r="D6" s="435"/>
      <c r="E6" s="435"/>
      <c r="F6" s="435"/>
      <c r="G6" s="48" t="s">
        <v>72</v>
      </c>
      <c r="H6" s="49" t="s">
        <v>69</v>
      </c>
      <c r="I6" s="48" t="s">
        <v>72</v>
      </c>
      <c r="J6" s="49" t="s">
        <v>69</v>
      </c>
      <c r="K6" s="48" t="s">
        <v>72</v>
      </c>
      <c r="L6" s="49" t="s">
        <v>69</v>
      </c>
      <c r="M6" s="50" t="s">
        <v>76</v>
      </c>
    </row>
    <row r="7" spans="1:13" ht="18.75" thickBot="1">
      <c r="A7" s="219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51">
        <v>7</v>
      </c>
      <c r="H7" s="52">
        <v>8</v>
      </c>
      <c r="I7" s="51">
        <v>9</v>
      </c>
      <c r="J7" s="52">
        <v>10</v>
      </c>
      <c r="K7" s="51">
        <v>11</v>
      </c>
      <c r="L7" s="52">
        <v>12</v>
      </c>
      <c r="M7" s="53">
        <v>13</v>
      </c>
    </row>
    <row r="8" spans="1:13" ht="18">
      <c r="A8" s="191"/>
      <c r="B8" s="217"/>
      <c r="C8" s="165" t="s">
        <v>179</v>
      </c>
      <c r="D8" s="217"/>
      <c r="E8" s="217"/>
      <c r="F8" s="217"/>
      <c r="G8" s="221"/>
      <c r="H8" s="192"/>
      <c r="I8" s="221"/>
      <c r="J8" s="192"/>
      <c r="K8" s="221"/>
      <c r="L8" s="192"/>
      <c r="M8" s="46"/>
    </row>
    <row r="9" spans="1:13" ht="30">
      <c r="A9" s="193"/>
      <c r="B9" s="188"/>
      <c r="C9" s="186" t="s">
        <v>19</v>
      </c>
      <c r="D9" s="189"/>
      <c r="E9" s="189"/>
      <c r="F9" s="189"/>
      <c r="G9" s="190"/>
      <c r="H9" s="190"/>
      <c r="I9" s="189"/>
      <c r="J9" s="189"/>
      <c r="K9" s="189"/>
      <c r="L9" s="189"/>
      <c r="M9" s="194"/>
    </row>
    <row r="10" spans="1:13" ht="75">
      <c r="A10" s="115">
        <v>1</v>
      </c>
      <c r="B10" s="54" t="s">
        <v>46</v>
      </c>
      <c r="C10" s="55" t="s">
        <v>102</v>
      </c>
      <c r="D10" s="54" t="s">
        <v>5</v>
      </c>
      <c r="E10" s="56"/>
      <c r="F10" s="122">
        <v>0.32</v>
      </c>
      <c r="G10" s="57"/>
      <c r="H10" s="57"/>
      <c r="I10" s="57"/>
      <c r="J10" s="57"/>
      <c r="K10" s="57"/>
      <c r="L10" s="57"/>
      <c r="M10" s="58"/>
    </row>
    <row r="11" spans="1:13" ht="18">
      <c r="A11" s="59"/>
      <c r="B11" s="60"/>
      <c r="C11" s="61" t="s">
        <v>47</v>
      </c>
      <c r="D11" s="62" t="s">
        <v>6</v>
      </c>
      <c r="E11" s="120">
        <v>93.22</v>
      </c>
      <c r="F11" s="120">
        <f>F10*E11</f>
        <v>29.8304</v>
      </c>
      <c r="G11" s="131"/>
      <c r="H11" s="120"/>
      <c r="I11" s="120">
        <v>6</v>
      </c>
      <c r="J11" s="120">
        <f>F11*I11</f>
        <v>178.9824</v>
      </c>
      <c r="K11" s="131"/>
      <c r="L11" s="120"/>
      <c r="M11" s="121">
        <f>J11</f>
        <v>178.9824</v>
      </c>
    </row>
    <row r="12" spans="1:13" ht="18">
      <c r="A12" s="68"/>
      <c r="B12" s="69"/>
      <c r="C12" s="70" t="s">
        <v>12</v>
      </c>
      <c r="D12" s="71" t="s">
        <v>4</v>
      </c>
      <c r="E12" s="132"/>
      <c r="F12" s="132"/>
      <c r="G12" s="133"/>
      <c r="H12" s="133">
        <f>SUM(H11:H11)</f>
        <v>0</v>
      </c>
      <c r="I12" s="133"/>
      <c r="J12" s="133">
        <f>SUM(J11:J11)</f>
        <v>178.9824</v>
      </c>
      <c r="K12" s="133"/>
      <c r="L12" s="133">
        <f>SUM(L11:L11)</f>
        <v>0</v>
      </c>
      <c r="M12" s="134">
        <f>H12+J12+L12</f>
        <v>178.9824</v>
      </c>
    </row>
    <row r="13" spans="1:13" ht="18">
      <c r="A13" s="68"/>
      <c r="B13" s="69"/>
      <c r="C13" s="74" t="s">
        <v>13</v>
      </c>
      <c r="D13" s="67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45">
      <c r="A14" s="115">
        <v>1</v>
      </c>
      <c r="B14" s="75" t="s">
        <v>86</v>
      </c>
      <c r="C14" s="55" t="s">
        <v>84</v>
      </c>
      <c r="D14" s="62" t="s">
        <v>54</v>
      </c>
      <c r="E14" s="62" t="s">
        <v>2</v>
      </c>
      <c r="F14" s="118">
        <v>728</v>
      </c>
      <c r="G14" s="63"/>
      <c r="H14" s="76"/>
      <c r="I14" s="63"/>
      <c r="J14" s="76"/>
      <c r="K14" s="62"/>
      <c r="L14" s="76"/>
      <c r="M14" s="77"/>
    </row>
    <row r="15" spans="1:13" ht="18">
      <c r="A15" s="59"/>
      <c r="B15" s="62"/>
      <c r="C15" s="78" t="s">
        <v>50</v>
      </c>
      <c r="D15" s="62" t="s">
        <v>55</v>
      </c>
      <c r="E15" s="130">
        <v>0.02</v>
      </c>
      <c r="F15" s="120">
        <f>E15*F14</f>
        <v>14.56</v>
      </c>
      <c r="G15" s="120">
        <v>0</v>
      </c>
      <c r="H15" s="120">
        <f>G15*F15</f>
        <v>0</v>
      </c>
      <c r="I15" s="120">
        <v>6</v>
      </c>
      <c r="J15" s="120">
        <f>F15*I15</f>
        <v>87.36</v>
      </c>
      <c r="K15" s="120"/>
      <c r="L15" s="120" t="s">
        <v>2</v>
      </c>
      <c r="M15" s="121">
        <f>J15</f>
        <v>87.36</v>
      </c>
    </row>
    <row r="16" spans="1:13" ht="18">
      <c r="A16" s="59"/>
      <c r="B16" s="62"/>
      <c r="C16" s="78" t="s">
        <v>68</v>
      </c>
      <c r="D16" s="62" t="s">
        <v>56</v>
      </c>
      <c r="E16" s="131">
        <v>0.0448</v>
      </c>
      <c r="F16" s="120">
        <f>E16*F14</f>
        <v>32.614399999999996</v>
      </c>
      <c r="G16" s="120"/>
      <c r="H16" s="120" t="s">
        <v>2</v>
      </c>
      <c r="I16" s="120"/>
      <c r="J16" s="120" t="s">
        <v>2</v>
      </c>
      <c r="K16" s="120">
        <v>40.7</v>
      </c>
      <c r="L16" s="120">
        <f>K16*F16</f>
        <v>1327.40608</v>
      </c>
      <c r="M16" s="121">
        <f>L16</f>
        <v>1327.40608</v>
      </c>
    </row>
    <row r="17" spans="1:13" ht="18">
      <c r="A17" s="59"/>
      <c r="B17" s="60"/>
      <c r="C17" s="78" t="s">
        <v>51</v>
      </c>
      <c r="D17" s="62" t="s">
        <v>4</v>
      </c>
      <c r="E17" s="140">
        <v>0.0021</v>
      </c>
      <c r="F17" s="120">
        <f>F14*E17</f>
        <v>1.5288</v>
      </c>
      <c r="G17" s="120"/>
      <c r="H17" s="120" t="s">
        <v>2</v>
      </c>
      <c r="I17" s="120"/>
      <c r="J17" s="120" t="s">
        <v>2</v>
      </c>
      <c r="K17" s="120">
        <v>4</v>
      </c>
      <c r="L17" s="120">
        <f>F17*K17</f>
        <v>6.1152</v>
      </c>
      <c r="M17" s="121">
        <f>L17</f>
        <v>6.1152</v>
      </c>
    </row>
    <row r="18" spans="1:13" ht="18">
      <c r="A18" s="115">
        <v>2</v>
      </c>
      <c r="B18" s="79" t="s">
        <v>85</v>
      </c>
      <c r="C18" s="66" t="s">
        <v>88</v>
      </c>
      <c r="D18" s="62" t="s">
        <v>54</v>
      </c>
      <c r="E18" s="131" t="s">
        <v>2</v>
      </c>
      <c r="F18" s="118">
        <v>38</v>
      </c>
      <c r="G18" s="120"/>
      <c r="H18" s="120"/>
      <c r="I18" s="120"/>
      <c r="J18" s="120"/>
      <c r="K18" s="120"/>
      <c r="L18" s="120"/>
      <c r="M18" s="136"/>
    </row>
    <row r="19" spans="1:13" ht="18">
      <c r="A19" s="115"/>
      <c r="B19" s="62"/>
      <c r="C19" s="78" t="s">
        <v>50</v>
      </c>
      <c r="D19" s="62" t="s">
        <v>57</v>
      </c>
      <c r="E19" s="131">
        <v>2.06</v>
      </c>
      <c r="F19" s="120">
        <f>F18*E19</f>
        <v>78.28</v>
      </c>
      <c r="G19" s="120">
        <v>0</v>
      </c>
      <c r="H19" s="120">
        <f>F19*G19</f>
        <v>0</v>
      </c>
      <c r="I19" s="120">
        <v>6</v>
      </c>
      <c r="J19" s="120">
        <f>F19*I19</f>
        <v>469.68</v>
      </c>
      <c r="K19" s="120"/>
      <c r="L19" s="120" t="s">
        <v>2</v>
      </c>
      <c r="M19" s="121">
        <f>J19</f>
        <v>469.68</v>
      </c>
    </row>
    <row r="20" spans="1:13" ht="30">
      <c r="A20" s="115">
        <v>3</v>
      </c>
      <c r="B20" s="79" t="s">
        <v>10</v>
      </c>
      <c r="C20" s="66" t="s">
        <v>52</v>
      </c>
      <c r="D20" s="62" t="s">
        <v>54</v>
      </c>
      <c r="E20" s="131" t="s">
        <v>2</v>
      </c>
      <c r="F20" s="118">
        <f>F18</f>
        <v>38</v>
      </c>
      <c r="G20" s="120"/>
      <c r="H20" s="120"/>
      <c r="I20" s="120"/>
      <c r="J20" s="120"/>
      <c r="K20" s="120"/>
      <c r="L20" s="120"/>
      <c r="M20" s="136"/>
    </row>
    <row r="21" spans="1:13" ht="18">
      <c r="A21" s="59"/>
      <c r="B21" s="62"/>
      <c r="C21" s="78" t="s">
        <v>50</v>
      </c>
      <c r="D21" s="62" t="s">
        <v>57</v>
      </c>
      <c r="E21" s="131">
        <v>0.87</v>
      </c>
      <c r="F21" s="120">
        <f>F20*E21</f>
        <v>33.06</v>
      </c>
      <c r="G21" s="120">
        <v>0</v>
      </c>
      <c r="H21" s="120">
        <f>F21*G21</f>
        <v>0</v>
      </c>
      <c r="I21" s="120">
        <v>6</v>
      </c>
      <c r="J21" s="120">
        <f>F21*I21</f>
        <v>198.36</v>
      </c>
      <c r="K21" s="120"/>
      <c r="L21" s="120" t="s">
        <v>2</v>
      </c>
      <c r="M21" s="121">
        <f>J21</f>
        <v>198.36</v>
      </c>
    </row>
    <row r="22" spans="1:13" ht="18">
      <c r="A22" s="115">
        <v>4</v>
      </c>
      <c r="B22" s="60" t="s">
        <v>58</v>
      </c>
      <c r="C22" s="66" t="s">
        <v>141</v>
      </c>
      <c r="D22" s="62" t="s">
        <v>11</v>
      </c>
      <c r="E22" s="120">
        <v>1.9</v>
      </c>
      <c r="F22" s="118">
        <f>(F14+F20)*1.9</f>
        <v>1455.3999999999999</v>
      </c>
      <c r="G22" s="120"/>
      <c r="H22" s="120">
        <f>G22*F22</f>
        <v>0</v>
      </c>
      <c r="I22" s="120"/>
      <c r="J22" s="120">
        <f>I22*F22</f>
        <v>0</v>
      </c>
      <c r="K22" s="120">
        <v>1.22</v>
      </c>
      <c r="L22" s="120">
        <f>K22*F22</f>
        <v>1775.5879999999997</v>
      </c>
      <c r="M22" s="121">
        <f>L22+J22+H22</f>
        <v>1775.5879999999997</v>
      </c>
    </row>
    <row r="23" spans="1:13" ht="30">
      <c r="A23" s="115">
        <v>5</v>
      </c>
      <c r="B23" s="116" t="s">
        <v>93</v>
      </c>
      <c r="C23" s="66" t="s">
        <v>95</v>
      </c>
      <c r="D23" s="123" t="s">
        <v>82</v>
      </c>
      <c r="E23" s="131"/>
      <c r="F23" s="124">
        <v>1500</v>
      </c>
      <c r="G23" s="131"/>
      <c r="H23" s="120"/>
      <c r="I23" s="131"/>
      <c r="J23" s="120"/>
      <c r="K23" s="131"/>
      <c r="L23" s="120"/>
      <c r="M23" s="121"/>
    </row>
    <row r="24" spans="1:13" ht="18">
      <c r="A24" s="127"/>
      <c r="B24" s="128"/>
      <c r="C24" s="86" t="s">
        <v>96</v>
      </c>
      <c r="D24" s="119" t="s">
        <v>94</v>
      </c>
      <c r="E24" s="135">
        <v>0.00067</v>
      </c>
      <c r="F24" s="120">
        <f>F23*E24</f>
        <v>1.0050000000000001</v>
      </c>
      <c r="G24" s="131"/>
      <c r="H24" s="120"/>
      <c r="I24" s="131"/>
      <c r="J24" s="120"/>
      <c r="K24" s="120">
        <v>32.4</v>
      </c>
      <c r="L24" s="120">
        <f>F24*K24</f>
        <v>32.562000000000005</v>
      </c>
      <c r="M24" s="121">
        <f>L24</f>
        <v>32.562000000000005</v>
      </c>
    </row>
    <row r="25" spans="1:13" ht="18">
      <c r="A25" s="166"/>
      <c r="B25" s="167"/>
      <c r="C25" s="86" t="s">
        <v>97</v>
      </c>
      <c r="D25" s="119" t="s">
        <v>94</v>
      </c>
      <c r="E25" s="135">
        <v>0.00039</v>
      </c>
      <c r="F25" s="120">
        <f>F23*E25</f>
        <v>0.585</v>
      </c>
      <c r="G25" s="131"/>
      <c r="H25" s="120"/>
      <c r="I25" s="131"/>
      <c r="J25" s="120"/>
      <c r="K25" s="131">
        <v>29.6</v>
      </c>
      <c r="L25" s="120">
        <f>F25*K25</f>
        <v>17.316</v>
      </c>
      <c r="M25" s="121">
        <f>L25</f>
        <v>17.316</v>
      </c>
    </row>
    <row r="26" spans="1:13" ht="18">
      <c r="A26" s="59"/>
      <c r="B26" s="60"/>
      <c r="C26" s="70" t="s">
        <v>14</v>
      </c>
      <c r="D26" s="71" t="s">
        <v>4</v>
      </c>
      <c r="E26" s="132"/>
      <c r="F26" s="132"/>
      <c r="G26" s="133"/>
      <c r="H26" s="133">
        <f>SUM(H15:H25)</f>
        <v>0</v>
      </c>
      <c r="I26" s="133"/>
      <c r="J26" s="133">
        <f>SUM(J15:J25)</f>
        <v>755.4</v>
      </c>
      <c r="K26" s="133"/>
      <c r="L26" s="133">
        <f>SUM(L15:L25)</f>
        <v>3158.9872799999994</v>
      </c>
      <c r="M26" s="134">
        <f>H26+J26+L26</f>
        <v>3914.3872799999995</v>
      </c>
    </row>
    <row r="27" spans="1:13" ht="18">
      <c r="A27" s="59"/>
      <c r="B27" s="60"/>
      <c r="C27" s="74" t="s">
        <v>15</v>
      </c>
      <c r="D27" s="71"/>
      <c r="E27" s="71"/>
      <c r="F27" s="71"/>
      <c r="G27" s="72"/>
      <c r="H27" s="72"/>
      <c r="I27" s="72"/>
      <c r="J27" s="72"/>
      <c r="K27" s="72"/>
      <c r="L27" s="72"/>
      <c r="M27" s="73"/>
    </row>
    <row r="28" spans="1:13" ht="30">
      <c r="A28" s="59"/>
      <c r="B28" s="60"/>
      <c r="C28" s="74" t="s">
        <v>144</v>
      </c>
      <c r="D28" s="71"/>
      <c r="E28" s="71"/>
      <c r="F28" s="71"/>
      <c r="G28" s="72"/>
      <c r="H28" s="72"/>
      <c r="I28" s="72"/>
      <c r="J28" s="72"/>
      <c r="K28" s="72"/>
      <c r="L28" s="72"/>
      <c r="M28" s="73"/>
    </row>
    <row r="29" spans="1:13" ht="45">
      <c r="A29" s="115">
        <v>1</v>
      </c>
      <c r="B29" s="75" t="s">
        <v>86</v>
      </c>
      <c r="C29" s="55" t="s">
        <v>87</v>
      </c>
      <c r="D29" s="62" t="s">
        <v>54</v>
      </c>
      <c r="E29" s="62" t="s">
        <v>2</v>
      </c>
      <c r="F29" s="118">
        <v>4</v>
      </c>
      <c r="G29" s="63"/>
      <c r="H29" s="76"/>
      <c r="I29" s="63"/>
      <c r="J29" s="76"/>
      <c r="K29" s="62"/>
      <c r="L29" s="76"/>
      <c r="M29" s="77"/>
    </row>
    <row r="30" spans="1:13" ht="18">
      <c r="A30" s="59"/>
      <c r="B30" s="62"/>
      <c r="C30" s="78" t="s">
        <v>50</v>
      </c>
      <c r="D30" s="62" t="s">
        <v>55</v>
      </c>
      <c r="E30" s="130">
        <v>0.02</v>
      </c>
      <c r="F30" s="120">
        <f>E30*F29</f>
        <v>0.08</v>
      </c>
      <c r="G30" s="120">
        <v>0</v>
      </c>
      <c r="H30" s="120">
        <f>G30*F30</f>
        <v>0</v>
      </c>
      <c r="I30" s="120">
        <v>6</v>
      </c>
      <c r="J30" s="120">
        <f>F30*I30</f>
        <v>0.48</v>
      </c>
      <c r="K30" s="120"/>
      <c r="L30" s="120" t="s">
        <v>2</v>
      </c>
      <c r="M30" s="121">
        <f>J30</f>
        <v>0.48</v>
      </c>
    </row>
    <row r="31" spans="1:13" ht="18">
      <c r="A31" s="59"/>
      <c r="B31" s="62"/>
      <c r="C31" s="78" t="s">
        <v>68</v>
      </c>
      <c r="D31" s="62" t="s">
        <v>56</v>
      </c>
      <c r="E31" s="131">
        <v>0.0448</v>
      </c>
      <c r="F31" s="120">
        <f>E31*F29</f>
        <v>0.1792</v>
      </c>
      <c r="G31" s="120"/>
      <c r="H31" s="120" t="s">
        <v>2</v>
      </c>
      <c r="I31" s="120"/>
      <c r="J31" s="120" t="s">
        <v>2</v>
      </c>
      <c r="K31" s="120">
        <v>40.7</v>
      </c>
      <c r="L31" s="120">
        <f>K31*F31</f>
        <v>7.29344</v>
      </c>
      <c r="M31" s="121">
        <f>L31</f>
        <v>7.29344</v>
      </c>
    </row>
    <row r="32" spans="1:13" ht="18">
      <c r="A32" s="59"/>
      <c r="B32" s="60"/>
      <c r="C32" s="78" t="s">
        <v>51</v>
      </c>
      <c r="D32" s="62" t="s">
        <v>4</v>
      </c>
      <c r="E32" s="140">
        <v>0.0021</v>
      </c>
      <c r="F32" s="120">
        <f>F29*E32</f>
        <v>0.0084</v>
      </c>
      <c r="G32" s="120"/>
      <c r="H32" s="120" t="s">
        <v>2</v>
      </c>
      <c r="I32" s="120"/>
      <c r="J32" s="120" t="s">
        <v>2</v>
      </c>
      <c r="K32" s="120">
        <v>4</v>
      </c>
      <c r="L32" s="120">
        <f>F32*K32</f>
        <v>0.0336</v>
      </c>
      <c r="M32" s="121">
        <f>L32</f>
        <v>0.0336</v>
      </c>
    </row>
    <row r="33" spans="1:13" ht="18">
      <c r="A33" s="115">
        <v>2</v>
      </c>
      <c r="B33" s="60" t="s">
        <v>58</v>
      </c>
      <c r="C33" s="66" t="s">
        <v>141</v>
      </c>
      <c r="D33" s="62" t="s">
        <v>11</v>
      </c>
      <c r="E33" s="120"/>
      <c r="F33" s="118">
        <f>F29*1.95</f>
        <v>7.8</v>
      </c>
      <c r="G33" s="120"/>
      <c r="H33" s="120">
        <f>G33*F33</f>
        <v>0</v>
      </c>
      <c r="I33" s="120"/>
      <c r="J33" s="120">
        <f>I33*F33</f>
        <v>0</v>
      </c>
      <c r="K33" s="120">
        <v>1.22</v>
      </c>
      <c r="L33" s="120">
        <f>K33*F33</f>
        <v>9.516</v>
      </c>
      <c r="M33" s="121">
        <f>L33+J33+H33</f>
        <v>9.516</v>
      </c>
    </row>
    <row r="34" spans="1:13" ht="18">
      <c r="A34" s="115">
        <v>3</v>
      </c>
      <c r="B34" s="65" t="s">
        <v>81</v>
      </c>
      <c r="C34" s="66" t="s">
        <v>142</v>
      </c>
      <c r="D34" s="62" t="s">
        <v>54</v>
      </c>
      <c r="E34" s="131"/>
      <c r="F34" s="124">
        <v>1</v>
      </c>
      <c r="G34" s="131"/>
      <c r="H34" s="120"/>
      <c r="I34" s="131"/>
      <c r="J34" s="120"/>
      <c r="K34" s="131"/>
      <c r="L34" s="120"/>
      <c r="M34" s="121"/>
    </row>
    <row r="35" spans="1:13" ht="18">
      <c r="A35" s="59"/>
      <c r="B35" s="60"/>
      <c r="C35" s="61" t="s">
        <v>47</v>
      </c>
      <c r="D35" s="62" t="s">
        <v>6</v>
      </c>
      <c r="E35" s="120">
        <v>1.78</v>
      </c>
      <c r="F35" s="120">
        <f>F34*E35</f>
        <v>1.78</v>
      </c>
      <c r="G35" s="120"/>
      <c r="H35" s="120"/>
      <c r="I35" s="120">
        <v>6</v>
      </c>
      <c r="J35" s="120">
        <f>F35*I35</f>
        <v>10.68</v>
      </c>
      <c r="K35" s="120"/>
      <c r="L35" s="120"/>
      <c r="M35" s="121">
        <f>J35</f>
        <v>10.68</v>
      </c>
    </row>
    <row r="36" spans="1:13" ht="18">
      <c r="A36" s="59"/>
      <c r="B36" s="60"/>
      <c r="C36" s="60" t="s">
        <v>59</v>
      </c>
      <c r="D36" s="62"/>
      <c r="E36" s="120"/>
      <c r="F36" s="120"/>
      <c r="G36" s="120"/>
      <c r="H36" s="120"/>
      <c r="I36" s="120"/>
      <c r="J36" s="120"/>
      <c r="K36" s="120"/>
      <c r="L36" s="120"/>
      <c r="M36" s="121"/>
    </row>
    <row r="37" spans="1:13" ht="18">
      <c r="A37" s="59"/>
      <c r="B37" s="60"/>
      <c r="C37" s="61" t="s">
        <v>143</v>
      </c>
      <c r="D37" s="62" t="s">
        <v>54</v>
      </c>
      <c r="E37" s="120">
        <v>1.1</v>
      </c>
      <c r="F37" s="120">
        <f>F34*E37</f>
        <v>1.1</v>
      </c>
      <c r="G37" s="120">
        <v>13</v>
      </c>
      <c r="H37" s="120">
        <f>F37*G37</f>
        <v>14.3</v>
      </c>
      <c r="I37" s="120"/>
      <c r="J37" s="120"/>
      <c r="K37" s="120"/>
      <c r="L37" s="120"/>
      <c r="M37" s="121">
        <f>H37</f>
        <v>14.3</v>
      </c>
    </row>
    <row r="38" spans="1:13" ht="30">
      <c r="A38" s="59"/>
      <c r="B38" s="60" t="s">
        <v>58</v>
      </c>
      <c r="C38" s="66" t="s">
        <v>167</v>
      </c>
      <c r="D38" s="62" t="s">
        <v>11</v>
      </c>
      <c r="E38" s="120"/>
      <c r="F38" s="118">
        <f>F37*1.6</f>
        <v>1.7600000000000002</v>
      </c>
      <c r="G38" s="120"/>
      <c r="H38" s="120">
        <f>G38*F38</f>
        <v>0</v>
      </c>
      <c r="I38" s="120"/>
      <c r="J38" s="120">
        <f>I38*F38</f>
        <v>0</v>
      </c>
      <c r="K38" s="120">
        <v>14.92</v>
      </c>
      <c r="L38" s="120">
        <f>K38*F38</f>
        <v>26.259200000000003</v>
      </c>
      <c r="M38" s="121">
        <f>L38+J38+H38</f>
        <v>26.259200000000003</v>
      </c>
    </row>
    <row r="39" spans="1:13" ht="31.5">
      <c r="A39" s="115">
        <v>4</v>
      </c>
      <c r="B39" s="137" t="s">
        <v>103</v>
      </c>
      <c r="C39" s="182" t="s">
        <v>144</v>
      </c>
      <c r="D39" s="123" t="s">
        <v>80</v>
      </c>
      <c r="E39" s="140"/>
      <c r="F39" s="124">
        <v>2.24</v>
      </c>
      <c r="G39" s="123"/>
      <c r="H39" s="125"/>
      <c r="I39" s="123"/>
      <c r="J39" s="125"/>
      <c r="K39" s="123"/>
      <c r="L39" s="125"/>
      <c r="M39" s="126"/>
    </row>
    <row r="40" spans="1:13" ht="18">
      <c r="A40" s="127"/>
      <c r="B40" s="128"/>
      <c r="C40" s="78" t="s">
        <v>50</v>
      </c>
      <c r="D40" s="62" t="s">
        <v>55</v>
      </c>
      <c r="E40" s="120">
        <v>3.42</v>
      </c>
      <c r="F40" s="130">
        <f>F39*E40</f>
        <v>7.660800000000001</v>
      </c>
      <c r="G40" s="120"/>
      <c r="H40" s="120"/>
      <c r="I40" s="120">
        <v>6</v>
      </c>
      <c r="J40" s="120">
        <f>F40*I40</f>
        <v>45.964800000000004</v>
      </c>
      <c r="K40" s="120"/>
      <c r="L40" s="120"/>
      <c r="M40" s="164">
        <f>J40</f>
        <v>45.964800000000004</v>
      </c>
    </row>
    <row r="41" spans="1:13" ht="18">
      <c r="A41" s="127"/>
      <c r="B41" s="128"/>
      <c r="C41" s="129" t="s">
        <v>104</v>
      </c>
      <c r="D41" s="62" t="s">
        <v>56</v>
      </c>
      <c r="E41" s="120">
        <v>1.13</v>
      </c>
      <c r="F41" s="130">
        <f>F39*E41</f>
        <v>2.5312</v>
      </c>
      <c r="G41" s="120"/>
      <c r="H41" s="120"/>
      <c r="I41" s="120"/>
      <c r="J41" s="120"/>
      <c r="K41" s="120">
        <v>39.7</v>
      </c>
      <c r="L41" s="120">
        <f>F41*K41</f>
        <v>100.48864000000002</v>
      </c>
      <c r="M41" s="164">
        <f>L41</f>
        <v>100.48864000000002</v>
      </c>
    </row>
    <row r="42" spans="1:13" ht="18">
      <c r="A42" s="127"/>
      <c r="B42" s="128"/>
      <c r="C42" s="60" t="s">
        <v>59</v>
      </c>
      <c r="D42" s="123"/>
      <c r="E42" s="140"/>
      <c r="F42" s="140"/>
      <c r="G42" s="120"/>
      <c r="H42" s="120"/>
      <c r="I42" s="120"/>
      <c r="J42" s="120"/>
      <c r="K42" s="120"/>
      <c r="L42" s="120"/>
      <c r="M42" s="164"/>
    </row>
    <row r="43" spans="1:13" ht="18">
      <c r="A43" s="127"/>
      <c r="B43" s="128"/>
      <c r="C43" s="129" t="s">
        <v>105</v>
      </c>
      <c r="D43" s="123" t="s">
        <v>80</v>
      </c>
      <c r="E43" s="130">
        <v>0.092</v>
      </c>
      <c r="F43" s="140">
        <f>F39*E43</f>
        <v>0.20608</v>
      </c>
      <c r="G43" s="120">
        <v>93</v>
      </c>
      <c r="H43" s="120">
        <f>F43*G43</f>
        <v>19.16544</v>
      </c>
      <c r="I43" s="120"/>
      <c r="J43" s="120"/>
      <c r="K43" s="120"/>
      <c r="L43" s="120"/>
      <c r="M43" s="164">
        <f>H43</f>
        <v>19.16544</v>
      </c>
    </row>
    <row r="44" spans="1:13" ht="18">
      <c r="A44" s="127"/>
      <c r="B44" s="128"/>
      <c r="C44" s="129" t="s">
        <v>145</v>
      </c>
      <c r="D44" s="123" t="s">
        <v>18</v>
      </c>
      <c r="E44" s="140"/>
      <c r="F44" s="120">
        <v>16</v>
      </c>
      <c r="G44" s="120">
        <v>45.8</v>
      </c>
      <c r="H44" s="120">
        <f>F44*G44</f>
        <v>732.8</v>
      </c>
      <c r="I44" s="120"/>
      <c r="J44" s="120"/>
      <c r="K44" s="120"/>
      <c r="L44" s="120"/>
      <c r="M44" s="164">
        <f>H44</f>
        <v>732.8</v>
      </c>
    </row>
    <row r="45" spans="1:13" ht="30">
      <c r="A45" s="127"/>
      <c r="B45" s="60" t="s">
        <v>58</v>
      </c>
      <c r="C45" s="66" t="s">
        <v>168</v>
      </c>
      <c r="D45" s="62" t="s">
        <v>11</v>
      </c>
      <c r="E45" s="120"/>
      <c r="F45" s="118">
        <f>F39*2.5</f>
        <v>5.6000000000000005</v>
      </c>
      <c r="G45" s="120"/>
      <c r="H45" s="120">
        <f>G45*F45</f>
        <v>0</v>
      </c>
      <c r="I45" s="120"/>
      <c r="J45" s="120">
        <f>I45*F45</f>
        <v>0</v>
      </c>
      <c r="K45" s="120">
        <v>21.05</v>
      </c>
      <c r="L45" s="120">
        <f>K45*F45</f>
        <v>117.88000000000001</v>
      </c>
      <c r="M45" s="164">
        <f>L45+J45+H45</f>
        <v>117.88000000000001</v>
      </c>
    </row>
    <row r="46" spans="1:13" ht="30">
      <c r="A46" s="115">
        <v>5</v>
      </c>
      <c r="B46" s="183" t="s">
        <v>106</v>
      </c>
      <c r="C46" s="55" t="s">
        <v>107</v>
      </c>
      <c r="D46" s="62" t="s">
        <v>11</v>
      </c>
      <c r="E46" s="62" t="s">
        <v>2</v>
      </c>
      <c r="F46" s="118">
        <f>F45</f>
        <v>5.6000000000000005</v>
      </c>
      <c r="G46" s="63"/>
      <c r="H46" s="76"/>
      <c r="I46" s="63"/>
      <c r="J46" s="76"/>
      <c r="K46" s="62"/>
      <c r="L46" s="76"/>
      <c r="M46" s="77"/>
    </row>
    <row r="47" spans="1:13" ht="18">
      <c r="A47" s="59"/>
      <c r="B47" s="137" t="s">
        <v>108</v>
      </c>
      <c r="C47" s="78" t="s">
        <v>50</v>
      </c>
      <c r="D47" s="62" t="s">
        <v>55</v>
      </c>
      <c r="E47" s="120">
        <v>0.22</v>
      </c>
      <c r="F47" s="120">
        <f>E47*F46</f>
        <v>1.2320000000000002</v>
      </c>
      <c r="G47" s="120">
        <v>0</v>
      </c>
      <c r="H47" s="120">
        <f>G47*F47</f>
        <v>0</v>
      </c>
      <c r="I47" s="120">
        <v>6</v>
      </c>
      <c r="J47" s="120">
        <f>F47*I47</f>
        <v>7.392000000000001</v>
      </c>
      <c r="K47" s="120"/>
      <c r="L47" s="120" t="s">
        <v>2</v>
      </c>
      <c r="M47" s="164">
        <f>J47</f>
        <v>7.392000000000001</v>
      </c>
    </row>
    <row r="48" spans="1:13" ht="18">
      <c r="A48" s="59"/>
      <c r="B48" s="137" t="s">
        <v>109</v>
      </c>
      <c r="C48" s="78" t="s">
        <v>110</v>
      </c>
      <c r="D48" s="62" t="s">
        <v>56</v>
      </c>
      <c r="E48" s="131">
        <v>0.11</v>
      </c>
      <c r="F48" s="120">
        <f>E48*F46</f>
        <v>0.6160000000000001</v>
      </c>
      <c r="G48" s="120"/>
      <c r="H48" s="120" t="s">
        <v>2</v>
      </c>
      <c r="I48" s="120"/>
      <c r="J48" s="120" t="s">
        <v>2</v>
      </c>
      <c r="K48" s="120">
        <v>44.03</v>
      </c>
      <c r="L48" s="120">
        <f>K48*F48</f>
        <v>27.122480000000007</v>
      </c>
      <c r="M48" s="164">
        <f>L48</f>
        <v>27.122480000000007</v>
      </c>
    </row>
    <row r="49" spans="1:13" ht="31.5">
      <c r="A49" s="115">
        <v>6</v>
      </c>
      <c r="B49" s="222" t="s">
        <v>146</v>
      </c>
      <c r="C49" s="117" t="s">
        <v>147</v>
      </c>
      <c r="D49" s="123" t="s">
        <v>82</v>
      </c>
      <c r="E49" s="123"/>
      <c r="F49" s="118">
        <v>26</v>
      </c>
      <c r="G49" s="123"/>
      <c r="H49" s="125"/>
      <c r="I49" s="123"/>
      <c r="J49" s="125"/>
      <c r="K49" s="123"/>
      <c r="L49" s="125"/>
      <c r="M49" s="126"/>
    </row>
    <row r="50" spans="1:13" ht="18">
      <c r="A50" s="127"/>
      <c r="B50" s="128"/>
      <c r="C50" s="61" t="s">
        <v>47</v>
      </c>
      <c r="D50" s="62" t="s">
        <v>55</v>
      </c>
      <c r="E50" s="130">
        <v>0.564</v>
      </c>
      <c r="F50" s="120">
        <f>F49*E50</f>
        <v>14.663999999999998</v>
      </c>
      <c r="G50" s="120"/>
      <c r="H50" s="120"/>
      <c r="I50" s="120">
        <v>6</v>
      </c>
      <c r="J50" s="120">
        <f>F50*I50</f>
        <v>87.98399999999998</v>
      </c>
      <c r="K50" s="120"/>
      <c r="L50" s="120"/>
      <c r="M50" s="121">
        <f>J50</f>
        <v>87.98399999999998</v>
      </c>
    </row>
    <row r="51" spans="1:13" ht="18">
      <c r="A51" s="127"/>
      <c r="B51" s="128"/>
      <c r="C51" s="78" t="s">
        <v>51</v>
      </c>
      <c r="D51" s="62" t="s">
        <v>4</v>
      </c>
      <c r="E51" s="140">
        <v>0.0409</v>
      </c>
      <c r="F51" s="120">
        <f>F49*E51</f>
        <v>1.0634</v>
      </c>
      <c r="G51" s="120"/>
      <c r="H51" s="120"/>
      <c r="I51" s="120"/>
      <c r="J51" s="120"/>
      <c r="K51" s="120">
        <v>4</v>
      </c>
      <c r="L51" s="120">
        <f>F51*K51</f>
        <v>4.2536</v>
      </c>
      <c r="M51" s="121">
        <f>L51</f>
        <v>4.2536</v>
      </c>
    </row>
    <row r="52" spans="1:13" ht="18">
      <c r="A52" s="127"/>
      <c r="B52" s="128"/>
      <c r="C52" s="60" t="s">
        <v>59</v>
      </c>
      <c r="D52" s="123"/>
      <c r="E52" s="120"/>
      <c r="F52" s="120"/>
      <c r="G52" s="120"/>
      <c r="H52" s="120"/>
      <c r="I52" s="120"/>
      <c r="J52" s="120"/>
      <c r="K52" s="120"/>
      <c r="L52" s="120"/>
      <c r="M52" s="121"/>
    </row>
    <row r="53" spans="1:13" ht="18">
      <c r="A53" s="127"/>
      <c r="B53" s="128"/>
      <c r="C53" s="129" t="s">
        <v>148</v>
      </c>
      <c r="D53" s="123" t="s">
        <v>11</v>
      </c>
      <c r="E53" s="140">
        <v>0.0045</v>
      </c>
      <c r="F53" s="140">
        <f>F49*E53</f>
        <v>0.11699999999999999</v>
      </c>
      <c r="G53" s="120">
        <v>1136</v>
      </c>
      <c r="H53" s="120">
        <f>F53*G53</f>
        <v>132.91199999999998</v>
      </c>
      <c r="I53" s="120"/>
      <c r="J53" s="120"/>
      <c r="K53" s="120"/>
      <c r="L53" s="120"/>
      <c r="M53" s="121">
        <f>H53</f>
        <v>132.91199999999998</v>
      </c>
    </row>
    <row r="54" spans="1:13" ht="18">
      <c r="A54" s="127"/>
      <c r="B54" s="128"/>
      <c r="C54" s="129" t="s">
        <v>60</v>
      </c>
      <c r="D54" s="123" t="s">
        <v>4</v>
      </c>
      <c r="E54" s="140">
        <v>0.265</v>
      </c>
      <c r="F54" s="120">
        <f>F49*E54</f>
        <v>6.890000000000001</v>
      </c>
      <c r="G54" s="120">
        <v>4</v>
      </c>
      <c r="H54" s="120">
        <f>G54*F54</f>
        <v>27.560000000000002</v>
      </c>
      <c r="I54" s="120"/>
      <c r="J54" s="120"/>
      <c r="K54" s="120"/>
      <c r="L54" s="120"/>
      <c r="M54" s="121">
        <f>H54</f>
        <v>27.560000000000002</v>
      </c>
    </row>
    <row r="55" spans="1:13" ht="31.5">
      <c r="A55" s="127"/>
      <c r="B55" s="60" t="s">
        <v>58</v>
      </c>
      <c r="C55" s="117" t="s">
        <v>169</v>
      </c>
      <c r="D55" s="62" t="s">
        <v>11</v>
      </c>
      <c r="E55" s="120"/>
      <c r="F55" s="223">
        <f>F53</f>
        <v>0.11699999999999999</v>
      </c>
      <c r="G55" s="120"/>
      <c r="H55" s="120">
        <f>G55*F55</f>
        <v>0</v>
      </c>
      <c r="I55" s="120"/>
      <c r="J55" s="120">
        <f>I55*F55</f>
        <v>0</v>
      </c>
      <c r="K55" s="120">
        <v>21.05</v>
      </c>
      <c r="L55" s="120">
        <f>K55*F55</f>
        <v>2.46285</v>
      </c>
      <c r="M55" s="121">
        <f>L55+J55+H55</f>
        <v>2.46285</v>
      </c>
    </row>
    <row r="56" spans="1:13" ht="18">
      <c r="A56" s="115">
        <v>7</v>
      </c>
      <c r="B56" s="137" t="s">
        <v>149</v>
      </c>
      <c r="C56" s="182" t="s">
        <v>150</v>
      </c>
      <c r="D56" s="123" t="s">
        <v>11</v>
      </c>
      <c r="E56" s="224"/>
      <c r="F56" s="195">
        <f>F60+F61+F62</f>
        <v>0.646</v>
      </c>
      <c r="G56" s="225"/>
      <c r="H56" s="225">
        <f aca="true" t="shared" si="0" ref="H56:H64">F56*G56</f>
        <v>0</v>
      </c>
      <c r="I56" s="225"/>
      <c r="J56" s="225">
        <f aca="true" t="shared" si="1" ref="J56:J64">F56*I56</f>
        <v>0</v>
      </c>
      <c r="K56" s="225"/>
      <c r="L56" s="225">
        <f aca="true" t="shared" si="2" ref="L56:L64">F56*K56</f>
        <v>0</v>
      </c>
      <c r="M56" s="226">
        <f aca="true" t="shared" si="3" ref="M56:M65">L56+J56+H56</f>
        <v>0</v>
      </c>
    </row>
    <row r="57" spans="1:13" ht="18">
      <c r="A57" s="227"/>
      <c r="B57" s="228"/>
      <c r="C57" s="61" t="s">
        <v>47</v>
      </c>
      <c r="D57" s="62" t="s">
        <v>55</v>
      </c>
      <c r="E57" s="168">
        <v>37.4</v>
      </c>
      <c r="F57" s="168">
        <f>F56*E57</f>
        <v>24.1604</v>
      </c>
      <c r="G57" s="229"/>
      <c r="H57" s="229">
        <f t="shared" si="0"/>
        <v>0</v>
      </c>
      <c r="I57" s="229">
        <v>7.8</v>
      </c>
      <c r="J57" s="229">
        <f t="shared" si="1"/>
        <v>188.45112</v>
      </c>
      <c r="K57" s="229"/>
      <c r="L57" s="229">
        <f t="shared" si="2"/>
        <v>0</v>
      </c>
      <c r="M57" s="230">
        <f t="shared" si="3"/>
        <v>188.45112</v>
      </c>
    </row>
    <row r="58" spans="1:13" ht="18">
      <c r="A58" s="227"/>
      <c r="B58" s="228"/>
      <c r="C58" s="78" t="s">
        <v>51</v>
      </c>
      <c r="D58" s="123" t="s">
        <v>4</v>
      </c>
      <c r="E58" s="168">
        <v>6.32</v>
      </c>
      <c r="F58" s="168">
        <f>F56*E58</f>
        <v>4.08272</v>
      </c>
      <c r="G58" s="229"/>
      <c r="H58" s="229">
        <f t="shared" si="0"/>
        <v>0</v>
      </c>
      <c r="I58" s="229"/>
      <c r="J58" s="229">
        <f t="shared" si="1"/>
        <v>0</v>
      </c>
      <c r="K58" s="229">
        <v>4</v>
      </c>
      <c r="L58" s="229">
        <f t="shared" si="2"/>
        <v>16.33088</v>
      </c>
      <c r="M58" s="230">
        <f t="shared" si="3"/>
        <v>16.33088</v>
      </c>
    </row>
    <row r="59" spans="1:13" ht="18">
      <c r="A59" s="227"/>
      <c r="B59" s="228"/>
      <c r="C59" s="60" t="s">
        <v>59</v>
      </c>
      <c r="D59" s="123"/>
      <c r="E59" s="168"/>
      <c r="F59" s="168"/>
      <c r="G59" s="229"/>
      <c r="H59" s="229">
        <f t="shared" si="0"/>
        <v>0</v>
      </c>
      <c r="I59" s="229"/>
      <c r="J59" s="229">
        <f t="shared" si="1"/>
        <v>0</v>
      </c>
      <c r="K59" s="229"/>
      <c r="L59" s="229">
        <f t="shared" si="2"/>
        <v>0</v>
      </c>
      <c r="M59" s="230">
        <f t="shared" si="3"/>
        <v>0</v>
      </c>
    </row>
    <row r="60" spans="1:13" ht="18">
      <c r="A60" s="227"/>
      <c r="B60" s="228"/>
      <c r="C60" s="231" t="s">
        <v>153</v>
      </c>
      <c r="D60" s="123" t="s">
        <v>11</v>
      </c>
      <c r="E60" s="168"/>
      <c r="F60" s="163">
        <v>0.3</v>
      </c>
      <c r="G60" s="229">
        <v>1900</v>
      </c>
      <c r="H60" s="229">
        <f>F60*G60</f>
        <v>570</v>
      </c>
      <c r="I60" s="229"/>
      <c r="J60" s="229">
        <f>F60*I60</f>
        <v>0</v>
      </c>
      <c r="K60" s="229"/>
      <c r="L60" s="229">
        <f>F60*K60</f>
        <v>0</v>
      </c>
      <c r="M60" s="230">
        <f>L60+J60+H60</f>
        <v>570</v>
      </c>
    </row>
    <row r="61" spans="1:13" ht="18">
      <c r="A61" s="227"/>
      <c r="B61" s="228"/>
      <c r="C61" s="231" t="s">
        <v>154</v>
      </c>
      <c r="D61" s="123" t="s">
        <v>11</v>
      </c>
      <c r="E61" s="168"/>
      <c r="F61" s="163">
        <v>0.34</v>
      </c>
      <c r="G61" s="229">
        <v>1900</v>
      </c>
      <c r="H61" s="229">
        <f>F61*G61</f>
        <v>646</v>
      </c>
      <c r="I61" s="229"/>
      <c r="J61" s="229">
        <f>F61*I61</f>
        <v>0</v>
      </c>
      <c r="K61" s="229"/>
      <c r="L61" s="229">
        <f>F61*K61</f>
        <v>0</v>
      </c>
      <c r="M61" s="230">
        <f>L61+J61+H61</f>
        <v>646</v>
      </c>
    </row>
    <row r="62" spans="1:13" ht="31.5">
      <c r="A62" s="227"/>
      <c r="B62" s="228"/>
      <c r="C62" s="231" t="s">
        <v>151</v>
      </c>
      <c r="D62" s="123" t="s">
        <v>11</v>
      </c>
      <c r="E62" s="168"/>
      <c r="F62" s="163">
        <v>0.006</v>
      </c>
      <c r="G62" s="229">
        <v>1636</v>
      </c>
      <c r="H62" s="229">
        <f>F62*G62</f>
        <v>9.816</v>
      </c>
      <c r="I62" s="229"/>
      <c r="J62" s="229">
        <f>F62*I62</f>
        <v>0</v>
      </c>
      <c r="K62" s="229"/>
      <c r="L62" s="229">
        <f>F62*K62</f>
        <v>0</v>
      </c>
      <c r="M62" s="230">
        <f>L62+J62+H62</f>
        <v>9.816</v>
      </c>
    </row>
    <row r="63" spans="1:13" ht="18">
      <c r="A63" s="227"/>
      <c r="B63" s="228"/>
      <c r="C63" s="129" t="s">
        <v>152</v>
      </c>
      <c r="D63" s="123" t="s">
        <v>80</v>
      </c>
      <c r="E63" s="168">
        <v>0.75</v>
      </c>
      <c r="F63" s="163">
        <f>F56*E63</f>
        <v>0.48450000000000004</v>
      </c>
      <c r="G63" s="229">
        <v>92</v>
      </c>
      <c r="H63" s="229">
        <f t="shared" si="0"/>
        <v>44.574000000000005</v>
      </c>
      <c r="I63" s="229"/>
      <c r="J63" s="229">
        <f t="shared" si="1"/>
        <v>0</v>
      </c>
      <c r="K63" s="229"/>
      <c r="L63" s="229">
        <f t="shared" si="2"/>
        <v>0</v>
      </c>
      <c r="M63" s="230">
        <f t="shared" si="3"/>
        <v>44.574000000000005</v>
      </c>
    </row>
    <row r="64" spans="1:13" ht="18">
      <c r="A64" s="227"/>
      <c r="B64" s="228"/>
      <c r="C64" s="129" t="s">
        <v>60</v>
      </c>
      <c r="D64" s="123" t="s">
        <v>4</v>
      </c>
      <c r="E64" s="168">
        <v>7.63</v>
      </c>
      <c r="F64" s="168">
        <f>F56*E64</f>
        <v>4.92898</v>
      </c>
      <c r="G64" s="229">
        <v>4</v>
      </c>
      <c r="H64" s="229">
        <f t="shared" si="0"/>
        <v>19.71592</v>
      </c>
      <c r="I64" s="229"/>
      <c r="J64" s="229">
        <f t="shared" si="1"/>
        <v>0</v>
      </c>
      <c r="K64" s="229"/>
      <c r="L64" s="229">
        <f t="shared" si="2"/>
        <v>0</v>
      </c>
      <c r="M64" s="230">
        <f t="shared" si="3"/>
        <v>19.71592</v>
      </c>
    </row>
    <row r="65" spans="1:13" ht="30">
      <c r="A65" s="115"/>
      <c r="B65" s="60" t="s">
        <v>58</v>
      </c>
      <c r="C65" s="66" t="s">
        <v>170</v>
      </c>
      <c r="D65" s="62" t="s">
        <v>11</v>
      </c>
      <c r="E65" s="120"/>
      <c r="F65" s="122">
        <f>F56</f>
        <v>0.646</v>
      </c>
      <c r="G65" s="120"/>
      <c r="H65" s="120">
        <f>G65*F65</f>
        <v>0</v>
      </c>
      <c r="I65" s="120"/>
      <c r="J65" s="120">
        <f>I65*F65</f>
        <v>0</v>
      </c>
      <c r="K65" s="120">
        <v>21.05</v>
      </c>
      <c r="L65" s="120">
        <f>K65*F65</f>
        <v>13.5983</v>
      </c>
      <c r="M65" s="164">
        <f t="shared" si="3"/>
        <v>13.5983</v>
      </c>
    </row>
    <row r="66" spans="1:13" ht="45">
      <c r="A66" s="115">
        <v>8</v>
      </c>
      <c r="B66" s="65" t="s">
        <v>81</v>
      </c>
      <c r="C66" s="66" t="s">
        <v>113</v>
      </c>
      <c r="D66" s="62" t="s">
        <v>54</v>
      </c>
      <c r="E66" s="131"/>
      <c r="F66" s="124">
        <v>1</v>
      </c>
      <c r="G66" s="131"/>
      <c r="H66" s="120"/>
      <c r="I66" s="131"/>
      <c r="J66" s="120"/>
      <c r="K66" s="131"/>
      <c r="L66" s="120"/>
      <c r="M66" s="121"/>
    </row>
    <row r="67" spans="1:13" ht="18">
      <c r="A67" s="59"/>
      <c r="B67" s="60"/>
      <c r="C67" s="61" t="s">
        <v>47</v>
      </c>
      <c r="D67" s="62" t="s">
        <v>6</v>
      </c>
      <c r="E67" s="120">
        <v>1.78</v>
      </c>
      <c r="F67" s="120">
        <f>F66*E67</f>
        <v>1.78</v>
      </c>
      <c r="G67" s="120"/>
      <c r="H67" s="120"/>
      <c r="I67" s="120">
        <v>6</v>
      </c>
      <c r="J67" s="120">
        <f>F67*I67</f>
        <v>10.68</v>
      </c>
      <c r="K67" s="120"/>
      <c r="L67" s="120"/>
      <c r="M67" s="121">
        <f>J67</f>
        <v>10.68</v>
      </c>
    </row>
    <row r="68" spans="1:13" ht="18">
      <c r="A68" s="59"/>
      <c r="B68" s="60"/>
      <c r="C68" s="60" t="s">
        <v>59</v>
      </c>
      <c r="D68" s="62"/>
      <c r="E68" s="120"/>
      <c r="F68" s="120"/>
      <c r="G68" s="120"/>
      <c r="H68" s="120"/>
      <c r="I68" s="120"/>
      <c r="J68" s="120"/>
      <c r="K68" s="120"/>
      <c r="L68" s="120"/>
      <c r="M68" s="121"/>
    </row>
    <row r="69" spans="1:13" ht="18">
      <c r="A69" s="59"/>
      <c r="B69" s="60"/>
      <c r="C69" s="61" t="s">
        <v>111</v>
      </c>
      <c r="D69" s="62" t="s">
        <v>54</v>
      </c>
      <c r="E69" s="120">
        <v>1.1</v>
      </c>
      <c r="F69" s="120">
        <f>F66*E69</f>
        <v>1.1</v>
      </c>
      <c r="G69" s="120">
        <v>10</v>
      </c>
      <c r="H69" s="120">
        <f>F69*G69</f>
        <v>11</v>
      </c>
      <c r="I69" s="120"/>
      <c r="J69" s="120"/>
      <c r="K69" s="120"/>
      <c r="L69" s="120"/>
      <c r="M69" s="121">
        <f>H69</f>
        <v>11</v>
      </c>
    </row>
    <row r="70" spans="1:13" ht="30">
      <c r="A70" s="59"/>
      <c r="B70" s="60" t="s">
        <v>58</v>
      </c>
      <c r="C70" s="66" t="s">
        <v>171</v>
      </c>
      <c r="D70" s="62" t="s">
        <v>11</v>
      </c>
      <c r="E70" s="120"/>
      <c r="F70" s="118">
        <f>F69*1.9</f>
        <v>2.09</v>
      </c>
      <c r="G70" s="120"/>
      <c r="H70" s="120">
        <f>G70*F70</f>
        <v>0</v>
      </c>
      <c r="I70" s="120"/>
      <c r="J70" s="120">
        <f>I70*F70</f>
        <v>0</v>
      </c>
      <c r="K70" s="120">
        <v>14.92</v>
      </c>
      <c r="L70" s="120">
        <f>K70*F70</f>
        <v>31.182799999999997</v>
      </c>
      <c r="M70" s="121">
        <f>L70+J70+H70</f>
        <v>31.182799999999997</v>
      </c>
    </row>
    <row r="71" spans="1:13" ht="18">
      <c r="A71" s="115"/>
      <c r="B71" s="60"/>
      <c r="C71" s="70" t="s">
        <v>16</v>
      </c>
      <c r="D71" s="71" t="s">
        <v>4</v>
      </c>
      <c r="E71" s="132"/>
      <c r="F71" s="132"/>
      <c r="G71" s="133"/>
      <c r="H71" s="133">
        <f>SUM(H30:H70)</f>
        <v>2227.84336</v>
      </c>
      <c r="I71" s="133"/>
      <c r="J71" s="133">
        <f>SUM(J30:J70)</f>
        <v>351.63192</v>
      </c>
      <c r="K71" s="133"/>
      <c r="L71" s="133">
        <f>SUM(L30:L70)</f>
        <v>356.42179</v>
      </c>
      <c r="M71" s="134">
        <f>H71+J71+L71</f>
        <v>2935.8970699999995</v>
      </c>
    </row>
    <row r="72" spans="1:13" ht="18">
      <c r="A72" s="127"/>
      <c r="B72" s="60"/>
      <c r="C72" s="74" t="s">
        <v>98</v>
      </c>
      <c r="D72" s="62"/>
      <c r="E72" s="131"/>
      <c r="F72" s="120"/>
      <c r="G72" s="120"/>
      <c r="H72" s="120"/>
      <c r="I72" s="120"/>
      <c r="J72" s="120"/>
      <c r="K72" s="120"/>
      <c r="L72" s="120"/>
      <c r="M72" s="121"/>
    </row>
    <row r="73" spans="1:13" ht="30">
      <c r="A73" s="115">
        <v>1</v>
      </c>
      <c r="B73" s="80" t="s">
        <v>7</v>
      </c>
      <c r="C73" s="66" t="s">
        <v>161</v>
      </c>
      <c r="D73" s="62" t="s">
        <v>54</v>
      </c>
      <c r="E73" s="81"/>
      <c r="F73" s="118">
        <v>397</v>
      </c>
      <c r="G73" s="81"/>
      <c r="H73" s="82"/>
      <c r="I73" s="83"/>
      <c r="J73" s="82"/>
      <c r="K73" s="83"/>
      <c r="L73" s="82"/>
      <c r="M73" s="84"/>
    </row>
    <row r="74" spans="1:13" ht="18">
      <c r="A74" s="141"/>
      <c r="B74" s="85"/>
      <c r="C74" s="86" t="s">
        <v>47</v>
      </c>
      <c r="D74" s="87" t="s">
        <v>6</v>
      </c>
      <c r="E74" s="130">
        <v>0.15</v>
      </c>
      <c r="F74" s="120">
        <f>F73*E74</f>
        <v>59.55</v>
      </c>
      <c r="G74" s="120"/>
      <c r="H74" s="120"/>
      <c r="I74" s="120">
        <v>6</v>
      </c>
      <c r="J74" s="120">
        <f>F74*I74</f>
        <v>357.29999999999995</v>
      </c>
      <c r="K74" s="120"/>
      <c r="L74" s="120"/>
      <c r="M74" s="164">
        <f>H74+J74+L74</f>
        <v>357.29999999999995</v>
      </c>
    </row>
    <row r="75" spans="1:13" ht="30">
      <c r="A75" s="141"/>
      <c r="B75" s="85"/>
      <c r="C75" s="86" t="s">
        <v>101</v>
      </c>
      <c r="D75" s="87" t="s">
        <v>67</v>
      </c>
      <c r="E75" s="140">
        <v>0.0216</v>
      </c>
      <c r="F75" s="120">
        <f>F73*E75</f>
        <v>8.5752</v>
      </c>
      <c r="G75" s="120"/>
      <c r="H75" s="120"/>
      <c r="I75" s="120"/>
      <c r="J75" s="120"/>
      <c r="K75" s="120">
        <v>29.6</v>
      </c>
      <c r="L75" s="120">
        <f>F75*K75</f>
        <v>253.82592000000002</v>
      </c>
      <c r="M75" s="164">
        <f>H75+J75+L75</f>
        <v>253.82592000000002</v>
      </c>
    </row>
    <row r="76" spans="1:13" ht="18">
      <c r="A76" s="141"/>
      <c r="B76" s="85"/>
      <c r="C76" s="86" t="s">
        <v>61</v>
      </c>
      <c r="D76" s="87" t="s">
        <v>67</v>
      </c>
      <c r="E76" s="140">
        <v>0.0273</v>
      </c>
      <c r="F76" s="120">
        <f>F74*E76</f>
        <v>1.625715</v>
      </c>
      <c r="G76" s="120"/>
      <c r="H76" s="120"/>
      <c r="I76" s="120"/>
      <c r="J76" s="120"/>
      <c r="K76" s="120">
        <v>24.32</v>
      </c>
      <c r="L76" s="120">
        <f>F76*K76</f>
        <v>39.5373888</v>
      </c>
      <c r="M76" s="164">
        <f>H76+J76+L76</f>
        <v>39.5373888</v>
      </c>
    </row>
    <row r="77" spans="1:13" ht="18">
      <c r="A77" s="141"/>
      <c r="B77" s="85"/>
      <c r="C77" s="86" t="s">
        <v>48</v>
      </c>
      <c r="D77" s="87" t="s">
        <v>67</v>
      </c>
      <c r="E77" s="140">
        <v>0.0097</v>
      </c>
      <c r="F77" s="120">
        <f>F73*E77</f>
        <v>3.8509</v>
      </c>
      <c r="G77" s="120"/>
      <c r="H77" s="120"/>
      <c r="I77" s="120"/>
      <c r="J77" s="120"/>
      <c r="K77" s="120">
        <v>50.75</v>
      </c>
      <c r="L77" s="120">
        <f>F77*K77</f>
        <v>195.433175</v>
      </c>
      <c r="M77" s="164">
        <f>H77+J77+L77</f>
        <v>195.433175</v>
      </c>
    </row>
    <row r="78" spans="1:13" ht="18">
      <c r="A78" s="141"/>
      <c r="B78" s="85"/>
      <c r="C78" s="60" t="s">
        <v>59</v>
      </c>
      <c r="D78" s="87"/>
      <c r="E78" s="140"/>
      <c r="F78" s="120"/>
      <c r="G78" s="120"/>
      <c r="H78" s="120"/>
      <c r="I78" s="120"/>
      <c r="J78" s="120"/>
      <c r="K78" s="120"/>
      <c r="L78" s="120"/>
      <c r="M78" s="164"/>
    </row>
    <row r="79" spans="1:13" ht="18">
      <c r="A79" s="141"/>
      <c r="B79" s="85"/>
      <c r="C79" s="86" t="s">
        <v>62</v>
      </c>
      <c r="D79" s="62" t="s">
        <v>54</v>
      </c>
      <c r="E79" s="120">
        <v>1.22</v>
      </c>
      <c r="F79" s="120">
        <f>F73*E79</f>
        <v>484.34</v>
      </c>
      <c r="G79" s="120">
        <v>18</v>
      </c>
      <c r="H79" s="120">
        <f>F79*G79</f>
        <v>8718.119999999999</v>
      </c>
      <c r="I79" s="120"/>
      <c r="J79" s="120"/>
      <c r="K79" s="120"/>
      <c r="L79" s="120"/>
      <c r="M79" s="164">
        <f>H79+J79+L79</f>
        <v>8718.119999999999</v>
      </c>
    </row>
    <row r="80" spans="1:13" ht="18">
      <c r="A80" s="141"/>
      <c r="B80" s="85"/>
      <c r="C80" s="86" t="s">
        <v>49</v>
      </c>
      <c r="D80" s="62" t="s">
        <v>54</v>
      </c>
      <c r="E80" s="130">
        <v>0.07</v>
      </c>
      <c r="F80" s="120">
        <f>F73*E80</f>
        <v>27.790000000000003</v>
      </c>
      <c r="G80" s="120">
        <v>2.82</v>
      </c>
      <c r="H80" s="120">
        <f>F80*G80</f>
        <v>78.3678</v>
      </c>
      <c r="I80" s="120"/>
      <c r="J80" s="120"/>
      <c r="K80" s="120"/>
      <c r="L80" s="120"/>
      <c r="M80" s="164">
        <f>H80+J80+L80</f>
        <v>78.3678</v>
      </c>
    </row>
    <row r="81" spans="1:13" ht="30">
      <c r="A81" s="141"/>
      <c r="B81" s="60" t="s">
        <v>58</v>
      </c>
      <c r="C81" s="66" t="s">
        <v>172</v>
      </c>
      <c r="D81" s="62" t="s">
        <v>11</v>
      </c>
      <c r="E81" s="120"/>
      <c r="F81" s="118">
        <f>F79*1.6</f>
        <v>774.944</v>
      </c>
      <c r="G81" s="120"/>
      <c r="H81" s="120">
        <f>G81*F81</f>
        <v>0</v>
      </c>
      <c r="I81" s="120"/>
      <c r="J81" s="120">
        <f>I81*F81</f>
        <v>0</v>
      </c>
      <c r="K81" s="120">
        <v>14.92</v>
      </c>
      <c r="L81" s="120">
        <f>K81*F81</f>
        <v>11562.16448</v>
      </c>
      <c r="M81" s="121">
        <f>L81+J81+H81</f>
        <v>11562.16448</v>
      </c>
    </row>
    <row r="82" spans="1:13" ht="30">
      <c r="A82" s="115">
        <v>2</v>
      </c>
      <c r="B82" s="169" t="s">
        <v>99</v>
      </c>
      <c r="C82" s="66" t="s">
        <v>155</v>
      </c>
      <c r="D82" s="60" t="s">
        <v>53</v>
      </c>
      <c r="E82" s="170"/>
      <c r="F82" s="124">
        <v>1369</v>
      </c>
      <c r="G82" s="170"/>
      <c r="H82" s="171"/>
      <c r="I82" s="172"/>
      <c r="J82" s="171"/>
      <c r="K82" s="172"/>
      <c r="L82" s="171"/>
      <c r="M82" s="173"/>
    </row>
    <row r="83" spans="1:13" ht="18">
      <c r="A83" s="88"/>
      <c r="B83" s="174"/>
      <c r="C83" s="175" t="s">
        <v>47</v>
      </c>
      <c r="D83" s="176" t="s">
        <v>6</v>
      </c>
      <c r="E83" s="130">
        <v>0.033</v>
      </c>
      <c r="F83" s="120">
        <f>F82*E83</f>
        <v>45.177</v>
      </c>
      <c r="G83" s="120"/>
      <c r="H83" s="120"/>
      <c r="I83" s="120">
        <v>6</v>
      </c>
      <c r="J83" s="120">
        <f>F83*I83</f>
        <v>271.062</v>
      </c>
      <c r="K83" s="120"/>
      <c r="L83" s="120"/>
      <c r="M83" s="164">
        <f aca="true" t="shared" si="4" ref="M83:M89">H83+J83+L83</f>
        <v>271.062</v>
      </c>
    </row>
    <row r="84" spans="1:13" ht="18">
      <c r="A84" s="88"/>
      <c r="B84" s="174"/>
      <c r="C84" s="175" t="s">
        <v>63</v>
      </c>
      <c r="D84" s="176" t="s">
        <v>67</v>
      </c>
      <c r="E84" s="135">
        <v>0.00042</v>
      </c>
      <c r="F84" s="120">
        <f>F82*E84</f>
        <v>0.57498</v>
      </c>
      <c r="G84" s="120"/>
      <c r="H84" s="120"/>
      <c r="I84" s="120"/>
      <c r="J84" s="120"/>
      <c r="K84" s="120">
        <v>29.6</v>
      </c>
      <c r="L84" s="120">
        <f aca="true" t="shared" si="5" ref="L84:L89">F84*K84</f>
        <v>17.019408000000002</v>
      </c>
      <c r="M84" s="164">
        <f t="shared" si="4"/>
        <v>17.019408000000002</v>
      </c>
    </row>
    <row r="85" spans="1:13" ht="18">
      <c r="A85" s="88"/>
      <c r="B85" s="174"/>
      <c r="C85" s="175" t="s">
        <v>96</v>
      </c>
      <c r="D85" s="176" t="s">
        <v>67</v>
      </c>
      <c r="E85" s="135">
        <v>0.00258</v>
      </c>
      <c r="F85" s="120">
        <f>F82*E85</f>
        <v>3.5320199999999997</v>
      </c>
      <c r="G85" s="120"/>
      <c r="H85" s="120"/>
      <c r="I85" s="120"/>
      <c r="J85" s="120"/>
      <c r="K85" s="120">
        <v>32.4</v>
      </c>
      <c r="L85" s="120">
        <f t="shared" si="5"/>
        <v>114.43744799999999</v>
      </c>
      <c r="M85" s="164">
        <f t="shared" si="4"/>
        <v>114.43744799999999</v>
      </c>
    </row>
    <row r="86" spans="1:13" ht="18">
      <c r="A86" s="88"/>
      <c r="B86" s="174"/>
      <c r="C86" s="175" t="s">
        <v>64</v>
      </c>
      <c r="D86" s="176" t="s">
        <v>67</v>
      </c>
      <c r="E86" s="140">
        <v>0.0112</v>
      </c>
      <c r="F86" s="120">
        <f>F82*E86</f>
        <v>15.3328</v>
      </c>
      <c r="G86" s="120"/>
      <c r="H86" s="120"/>
      <c r="I86" s="120"/>
      <c r="J86" s="120"/>
      <c r="K86" s="120">
        <v>19.84</v>
      </c>
      <c r="L86" s="120">
        <f t="shared" si="5"/>
        <v>304.20275200000003</v>
      </c>
      <c r="M86" s="164">
        <f t="shared" si="4"/>
        <v>304.20275200000003</v>
      </c>
    </row>
    <row r="87" spans="1:13" ht="18">
      <c r="A87" s="88"/>
      <c r="B87" s="174"/>
      <c r="C87" s="175" t="s">
        <v>65</v>
      </c>
      <c r="D87" s="176" t="s">
        <v>67</v>
      </c>
      <c r="E87" s="140">
        <v>0.0248</v>
      </c>
      <c r="F87" s="120">
        <f>F82*E87</f>
        <v>33.9512</v>
      </c>
      <c r="G87" s="120"/>
      <c r="H87" s="120"/>
      <c r="I87" s="120"/>
      <c r="J87" s="120"/>
      <c r="K87" s="120">
        <v>23.56</v>
      </c>
      <c r="L87" s="120">
        <f t="shared" si="5"/>
        <v>799.890272</v>
      </c>
      <c r="M87" s="164">
        <f t="shared" si="4"/>
        <v>799.890272</v>
      </c>
    </row>
    <row r="88" spans="1:13" ht="18">
      <c r="A88" s="88"/>
      <c r="B88" s="174"/>
      <c r="C88" s="175" t="s">
        <v>48</v>
      </c>
      <c r="D88" s="176" t="s">
        <v>67</v>
      </c>
      <c r="E88" s="140">
        <v>0.00414</v>
      </c>
      <c r="F88" s="120">
        <f>F82*E88</f>
        <v>5.66766</v>
      </c>
      <c r="G88" s="120"/>
      <c r="H88" s="120"/>
      <c r="I88" s="120"/>
      <c r="J88" s="120"/>
      <c r="K88" s="120">
        <v>50.75</v>
      </c>
      <c r="L88" s="120">
        <f t="shared" si="5"/>
        <v>287.633745</v>
      </c>
      <c r="M88" s="164">
        <f t="shared" si="4"/>
        <v>287.633745</v>
      </c>
    </row>
    <row r="89" spans="1:13" ht="18">
      <c r="A89" s="88"/>
      <c r="B89" s="174"/>
      <c r="C89" s="175" t="s">
        <v>66</v>
      </c>
      <c r="D89" s="176" t="s">
        <v>67</v>
      </c>
      <c r="E89" s="135">
        <v>0.00053</v>
      </c>
      <c r="F89" s="120">
        <f>F82*E89</f>
        <v>0.7255699999999999</v>
      </c>
      <c r="G89" s="120"/>
      <c r="H89" s="120"/>
      <c r="I89" s="120"/>
      <c r="J89" s="120"/>
      <c r="K89" s="120">
        <v>30.59</v>
      </c>
      <c r="L89" s="120">
        <f t="shared" si="5"/>
        <v>22.1951863</v>
      </c>
      <c r="M89" s="164">
        <f t="shared" si="4"/>
        <v>22.1951863</v>
      </c>
    </row>
    <row r="90" spans="1:13" ht="18">
      <c r="A90" s="88"/>
      <c r="B90" s="174"/>
      <c r="C90" s="60" t="s">
        <v>59</v>
      </c>
      <c r="D90" s="176"/>
      <c r="E90" s="140"/>
      <c r="F90" s="120"/>
      <c r="G90" s="120"/>
      <c r="H90" s="120"/>
      <c r="I90" s="120"/>
      <c r="J90" s="120"/>
      <c r="K90" s="120"/>
      <c r="L90" s="120"/>
      <c r="M90" s="164"/>
    </row>
    <row r="91" spans="1:13" ht="30">
      <c r="A91" s="88"/>
      <c r="B91" s="174"/>
      <c r="C91" s="175" t="s">
        <v>156</v>
      </c>
      <c r="D91" s="60" t="s">
        <v>54</v>
      </c>
      <c r="E91" s="140">
        <v>0.2268</v>
      </c>
      <c r="F91" s="120">
        <f>F82*E91</f>
        <v>310.4892</v>
      </c>
      <c r="G91" s="120">
        <v>29</v>
      </c>
      <c r="H91" s="120">
        <f>F91*G91</f>
        <v>9004.1868</v>
      </c>
      <c r="I91" s="120"/>
      <c r="J91" s="120"/>
      <c r="K91" s="120"/>
      <c r="L91" s="120"/>
      <c r="M91" s="164">
        <f>H91+J91+L91</f>
        <v>9004.1868</v>
      </c>
    </row>
    <row r="92" spans="1:13" ht="18">
      <c r="A92" s="88"/>
      <c r="B92" s="174"/>
      <c r="C92" s="175" t="s">
        <v>49</v>
      </c>
      <c r="D92" s="176" t="s">
        <v>54</v>
      </c>
      <c r="E92" s="130">
        <v>0.03</v>
      </c>
      <c r="F92" s="120">
        <f>F82*E92</f>
        <v>41.07</v>
      </c>
      <c r="G92" s="120">
        <v>2.82</v>
      </c>
      <c r="H92" s="120">
        <f>F92*G92</f>
        <v>115.81739999999999</v>
      </c>
      <c r="I92" s="120"/>
      <c r="J92" s="120"/>
      <c r="K92" s="120"/>
      <c r="L92" s="120"/>
      <c r="M92" s="164">
        <f>H92+J92+L92</f>
        <v>115.81739999999999</v>
      </c>
    </row>
    <row r="93" spans="1:13" ht="30">
      <c r="A93" s="88"/>
      <c r="B93" s="60" t="s">
        <v>58</v>
      </c>
      <c r="C93" s="66" t="s">
        <v>173</v>
      </c>
      <c r="D93" s="62" t="s">
        <v>11</v>
      </c>
      <c r="E93" s="120"/>
      <c r="F93" s="118">
        <f>F91*1.6</f>
        <v>496.78272</v>
      </c>
      <c r="G93" s="120"/>
      <c r="H93" s="120">
        <f>G93*F93</f>
        <v>0</v>
      </c>
      <c r="I93" s="120"/>
      <c r="J93" s="120">
        <f>I93*F93</f>
        <v>0</v>
      </c>
      <c r="K93" s="120">
        <v>14.92</v>
      </c>
      <c r="L93" s="120">
        <f>K93*F93</f>
        <v>7411.9981824</v>
      </c>
      <c r="M93" s="164">
        <f>L93+J93+H93</f>
        <v>7411.9981824</v>
      </c>
    </row>
    <row r="94" spans="1:13" ht="78.75">
      <c r="A94" s="115">
        <v>3</v>
      </c>
      <c r="B94" s="116" t="s">
        <v>116</v>
      </c>
      <c r="C94" s="200" t="s">
        <v>117</v>
      </c>
      <c r="D94" s="128" t="s">
        <v>82</v>
      </c>
      <c r="E94" s="120"/>
      <c r="F94" s="124">
        <v>1120</v>
      </c>
      <c r="G94" s="131"/>
      <c r="H94" s="120"/>
      <c r="I94" s="131"/>
      <c r="J94" s="120"/>
      <c r="K94" s="131"/>
      <c r="L94" s="120"/>
      <c r="M94" s="121"/>
    </row>
    <row r="95" spans="1:13" ht="31.5">
      <c r="A95" s="115"/>
      <c r="B95" s="128"/>
      <c r="C95" s="129" t="s">
        <v>118</v>
      </c>
      <c r="D95" s="123" t="s">
        <v>6</v>
      </c>
      <c r="E95" s="130">
        <v>0.386</v>
      </c>
      <c r="F95" s="120">
        <f>F94*E95</f>
        <v>432.32</v>
      </c>
      <c r="G95" s="131"/>
      <c r="H95" s="120"/>
      <c r="I95" s="120">
        <v>6</v>
      </c>
      <c r="J95" s="120">
        <f>F95*I95</f>
        <v>2593.92</v>
      </c>
      <c r="K95" s="131"/>
      <c r="L95" s="120"/>
      <c r="M95" s="121">
        <f>J95</f>
        <v>2593.92</v>
      </c>
    </row>
    <row r="96" spans="1:13" ht="18">
      <c r="A96" s="115"/>
      <c r="B96" s="128"/>
      <c r="C96" s="202" t="s">
        <v>48</v>
      </c>
      <c r="D96" s="176" t="s">
        <v>67</v>
      </c>
      <c r="E96" s="140">
        <v>0.0226</v>
      </c>
      <c r="F96" s="120">
        <f>F94*E96</f>
        <v>25.311999999999998</v>
      </c>
      <c r="G96" s="120"/>
      <c r="H96" s="120"/>
      <c r="I96" s="120"/>
      <c r="J96" s="120"/>
      <c r="K96" s="120">
        <v>50.75</v>
      </c>
      <c r="L96" s="120">
        <f>F96*K96</f>
        <v>1284.5839999999998</v>
      </c>
      <c r="M96" s="121">
        <f>H96+J96+L96</f>
        <v>1284.5839999999998</v>
      </c>
    </row>
    <row r="97" spans="1:13" ht="18">
      <c r="A97" s="115"/>
      <c r="B97" s="128"/>
      <c r="C97" s="129" t="s">
        <v>114</v>
      </c>
      <c r="D97" s="123" t="s">
        <v>4</v>
      </c>
      <c r="E97" s="140">
        <v>0.0131</v>
      </c>
      <c r="F97" s="120">
        <f>E97*F94</f>
        <v>14.672</v>
      </c>
      <c r="G97" s="131"/>
      <c r="H97" s="120"/>
      <c r="I97" s="131"/>
      <c r="J97" s="120"/>
      <c r="K97" s="120">
        <v>4</v>
      </c>
      <c r="L97" s="120">
        <f>F97*K97</f>
        <v>58.688</v>
      </c>
      <c r="M97" s="121">
        <f>L97*1</f>
        <v>58.688</v>
      </c>
    </row>
    <row r="98" spans="1:13" ht="18">
      <c r="A98" s="115"/>
      <c r="B98" s="128"/>
      <c r="C98" s="60" t="s">
        <v>59</v>
      </c>
      <c r="D98" s="123"/>
      <c r="E98" s="120"/>
      <c r="F98" s="120"/>
      <c r="G98" s="131"/>
      <c r="H98" s="120"/>
      <c r="I98" s="131"/>
      <c r="J98" s="120"/>
      <c r="K98" s="131"/>
      <c r="L98" s="120"/>
      <c r="M98" s="121"/>
    </row>
    <row r="99" spans="1:13" ht="18">
      <c r="A99" s="115"/>
      <c r="B99" s="198"/>
      <c r="C99" s="129" t="s">
        <v>119</v>
      </c>
      <c r="D99" s="203" t="s">
        <v>80</v>
      </c>
      <c r="E99" s="140">
        <v>0.1632</v>
      </c>
      <c r="F99" s="120">
        <f>F94*0.16*1.02</f>
        <v>182.78400000000002</v>
      </c>
      <c r="G99" s="201">
        <v>120</v>
      </c>
      <c r="H99" s="120">
        <f>F99*G99</f>
        <v>21934.08</v>
      </c>
      <c r="I99" s="131"/>
      <c r="J99" s="120"/>
      <c r="K99" s="131"/>
      <c r="L99" s="120"/>
      <c r="M99" s="121">
        <f>H99*1</f>
        <v>21934.08</v>
      </c>
    </row>
    <row r="100" spans="1:13" ht="18">
      <c r="A100" s="115"/>
      <c r="B100" s="198"/>
      <c r="C100" s="129" t="s">
        <v>115</v>
      </c>
      <c r="D100" s="203" t="s">
        <v>11</v>
      </c>
      <c r="E100" s="120"/>
      <c r="F100" s="130">
        <v>4.42</v>
      </c>
      <c r="G100" s="201">
        <v>1551</v>
      </c>
      <c r="H100" s="120">
        <f>F100*G100</f>
        <v>6855.42</v>
      </c>
      <c r="I100" s="131"/>
      <c r="J100" s="120"/>
      <c r="K100" s="131"/>
      <c r="L100" s="120"/>
      <c r="M100" s="121">
        <f>H100*1</f>
        <v>6855.42</v>
      </c>
    </row>
    <row r="101" spans="1:13" ht="31.5">
      <c r="A101" s="115"/>
      <c r="B101" s="198"/>
      <c r="C101" s="129" t="s">
        <v>120</v>
      </c>
      <c r="D101" s="203" t="s">
        <v>11</v>
      </c>
      <c r="E101" s="135">
        <v>0.00019</v>
      </c>
      <c r="F101" s="135">
        <f>F94*E101</f>
        <v>0.21280000000000002</v>
      </c>
      <c r="G101" s="201">
        <v>1136</v>
      </c>
      <c r="H101" s="120">
        <f>F101*G101</f>
        <v>241.7408</v>
      </c>
      <c r="I101" s="131"/>
      <c r="J101" s="120"/>
      <c r="K101" s="131"/>
      <c r="L101" s="120"/>
      <c r="M101" s="121">
        <f>H101*1</f>
        <v>241.7408</v>
      </c>
    </row>
    <row r="102" spans="1:13" ht="18">
      <c r="A102" s="184"/>
      <c r="B102" s="185"/>
      <c r="C102" s="129" t="s">
        <v>121</v>
      </c>
      <c r="D102" s="203" t="s">
        <v>82</v>
      </c>
      <c r="E102" s="135">
        <v>0.00934</v>
      </c>
      <c r="F102" s="135">
        <f>F94*E102</f>
        <v>10.460799999999999</v>
      </c>
      <c r="G102" s="201">
        <v>16</v>
      </c>
      <c r="H102" s="120">
        <f aca="true" t="shared" si="6" ref="H102:H107">F102*G102</f>
        <v>167.37279999999998</v>
      </c>
      <c r="I102" s="131"/>
      <c r="J102" s="120"/>
      <c r="K102" s="131"/>
      <c r="L102" s="120"/>
      <c r="M102" s="121">
        <f>H102*1</f>
        <v>167.37279999999998</v>
      </c>
    </row>
    <row r="103" spans="1:13" ht="18">
      <c r="A103" s="184"/>
      <c r="B103" s="185"/>
      <c r="C103" s="204" t="s">
        <v>49</v>
      </c>
      <c r="D103" s="205" t="s">
        <v>80</v>
      </c>
      <c r="E103" s="130">
        <v>0.178</v>
      </c>
      <c r="F103" s="120">
        <f>F94*E103</f>
        <v>199.35999999999999</v>
      </c>
      <c r="G103" s="120">
        <v>2.82</v>
      </c>
      <c r="H103" s="120">
        <f t="shared" si="6"/>
        <v>562.1951999999999</v>
      </c>
      <c r="I103" s="120"/>
      <c r="J103" s="120"/>
      <c r="K103" s="120"/>
      <c r="L103" s="120"/>
      <c r="M103" s="121">
        <f>H103+J103+L103</f>
        <v>562.1951999999999</v>
      </c>
    </row>
    <row r="104" spans="1:13" ht="18">
      <c r="A104" s="184"/>
      <c r="B104" s="185"/>
      <c r="C104" s="204" t="s">
        <v>122</v>
      </c>
      <c r="D104" s="205" t="s">
        <v>4</v>
      </c>
      <c r="E104" s="135">
        <v>0.00564</v>
      </c>
      <c r="F104" s="120">
        <f>F94*E104</f>
        <v>6.3168</v>
      </c>
      <c r="G104" s="120">
        <v>4</v>
      </c>
      <c r="H104" s="120">
        <f t="shared" si="6"/>
        <v>25.2672</v>
      </c>
      <c r="I104" s="120"/>
      <c r="J104" s="120"/>
      <c r="K104" s="120"/>
      <c r="L104" s="120"/>
      <c r="M104" s="121">
        <f>H104+J104+L104</f>
        <v>25.2672</v>
      </c>
    </row>
    <row r="105" spans="1:13" ht="30">
      <c r="A105" s="184"/>
      <c r="B105" s="198"/>
      <c r="C105" s="66" t="s">
        <v>174</v>
      </c>
      <c r="D105" s="198" t="s">
        <v>11</v>
      </c>
      <c r="E105" s="138">
        <v>2.4</v>
      </c>
      <c r="F105" s="124">
        <f>F99*2.4</f>
        <v>438.68160000000006</v>
      </c>
      <c r="G105" s="138">
        <v>0</v>
      </c>
      <c r="H105" s="138">
        <f t="shared" si="6"/>
        <v>0</v>
      </c>
      <c r="I105" s="138">
        <v>0</v>
      </c>
      <c r="J105" s="138">
        <f>F105*I105</f>
        <v>0</v>
      </c>
      <c r="K105" s="168">
        <v>21.05</v>
      </c>
      <c r="L105" s="138">
        <f>F105*K105</f>
        <v>9234.247680000002</v>
      </c>
      <c r="M105" s="199">
        <f>H105+J105+L105</f>
        <v>9234.247680000002</v>
      </c>
    </row>
    <row r="106" spans="1:13" ht="30">
      <c r="A106" s="184"/>
      <c r="B106" s="198"/>
      <c r="C106" s="66" t="s">
        <v>175</v>
      </c>
      <c r="D106" s="198" t="s">
        <v>11</v>
      </c>
      <c r="E106" s="197"/>
      <c r="F106" s="195">
        <f>F100</f>
        <v>4.42</v>
      </c>
      <c r="G106" s="138">
        <v>0</v>
      </c>
      <c r="H106" s="138">
        <f t="shared" si="6"/>
        <v>0</v>
      </c>
      <c r="I106" s="138">
        <v>0</v>
      </c>
      <c r="J106" s="138">
        <f>F106*I106</f>
        <v>0</v>
      </c>
      <c r="K106" s="168">
        <v>21.05</v>
      </c>
      <c r="L106" s="138">
        <f>F106*K106</f>
        <v>93.041</v>
      </c>
      <c r="M106" s="199">
        <f>H106+J106+L106</f>
        <v>93.041</v>
      </c>
    </row>
    <row r="107" spans="1:13" ht="30">
      <c r="A107" s="184"/>
      <c r="B107" s="198"/>
      <c r="C107" s="66" t="s">
        <v>169</v>
      </c>
      <c r="D107" s="198" t="s">
        <v>11</v>
      </c>
      <c r="E107" s="197"/>
      <c r="F107" s="206">
        <f>F101</f>
        <v>0.21280000000000002</v>
      </c>
      <c r="G107" s="138">
        <v>0</v>
      </c>
      <c r="H107" s="138">
        <f t="shared" si="6"/>
        <v>0</v>
      </c>
      <c r="I107" s="138">
        <v>0</v>
      </c>
      <c r="J107" s="138">
        <f>F107*I107</f>
        <v>0</v>
      </c>
      <c r="K107" s="168">
        <v>21.05</v>
      </c>
      <c r="L107" s="138">
        <f>F107*K107</f>
        <v>4.47944</v>
      </c>
      <c r="M107" s="199">
        <f>H107+J107+L107</f>
        <v>4.47944</v>
      </c>
    </row>
    <row r="108" spans="1:13" ht="31.5">
      <c r="A108" s="115">
        <v>4</v>
      </c>
      <c r="B108" s="162" t="s">
        <v>123</v>
      </c>
      <c r="C108" s="200" t="s">
        <v>124</v>
      </c>
      <c r="D108" s="203" t="s">
        <v>82</v>
      </c>
      <c r="E108" s="207"/>
      <c r="F108" s="124">
        <f>F94</f>
        <v>1120</v>
      </c>
      <c r="G108" s="207"/>
      <c r="H108" s="208"/>
      <c r="I108" s="207"/>
      <c r="J108" s="208"/>
      <c r="K108" s="207"/>
      <c r="L108" s="208"/>
      <c r="M108" s="209"/>
    </row>
    <row r="109" spans="1:13" ht="18">
      <c r="A109" s="210"/>
      <c r="B109" s="211"/>
      <c r="C109" s="61" t="s">
        <v>47</v>
      </c>
      <c r="D109" s="123" t="s">
        <v>6</v>
      </c>
      <c r="E109" s="163">
        <v>0.197</v>
      </c>
      <c r="F109" s="138">
        <f>E109*F108</f>
        <v>220.64000000000001</v>
      </c>
      <c r="G109" s="138"/>
      <c r="H109" s="138"/>
      <c r="I109" s="138">
        <v>7.8</v>
      </c>
      <c r="J109" s="138">
        <f>F109*I109</f>
        <v>1720.9920000000002</v>
      </c>
      <c r="K109" s="138"/>
      <c r="L109" s="138"/>
      <c r="M109" s="139">
        <f>H109+J109+L109</f>
        <v>1720.9920000000002</v>
      </c>
    </row>
    <row r="110" spans="1:13" ht="18">
      <c r="A110" s="210"/>
      <c r="B110" s="211"/>
      <c r="C110" s="78" t="s">
        <v>51</v>
      </c>
      <c r="D110" s="205" t="s">
        <v>4</v>
      </c>
      <c r="E110" s="163">
        <v>0.0437</v>
      </c>
      <c r="F110" s="138">
        <f>E110*F108</f>
        <v>48.944</v>
      </c>
      <c r="G110" s="138"/>
      <c r="H110" s="138"/>
      <c r="I110" s="138"/>
      <c r="J110" s="138"/>
      <c r="K110" s="138">
        <v>4</v>
      </c>
      <c r="L110" s="138">
        <f>F110*K110</f>
        <v>195.776</v>
      </c>
      <c r="M110" s="139">
        <f>H110+J110+L110</f>
        <v>195.776</v>
      </c>
    </row>
    <row r="111" spans="1:13" ht="18">
      <c r="A111" s="210"/>
      <c r="B111" s="211"/>
      <c r="C111" s="60" t="s">
        <v>59</v>
      </c>
      <c r="D111" s="205"/>
      <c r="E111" s="168"/>
      <c r="F111" s="138"/>
      <c r="G111" s="138"/>
      <c r="H111" s="138"/>
      <c r="I111" s="138"/>
      <c r="J111" s="138"/>
      <c r="K111" s="138"/>
      <c r="L111" s="138"/>
      <c r="M111" s="139"/>
    </row>
    <row r="112" spans="1:13" ht="18">
      <c r="A112" s="210"/>
      <c r="B112" s="211"/>
      <c r="C112" s="129" t="s">
        <v>125</v>
      </c>
      <c r="D112" s="205" t="s">
        <v>112</v>
      </c>
      <c r="E112" s="168">
        <v>0.5</v>
      </c>
      <c r="F112" s="138">
        <f>E112*F108</f>
        <v>560</v>
      </c>
      <c r="G112" s="138">
        <v>5</v>
      </c>
      <c r="H112" s="138">
        <f>G112*F112</f>
        <v>2800</v>
      </c>
      <c r="I112" s="138"/>
      <c r="J112" s="138"/>
      <c r="K112" s="138"/>
      <c r="L112" s="138"/>
      <c r="M112" s="139">
        <f>H112+J112+L112</f>
        <v>2800</v>
      </c>
    </row>
    <row r="113" spans="1:13" ht="18">
      <c r="A113" s="210"/>
      <c r="B113" s="211"/>
      <c r="C113" s="129" t="s">
        <v>60</v>
      </c>
      <c r="D113" s="205" t="s">
        <v>4</v>
      </c>
      <c r="E113" s="196">
        <v>0.072</v>
      </c>
      <c r="F113" s="138">
        <f>E113*F108</f>
        <v>80.64</v>
      </c>
      <c r="G113" s="138">
        <v>4</v>
      </c>
      <c r="H113" s="138">
        <f>G113*F113</f>
        <v>322.56</v>
      </c>
      <c r="I113" s="138"/>
      <c r="J113" s="138"/>
      <c r="K113" s="138"/>
      <c r="L113" s="138"/>
      <c r="M113" s="139">
        <f>H113+J113+L113</f>
        <v>322.56</v>
      </c>
    </row>
    <row r="114" spans="1:13" ht="30">
      <c r="A114" s="184"/>
      <c r="B114" s="198"/>
      <c r="C114" s="66" t="s">
        <v>126</v>
      </c>
      <c r="D114" s="198" t="s">
        <v>11</v>
      </c>
      <c r="E114" s="197"/>
      <c r="F114" s="195">
        <f>F112/1000</f>
        <v>0.56</v>
      </c>
      <c r="G114" s="138">
        <v>0</v>
      </c>
      <c r="H114" s="138">
        <f>F114*G114</f>
        <v>0</v>
      </c>
      <c r="I114" s="138">
        <v>0</v>
      </c>
      <c r="J114" s="138">
        <f>F114*I114</f>
        <v>0</v>
      </c>
      <c r="K114" s="168">
        <v>66.99</v>
      </c>
      <c r="L114" s="138">
        <f>F114*K114</f>
        <v>37.5144</v>
      </c>
      <c r="M114" s="199">
        <f>H114+J114+L114</f>
        <v>37.5144</v>
      </c>
    </row>
    <row r="115" spans="1:13" ht="18">
      <c r="A115" s="88"/>
      <c r="B115" s="60"/>
      <c r="C115" s="70" t="s">
        <v>17</v>
      </c>
      <c r="D115" s="71" t="s">
        <v>4</v>
      </c>
      <c r="E115" s="132"/>
      <c r="F115" s="132"/>
      <c r="G115" s="133"/>
      <c r="H115" s="133">
        <f>SUM(H73:H114)</f>
        <v>50825.128</v>
      </c>
      <c r="I115" s="133"/>
      <c r="J115" s="133">
        <f>SUM(J73:J114)</f>
        <v>4943.274</v>
      </c>
      <c r="K115" s="133"/>
      <c r="L115" s="133">
        <f>SUM(L73:L114)</f>
        <v>31916.6684775</v>
      </c>
      <c r="M115" s="134">
        <f>H115+J115+L115</f>
        <v>87685.07047749999</v>
      </c>
    </row>
    <row r="116" spans="1:13" ht="30">
      <c r="A116" s="88"/>
      <c r="B116" s="60"/>
      <c r="C116" s="186" t="s">
        <v>128</v>
      </c>
      <c r="D116" s="71"/>
      <c r="E116" s="132"/>
      <c r="F116" s="132"/>
      <c r="G116" s="133"/>
      <c r="H116" s="133"/>
      <c r="I116" s="133"/>
      <c r="J116" s="133"/>
      <c r="K116" s="133"/>
      <c r="L116" s="133"/>
      <c r="M116" s="134"/>
    </row>
    <row r="117" spans="1:13" ht="18">
      <c r="A117" s="88"/>
      <c r="B117" s="60"/>
      <c r="C117" s="186" t="s">
        <v>129</v>
      </c>
      <c r="D117" s="71"/>
      <c r="E117" s="132"/>
      <c r="F117" s="132"/>
      <c r="G117" s="133"/>
      <c r="H117" s="133"/>
      <c r="I117" s="133"/>
      <c r="J117" s="133"/>
      <c r="K117" s="133"/>
      <c r="L117" s="133"/>
      <c r="M117" s="134"/>
    </row>
    <row r="118" spans="1:13" ht="45">
      <c r="A118" s="115">
        <v>1</v>
      </c>
      <c r="B118" s="75" t="s">
        <v>86</v>
      </c>
      <c r="C118" s="55" t="s">
        <v>87</v>
      </c>
      <c r="D118" s="62" t="s">
        <v>54</v>
      </c>
      <c r="E118" s="62" t="s">
        <v>2</v>
      </c>
      <c r="F118" s="118">
        <v>5.3</v>
      </c>
      <c r="G118" s="63"/>
      <c r="H118" s="76"/>
      <c r="I118" s="63"/>
      <c r="J118" s="76"/>
      <c r="K118" s="62"/>
      <c r="L118" s="76"/>
      <c r="M118" s="77"/>
    </row>
    <row r="119" spans="1:13" ht="18">
      <c r="A119" s="59"/>
      <c r="B119" s="62"/>
      <c r="C119" s="78" t="s">
        <v>50</v>
      </c>
      <c r="D119" s="62" t="s">
        <v>55</v>
      </c>
      <c r="E119" s="130">
        <v>0.02</v>
      </c>
      <c r="F119" s="120">
        <f>E119*F118</f>
        <v>0.106</v>
      </c>
      <c r="G119" s="120">
        <v>0</v>
      </c>
      <c r="H119" s="120">
        <f>G119*F119</f>
        <v>0</v>
      </c>
      <c r="I119" s="120">
        <v>6</v>
      </c>
      <c r="J119" s="120">
        <f>F119*I119</f>
        <v>0.636</v>
      </c>
      <c r="K119" s="120"/>
      <c r="L119" s="120" t="s">
        <v>2</v>
      </c>
      <c r="M119" s="121">
        <f>J119</f>
        <v>0.636</v>
      </c>
    </row>
    <row r="120" spans="1:13" ht="18">
      <c r="A120" s="59"/>
      <c r="B120" s="62"/>
      <c r="C120" s="78" t="s">
        <v>68</v>
      </c>
      <c r="D120" s="62" t="s">
        <v>56</v>
      </c>
      <c r="E120" s="131">
        <v>0.0448</v>
      </c>
      <c r="F120" s="120">
        <f>E120*F118</f>
        <v>0.23743999999999998</v>
      </c>
      <c r="G120" s="120"/>
      <c r="H120" s="120" t="s">
        <v>2</v>
      </c>
      <c r="I120" s="120"/>
      <c r="J120" s="120" t="s">
        <v>2</v>
      </c>
      <c r="K120" s="120">
        <v>40.7</v>
      </c>
      <c r="L120" s="120">
        <f>K120*F120</f>
        <v>9.663808</v>
      </c>
      <c r="M120" s="121">
        <f>L120</f>
        <v>9.663808</v>
      </c>
    </row>
    <row r="121" spans="1:13" ht="18">
      <c r="A121" s="59"/>
      <c r="B121" s="60"/>
      <c r="C121" s="78" t="s">
        <v>51</v>
      </c>
      <c r="D121" s="62" t="s">
        <v>4</v>
      </c>
      <c r="E121" s="140">
        <v>0.0021</v>
      </c>
      <c r="F121" s="120">
        <f>F118*E121</f>
        <v>0.01113</v>
      </c>
      <c r="G121" s="120"/>
      <c r="H121" s="120" t="s">
        <v>2</v>
      </c>
      <c r="I121" s="120"/>
      <c r="J121" s="120" t="s">
        <v>2</v>
      </c>
      <c r="K121" s="120">
        <v>4</v>
      </c>
      <c r="L121" s="120">
        <f>F121*K121</f>
        <v>0.04452</v>
      </c>
      <c r="M121" s="121">
        <f>L121</f>
        <v>0.04452</v>
      </c>
    </row>
    <row r="122" spans="1:13" ht="18">
      <c r="A122" s="115">
        <v>2</v>
      </c>
      <c r="B122" s="79" t="s">
        <v>85</v>
      </c>
      <c r="C122" s="66" t="s">
        <v>88</v>
      </c>
      <c r="D122" s="62" t="s">
        <v>54</v>
      </c>
      <c r="E122" s="131" t="s">
        <v>2</v>
      </c>
      <c r="F122" s="118">
        <v>0.5</v>
      </c>
      <c r="G122" s="120"/>
      <c r="H122" s="120"/>
      <c r="I122" s="120"/>
      <c r="J122" s="120"/>
      <c r="K122" s="120"/>
      <c r="L122" s="120"/>
      <c r="M122" s="136"/>
    </row>
    <row r="123" spans="1:13" ht="18">
      <c r="A123" s="115"/>
      <c r="B123" s="62"/>
      <c r="C123" s="78" t="s">
        <v>50</v>
      </c>
      <c r="D123" s="62" t="s">
        <v>57</v>
      </c>
      <c r="E123" s="131">
        <v>2.06</v>
      </c>
      <c r="F123" s="120">
        <f>F122*E123</f>
        <v>1.03</v>
      </c>
      <c r="G123" s="120">
        <v>0</v>
      </c>
      <c r="H123" s="120">
        <f>F123*G123</f>
        <v>0</v>
      </c>
      <c r="I123" s="120">
        <v>6</v>
      </c>
      <c r="J123" s="120">
        <f>F123*I123</f>
        <v>6.18</v>
      </c>
      <c r="K123" s="120"/>
      <c r="L123" s="120" t="s">
        <v>2</v>
      </c>
      <c r="M123" s="121">
        <f>J123</f>
        <v>6.18</v>
      </c>
    </row>
    <row r="124" spans="1:13" ht="30">
      <c r="A124" s="115">
        <v>3</v>
      </c>
      <c r="B124" s="79" t="s">
        <v>10</v>
      </c>
      <c r="C124" s="66" t="s">
        <v>52</v>
      </c>
      <c r="D124" s="62" t="s">
        <v>54</v>
      </c>
      <c r="E124" s="131" t="s">
        <v>2</v>
      </c>
      <c r="F124" s="118">
        <f>F122</f>
        <v>0.5</v>
      </c>
      <c r="G124" s="120"/>
      <c r="H124" s="120"/>
      <c r="I124" s="120"/>
      <c r="J124" s="120"/>
      <c r="K124" s="120"/>
      <c r="L124" s="120"/>
      <c r="M124" s="136"/>
    </row>
    <row r="125" spans="1:13" ht="18">
      <c r="A125" s="59"/>
      <c r="B125" s="62"/>
      <c r="C125" s="78" t="s">
        <v>50</v>
      </c>
      <c r="D125" s="62" t="s">
        <v>57</v>
      </c>
      <c r="E125" s="131">
        <v>0.87</v>
      </c>
      <c r="F125" s="120">
        <f>F124*E125</f>
        <v>0.435</v>
      </c>
      <c r="G125" s="120">
        <v>0</v>
      </c>
      <c r="H125" s="120">
        <f>F125*G125</f>
        <v>0</v>
      </c>
      <c r="I125" s="120">
        <v>6</v>
      </c>
      <c r="J125" s="120">
        <f>F125*I125</f>
        <v>2.61</v>
      </c>
      <c r="K125" s="120"/>
      <c r="L125" s="120" t="s">
        <v>2</v>
      </c>
      <c r="M125" s="121">
        <f>J125</f>
        <v>2.61</v>
      </c>
    </row>
    <row r="126" spans="1:13" ht="18">
      <c r="A126" s="115">
        <v>4</v>
      </c>
      <c r="B126" s="60" t="s">
        <v>58</v>
      </c>
      <c r="C126" s="66" t="s">
        <v>141</v>
      </c>
      <c r="D126" s="62" t="s">
        <v>11</v>
      </c>
      <c r="E126" s="120"/>
      <c r="F126" s="118">
        <f>(F118+F124)*1.9</f>
        <v>11.02</v>
      </c>
      <c r="G126" s="120"/>
      <c r="H126" s="120">
        <f>G126*F126</f>
        <v>0</v>
      </c>
      <c r="I126" s="120"/>
      <c r="J126" s="120">
        <f>I126*F126</f>
        <v>0</v>
      </c>
      <c r="K126" s="120">
        <v>1.22</v>
      </c>
      <c r="L126" s="120">
        <f>K126*F126</f>
        <v>13.4444</v>
      </c>
      <c r="M126" s="121">
        <f>L126+J126+H126</f>
        <v>13.4444</v>
      </c>
    </row>
    <row r="127" spans="1:13" ht="30">
      <c r="A127" s="115">
        <v>5</v>
      </c>
      <c r="B127" s="80" t="s">
        <v>7</v>
      </c>
      <c r="C127" s="66" t="s">
        <v>136</v>
      </c>
      <c r="D127" s="62" t="s">
        <v>54</v>
      </c>
      <c r="E127" s="81"/>
      <c r="F127" s="118">
        <v>2</v>
      </c>
      <c r="G127" s="81"/>
      <c r="H127" s="82"/>
      <c r="I127" s="83"/>
      <c r="J127" s="82"/>
      <c r="K127" s="83"/>
      <c r="L127" s="82"/>
      <c r="M127" s="84"/>
    </row>
    <row r="128" spans="1:13" ht="18">
      <c r="A128" s="141"/>
      <c r="B128" s="85"/>
      <c r="C128" s="86" t="s">
        <v>47</v>
      </c>
      <c r="D128" s="87" t="s">
        <v>6</v>
      </c>
      <c r="E128" s="130">
        <v>0.15</v>
      </c>
      <c r="F128" s="120">
        <f>F127*E128</f>
        <v>0.3</v>
      </c>
      <c r="G128" s="120"/>
      <c r="H128" s="120"/>
      <c r="I128" s="120">
        <v>6</v>
      </c>
      <c r="J128" s="120">
        <f>F128*I128</f>
        <v>1.7999999999999998</v>
      </c>
      <c r="K128" s="120"/>
      <c r="L128" s="120"/>
      <c r="M128" s="164">
        <f>H128+J128+L128</f>
        <v>1.7999999999999998</v>
      </c>
    </row>
    <row r="129" spans="1:13" ht="30">
      <c r="A129" s="141"/>
      <c r="B129" s="85"/>
      <c r="C129" s="86" t="s">
        <v>101</v>
      </c>
      <c r="D129" s="87" t="s">
        <v>67</v>
      </c>
      <c r="E129" s="140">
        <v>0.0216</v>
      </c>
      <c r="F129" s="120">
        <f>F127*E129</f>
        <v>0.0432</v>
      </c>
      <c r="G129" s="120"/>
      <c r="H129" s="120"/>
      <c r="I129" s="120"/>
      <c r="J129" s="120"/>
      <c r="K129" s="120">
        <v>29.6</v>
      </c>
      <c r="L129" s="120">
        <f>F129*K129</f>
        <v>1.27872</v>
      </c>
      <c r="M129" s="164">
        <f>H129+J129+L129</f>
        <v>1.27872</v>
      </c>
    </row>
    <row r="130" spans="1:13" ht="18">
      <c r="A130" s="141"/>
      <c r="B130" s="85"/>
      <c r="C130" s="86" t="s">
        <v>61</v>
      </c>
      <c r="D130" s="87" t="s">
        <v>67</v>
      </c>
      <c r="E130" s="140">
        <v>0.0273</v>
      </c>
      <c r="F130" s="120">
        <f>F128*E130</f>
        <v>0.00819</v>
      </c>
      <c r="G130" s="120"/>
      <c r="H130" s="120"/>
      <c r="I130" s="120"/>
      <c r="J130" s="120"/>
      <c r="K130" s="120">
        <v>24.32</v>
      </c>
      <c r="L130" s="120">
        <f>F130*K130</f>
        <v>0.1991808</v>
      </c>
      <c r="M130" s="164">
        <f>H130+J130+L130</f>
        <v>0.1991808</v>
      </c>
    </row>
    <row r="131" spans="1:13" ht="18">
      <c r="A131" s="141"/>
      <c r="B131" s="85"/>
      <c r="C131" s="86" t="s">
        <v>48</v>
      </c>
      <c r="D131" s="87" t="s">
        <v>67</v>
      </c>
      <c r="E131" s="140">
        <v>0.0097</v>
      </c>
      <c r="F131" s="120">
        <f>F127*E131</f>
        <v>0.0194</v>
      </c>
      <c r="G131" s="120"/>
      <c r="H131" s="120"/>
      <c r="I131" s="120"/>
      <c r="J131" s="120"/>
      <c r="K131" s="120">
        <v>50.75</v>
      </c>
      <c r="L131" s="120">
        <f>F131*K131</f>
        <v>0.98455</v>
      </c>
      <c r="M131" s="164">
        <f>H131+J131+L131</f>
        <v>0.98455</v>
      </c>
    </row>
    <row r="132" spans="1:13" ht="18">
      <c r="A132" s="141"/>
      <c r="B132" s="85"/>
      <c r="C132" s="60" t="s">
        <v>59</v>
      </c>
      <c r="D132" s="87"/>
      <c r="E132" s="140"/>
      <c r="F132" s="120"/>
      <c r="G132" s="120"/>
      <c r="H132" s="120"/>
      <c r="I132" s="120"/>
      <c r="J132" s="120"/>
      <c r="K132" s="120"/>
      <c r="L132" s="120"/>
      <c r="M132" s="164"/>
    </row>
    <row r="133" spans="1:13" ht="18">
      <c r="A133" s="141"/>
      <c r="B133" s="85"/>
      <c r="C133" s="86" t="s">
        <v>62</v>
      </c>
      <c r="D133" s="62" t="s">
        <v>54</v>
      </c>
      <c r="E133" s="120">
        <v>1.22</v>
      </c>
      <c r="F133" s="120">
        <f>F127*E133</f>
        <v>2.44</v>
      </c>
      <c r="G133" s="120">
        <v>18</v>
      </c>
      <c r="H133" s="120">
        <f>F133*G133</f>
        <v>43.92</v>
      </c>
      <c r="I133" s="120"/>
      <c r="J133" s="120"/>
      <c r="K133" s="120"/>
      <c r="L133" s="120"/>
      <c r="M133" s="164">
        <f>H133+J133+L133</f>
        <v>43.92</v>
      </c>
    </row>
    <row r="134" spans="1:13" ht="18">
      <c r="A134" s="141"/>
      <c r="B134" s="85"/>
      <c r="C134" s="86" t="s">
        <v>49</v>
      </c>
      <c r="D134" s="62" t="s">
        <v>54</v>
      </c>
      <c r="E134" s="130">
        <v>0.07</v>
      </c>
      <c r="F134" s="120">
        <f>F127*E134</f>
        <v>0.14</v>
      </c>
      <c r="G134" s="120">
        <v>2.82</v>
      </c>
      <c r="H134" s="120">
        <f>F134*G134</f>
        <v>0.39480000000000004</v>
      </c>
      <c r="I134" s="120"/>
      <c r="J134" s="120"/>
      <c r="K134" s="120"/>
      <c r="L134" s="120"/>
      <c r="M134" s="164">
        <f>H134+J134+L134</f>
        <v>0.39480000000000004</v>
      </c>
    </row>
    <row r="135" spans="1:13" ht="30">
      <c r="A135" s="141"/>
      <c r="B135" s="60" t="s">
        <v>58</v>
      </c>
      <c r="C135" s="66" t="s">
        <v>172</v>
      </c>
      <c r="D135" s="62" t="s">
        <v>11</v>
      </c>
      <c r="E135" s="120"/>
      <c r="F135" s="118">
        <f>F133*1.6</f>
        <v>3.904</v>
      </c>
      <c r="G135" s="120"/>
      <c r="H135" s="120">
        <f>G135*F135</f>
        <v>0</v>
      </c>
      <c r="I135" s="120"/>
      <c r="J135" s="120">
        <f>I135*F135</f>
        <v>0</v>
      </c>
      <c r="K135" s="120">
        <v>14.92</v>
      </c>
      <c r="L135" s="120">
        <f>K135*F135</f>
        <v>58.247679999999995</v>
      </c>
      <c r="M135" s="121">
        <f>L135+J135+H135</f>
        <v>58.247679999999995</v>
      </c>
    </row>
    <row r="136" spans="1:13" ht="63">
      <c r="A136" s="115">
        <v>6</v>
      </c>
      <c r="B136" s="116" t="s">
        <v>116</v>
      </c>
      <c r="C136" s="200" t="s">
        <v>130</v>
      </c>
      <c r="D136" s="128" t="s">
        <v>82</v>
      </c>
      <c r="E136" s="120"/>
      <c r="F136" s="124">
        <v>21</v>
      </c>
      <c r="G136" s="131"/>
      <c r="H136" s="120"/>
      <c r="I136" s="131"/>
      <c r="J136" s="120"/>
      <c r="K136" s="131"/>
      <c r="L136" s="120"/>
      <c r="M136" s="121"/>
    </row>
    <row r="137" spans="1:13" ht="31.5">
      <c r="A137" s="115"/>
      <c r="B137" s="128"/>
      <c r="C137" s="129" t="s">
        <v>131</v>
      </c>
      <c r="D137" s="123" t="s">
        <v>6</v>
      </c>
      <c r="E137" s="135">
        <v>0.36788</v>
      </c>
      <c r="F137" s="120">
        <f>F136*E137</f>
        <v>7.725479999999999</v>
      </c>
      <c r="G137" s="131"/>
      <c r="H137" s="120"/>
      <c r="I137" s="120">
        <v>6</v>
      </c>
      <c r="J137" s="120">
        <f>F137*I137</f>
        <v>46.35288</v>
      </c>
      <c r="K137" s="131"/>
      <c r="L137" s="120"/>
      <c r="M137" s="121">
        <f>J137</f>
        <v>46.35288</v>
      </c>
    </row>
    <row r="138" spans="1:13" ht="18">
      <c r="A138" s="115"/>
      <c r="B138" s="128"/>
      <c r="C138" s="86" t="s">
        <v>48</v>
      </c>
      <c r="D138" s="87" t="s">
        <v>67</v>
      </c>
      <c r="E138" s="140">
        <v>0.0226</v>
      </c>
      <c r="F138" s="120">
        <f>F136*E138</f>
        <v>0.47459999999999997</v>
      </c>
      <c r="G138" s="120"/>
      <c r="H138" s="120"/>
      <c r="I138" s="120"/>
      <c r="J138" s="120"/>
      <c r="K138" s="120">
        <v>50.75</v>
      </c>
      <c r="L138" s="120">
        <f>F138*K138</f>
        <v>24.085949999999997</v>
      </c>
      <c r="M138" s="121">
        <f>H138+J138+L138</f>
        <v>24.085949999999997</v>
      </c>
    </row>
    <row r="139" spans="1:13" ht="18">
      <c r="A139" s="115"/>
      <c r="B139" s="128"/>
      <c r="C139" s="78" t="s">
        <v>51</v>
      </c>
      <c r="D139" s="123" t="s">
        <v>4</v>
      </c>
      <c r="E139" s="140">
        <v>0.0131</v>
      </c>
      <c r="F139" s="120">
        <f>E139*F136</f>
        <v>0.2751</v>
      </c>
      <c r="G139" s="131"/>
      <c r="H139" s="120"/>
      <c r="I139" s="131"/>
      <c r="J139" s="120"/>
      <c r="K139" s="120">
        <v>4</v>
      </c>
      <c r="L139" s="120">
        <f>F139*K139</f>
        <v>1.1004</v>
      </c>
      <c r="M139" s="121">
        <f>L139*1</f>
        <v>1.1004</v>
      </c>
    </row>
    <row r="140" spans="1:13" ht="18">
      <c r="A140" s="115"/>
      <c r="B140" s="128"/>
      <c r="C140" s="60" t="s">
        <v>59</v>
      </c>
      <c r="D140" s="123"/>
      <c r="E140" s="120"/>
      <c r="F140" s="120"/>
      <c r="G140" s="131"/>
      <c r="H140" s="120"/>
      <c r="I140" s="131"/>
      <c r="J140" s="120"/>
      <c r="K140" s="131"/>
      <c r="L140" s="120"/>
      <c r="M140" s="121"/>
    </row>
    <row r="141" spans="1:13" ht="18">
      <c r="A141" s="115"/>
      <c r="B141" s="198"/>
      <c r="C141" s="129" t="s">
        <v>132</v>
      </c>
      <c r="D141" s="203" t="s">
        <v>80</v>
      </c>
      <c r="E141" s="140">
        <v>0.1224</v>
      </c>
      <c r="F141" s="120">
        <f>F136*E141</f>
        <v>2.5704</v>
      </c>
      <c r="G141" s="201">
        <v>120</v>
      </c>
      <c r="H141" s="120">
        <f aca="true" t="shared" si="7" ref="H141:H147">F141*G141</f>
        <v>308.448</v>
      </c>
      <c r="I141" s="131"/>
      <c r="J141" s="120"/>
      <c r="K141" s="131"/>
      <c r="L141" s="120"/>
      <c r="M141" s="121">
        <f>H141*1</f>
        <v>308.448</v>
      </c>
    </row>
    <row r="142" spans="1:13" ht="31.5">
      <c r="A142" s="115"/>
      <c r="B142" s="198"/>
      <c r="C142" s="129" t="s">
        <v>133</v>
      </c>
      <c r="D142" s="203" t="s">
        <v>11</v>
      </c>
      <c r="E142" s="135">
        <v>0.00015</v>
      </c>
      <c r="F142" s="135">
        <f>F136*E142</f>
        <v>0.0031499999999999996</v>
      </c>
      <c r="G142" s="201">
        <v>1136</v>
      </c>
      <c r="H142" s="120">
        <f t="shared" si="7"/>
        <v>3.5783999999999994</v>
      </c>
      <c r="I142" s="131"/>
      <c r="J142" s="120"/>
      <c r="K142" s="131"/>
      <c r="L142" s="120"/>
      <c r="M142" s="121">
        <f>H142*1</f>
        <v>3.5783999999999994</v>
      </c>
    </row>
    <row r="143" spans="1:13" ht="18">
      <c r="A143" s="184"/>
      <c r="B143" s="185"/>
      <c r="C143" s="129" t="s">
        <v>134</v>
      </c>
      <c r="D143" s="203" t="s">
        <v>82</v>
      </c>
      <c r="E143" s="135">
        <v>0.00698</v>
      </c>
      <c r="F143" s="130">
        <f>F136*E143</f>
        <v>0.14658</v>
      </c>
      <c r="G143" s="201">
        <v>16</v>
      </c>
      <c r="H143" s="120">
        <f t="shared" si="7"/>
        <v>2.34528</v>
      </c>
      <c r="I143" s="131"/>
      <c r="J143" s="120"/>
      <c r="K143" s="131"/>
      <c r="L143" s="120"/>
      <c r="M143" s="121">
        <f>H143*1</f>
        <v>2.34528</v>
      </c>
    </row>
    <row r="144" spans="1:13" ht="18">
      <c r="A144" s="184"/>
      <c r="B144" s="185"/>
      <c r="C144" s="204" t="s">
        <v>49</v>
      </c>
      <c r="D144" s="205" t="s">
        <v>80</v>
      </c>
      <c r="E144" s="130">
        <v>0.178</v>
      </c>
      <c r="F144" s="120">
        <f>F136*E144</f>
        <v>3.738</v>
      </c>
      <c r="G144" s="120">
        <v>2.82</v>
      </c>
      <c r="H144" s="120">
        <f t="shared" si="7"/>
        <v>10.54116</v>
      </c>
      <c r="I144" s="120"/>
      <c r="J144" s="120"/>
      <c r="K144" s="120"/>
      <c r="L144" s="120"/>
      <c r="M144" s="121">
        <f>H144+J144+L144</f>
        <v>10.54116</v>
      </c>
    </row>
    <row r="145" spans="1:13" ht="18">
      <c r="A145" s="184"/>
      <c r="B145" s="185"/>
      <c r="C145" s="204" t="s">
        <v>135</v>
      </c>
      <c r="D145" s="205" t="s">
        <v>4</v>
      </c>
      <c r="E145" s="135">
        <v>0.00488</v>
      </c>
      <c r="F145" s="120">
        <f>F136*E145</f>
        <v>0.10248</v>
      </c>
      <c r="G145" s="120">
        <v>4</v>
      </c>
      <c r="H145" s="120">
        <f t="shared" si="7"/>
        <v>0.40992</v>
      </c>
      <c r="I145" s="120"/>
      <c r="J145" s="120"/>
      <c r="K145" s="120"/>
      <c r="L145" s="120"/>
      <c r="M145" s="121">
        <f>H145+J145+L145</f>
        <v>0.40992</v>
      </c>
    </row>
    <row r="146" spans="1:13" ht="30">
      <c r="A146" s="115"/>
      <c r="B146" s="60"/>
      <c r="C146" s="66" t="s">
        <v>174</v>
      </c>
      <c r="D146" s="198" t="s">
        <v>11</v>
      </c>
      <c r="E146" s="138">
        <v>2.4</v>
      </c>
      <c r="F146" s="124">
        <f>F141*2.4</f>
        <v>6.168959999999999</v>
      </c>
      <c r="G146" s="138">
        <v>0</v>
      </c>
      <c r="H146" s="138">
        <f t="shared" si="7"/>
        <v>0</v>
      </c>
      <c r="I146" s="138">
        <v>0</v>
      </c>
      <c r="J146" s="138">
        <f>F146*I146</f>
        <v>0</v>
      </c>
      <c r="K146" s="168">
        <v>21.05</v>
      </c>
      <c r="L146" s="138">
        <f>F146*K146</f>
        <v>129.856608</v>
      </c>
      <c r="M146" s="199">
        <f>H146+J146+L146</f>
        <v>129.856608</v>
      </c>
    </row>
    <row r="147" spans="1:13" ht="30">
      <c r="A147" s="115"/>
      <c r="B147" s="60"/>
      <c r="C147" s="66" t="s">
        <v>169</v>
      </c>
      <c r="D147" s="198" t="s">
        <v>11</v>
      </c>
      <c r="E147" s="197"/>
      <c r="F147" s="206">
        <f>F142</f>
        <v>0.0031499999999999996</v>
      </c>
      <c r="G147" s="138">
        <v>0</v>
      </c>
      <c r="H147" s="138">
        <f t="shared" si="7"/>
        <v>0</v>
      </c>
      <c r="I147" s="138">
        <v>0</v>
      </c>
      <c r="J147" s="138">
        <f>F147*I147</f>
        <v>0</v>
      </c>
      <c r="K147" s="168">
        <v>21.05</v>
      </c>
      <c r="L147" s="138">
        <f>F147*K147</f>
        <v>0.06630749999999999</v>
      </c>
      <c r="M147" s="199">
        <f>H147+J147+L147</f>
        <v>0.06630749999999999</v>
      </c>
    </row>
    <row r="148" spans="1:13" ht="31.5">
      <c r="A148" s="115">
        <v>7</v>
      </c>
      <c r="B148" s="162" t="s">
        <v>123</v>
      </c>
      <c r="C148" s="200" t="s">
        <v>124</v>
      </c>
      <c r="D148" s="203" t="s">
        <v>82</v>
      </c>
      <c r="E148" s="207"/>
      <c r="F148" s="124">
        <f>F136</f>
        <v>21</v>
      </c>
      <c r="G148" s="207"/>
      <c r="H148" s="208"/>
      <c r="I148" s="207"/>
      <c r="J148" s="208"/>
      <c r="K148" s="207"/>
      <c r="L148" s="208"/>
      <c r="M148" s="209"/>
    </row>
    <row r="149" spans="1:13" ht="18">
      <c r="A149" s="210"/>
      <c r="B149" s="211"/>
      <c r="C149" s="61" t="s">
        <v>47</v>
      </c>
      <c r="D149" s="123" t="s">
        <v>6</v>
      </c>
      <c r="E149" s="163">
        <v>0.197</v>
      </c>
      <c r="F149" s="138">
        <f>E149*F148</f>
        <v>4.1370000000000005</v>
      </c>
      <c r="G149" s="138"/>
      <c r="H149" s="138"/>
      <c r="I149" s="138">
        <v>7.8</v>
      </c>
      <c r="J149" s="138">
        <f>F149*I149</f>
        <v>32.2686</v>
      </c>
      <c r="K149" s="138"/>
      <c r="L149" s="138"/>
      <c r="M149" s="139">
        <f>H149+J149+L149</f>
        <v>32.2686</v>
      </c>
    </row>
    <row r="150" spans="1:13" ht="18">
      <c r="A150" s="210"/>
      <c r="B150" s="211"/>
      <c r="C150" s="78" t="s">
        <v>51</v>
      </c>
      <c r="D150" s="205" t="s">
        <v>4</v>
      </c>
      <c r="E150" s="163">
        <v>0.0437</v>
      </c>
      <c r="F150" s="138">
        <f>E150*F148</f>
        <v>0.9177000000000001</v>
      </c>
      <c r="G150" s="138"/>
      <c r="H150" s="138"/>
      <c r="I150" s="138"/>
      <c r="J150" s="138"/>
      <c r="K150" s="138">
        <v>4</v>
      </c>
      <c r="L150" s="138">
        <f>F150*K150</f>
        <v>3.6708000000000003</v>
      </c>
      <c r="M150" s="139">
        <f>H150+J150+L150</f>
        <v>3.6708000000000003</v>
      </c>
    </row>
    <row r="151" spans="1:13" ht="18">
      <c r="A151" s="210"/>
      <c r="B151" s="211"/>
      <c r="C151" s="60" t="s">
        <v>59</v>
      </c>
      <c r="D151" s="205"/>
      <c r="E151" s="168"/>
      <c r="F151" s="138"/>
      <c r="G151" s="138"/>
      <c r="H151" s="138"/>
      <c r="I151" s="138"/>
      <c r="J151" s="138"/>
      <c r="K151" s="138"/>
      <c r="L151" s="138"/>
      <c r="M151" s="139"/>
    </row>
    <row r="152" spans="1:13" ht="18">
      <c r="A152" s="210"/>
      <c r="B152" s="211"/>
      <c r="C152" s="129" t="s">
        <v>125</v>
      </c>
      <c r="D152" s="205" t="s">
        <v>112</v>
      </c>
      <c r="E152" s="168">
        <v>0.5</v>
      </c>
      <c r="F152" s="138">
        <f>E152*F148</f>
        <v>10.5</v>
      </c>
      <c r="G152" s="138">
        <v>5</v>
      </c>
      <c r="H152" s="138">
        <f>G152*F152</f>
        <v>52.5</v>
      </c>
      <c r="I152" s="138"/>
      <c r="J152" s="138"/>
      <c r="K152" s="138"/>
      <c r="L152" s="138"/>
      <c r="M152" s="139">
        <f>H152+J152+L152</f>
        <v>52.5</v>
      </c>
    </row>
    <row r="153" spans="1:13" ht="18">
      <c r="A153" s="210"/>
      <c r="B153" s="211"/>
      <c r="C153" s="129" t="s">
        <v>60</v>
      </c>
      <c r="D153" s="205" t="s">
        <v>4</v>
      </c>
      <c r="E153" s="196">
        <v>0.072</v>
      </c>
      <c r="F153" s="138">
        <f>E153*F148</f>
        <v>1.5119999999999998</v>
      </c>
      <c r="G153" s="138">
        <v>4</v>
      </c>
      <c r="H153" s="138">
        <f>G153*F153</f>
        <v>6.047999999999999</v>
      </c>
      <c r="I153" s="138"/>
      <c r="J153" s="138"/>
      <c r="K153" s="138"/>
      <c r="L153" s="138"/>
      <c r="M153" s="139">
        <f>H153+J153+L153</f>
        <v>6.047999999999999</v>
      </c>
    </row>
    <row r="154" spans="1:13" ht="30">
      <c r="A154" s="184"/>
      <c r="B154" s="198"/>
      <c r="C154" s="66" t="s">
        <v>160</v>
      </c>
      <c r="D154" s="198" t="s">
        <v>11</v>
      </c>
      <c r="E154" s="197"/>
      <c r="F154" s="195">
        <f>F152/1000</f>
        <v>0.0105</v>
      </c>
      <c r="G154" s="138">
        <v>0</v>
      </c>
      <c r="H154" s="138">
        <f>F154*G154</f>
        <v>0</v>
      </c>
      <c r="I154" s="138">
        <v>0</v>
      </c>
      <c r="J154" s="138">
        <f>F154*I154</f>
        <v>0</v>
      </c>
      <c r="K154" s="168">
        <v>13.16</v>
      </c>
      <c r="L154" s="138">
        <f>F154*K154</f>
        <v>0.13818</v>
      </c>
      <c r="M154" s="199">
        <f>H154+J154+L154</f>
        <v>0.13818</v>
      </c>
    </row>
    <row r="155" spans="1:13" ht="18.75" thickBot="1">
      <c r="A155" s="239"/>
      <c r="B155" s="218"/>
      <c r="C155" s="240" t="s">
        <v>137</v>
      </c>
      <c r="D155" s="89" t="s">
        <v>4</v>
      </c>
      <c r="E155" s="142"/>
      <c r="F155" s="142"/>
      <c r="G155" s="241"/>
      <c r="H155" s="241">
        <f>SUM(H119:H154)</f>
        <v>428.18555999999995</v>
      </c>
      <c r="I155" s="241"/>
      <c r="J155" s="241">
        <f>SUM(J119:J154)</f>
        <v>89.84747999999999</v>
      </c>
      <c r="K155" s="241"/>
      <c r="L155" s="241">
        <f>SUM(L119:L154)</f>
        <v>242.78110429999998</v>
      </c>
      <c r="M155" s="242">
        <f>H155+J155+L155</f>
        <v>760.8141443</v>
      </c>
    </row>
    <row r="156" spans="1:14" ht="18">
      <c r="A156" s="232"/>
      <c r="B156" s="233"/>
      <c r="C156" s="234" t="s">
        <v>90</v>
      </c>
      <c r="D156" s="235" t="s">
        <v>4</v>
      </c>
      <c r="E156" s="236"/>
      <c r="F156" s="236"/>
      <c r="G156" s="237"/>
      <c r="H156" s="237">
        <f>H12+H26+H71+H115+H155</f>
        <v>53481.156919999994</v>
      </c>
      <c r="I156" s="237"/>
      <c r="J156" s="237">
        <f>J12+J26+J71+J115+J155</f>
        <v>6319.135800000001</v>
      </c>
      <c r="K156" s="237"/>
      <c r="L156" s="237">
        <f>L12+L26+L71+L115+L155</f>
        <v>35674.858651799994</v>
      </c>
      <c r="M156" s="238">
        <f>H156+J156+L156</f>
        <v>95475.15137179999</v>
      </c>
      <c r="N156" s="90"/>
    </row>
    <row r="157" spans="1:14" ht="18">
      <c r="A157" s="178"/>
      <c r="B157" s="177"/>
      <c r="C157" s="91" t="s">
        <v>83</v>
      </c>
      <c r="D157" s="92" t="s">
        <v>0</v>
      </c>
      <c r="E157" s="138">
        <v>10</v>
      </c>
      <c r="F157" s="143"/>
      <c r="G157" s="144"/>
      <c r="H157" s="144"/>
      <c r="I157" s="143"/>
      <c r="J157" s="143"/>
      <c r="K157" s="143"/>
      <c r="L157" s="138"/>
      <c r="M157" s="139">
        <f>M156*0.1</f>
        <v>9547.51513718</v>
      </c>
      <c r="N157" s="90"/>
    </row>
    <row r="158" spans="1:14" ht="18">
      <c r="A158" s="178"/>
      <c r="B158" s="177"/>
      <c r="C158" s="93" t="s">
        <v>69</v>
      </c>
      <c r="D158" s="71" t="s">
        <v>4</v>
      </c>
      <c r="E158" s="138"/>
      <c r="F158" s="132"/>
      <c r="G158" s="145"/>
      <c r="H158" s="145"/>
      <c r="I158" s="132"/>
      <c r="J158" s="132"/>
      <c r="K158" s="132"/>
      <c r="L158" s="146"/>
      <c r="M158" s="147">
        <f>M156+M157</f>
        <v>105022.66650898</v>
      </c>
      <c r="N158" s="90"/>
    </row>
    <row r="159" spans="1:14" ht="18">
      <c r="A159" s="178"/>
      <c r="B159" s="177"/>
      <c r="C159" s="94" t="s">
        <v>70</v>
      </c>
      <c r="D159" s="92" t="s">
        <v>0</v>
      </c>
      <c r="E159" s="138">
        <v>8</v>
      </c>
      <c r="F159" s="143"/>
      <c r="G159" s="144"/>
      <c r="H159" s="144"/>
      <c r="I159" s="143"/>
      <c r="J159" s="143"/>
      <c r="K159" s="143"/>
      <c r="L159" s="138"/>
      <c r="M159" s="139">
        <f>M158*0.08</f>
        <v>8401.8133207184</v>
      </c>
      <c r="N159" s="90"/>
    </row>
    <row r="160" spans="1:14" ht="18.75" thickBot="1">
      <c r="A160" s="179"/>
      <c r="B160" s="180"/>
      <c r="C160" s="95" t="s">
        <v>69</v>
      </c>
      <c r="D160" s="89" t="s">
        <v>4</v>
      </c>
      <c r="E160" s="142"/>
      <c r="F160" s="142"/>
      <c r="G160" s="148"/>
      <c r="H160" s="148"/>
      <c r="I160" s="142"/>
      <c r="J160" s="142"/>
      <c r="K160" s="142"/>
      <c r="L160" s="149"/>
      <c r="M160" s="150">
        <f>M158+M159</f>
        <v>113424.4798296984</v>
      </c>
      <c r="N160" s="90"/>
    </row>
    <row r="161" spans="1:14" ht="18">
      <c r="A161" s="96"/>
      <c r="B161" s="97"/>
      <c r="C161" s="98"/>
      <c r="D161" s="99"/>
      <c r="E161" s="99"/>
      <c r="F161" s="99"/>
      <c r="G161" s="100"/>
      <c r="H161" s="100"/>
      <c r="I161" s="99"/>
      <c r="J161" s="99"/>
      <c r="K161" s="99"/>
      <c r="L161" s="101"/>
      <c r="M161" s="101"/>
      <c r="N161" s="90"/>
    </row>
    <row r="162" spans="3:14" ht="18">
      <c r="C162" s="102"/>
      <c r="E162" s="42"/>
      <c r="F162" s="42"/>
      <c r="G162" s="103"/>
      <c r="H162" s="103"/>
      <c r="I162" s="42"/>
      <c r="J162" s="42"/>
      <c r="K162" s="42"/>
      <c r="L162" s="42"/>
      <c r="M162" s="90"/>
      <c r="N162" s="90"/>
    </row>
    <row r="163" spans="1:7" ht="18">
      <c r="A163" s="104"/>
      <c r="C163" s="436" t="s">
        <v>181</v>
      </c>
      <c r="D163" s="436"/>
      <c r="E163" s="436"/>
      <c r="F163" s="436"/>
      <c r="G163" s="436"/>
    </row>
    <row r="164" spans="1:12" s="90" customFormat="1" ht="18">
      <c r="A164" s="39"/>
      <c r="B164" s="40"/>
      <c r="C164" s="102"/>
      <c r="D164" s="42"/>
      <c r="E164" s="42"/>
      <c r="F164" s="42"/>
      <c r="G164" s="103"/>
      <c r="H164" s="103"/>
      <c r="I164" s="42"/>
      <c r="J164" s="42"/>
      <c r="K164" s="42"/>
      <c r="L164" s="42"/>
    </row>
    <row r="165" spans="1:12" s="90" customFormat="1" ht="18">
      <c r="A165" s="39"/>
      <c r="B165" s="40"/>
      <c r="C165" s="102"/>
      <c r="D165" s="42"/>
      <c r="E165" s="42"/>
      <c r="F165" s="42"/>
      <c r="G165" s="103"/>
      <c r="H165" s="103"/>
      <c r="I165" s="42"/>
      <c r="J165" s="42"/>
      <c r="K165" s="42"/>
      <c r="L165" s="42"/>
    </row>
    <row r="166" spans="1:12" s="90" customFormat="1" ht="18">
      <c r="A166" s="39"/>
      <c r="B166" s="40"/>
      <c r="C166" s="102"/>
      <c r="D166" s="42"/>
      <c r="E166" s="42"/>
      <c r="F166" s="42"/>
      <c r="G166" s="103"/>
      <c r="H166" s="103"/>
      <c r="I166" s="42"/>
      <c r="J166" s="42"/>
      <c r="K166" s="42"/>
      <c r="L166" s="42"/>
    </row>
    <row r="167" spans="1:12" s="90" customFormat="1" ht="18">
      <c r="A167" s="39"/>
      <c r="B167" s="40"/>
      <c r="C167" s="102"/>
      <c r="D167" s="42"/>
      <c r="E167" s="42"/>
      <c r="F167" s="42"/>
      <c r="G167" s="103"/>
      <c r="H167" s="103"/>
      <c r="I167" s="42"/>
      <c r="J167" s="42"/>
      <c r="K167" s="42"/>
      <c r="L167" s="42"/>
    </row>
    <row r="168" spans="1:12" s="90" customFormat="1" ht="18">
      <c r="A168" s="39"/>
      <c r="B168" s="40"/>
      <c r="C168" s="102"/>
      <c r="D168" s="42"/>
      <c r="E168" s="42"/>
      <c r="F168" s="42"/>
      <c r="G168" s="103"/>
      <c r="H168" s="103"/>
      <c r="I168" s="42"/>
      <c r="J168" s="42"/>
      <c r="K168" s="42"/>
      <c r="L168" s="42"/>
    </row>
    <row r="169" spans="1:12" s="90" customFormat="1" ht="18">
      <c r="A169" s="39"/>
      <c r="B169" s="40"/>
      <c r="C169" s="102"/>
      <c r="D169" s="42"/>
      <c r="E169" s="42"/>
      <c r="F169" s="42"/>
      <c r="G169" s="103"/>
      <c r="H169" s="103"/>
      <c r="I169" s="42"/>
      <c r="J169" s="42"/>
      <c r="K169" s="42"/>
      <c r="L169" s="42"/>
    </row>
    <row r="170" spans="1:12" s="90" customFormat="1" ht="18">
      <c r="A170" s="39"/>
      <c r="B170" s="40"/>
      <c r="C170" s="102"/>
      <c r="D170" s="42"/>
      <c r="E170" s="42"/>
      <c r="F170" s="42"/>
      <c r="G170" s="103"/>
      <c r="H170" s="103"/>
      <c r="I170" s="42"/>
      <c r="J170" s="42"/>
      <c r="K170" s="42"/>
      <c r="L170" s="42"/>
    </row>
    <row r="171" spans="1:12" s="90" customFormat="1" ht="18">
      <c r="A171" s="39"/>
      <c r="B171" s="40"/>
      <c r="C171" s="102"/>
      <c r="D171" s="42"/>
      <c r="E171" s="42"/>
      <c r="F171" s="42"/>
      <c r="G171" s="103"/>
      <c r="H171" s="103"/>
      <c r="I171" s="42"/>
      <c r="J171" s="42"/>
      <c r="K171" s="42"/>
      <c r="L171" s="42"/>
    </row>
    <row r="172" spans="1:12" s="90" customFormat="1" ht="18">
      <c r="A172" s="39"/>
      <c r="B172" s="40"/>
      <c r="C172" s="102"/>
      <c r="D172" s="42"/>
      <c r="E172" s="42"/>
      <c r="F172" s="42"/>
      <c r="G172" s="103"/>
      <c r="H172" s="103"/>
      <c r="I172" s="42"/>
      <c r="J172" s="42"/>
      <c r="K172" s="42"/>
      <c r="L172" s="42"/>
    </row>
    <row r="173" spans="1:12" s="90" customFormat="1" ht="18">
      <c r="A173" s="39"/>
      <c r="B173" s="40"/>
      <c r="C173" s="102"/>
      <c r="D173" s="42"/>
      <c r="E173" s="42"/>
      <c r="F173" s="42"/>
      <c r="G173" s="103"/>
      <c r="H173" s="103"/>
      <c r="I173" s="42"/>
      <c r="J173" s="42"/>
      <c r="K173" s="42"/>
      <c r="L173" s="42"/>
    </row>
    <row r="174" spans="1:12" s="90" customFormat="1" ht="18">
      <c r="A174" s="39"/>
      <c r="B174" s="40"/>
      <c r="C174" s="102"/>
      <c r="D174" s="42"/>
      <c r="E174" s="42"/>
      <c r="F174" s="42"/>
      <c r="G174" s="103"/>
      <c r="H174" s="103"/>
      <c r="I174" s="42"/>
      <c r="J174" s="42"/>
      <c r="K174" s="42"/>
      <c r="L174" s="42"/>
    </row>
    <row r="175" spans="1:12" s="90" customFormat="1" ht="18">
      <c r="A175" s="39"/>
      <c r="B175" s="40"/>
      <c r="C175" s="102"/>
      <c r="D175" s="42"/>
      <c r="E175" s="42"/>
      <c r="F175" s="42"/>
      <c r="G175" s="103"/>
      <c r="H175" s="103"/>
      <c r="I175" s="42"/>
      <c r="J175" s="42"/>
      <c r="K175" s="42"/>
      <c r="L175" s="42"/>
    </row>
    <row r="176" spans="1:12" s="90" customFormat="1" ht="18">
      <c r="A176" s="39"/>
      <c r="B176" s="40"/>
      <c r="C176" s="102"/>
      <c r="D176" s="42"/>
      <c r="E176" s="42"/>
      <c r="F176" s="42"/>
      <c r="G176" s="103"/>
      <c r="H176" s="103"/>
      <c r="I176" s="42"/>
      <c r="J176" s="42"/>
      <c r="K176" s="42"/>
      <c r="L176" s="42"/>
    </row>
    <row r="177" spans="1:12" s="90" customFormat="1" ht="18">
      <c r="A177" s="39"/>
      <c r="B177" s="40"/>
      <c r="C177" s="102"/>
      <c r="D177" s="42"/>
      <c r="E177" s="42"/>
      <c r="F177" s="42"/>
      <c r="G177" s="103"/>
      <c r="H177" s="103"/>
      <c r="I177" s="42"/>
      <c r="J177" s="42"/>
      <c r="K177" s="42"/>
      <c r="L177" s="42"/>
    </row>
    <row r="178" spans="1:12" s="90" customFormat="1" ht="18">
      <c r="A178" s="39"/>
      <c r="B178" s="40"/>
      <c r="C178" s="102"/>
      <c r="D178" s="42"/>
      <c r="E178" s="42"/>
      <c r="F178" s="42"/>
      <c r="G178" s="103"/>
      <c r="H178" s="103"/>
      <c r="I178" s="42"/>
      <c r="J178" s="42"/>
      <c r="K178" s="42"/>
      <c r="L178" s="42"/>
    </row>
    <row r="179" spans="1:12" s="90" customFormat="1" ht="18">
      <c r="A179" s="39"/>
      <c r="B179" s="40"/>
      <c r="C179" s="102"/>
      <c r="D179" s="42"/>
      <c r="E179" s="42"/>
      <c r="F179" s="42"/>
      <c r="G179" s="103"/>
      <c r="H179" s="103"/>
      <c r="I179" s="42"/>
      <c r="J179" s="42"/>
      <c r="K179" s="42"/>
      <c r="L179" s="42"/>
    </row>
    <row r="180" spans="1:12" s="90" customFormat="1" ht="18">
      <c r="A180" s="39"/>
      <c r="B180" s="40"/>
      <c r="C180" s="102"/>
      <c r="D180" s="42"/>
      <c r="E180" s="42"/>
      <c r="F180" s="42"/>
      <c r="G180" s="103"/>
      <c r="H180" s="103"/>
      <c r="I180" s="42"/>
      <c r="J180" s="42"/>
      <c r="K180" s="42"/>
      <c r="L180" s="42"/>
    </row>
    <row r="181" spans="1:12" s="90" customFormat="1" ht="18">
      <c r="A181" s="39"/>
      <c r="B181" s="40"/>
      <c r="C181" s="102"/>
      <c r="D181" s="42"/>
      <c r="E181" s="42"/>
      <c r="F181" s="42"/>
      <c r="G181" s="103"/>
      <c r="H181" s="103"/>
      <c r="I181" s="42"/>
      <c r="J181" s="42"/>
      <c r="K181" s="42"/>
      <c r="L181" s="42"/>
    </row>
    <row r="182" spans="1:12" s="90" customFormat="1" ht="18">
      <c r="A182" s="39"/>
      <c r="B182" s="40"/>
      <c r="C182" s="102"/>
      <c r="D182" s="42"/>
      <c r="E182" s="42"/>
      <c r="F182" s="42"/>
      <c r="G182" s="103"/>
      <c r="H182" s="103"/>
      <c r="I182" s="42"/>
      <c r="J182" s="42"/>
      <c r="K182" s="42"/>
      <c r="L182" s="42"/>
    </row>
    <row r="183" spans="1:12" s="90" customFormat="1" ht="18">
      <c r="A183" s="39"/>
      <c r="B183" s="40"/>
      <c r="C183" s="102"/>
      <c r="D183" s="42"/>
      <c r="E183" s="42"/>
      <c r="F183" s="42"/>
      <c r="G183" s="103"/>
      <c r="H183" s="103"/>
      <c r="I183" s="42"/>
      <c r="J183" s="42"/>
      <c r="K183" s="42"/>
      <c r="L183" s="42"/>
    </row>
    <row r="184" spans="1:12" s="90" customFormat="1" ht="18">
      <c r="A184" s="39"/>
      <c r="B184" s="40"/>
      <c r="C184" s="102"/>
      <c r="D184" s="42"/>
      <c r="E184" s="42"/>
      <c r="F184" s="42"/>
      <c r="G184" s="103"/>
      <c r="H184" s="103"/>
      <c r="I184" s="42"/>
      <c r="J184" s="42"/>
      <c r="K184" s="42"/>
      <c r="L184" s="42"/>
    </row>
    <row r="185" spans="1:12" s="90" customFormat="1" ht="18">
      <c r="A185" s="39"/>
      <c r="B185" s="40"/>
      <c r="C185" s="102"/>
      <c r="D185" s="42"/>
      <c r="E185" s="42"/>
      <c r="F185" s="42"/>
      <c r="G185" s="103"/>
      <c r="H185" s="103"/>
      <c r="I185" s="42"/>
      <c r="J185" s="42"/>
      <c r="K185" s="42"/>
      <c r="L185" s="42"/>
    </row>
    <row r="186" spans="1:12" s="90" customFormat="1" ht="18">
      <c r="A186" s="39"/>
      <c r="B186" s="40"/>
      <c r="C186" s="102"/>
      <c r="D186" s="42"/>
      <c r="E186" s="42"/>
      <c r="F186" s="42"/>
      <c r="G186" s="103"/>
      <c r="H186" s="103"/>
      <c r="I186" s="42"/>
      <c r="J186" s="42"/>
      <c r="K186" s="42"/>
      <c r="L186" s="42"/>
    </row>
    <row r="187" spans="1:12" s="90" customFormat="1" ht="18">
      <c r="A187" s="39"/>
      <c r="B187" s="40"/>
      <c r="C187" s="102"/>
      <c r="D187" s="42"/>
      <c r="E187" s="42"/>
      <c r="F187" s="42"/>
      <c r="G187" s="103"/>
      <c r="H187" s="103"/>
      <c r="I187" s="42"/>
      <c r="J187" s="42"/>
      <c r="K187" s="42"/>
      <c r="L187" s="42"/>
    </row>
    <row r="188" spans="1:12" s="90" customFormat="1" ht="18">
      <c r="A188" s="39"/>
      <c r="B188" s="40"/>
      <c r="C188" s="102"/>
      <c r="D188" s="42"/>
      <c r="E188" s="42"/>
      <c r="F188" s="42"/>
      <c r="G188" s="103"/>
      <c r="H188" s="103"/>
      <c r="I188" s="42"/>
      <c r="J188" s="42"/>
      <c r="K188" s="42"/>
      <c r="L188" s="42"/>
    </row>
    <row r="189" spans="1:12" s="90" customFormat="1" ht="18">
      <c r="A189" s="39"/>
      <c r="B189" s="40"/>
      <c r="C189" s="102"/>
      <c r="D189" s="42"/>
      <c r="E189" s="42"/>
      <c r="F189" s="42"/>
      <c r="G189" s="103"/>
      <c r="H189" s="103"/>
      <c r="I189" s="42"/>
      <c r="J189" s="42"/>
      <c r="K189" s="42"/>
      <c r="L189" s="42"/>
    </row>
    <row r="190" spans="1:12" s="90" customFormat="1" ht="18">
      <c r="A190" s="39"/>
      <c r="B190" s="40"/>
      <c r="C190" s="102"/>
      <c r="D190" s="42"/>
      <c r="E190" s="42"/>
      <c r="F190" s="42"/>
      <c r="G190" s="103"/>
      <c r="H190" s="103"/>
      <c r="I190" s="42"/>
      <c r="J190" s="42"/>
      <c r="K190" s="42"/>
      <c r="L190" s="42"/>
    </row>
    <row r="191" spans="1:12" s="90" customFormat="1" ht="18">
      <c r="A191" s="39"/>
      <c r="B191" s="40"/>
      <c r="C191" s="102"/>
      <c r="D191" s="42"/>
      <c r="E191" s="42"/>
      <c r="F191" s="42"/>
      <c r="G191" s="103"/>
      <c r="H191" s="103"/>
      <c r="I191" s="42"/>
      <c r="J191" s="42"/>
      <c r="K191" s="42"/>
      <c r="L191" s="42"/>
    </row>
    <row r="192" spans="1:12" s="90" customFormat="1" ht="18">
      <c r="A192" s="39"/>
      <c r="B192" s="40"/>
      <c r="C192" s="102"/>
      <c r="D192" s="42"/>
      <c r="E192" s="42"/>
      <c r="F192" s="42"/>
      <c r="G192" s="103"/>
      <c r="H192" s="103"/>
      <c r="I192" s="42"/>
      <c r="J192" s="42"/>
      <c r="K192" s="42"/>
      <c r="L192" s="42"/>
    </row>
    <row r="193" spans="1:12" s="90" customFormat="1" ht="18">
      <c r="A193" s="39"/>
      <c r="B193" s="40"/>
      <c r="C193" s="102"/>
      <c r="D193" s="42"/>
      <c r="E193" s="42"/>
      <c r="F193" s="42"/>
      <c r="G193" s="103"/>
      <c r="H193" s="103"/>
      <c r="I193" s="42"/>
      <c r="J193" s="42"/>
      <c r="K193" s="42"/>
      <c r="L193" s="42"/>
    </row>
    <row r="194" spans="1:12" s="90" customFormat="1" ht="18">
      <c r="A194" s="39"/>
      <c r="B194" s="40"/>
      <c r="C194" s="102"/>
      <c r="D194" s="42"/>
      <c r="E194" s="42"/>
      <c r="F194" s="42"/>
      <c r="G194" s="103"/>
      <c r="H194" s="103"/>
      <c r="I194" s="42"/>
      <c r="J194" s="42"/>
      <c r="K194" s="42"/>
      <c r="L194" s="42"/>
    </row>
    <row r="195" spans="1:12" s="90" customFormat="1" ht="18">
      <c r="A195" s="39"/>
      <c r="B195" s="40"/>
      <c r="C195" s="102"/>
      <c r="D195" s="42"/>
      <c r="E195" s="42"/>
      <c r="F195" s="42"/>
      <c r="G195" s="103"/>
      <c r="H195" s="103"/>
      <c r="I195" s="42"/>
      <c r="J195" s="42"/>
      <c r="K195" s="42"/>
      <c r="L195" s="42"/>
    </row>
    <row r="196" spans="1:12" s="90" customFormat="1" ht="18">
      <c r="A196" s="39"/>
      <c r="B196" s="40"/>
      <c r="C196" s="102"/>
      <c r="D196" s="42"/>
      <c r="E196" s="42"/>
      <c r="F196" s="42"/>
      <c r="G196" s="103"/>
      <c r="H196" s="103"/>
      <c r="I196" s="42"/>
      <c r="J196" s="42"/>
      <c r="K196" s="42"/>
      <c r="L196" s="42"/>
    </row>
    <row r="197" spans="1:12" s="90" customFormat="1" ht="18">
      <c r="A197" s="39"/>
      <c r="B197" s="40"/>
      <c r="C197" s="102"/>
      <c r="D197" s="42"/>
      <c r="E197" s="42"/>
      <c r="F197" s="42"/>
      <c r="G197" s="103"/>
      <c r="H197" s="103"/>
      <c r="I197" s="42"/>
      <c r="J197" s="42"/>
      <c r="K197" s="42"/>
      <c r="L197" s="42"/>
    </row>
    <row r="198" spans="1:12" s="90" customFormat="1" ht="18">
      <c r="A198" s="39"/>
      <c r="B198" s="40"/>
      <c r="C198" s="102"/>
      <c r="D198" s="42"/>
      <c r="E198" s="42"/>
      <c r="F198" s="42"/>
      <c r="G198" s="103"/>
      <c r="H198" s="103"/>
      <c r="I198" s="42"/>
      <c r="J198" s="42"/>
      <c r="K198" s="42"/>
      <c r="L198" s="42"/>
    </row>
    <row r="199" spans="1:12" s="90" customFormat="1" ht="18">
      <c r="A199" s="39"/>
      <c r="B199" s="40"/>
      <c r="C199" s="102"/>
      <c r="D199" s="42"/>
      <c r="E199" s="42"/>
      <c r="F199" s="42"/>
      <c r="G199" s="103"/>
      <c r="H199" s="103"/>
      <c r="I199" s="42"/>
      <c r="J199" s="42"/>
      <c r="K199" s="42"/>
      <c r="L199" s="42"/>
    </row>
    <row r="200" spans="1:12" s="90" customFormat="1" ht="18">
      <c r="A200" s="39"/>
      <c r="B200" s="40"/>
      <c r="C200" s="102"/>
      <c r="D200" s="42"/>
      <c r="E200" s="42"/>
      <c r="F200" s="42"/>
      <c r="G200" s="103"/>
      <c r="H200" s="103"/>
      <c r="I200" s="42"/>
      <c r="J200" s="42"/>
      <c r="K200" s="42"/>
      <c r="L200" s="42"/>
    </row>
    <row r="201" spans="1:12" s="90" customFormat="1" ht="18">
      <c r="A201" s="39"/>
      <c r="B201" s="40"/>
      <c r="C201" s="102"/>
      <c r="D201" s="42"/>
      <c r="E201" s="42"/>
      <c r="F201" s="42"/>
      <c r="G201" s="103"/>
      <c r="H201" s="103"/>
      <c r="I201" s="42"/>
      <c r="J201" s="42"/>
      <c r="K201" s="42"/>
      <c r="L201" s="42"/>
    </row>
    <row r="202" spans="1:12" s="90" customFormat="1" ht="18">
      <c r="A202" s="39"/>
      <c r="B202" s="40"/>
      <c r="C202" s="102"/>
      <c r="D202" s="42"/>
      <c r="E202" s="42"/>
      <c r="F202" s="42"/>
      <c r="G202" s="103"/>
      <c r="H202" s="103"/>
      <c r="I202" s="42"/>
      <c r="J202" s="42"/>
      <c r="K202" s="42"/>
      <c r="L202" s="42"/>
    </row>
    <row r="203" spans="1:12" s="90" customFormat="1" ht="18">
      <c r="A203" s="39"/>
      <c r="B203" s="40"/>
      <c r="C203" s="102"/>
      <c r="D203" s="42"/>
      <c r="E203" s="42"/>
      <c r="F203" s="42"/>
      <c r="G203" s="103"/>
      <c r="H203" s="103"/>
      <c r="I203" s="42"/>
      <c r="J203" s="42"/>
      <c r="K203" s="42"/>
      <c r="L203" s="42"/>
    </row>
    <row r="204" spans="1:12" s="90" customFormat="1" ht="18">
      <c r="A204" s="39"/>
      <c r="B204" s="40"/>
      <c r="C204" s="102"/>
      <c r="D204" s="42"/>
      <c r="E204" s="42"/>
      <c r="F204" s="42"/>
      <c r="G204" s="103"/>
      <c r="H204" s="103"/>
      <c r="I204" s="42"/>
      <c r="J204" s="42"/>
      <c r="K204" s="42"/>
      <c r="L204" s="42"/>
    </row>
    <row r="205" spans="1:12" s="90" customFormat="1" ht="18">
      <c r="A205" s="39"/>
      <c r="B205" s="40"/>
      <c r="C205" s="102"/>
      <c r="D205" s="42"/>
      <c r="E205" s="42"/>
      <c r="F205" s="42"/>
      <c r="G205" s="103"/>
      <c r="H205" s="103"/>
      <c r="I205" s="42"/>
      <c r="J205" s="42"/>
      <c r="K205" s="42"/>
      <c r="L205" s="42"/>
    </row>
    <row r="206" spans="1:12" s="90" customFormat="1" ht="18">
      <c r="A206" s="39"/>
      <c r="B206" s="40"/>
      <c r="C206" s="102"/>
      <c r="D206" s="42"/>
      <c r="E206" s="42"/>
      <c r="F206" s="42"/>
      <c r="G206" s="103"/>
      <c r="H206" s="103"/>
      <c r="I206" s="42"/>
      <c r="J206" s="42"/>
      <c r="K206" s="42"/>
      <c r="L206" s="42"/>
    </row>
    <row r="207" spans="1:12" s="90" customFormat="1" ht="18">
      <c r="A207" s="39"/>
      <c r="B207" s="40"/>
      <c r="C207" s="102"/>
      <c r="D207" s="42"/>
      <c r="E207" s="42"/>
      <c r="F207" s="42"/>
      <c r="G207" s="103"/>
      <c r="H207" s="103"/>
      <c r="I207" s="42"/>
      <c r="J207" s="42"/>
      <c r="K207" s="42"/>
      <c r="L207" s="42"/>
    </row>
    <row r="208" spans="1:12" s="90" customFormat="1" ht="18">
      <c r="A208" s="39"/>
      <c r="B208" s="40"/>
      <c r="C208" s="102"/>
      <c r="D208" s="42"/>
      <c r="E208" s="42"/>
      <c r="F208" s="42"/>
      <c r="G208" s="103"/>
      <c r="H208" s="103"/>
      <c r="I208" s="42"/>
      <c r="J208" s="42"/>
      <c r="K208" s="42"/>
      <c r="L208" s="42"/>
    </row>
    <row r="209" spans="1:12" s="90" customFormat="1" ht="18">
      <c r="A209" s="39"/>
      <c r="B209" s="40"/>
      <c r="C209" s="102"/>
      <c r="D209" s="42"/>
      <c r="E209" s="42"/>
      <c r="F209" s="42"/>
      <c r="G209" s="103"/>
      <c r="H209" s="103"/>
      <c r="I209" s="42"/>
      <c r="J209" s="42"/>
      <c r="K209" s="42"/>
      <c r="L209" s="42"/>
    </row>
    <row r="210" spans="1:12" s="90" customFormat="1" ht="18">
      <c r="A210" s="39"/>
      <c r="B210" s="40"/>
      <c r="C210" s="102"/>
      <c r="D210" s="42"/>
      <c r="E210" s="42"/>
      <c r="F210" s="42"/>
      <c r="G210" s="103"/>
      <c r="H210" s="103"/>
      <c r="I210" s="42"/>
      <c r="J210" s="42"/>
      <c r="K210" s="42"/>
      <c r="L210" s="42"/>
    </row>
    <row r="211" spans="1:12" s="90" customFormat="1" ht="18">
      <c r="A211" s="39"/>
      <c r="B211" s="40"/>
      <c r="C211" s="102"/>
      <c r="D211" s="42"/>
      <c r="E211" s="42"/>
      <c r="F211" s="42"/>
      <c r="G211" s="103"/>
      <c r="H211" s="103"/>
      <c r="I211" s="42"/>
      <c r="J211" s="42"/>
      <c r="K211" s="42"/>
      <c r="L211" s="42"/>
    </row>
    <row r="212" spans="1:12" s="90" customFormat="1" ht="18">
      <c r="A212" s="39"/>
      <c r="B212" s="40"/>
      <c r="C212" s="102"/>
      <c r="D212" s="42"/>
      <c r="E212" s="42"/>
      <c r="F212" s="42"/>
      <c r="G212" s="103"/>
      <c r="H212" s="103"/>
      <c r="I212" s="42"/>
      <c r="J212" s="42"/>
      <c r="K212" s="42"/>
      <c r="L212" s="42"/>
    </row>
    <row r="213" spans="1:12" s="90" customFormat="1" ht="18">
      <c r="A213" s="39"/>
      <c r="B213" s="40"/>
      <c r="C213" s="102"/>
      <c r="D213" s="42"/>
      <c r="E213" s="42"/>
      <c r="F213" s="42"/>
      <c r="G213" s="103"/>
      <c r="H213" s="103"/>
      <c r="I213" s="42"/>
      <c r="J213" s="42"/>
      <c r="K213" s="42"/>
      <c r="L213" s="42"/>
    </row>
    <row r="214" spans="1:12" s="90" customFormat="1" ht="18">
      <c r="A214" s="39"/>
      <c r="B214" s="40"/>
      <c r="C214" s="102"/>
      <c r="D214" s="42"/>
      <c r="E214" s="42"/>
      <c r="F214" s="42"/>
      <c r="G214" s="103"/>
      <c r="H214" s="103"/>
      <c r="I214" s="42"/>
      <c r="J214" s="42"/>
      <c r="K214" s="42"/>
      <c r="L214" s="42"/>
    </row>
    <row r="215" spans="1:12" s="90" customFormat="1" ht="18">
      <c r="A215" s="39"/>
      <c r="B215" s="40"/>
      <c r="C215" s="102"/>
      <c r="D215" s="42"/>
      <c r="E215" s="42"/>
      <c r="F215" s="42"/>
      <c r="G215" s="103"/>
      <c r="H215" s="103"/>
      <c r="I215" s="42"/>
      <c r="J215" s="42"/>
      <c r="K215" s="42"/>
      <c r="L215" s="42"/>
    </row>
    <row r="216" spans="1:12" s="90" customFormat="1" ht="18">
      <c r="A216" s="39"/>
      <c r="B216" s="40"/>
      <c r="C216" s="102"/>
      <c r="D216" s="42"/>
      <c r="E216" s="42"/>
      <c r="F216" s="42"/>
      <c r="G216" s="103"/>
      <c r="H216" s="103"/>
      <c r="I216" s="42"/>
      <c r="J216" s="42"/>
      <c r="K216" s="42"/>
      <c r="L216" s="42"/>
    </row>
    <row r="217" spans="1:12" s="90" customFormat="1" ht="18">
      <c r="A217" s="39"/>
      <c r="B217" s="40"/>
      <c r="C217" s="102"/>
      <c r="D217" s="42"/>
      <c r="E217" s="42"/>
      <c r="F217" s="42"/>
      <c r="G217" s="103"/>
      <c r="H217" s="103"/>
      <c r="I217" s="42"/>
      <c r="J217" s="42"/>
      <c r="K217" s="42"/>
      <c r="L217" s="42"/>
    </row>
    <row r="218" spans="1:12" s="90" customFormat="1" ht="18">
      <c r="A218" s="39"/>
      <c r="B218" s="40"/>
      <c r="C218" s="102"/>
      <c r="D218" s="42"/>
      <c r="E218" s="42"/>
      <c r="F218" s="42"/>
      <c r="G218" s="103"/>
      <c r="H218" s="103"/>
      <c r="I218" s="42"/>
      <c r="J218" s="42"/>
      <c r="K218" s="42"/>
      <c r="L218" s="42"/>
    </row>
    <row r="219" spans="1:12" s="90" customFormat="1" ht="18">
      <c r="A219" s="39"/>
      <c r="B219" s="40"/>
      <c r="C219" s="102"/>
      <c r="D219" s="42"/>
      <c r="E219" s="42"/>
      <c r="F219" s="42"/>
      <c r="G219" s="103"/>
      <c r="H219" s="103"/>
      <c r="I219" s="42"/>
      <c r="J219" s="42"/>
      <c r="K219" s="42"/>
      <c r="L219" s="42"/>
    </row>
    <row r="220" spans="1:12" s="90" customFormat="1" ht="18">
      <c r="A220" s="39"/>
      <c r="B220" s="40"/>
      <c r="C220" s="102"/>
      <c r="D220" s="42"/>
      <c r="E220" s="42"/>
      <c r="F220" s="42"/>
      <c r="G220" s="103"/>
      <c r="H220" s="103"/>
      <c r="I220" s="42"/>
      <c r="J220" s="42"/>
      <c r="K220" s="42"/>
      <c r="L220" s="42"/>
    </row>
    <row r="221" spans="1:12" s="90" customFormat="1" ht="18">
      <c r="A221" s="39"/>
      <c r="B221" s="40"/>
      <c r="C221" s="102"/>
      <c r="D221" s="42"/>
      <c r="E221" s="42"/>
      <c r="F221" s="42"/>
      <c r="G221" s="103"/>
      <c r="H221" s="103"/>
      <c r="I221" s="42"/>
      <c r="J221" s="42"/>
      <c r="K221" s="42"/>
      <c r="L221" s="42"/>
    </row>
    <row r="222" spans="1:12" s="90" customFormat="1" ht="18">
      <c r="A222" s="39"/>
      <c r="B222" s="40"/>
      <c r="C222" s="102"/>
      <c r="D222" s="42"/>
      <c r="E222" s="42"/>
      <c r="F222" s="42"/>
      <c r="G222" s="103"/>
      <c r="H222" s="103"/>
      <c r="I222" s="42"/>
      <c r="J222" s="42"/>
      <c r="K222" s="42"/>
      <c r="L222" s="42"/>
    </row>
    <row r="223" spans="1:12" s="90" customFormat="1" ht="18">
      <c r="A223" s="39"/>
      <c r="B223" s="40"/>
      <c r="C223" s="102"/>
      <c r="D223" s="42"/>
      <c r="E223" s="42"/>
      <c r="F223" s="42"/>
      <c r="G223" s="103"/>
      <c r="H223" s="103"/>
      <c r="I223" s="42"/>
      <c r="J223" s="42"/>
      <c r="K223" s="42"/>
      <c r="L223" s="42"/>
    </row>
    <row r="224" spans="1:12" s="90" customFormat="1" ht="18">
      <c r="A224" s="39"/>
      <c r="B224" s="40"/>
      <c r="C224" s="102"/>
      <c r="D224" s="42"/>
      <c r="E224" s="42"/>
      <c r="F224" s="42"/>
      <c r="G224" s="103"/>
      <c r="H224" s="103"/>
      <c r="I224" s="42"/>
      <c r="J224" s="42"/>
      <c r="K224" s="42"/>
      <c r="L224" s="42"/>
    </row>
    <row r="225" spans="1:12" s="90" customFormat="1" ht="18">
      <c r="A225" s="39"/>
      <c r="B225" s="40"/>
      <c r="C225" s="102"/>
      <c r="D225" s="42"/>
      <c r="E225" s="42"/>
      <c r="F225" s="42"/>
      <c r="G225" s="103"/>
      <c r="H225" s="103"/>
      <c r="I225" s="42"/>
      <c r="J225" s="42"/>
      <c r="K225" s="42"/>
      <c r="L225" s="42"/>
    </row>
    <row r="226" spans="1:12" s="90" customFormat="1" ht="18">
      <c r="A226" s="39"/>
      <c r="B226" s="40"/>
      <c r="C226" s="102"/>
      <c r="D226" s="42"/>
      <c r="E226" s="42"/>
      <c r="F226" s="42"/>
      <c r="G226" s="103"/>
      <c r="H226" s="103"/>
      <c r="I226" s="42"/>
      <c r="J226" s="42"/>
      <c r="K226" s="42"/>
      <c r="L226" s="42"/>
    </row>
    <row r="227" spans="1:12" s="90" customFormat="1" ht="18">
      <c r="A227" s="39"/>
      <c r="B227" s="40"/>
      <c r="C227" s="102"/>
      <c r="D227" s="42"/>
      <c r="E227" s="42"/>
      <c r="F227" s="42"/>
      <c r="G227" s="103"/>
      <c r="H227" s="103"/>
      <c r="I227" s="42"/>
      <c r="J227" s="42"/>
      <c r="K227" s="42"/>
      <c r="L227" s="42"/>
    </row>
    <row r="228" spans="1:12" s="90" customFormat="1" ht="18">
      <c r="A228" s="39"/>
      <c r="B228" s="40"/>
      <c r="C228" s="102"/>
      <c r="D228" s="42"/>
      <c r="E228" s="42"/>
      <c r="F228" s="42"/>
      <c r="G228" s="103"/>
      <c r="H228" s="103"/>
      <c r="I228" s="42"/>
      <c r="J228" s="42"/>
      <c r="K228" s="42"/>
      <c r="L228" s="42"/>
    </row>
    <row r="229" spans="1:12" s="90" customFormat="1" ht="18">
      <c r="A229" s="39"/>
      <c r="B229" s="40"/>
      <c r="C229" s="102"/>
      <c r="D229" s="42"/>
      <c r="E229" s="42"/>
      <c r="F229" s="42"/>
      <c r="G229" s="103"/>
      <c r="H229" s="103"/>
      <c r="I229" s="42"/>
      <c r="J229" s="42"/>
      <c r="K229" s="42"/>
      <c r="L229" s="42"/>
    </row>
    <row r="230" spans="1:12" s="90" customFormat="1" ht="18">
      <c r="A230" s="39"/>
      <c r="B230" s="40"/>
      <c r="C230" s="102"/>
      <c r="D230" s="42"/>
      <c r="E230" s="42"/>
      <c r="F230" s="42"/>
      <c r="G230" s="103"/>
      <c r="H230" s="103"/>
      <c r="I230" s="42"/>
      <c r="J230" s="42"/>
      <c r="K230" s="42"/>
      <c r="L230" s="42"/>
    </row>
    <row r="231" spans="1:12" s="90" customFormat="1" ht="18">
      <c r="A231" s="39"/>
      <c r="B231" s="40"/>
      <c r="C231" s="102"/>
      <c r="D231" s="42"/>
      <c r="E231" s="42"/>
      <c r="F231" s="42"/>
      <c r="G231" s="103"/>
      <c r="H231" s="103"/>
      <c r="I231" s="42"/>
      <c r="J231" s="42"/>
      <c r="K231" s="42"/>
      <c r="L231" s="42"/>
    </row>
    <row r="232" spans="1:12" s="90" customFormat="1" ht="18">
      <c r="A232" s="39"/>
      <c r="B232" s="40"/>
      <c r="C232" s="102"/>
      <c r="D232" s="42"/>
      <c r="E232" s="42"/>
      <c r="F232" s="42"/>
      <c r="G232" s="103"/>
      <c r="H232" s="103"/>
      <c r="I232" s="42"/>
      <c r="J232" s="42"/>
      <c r="K232" s="42"/>
      <c r="L232" s="42"/>
    </row>
    <row r="233" spans="1:12" s="90" customFormat="1" ht="18">
      <c r="A233" s="39"/>
      <c r="B233" s="40"/>
      <c r="C233" s="102"/>
      <c r="D233" s="42"/>
      <c r="E233" s="42"/>
      <c r="F233" s="42"/>
      <c r="G233" s="103"/>
      <c r="H233" s="103"/>
      <c r="I233" s="42"/>
      <c r="J233" s="42"/>
      <c r="K233" s="42"/>
      <c r="L233" s="42"/>
    </row>
    <row r="234" spans="1:12" s="90" customFormat="1" ht="18">
      <c r="A234" s="39"/>
      <c r="B234" s="40"/>
      <c r="C234" s="102"/>
      <c r="D234" s="42"/>
      <c r="E234" s="42"/>
      <c r="F234" s="42"/>
      <c r="G234" s="103"/>
      <c r="H234" s="103"/>
      <c r="I234" s="42"/>
      <c r="J234" s="42"/>
      <c r="K234" s="42"/>
      <c r="L234" s="42"/>
    </row>
    <row r="235" spans="1:12" s="90" customFormat="1" ht="18">
      <c r="A235" s="39"/>
      <c r="B235" s="40"/>
      <c r="C235" s="102"/>
      <c r="D235" s="42"/>
      <c r="E235" s="42"/>
      <c r="F235" s="42"/>
      <c r="G235" s="103"/>
      <c r="H235" s="103"/>
      <c r="I235" s="42"/>
      <c r="J235" s="42"/>
      <c r="K235" s="42"/>
      <c r="L235" s="42"/>
    </row>
    <row r="236" spans="1:12" s="90" customFormat="1" ht="18">
      <c r="A236" s="39"/>
      <c r="B236" s="40"/>
      <c r="C236" s="102"/>
      <c r="D236" s="42"/>
      <c r="E236" s="42"/>
      <c r="F236" s="42"/>
      <c r="G236" s="103"/>
      <c r="H236" s="103"/>
      <c r="I236" s="42"/>
      <c r="J236" s="42"/>
      <c r="K236" s="42"/>
      <c r="L236" s="42"/>
    </row>
    <row r="237" spans="1:12" s="90" customFormat="1" ht="18">
      <c r="A237" s="39"/>
      <c r="B237" s="40"/>
      <c r="C237" s="102"/>
      <c r="D237" s="42"/>
      <c r="E237" s="42"/>
      <c r="F237" s="42"/>
      <c r="G237" s="103"/>
      <c r="H237" s="103"/>
      <c r="I237" s="42"/>
      <c r="J237" s="42"/>
      <c r="K237" s="42"/>
      <c r="L237" s="42"/>
    </row>
    <row r="238" spans="1:12" s="90" customFormat="1" ht="18">
      <c r="A238" s="39"/>
      <c r="B238" s="40"/>
      <c r="C238" s="102"/>
      <c r="D238" s="42"/>
      <c r="E238" s="42"/>
      <c r="F238" s="42"/>
      <c r="G238" s="103"/>
      <c r="H238" s="103"/>
      <c r="I238" s="42"/>
      <c r="J238" s="42"/>
      <c r="K238" s="42"/>
      <c r="L238" s="42"/>
    </row>
    <row r="239" spans="1:12" s="90" customFormat="1" ht="18">
      <c r="A239" s="39"/>
      <c r="B239" s="40"/>
      <c r="C239" s="102"/>
      <c r="D239" s="42"/>
      <c r="E239" s="42"/>
      <c r="F239" s="42"/>
      <c r="G239" s="103"/>
      <c r="H239" s="103"/>
      <c r="I239" s="42"/>
      <c r="J239" s="42"/>
      <c r="K239" s="42"/>
      <c r="L239" s="42"/>
    </row>
    <row r="240" spans="1:12" s="90" customFormat="1" ht="18">
      <c r="A240" s="39"/>
      <c r="B240" s="40"/>
      <c r="C240" s="102"/>
      <c r="D240" s="42"/>
      <c r="E240" s="42"/>
      <c r="F240" s="42"/>
      <c r="G240" s="103"/>
      <c r="H240" s="103"/>
      <c r="I240" s="42"/>
      <c r="J240" s="42"/>
      <c r="K240" s="42"/>
      <c r="L240" s="42"/>
    </row>
    <row r="241" spans="1:12" s="90" customFormat="1" ht="18">
      <c r="A241" s="39"/>
      <c r="B241" s="40"/>
      <c r="C241" s="102"/>
      <c r="D241" s="42"/>
      <c r="E241" s="42"/>
      <c r="F241" s="42"/>
      <c r="G241" s="103"/>
      <c r="H241" s="103"/>
      <c r="I241" s="42"/>
      <c r="J241" s="42"/>
      <c r="K241" s="42"/>
      <c r="L241" s="42"/>
    </row>
    <row r="242" spans="1:12" s="90" customFormat="1" ht="18">
      <c r="A242" s="39"/>
      <c r="B242" s="40"/>
      <c r="C242" s="102"/>
      <c r="D242" s="42"/>
      <c r="E242" s="42"/>
      <c r="F242" s="42"/>
      <c r="G242" s="103"/>
      <c r="H242" s="103"/>
      <c r="I242" s="42"/>
      <c r="J242" s="42"/>
      <c r="K242" s="42"/>
      <c r="L242" s="42"/>
    </row>
    <row r="243" spans="1:12" s="90" customFormat="1" ht="18">
      <c r="A243" s="39"/>
      <c r="B243" s="40"/>
      <c r="C243" s="102"/>
      <c r="D243" s="42"/>
      <c r="E243" s="42"/>
      <c r="F243" s="42"/>
      <c r="G243" s="103"/>
      <c r="H243" s="103"/>
      <c r="I243" s="42"/>
      <c r="J243" s="42"/>
      <c r="K243" s="42"/>
      <c r="L243" s="42"/>
    </row>
    <row r="244" spans="1:12" s="90" customFormat="1" ht="18">
      <c r="A244" s="39"/>
      <c r="B244" s="40"/>
      <c r="C244" s="102"/>
      <c r="D244" s="42"/>
      <c r="E244" s="42"/>
      <c r="F244" s="42"/>
      <c r="G244" s="103"/>
      <c r="H244" s="103"/>
      <c r="I244" s="42"/>
      <c r="J244" s="42"/>
      <c r="K244" s="42"/>
      <c r="L244" s="42"/>
    </row>
    <row r="245" spans="1:12" s="90" customFormat="1" ht="18">
      <c r="A245" s="39"/>
      <c r="B245" s="40"/>
      <c r="C245" s="102"/>
      <c r="D245" s="42"/>
      <c r="E245" s="42"/>
      <c r="F245" s="42"/>
      <c r="G245" s="103"/>
      <c r="H245" s="103"/>
      <c r="I245" s="42"/>
      <c r="J245" s="42"/>
      <c r="K245" s="42"/>
      <c r="L245" s="42"/>
    </row>
    <row r="246" spans="1:12" s="90" customFormat="1" ht="18">
      <c r="A246" s="39"/>
      <c r="B246" s="40"/>
      <c r="C246" s="102"/>
      <c r="D246" s="42"/>
      <c r="E246" s="42"/>
      <c r="F246" s="42"/>
      <c r="G246" s="103"/>
      <c r="H246" s="103"/>
      <c r="I246" s="42"/>
      <c r="J246" s="42"/>
      <c r="K246" s="42"/>
      <c r="L246" s="42"/>
    </row>
    <row r="247" spans="1:12" s="90" customFormat="1" ht="18">
      <c r="A247" s="39"/>
      <c r="B247" s="40"/>
      <c r="C247" s="102"/>
      <c r="D247" s="42"/>
      <c r="E247" s="42"/>
      <c r="F247" s="42"/>
      <c r="G247" s="103"/>
      <c r="H247" s="103"/>
      <c r="I247" s="42"/>
      <c r="J247" s="42"/>
      <c r="K247" s="42"/>
      <c r="L247" s="42"/>
    </row>
    <row r="248" spans="1:12" s="90" customFormat="1" ht="18">
      <c r="A248" s="39"/>
      <c r="B248" s="40"/>
      <c r="C248" s="102"/>
      <c r="D248" s="42"/>
      <c r="E248" s="42"/>
      <c r="F248" s="42"/>
      <c r="G248" s="103"/>
      <c r="H248" s="103"/>
      <c r="I248" s="42"/>
      <c r="J248" s="42"/>
      <c r="K248" s="42"/>
      <c r="L248" s="42"/>
    </row>
    <row r="249" spans="1:12" s="90" customFormat="1" ht="18">
      <c r="A249" s="39"/>
      <c r="B249" s="40"/>
      <c r="C249" s="102"/>
      <c r="D249" s="42"/>
      <c r="E249" s="42"/>
      <c r="F249" s="42"/>
      <c r="G249" s="103"/>
      <c r="H249" s="103"/>
      <c r="I249" s="42"/>
      <c r="J249" s="42"/>
      <c r="K249" s="42"/>
      <c r="L249" s="42"/>
    </row>
    <row r="250" spans="1:12" s="90" customFormat="1" ht="18">
      <c r="A250" s="39"/>
      <c r="B250" s="40"/>
      <c r="C250" s="102"/>
      <c r="D250" s="42"/>
      <c r="E250" s="42"/>
      <c r="F250" s="42"/>
      <c r="G250" s="103"/>
      <c r="H250" s="103"/>
      <c r="I250" s="42"/>
      <c r="J250" s="42"/>
      <c r="K250" s="42"/>
      <c r="L250" s="42"/>
    </row>
    <row r="251" spans="1:12" s="90" customFormat="1" ht="18">
      <c r="A251" s="39"/>
      <c r="B251" s="40"/>
      <c r="C251" s="102"/>
      <c r="D251" s="42"/>
      <c r="E251" s="42"/>
      <c r="F251" s="42"/>
      <c r="G251" s="103"/>
      <c r="H251" s="103"/>
      <c r="I251" s="42"/>
      <c r="J251" s="42"/>
      <c r="K251" s="42"/>
      <c r="L251" s="42"/>
    </row>
    <row r="252" spans="1:12" s="90" customFormat="1" ht="18">
      <c r="A252" s="39"/>
      <c r="B252" s="40"/>
      <c r="C252" s="102"/>
      <c r="D252" s="42"/>
      <c r="E252" s="42"/>
      <c r="F252" s="42"/>
      <c r="G252" s="103"/>
      <c r="H252" s="103"/>
      <c r="I252" s="42"/>
      <c r="J252" s="42"/>
      <c r="K252" s="42"/>
      <c r="L252" s="42"/>
    </row>
    <row r="253" spans="1:12" s="90" customFormat="1" ht="18">
      <c r="A253" s="39"/>
      <c r="B253" s="40"/>
      <c r="C253" s="102"/>
      <c r="D253" s="42"/>
      <c r="E253" s="42"/>
      <c r="F253" s="42"/>
      <c r="G253" s="103"/>
      <c r="H253" s="103"/>
      <c r="I253" s="42"/>
      <c r="J253" s="42"/>
      <c r="K253" s="42"/>
      <c r="L253" s="42"/>
    </row>
    <row r="254" spans="1:12" s="90" customFormat="1" ht="18">
      <c r="A254" s="39"/>
      <c r="B254" s="40"/>
      <c r="C254" s="102"/>
      <c r="D254" s="42"/>
      <c r="E254" s="42"/>
      <c r="F254" s="42"/>
      <c r="G254" s="103"/>
      <c r="H254" s="103"/>
      <c r="I254" s="42"/>
      <c r="J254" s="42"/>
      <c r="K254" s="42"/>
      <c r="L254" s="42"/>
    </row>
    <row r="255" spans="1:12" s="90" customFormat="1" ht="18">
      <c r="A255" s="39"/>
      <c r="B255" s="40"/>
      <c r="C255" s="102"/>
      <c r="D255" s="42"/>
      <c r="E255" s="42"/>
      <c r="F255" s="42"/>
      <c r="G255" s="103"/>
      <c r="H255" s="103"/>
      <c r="I255" s="42"/>
      <c r="J255" s="42"/>
      <c r="K255" s="42"/>
      <c r="L255" s="42"/>
    </row>
    <row r="256" spans="1:12" s="90" customFormat="1" ht="18">
      <c r="A256" s="39"/>
      <c r="B256" s="40"/>
      <c r="C256" s="102"/>
      <c r="D256" s="42"/>
      <c r="E256" s="42"/>
      <c r="F256" s="42"/>
      <c r="G256" s="103"/>
      <c r="H256" s="103"/>
      <c r="I256" s="42"/>
      <c r="J256" s="42"/>
      <c r="K256" s="42"/>
      <c r="L256" s="42"/>
    </row>
    <row r="257" spans="1:12" s="90" customFormat="1" ht="18">
      <c r="A257" s="39"/>
      <c r="B257" s="40"/>
      <c r="C257" s="102"/>
      <c r="D257" s="42"/>
      <c r="E257" s="42"/>
      <c r="F257" s="42"/>
      <c r="G257" s="103"/>
      <c r="H257" s="103"/>
      <c r="I257" s="42"/>
      <c r="J257" s="42"/>
      <c r="K257" s="42"/>
      <c r="L257" s="42"/>
    </row>
    <row r="258" spans="1:12" s="90" customFormat="1" ht="18">
      <c r="A258" s="39"/>
      <c r="B258" s="40"/>
      <c r="C258" s="102"/>
      <c r="D258" s="42"/>
      <c r="E258" s="42"/>
      <c r="F258" s="42"/>
      <c r="G258" s="103"/>
      <c r="H258" s="103"/>
      <c r="I258" s="42"/>
      <c r="J258" s="42"/>
      <c r="K258" s="42"/>
      <c r="L258" s="42"/>
    </row>
    <row r="259" spans="1:12" s="90" customFormat="1" ht="18">
      <c r="A259" s="39"/>
      <c r="B259" s="40"/>
      <c r="C259" s="102"/>
      <c r="D259" s="42"/>
      <c r="E259" s="42"/>
      <c r="F259" s="42"/>
      <c r="G259" s="103"/>
      <c r="H259" s="103"/>
      <c r="I259" s="42"/>
      <c r="J259" s="42"/>
      <c r="K259" s="42"/>
      <c r="L259" s="42"/>
    </row>
    <row r="260" spans="1:12" s="90" customFormat="1" ht="18">
      <c r="A260" s="39"/>
      <c r="B260" s="40"/>
      <c r="C260" s="102"/>
      <c r="D260" s="42"/>
      <c r="E260" s="42"/>
      <c r="F260" s="42"/>
      <c r="G260" s="103"/>
      <c r="H260" s="103"/>
      <c r="I260" s="42"/>
      <c r="J260" s="42"/>
      <c r="K260" s="42"/>
      <c r="L260" s="42"/>
    </row>
    <row r="261" spans="1:12" s="90" customFormat="1" ht="18">
      <c r="A261" s="39"/>
      <c r="B261" s="40"/>
      <c r="C261" s="102"/>
      <c r="D261" s="42"/>
      <c r="E261" s="42"/>
      <c r="F261" s="42"/>
      <c r="G261" s="103"/>
      <c r="H261" s="103"/>
      <c r="I261" s="42"/>
      <c r="J261" s="42"/>
      <c r="K261" s="42"/>
      <c r="L261" s="42"/>
    </row>
    <row r="262" spans="1:12" s="90" customFormat="1" ht="18">
      <c r="A262" s="39"/>
      <c r="B262" s="40"/>
      <c r="C262" s="102"/>
      <c r="D262" s="42"/>
      <c r="E262" s="42"/>
      <c r="F262" s="42"/>
      <c r="G262" s="103"/>
      <c r="H262" s="103"/>
      <c r="I262" s="42"/>
      <c r="J262" s="42"/>
      <c r="K262" s="42"/>
      <c r="L262" s="42"/>
    </row>
    <row r="263" spans="1:12" s="90" customFormat="1" ht="18">
      <c r="A263" s="39"/>
      <c r="B263" s="40"/>
      <c r="C263" s="102"/>
      <c r="D263" s="42"/>
      <c r="E263" s="42"/>
      <c r="F263" s="42"/>
      <c r="G263" s="103"/>
      <c r="H263" s="103"/>
      <c r="I263" s="42"/>
      <c r="J263" s="42"/>
      <c r="K263" s="42"/>
      <c r="L263" s="42"/>
    </row>
    <row r="264" spans="1:12" s="90" customFormat="1" ht="18">
      <c r="A264" s="39"/>
      <c r="B264" s="40"/>
      <c r="C264" s="102"/>
      <c r="D264" s="42"/>
      <c r="E264" s="42"/>
      <c r="F264" s="42"/>
      <c r="G264" s="103"/>
      <c r="H264" s="103"/>
      <c r="I264" s="42"/>
      <c r="J264" s="42"/>
      <c r="K264" s="42"/>
      <c r="L264" s="42"/>
    </row>
    <row r="265" spans="1:12" s="90" customFormat="1" ht="18">
      <c r="A265" s="39"/>
      <c r="B265" s="40"/>
      <c r="C265" s="102"/>
      <c r="D265" s="42"/>
      <c r="E265" s="42"/>
      <c r="F265" s="42"/>
      <c r="G265" s="103"/>
      <c r="H265" s="103"/>
      <c r="I265" s="42"/>
      <c r="J265" s="42"/>
      <c r="K265" s="42"/>
      <c r="L265" s="42"/>
    </row>
    <row r="266" spans="1:12" s="90" customFormat="1" ht="18">
      <c r="A266" s="39"/>
      <c r="B266" s="40"/>
      <c r="C266" s="102"/>
      <c r="D266" s="42"/>
      <c r="E266" s="42"/>
      <c r="F266" s="42"/>
      <c r="G266" s="103"/>
      <c r="H266" s="103"/>
      <c r="I266" s="42"/>
      <c r="J266" s="42"/>
      <c r="K266" s="42"/>
      <c r="L266" s="42"/>
    </row>
    <row r="267" spans="1:12" s="90" customFormat="1" ht="18">
      <c r="A267" s="39"/>
      <c r="B267" s="40"/>
      <c r="C267" s="102"/>
      <c r="D267" s="42"/>
      <c r="E267" s="42"/>
      <c r="F267" s="42"/>
      <c r="G267" s="103"/>
      <c r="H267" s="103"/>
      <c r="I267" s="42"/>
      <c r="J267" s="42"/>
      <c r="K267" s="42"/>
      <c r="L267" s="42"/>
    </row>
    <row r="268" spans="1:12" s="90" customFormat="1" ht="18">
      <c r="A268" s="39"/>
      <c r="B268" s="40"/>
      <c r="C268" s="102"/>
      <c r="D268" s="42"/>
      <c r="E268" s="42"/>
      <c r="F268" s="42"/>
      <c r="G268" s="103"/>
      <c r="H268" s="103"/>
      <c r="I268" s="42"/>
      <c r="J268" s="42"/>
      <c r="K268" s="42"/>
      <c r="L268" s="42"/>
    </row>
    <row r="269" spans="1:12" s="90" customFormat="1" ht="18">
      <c r="A269" s="39"/>
      <c r="B269" s="40"/>
      <c r="C269" s="102"/>
      <c r="D269" s="42"/>
      <c r="E269" s="42"/>
      <c r="F269" s="42"/>
      <c r="G269" s="103"/>
      <c r="H269" s="103"/>
      <c r="I269" s="42"/>
      <c r="J269" s="42"/>
      <c r="K269" s="42"/>
      <c r="L269" s="42"/>
    </row>
    <row r="270" spans="1:12" s="90" customFormat="1" ht="18">
      <c r="A270" s="39"/>
      <c r="B270" s="40"/>
      <c r="C270" s="102"/>
      <c r="D270" s="42"/>
      <c r="E270" s="42"/>
      <c r="F270" s="42"/>
      <c r="G270" s="103"/>
      <c r="H270" s="103"/>
      <c r="I270" s="42"/>
      <c r="J270" s="42"/>
      <c r="K270" s="42"/>
      <c r="L270" s="42"/>
    </row>
    <row r="271" spans="1:12" s="90" customFormat="1" ht="18">
      <c r="A271" s="39"/>
      <c r="B271" s="40"/>
      <c r="C271" s="102"/>
      <c r="D271" s="42"/>
      <c r="E271" s="42"/>
      <c r="F271" s="42"/>
      <c r="G271" s="103"/>
      <c r="H271" s="103"/>
      <c r="I271" s="42"/>
      <c r="J271" s="42"/>
      <c r="K271" s="42"/>
      <c r="L271" s="42"/>
    </row>
    <row r="272" spans="1:12" s="90" customFormat="1" ht="18">
      <c r="A272" s="39"/>
      <c r="B272" s="40"/>
      <c r="C272" s="102"/>
      <c r="D272" s="42"/>
      <c r="E272" s="42"/>
      <c r="F272" s="42"/>
      <c r="G272" s="103"/>
      <c r="H272" s="103"/>
      <c r="I272" s="42"/>
      <c r="J272" s="42"/>
      <c r="K272" s="42"/>
      <c r="L272" s="42"/>
    </row>
    <row r="273" spans="1:12" s="90" customFormat="1" ht="18">
      <c r="A273" s="39"/>
      <c r="B273" s="40"/>
      <c r="C273" s="102"/>
      <c r="D273" s="42"/>
      <c r="E273" s="42"/>
      <c r="F273" s="42"/>
      <c r="G273" s="103"/>
      <c r="H273" s="103"/>
      <c r="I273" s="42"/>
      <c r="J273" s="42"/>
      <c r="K273" s="42"/>
      <c r="L273" s="42"/>
    </row>
    <row r="274" spans="1:12" s="90" customFormat="1" ht="18">
      <c r="A274" s="39"/>
      <c r="B274" s="40"/>
      <c r="C274" s="102"/>
      <c r="D274" s="42"/>
      <c r="E274" s="42"/>
      <c r="F274" s="42"/>
      <c r="G274" s="103"/>
      <c r="H274" s="103"/>
      <c r="I274" s="42"/>
      <c r="J274" s="42"/>
      <c r="K274" s="42"/>
      <c r="L274" s="42"/>
    </row>
    <row r="275" spans="1:12" s="90" customFormat="1" ht="18">
      <c r="A275" s="39"/>
      <c r="B275" s="40"/>
      <c r="C275" s="102"/>
      <c r="D275" s="42"/>
      <c r="E275" s="42"/>
      <c r="F275" s="42"/>
      <c r="G275" s="103"/>
      <c r="H275" s="103"/>
      <c r="I275" s="42"/>
      <c r="J275" s="42"/>
      <c r="K275" s="42"/>
      <c r="L275" s="42"/>
    </row>
    <row r="276" spans="1:12" s="90" customFormat="1" ht="18">
      <c r="A276" s="39"/>
      <c r="B276" s="40"/>
      <c r="C276" s="102"/>
      <c r="D276" s="42"/>
      <c r="E276" s="42"/>
      <c r="F276" s="42"/>
      <c r="G276" s="103"/>
      <c r="H276" s="103"/>
      <c r="I276" s="42"/>
      <c r="J276" s="42"/>
      <c r="K276" s="42"/>
      <c r="L276" s="42"/>
    </row>
    <row r="277" spans="1:12" s="90" customFormat="1" ht="18">
      <c r="A277" s="39"/>
      <c r="B277" s="40"/>
      <c r="C277" s="102"/>
      <c r="D277" s="42"/>
      <c r="E277" s="42"/>
      <c r="F277" s="42"/>
      <c r="G277" s="103"/>
      <c r="H277" s="103"/>
      <c r="I277" s="42"/>
      <c r="J277" s="42"/>
      <c r="K277" s="42"/>
      <c r="L277" s="42"/>
    </row>
    <row r="278" spans="1:12" s="90" customFormat="1" ht="18">
      <c r="A278" s="39"/>
      <c r="B278" s="40"/>
      <c r="C278" s="102"/>
      <c r="D278" s="42"/>
      <c r="E278" s="42"/>
      <c r="F278" s="42"/>
      <c r="G278" s="103"/>
      <c r="H278" s="103"/>
      <c r="I278" s="42"/>
      <c r="J278" s="42"/>
      <c r="K278" s="42"/>
      <c r="L278" s="42"/>
    </row>
    <row r="279" spans="1:12" s="90" customFormat="1" ht="18">
      <c r="A279" s="39"/>
      <c r="B279" s="40"/>
      <c r="C279" s="102"/>
      <c r="D279" s="42"/>
      <c r="E279" s="42"/>
      <c r="F279" s="42"/>
      <c r="G279" s="103"/>
      <c r="H279" s="103"/>
      <c r="I279" s="42"/>
      <c r="J279" s="42"/>
      <c r="K279" s="42"/>
      <c r="L279" s="42"/>
    </row>
    <row r="280" spans="1:12" s="90" customFormat="1" ht="18">
      <c r="A280" s="39"/>
      <c r="B280" s="40"/>
      <c r="C280" s="102"/>
      <c r="D280" s="42"/>
      <c r="E280" s="42"/>
      <c r="F280" s="42"/>
      <c r="G280" s="103"/>
      <c r="H280" s="103"/>
      <c r="I280" s="42"/>
      <c r="J280" s="42"/>
      <c r="K280" s="42"/>
      <c r="L280" s="42"/>
    </row>
    <row r="281" spans="1:12" s="90" customFormat="1" ht="18">
      <c r="A281" s="39"/>
      <c r="B281" s="40"/>
      <c r="C281" s="102"/>
      <c r="D281" s="42"/>
      <c r="E281" s="42"/>
      <c r="F281" s="42"/>
      <c r="G281" s="103"/>
      <c r="H281" s="103"/>
      <c r="I281" s="42"/>
      <c r="J281" s="42"/>
      <c r="K281" s="42"/>
      <c r="L281" s="42"/>
    </row>
    <row r="282" spans="1:12" s="90" customFormat="1" ht="18">
      <c r="A282" s="39"/>
      <c r="B282" s="40"/>
      <c r="C282" s="102"/>
      <c r="D282" s="42"/>
      <c r="E282" s="42"/>
      <c r="F282" s="42"/>
      <c r="G282" s="103"/>
      <c r="H282" s="103"/>
      <c r="I282" s="42"/>
      <c r="J282" s="42"/>
      <c r="K282" s="42"/>
      <c r="L282" s="42"/>
    </row>
    <row r="283" spans="1:12" s="90" customFormat="1" ht="18">
      <c r="A283" s="39"/>
      <c r="B283" s="40"/>
      <c r="C283" s="102"/>
      <c r="D283" s="42"/>
      <c r="E283" s="42"/>
      <c r="F283" s="42"/>
      <c r="G283" s="103"/>
      <c r="H283" s="103"/>
      <c r="I283" s="42"/>
      <c r="J283" s="42"/>
      <c r="K283" s="42"/>
      <c r="L283" s="42"/>
    </row>
    <row r="284" spans="1:12" s="90" customFormat="1" ht="18">
      <c r="A284" s="39"/>
      <c r="B284" s="40"/>
      <c r="C284" s="102"/>
      <c r="D284" s="42"/>
      <c r="E284" s="42"/>
      <c r="F284" s="42"/>
      <c r="G284" s="103"/>
      <c r="H284" s="103"/>
      <c r="I284" s="42"/>
      <c r="J284" s="42"/>
      <c r="K284" s="42"/>
      <c r="L284" s="42"/>
    </row>
    <row r="285" spans="1:12" s="90" customFormat="1" ht="18">
      <c r="A285" s="39"/>
      <c r="B285" s="40"/>
      <c r="C285" s="102"/>
      <c r="D285" s="42"/>
      <c r="E285" s="42"/>
      <c r="F285" s="42"/>
      <c r="G285" s="103"/>
      <c r="H285" s="103"/>
      <c r="I285" s="42"/>
      <c r="J285" s="42"/>
      <c r="K285" s="42"/>
      <c r="L285" s="42"/>
    </row>
    <row r="286" spans="1:12" s="90" customFormat="1" ht="18">
      <c r="A286" s="39"/>
      <c r="B286" s="40"/>
      <c r="C286" s="102"/>
      <c r="D286" s="42"/>
      <c r="E286" s="42"/>
      <c r="F286" s="42"/>
      <c r="G286" s="103"/>
      <c r="H286" s="103"/>
      <c r="I286" s="42"/>
      <c r="J286" s="42"/>
      <c r="K286" s="42"/>
      <c r="L286" s="42"/>
    </row>
    <row r="287" spans="1:12" s="90" customFormat="1" ht="18">
      <c r="A287" s="39"/>
      <c r="B287" s="40"/>
      <c r="C287" s="102"/>
      <c r="D287" s="42"/>
      <c r="E287" s="42"/>
      <c r="F287" s="42"/>
      <c r="G287" s="103"/>
      <c r="H287" s="103"/>
      <c r="I287" s="42"/>
      <c r="J287" s="42"/>
      <c r="K287" s="42"/>
      <c r="L287" s="42"/>
    </row>
    <row r="288" spans="1:12" s="90" customFormat="1" ht="18">
      <c r="A288" s="39"/>
      <c r="B288" s="40"/>
      <c r="C288" s="102"/>
      <c r="D288" s="42"/>
      <c r="E288" s="42"/>
      <c r="F288" s="42"/>
      <c r="G288" s="103"/>
      <c r="H288" s="103"/>
      <c r="I288" s="42"/>
      <c r="J288" s="42"/>
      <c r="K288" s="42"/>
      <c r="L288" s="42"/>
    </row>
    <row r="289" spans="1:12" s="90" customFormat="1" ht="18">
      <c r="A289" s="39"/>
      <c r="B289" s="40"/>
      <c r="C289" s="102"/>
      <c r="D289" s="42"/>
      <c r="E289" s="42"/>
      <c r="F289" s="42"/>
      <c r="G289" s="103"/>
      <c r="H289" s="103"/>
      <c r="I289" s="42"/>
      <c r="J289" s="42"/>
      <c r="K289" s="42"/>
      <c r="L289" s="42"/>
    </row>
    <row r="290" spans="1:12" s="90" customFormat="1" ht="18">
      <c r="A290" s="39"/>
      <c r="B290" s="40"/>
      <c r="C290" s="102"/>
      <c r="D290" s="42"/>
      <c r="E290" s="42"/>
      <c r="F290" s="42"/>
      <c r="G290" s="103"/>
      <c r="H290" s="103"/>
      <c r="I290" s="42"/>
      <c r="J290" s="42"/>
      <c r="K290" s="42"/>
      <c r="L290" s="42"/>
    </row>
    <row r="291" spans="1:12" s="90" customFormat="1" ht="18">
      <c r="A291" s="39"/>
      <c r="B291" s="40"/>
      <c r="C291" s="102"/>
      <c r="D291" s="42"/>
      <c r="E291" s="42"/>
      <c r="F291" s="42"/>
      <c r="G291" s="103"/>
      <c r="H291" s="103"/>
      <c r="I291" s="42"/>
      <c r="J291" s="42"/>
      <c r="K291" s="42"/>
      <c r="L291" s="42"/>
    </row>
    <row r="292" spans="1:12" s="90" customFormat="1" ht="18">
      <c r="A292" s="39"/>
      <c r="B292" s="40"/>
      <c r="C292" s="102"/>
      <c r="D292" s="42"/>
      <c r="E292" s="42"/>
      <c r="F292" s="42"/>
      <c r="G292" s="103"/>
      <c r="H292" s="103"/>
      <c r="I292" s="42"/>
      <c r="J292" s="42"/>
      <c r="K292" s="42"/>
      <c r="L292" s="42"/>
    </row>
    <row r="293" spans="1:12" s="90" customFormat="1" ht="18">
      <c r="A293" s="39"/>
      <c r="B293" s="40"/>
      <c r="C293" s="102"/>
      <c r="D293" s="42"/>
      <c r="E293" s="42"/>
      <c r="F293" s="42"/>
      <c r="G293" s="103"/>
      <c r="H293" s="103"/>
      <c r="I293" s="42"/>
      <c r="J293" s="42"/>
      <c r="K293" s="42"/>
      <c r="L293" s="42"/>
    </row>
    <row r="294" spans="1:12" s="90" customFormat="1" ht="18">
      <c r="A294" s="39"/>
      <c r="B294" s="40"/>
      <c r="C294" s="102"/>
      <c r="D294" s="42"/>
      <c r="E294" s="42"/>
      <c r="F294" s="42"/>
      <c r="G294" s="103"/>
      <c r="H294" s="103"/>
      <c r="I294" s="42"/>
      <c r="J294" s="42"/>
      <c r="K294" s="42"/>
      <c r="L294" s="42"/>
    </row>
    <row r="295" spans="1:12" s="90" customFormat="1" ht="18">
      <c r="A295" s="39"/>
      <c r="B295" s="40"/>
      <c r="C295" s="102"/>
      <c r="D295" s="42"/>
      <c r="E295" s="42"/>
      <c r="F295" s="42"/>
      <c r="G295" s="103"/>
      <c r="H295" s="103"/>
      <c r="I295" s="42"/>
      <c r="J295" s="42"/>
      <c r="K295" s="42"/>
      <c r="L295" s="42"/>
    </row>
    <row r="296" spans="1:12" s="90" customFormat="1" ht="18">
      <c r="A296" s="39"/>
      <c r="B296" s="40"/>
      <c r="C296" s="102"/>
      <c r="D296" s="42"/>
      <c r="E296" s="42"/>
      <c r="F296" s="42"/>
      <c r="G296" s="103"/>
      <c r="H296" s="103"/>
      <c r="I296" s="42"/>
      <c r="J296" s="42"/>
      <c r="K296" s="42"/>
      <c r="L296" s="42"/>
    </row>
    <row r="297" spans="1:12" s="90" customFormat="1" ht="18">
      <c r="A297" s="39"/>
      <c r="B297" s="40"/>
      <c r="C297" s="102"/>
      <c r="D297" s="42"/>
      <c r="E297" s="42"/>
      <c r="F297" s="42"/>
      <c r="G297" s="103"/>
      <c r="H297" s="103"/>
      <c r="I297" s="42"/>
      <c r="J297" s="42"/>
      <c r="K297" s="42"/>
      <c r="L297" s="42"/>
    </row>
    <row r="298" spans="1:12" s="90" customFormat="1" ht="18">
      <c r="A298" s="39"/>
      <c r="B298" s="40"/>
      <c r="C298" s="102"/>
      <c r="D298" s="42"/>
      <c r="E298" s="42"/>
      <c r="F298" s="42"/>
      <c r="G298" s="103"/>
      <c r="H298" s="103"/>
      <c r="I298" s="42"/>
      <c r="J298" s="42"/>
      <c r="K298" s="42"/>
      <c r="L298" s="42"/>
    </row>
    <row r="299" spans="1:12" s="90" customFormat="1" ht="18">
      <c r="A299" s="39"/>
      <c r="B299" s="40"/>
      <c r="C299" s="102"/>
      <c r="D299" s="42"/>
      <c r="E299" s="42"/>
      <c r="F299" s="42"/>
      <c r="G299" s="103"/>
      <c r="H299" s="103"/>
      <c r="I299" s="42"/>
      <c r="J299" s="42"/>
      <c r="K299" s="42"/>
      <c r="L299" s="42"/>
    </row>
    <row r="300" spans="1:12" s="90" customFormat="1" ht="18">
      <c r="A300" s="39"/>
      <c r="B300" s="40"/>
      <c r="C300" s="102"/>
      <c r="D300" s="42"/>
      <c r="E300" s="42"/>
      <c r="F300" s="42"/>
      <c r="G300" s="103"/>
      <c r="H300" s="103"/>
      <c r="I300" s="42"/>
      <c r="J300" s="42"/>
      <c r="K300" s="42"/>
      <c r="L300" s="42"/>
    </row>
    <row r="301" spans="1:12" s="90" customFormat="1" ht="18">
      <c r="A301" s="39"/>
      <c r="B301" s="40"/>
      <c r="C301" s="102"/>
      <c r="D301" s="42"/>
      <c r="E301" s="42"/>
      <c r="F301" s="42"/>
      <c r="G301" s="103"/>
      <c r="H301" s="103"/>
      <c r="I301" s="42"/>
      <c r="J301" s="42"/>
      <c r="K301" s="42"/>
      <c r="L301" s="42"/>
    </row>
    <row r="302" spans="1:12" s="90" customFormat="1" ht="18">
      <c r="A302" s="39"/>
      <c r="B302" s="40"/>
      <c r="C302" s="102"/>
      <c r="D302" s="42"/>
      <c r="E302" s="42"/>
      <c r="F302" s="42"/>
      <c r="G302" s="103"/>
      <c r="H302" s="103"/>
      <c r="I302" s="42"/>
      <c r="J302" s="42"/>
      <c r="K302" s="42"/>
      <c r="L302" s="42"/>
    </row>
    <row r="303" spans="1:12" s="90" customFormat="1" ht="18">
      <c r="A303" s="39"/>
      <c r="B303" s="40"/>
      <c r="C303" s="102"/>
      <c r="D303" s="42"/>
      <c r="E303" s="42"/>
      <c r="F303" s="42"/>
      <c r="G303" s="103"/>
      <c r="H303" s="103"/>
      <c r="I303" s="42"/>
      <c r="J303" s="42"/>
      <c r="K303" s="42"/>
      <c r="L303" s="42"/>
    </row>
    <row r="304" spans="1:12" s="90" customFormat="1" ht="18">
      <c r="A304" s="39"/>
      <c r="B304" s="40"/>
      <c r="C304" s="102"/>
      <c r="D304" s="42"/>
      <c r="E304" s="42"/>
      <c r="F304" s="42"/>
      <c r="G304" s="103"/>
      <c r="H304" s="103"/>
      <c r="I304" s="42"/>
      <c r="J304" s="42"/>
      <c r="K304" s="42"/>
      <c r="L304" s="42"/>
    </row>
    <row r="305" spans="1:12" s="90" customFormat="1" ht="18">
      <c r="A305" s="39"/>
      <c r="B305" s="40"/>
      <c r="C305" s="102"/>
      <c r="D305" s="42"/>
      <c r="E305" s="42"/>
      <c r="F305" s="42"/>
      <c r="G305" s="103"/>
      <c r="H305" s="103"/>
      <c r="I305" s="42"/>
      <c r="J305" s="42"/>
      <c r="K305" s="42"/>
      <c r="L305" s="42"/>
    </row>
    <row r="306" spans="1:12" s="90" customFormat="1" ht="18">
      <c r="A306" s="39"/>
      <c r="B306" s="40"/>
      <c r="C306" s="102"/>
      <c r="D306" s="42"/>
      <c r="E306" s="42"/>
      <c r="F306" s="42"/>
      <c r="G306" s="103"/>
      <c r="H306" s="103"/>
      <c r="I306" s="42"/>
      <c r="J306" s="42"/>
      <c r="K306" s="42"/>
      <c r="L306" s="42"/>
    </row>
    <row r="307" spans="1:12" s="90" customFormat="1" ht="18">
      <c r="A307" s="39"/>
      <c r="B307" s="40"/>
      <c r="C307" s="102"/>
      <c r="D307" s="42"/>
      <c r="E307" s="42"/>
      <c r="F307" s="42"/>
      <c r="G307" s="103"/>
      <c r="H307" s="103"/>
      <c r="I307" s="42"/>
      <c r="J307" s="42"/>
      <c r="K307" s="42"/>
      <c r="L307" s="42"/>
    </row>
    <row r="308" spans="1:12" s="90" customFormat="1" ht="18">
      <c r="A308" s="39"/>
      <c r="B308" s="40"/>
      <c r="C308" s="102"/>
      <c r="D308" s="42"/>
      <c r="E308" s="42"/>
      <c r="F308" s="42"/>
      <c r="G308" s="103"/>
      <c r="H308" s="103"/>
      <c r="I308" s="42"/>
      <c r="J308" s="42"/>
      <c r="K308" s="42"/>
      <c r="L308" s="42"/>
    </row>
    <row r="309" spans="1:12" s="90" customFormat="1" ht="18">
      <c r="A309" s="39"/>
      <c r="B309" s="40"/>
      <c r="C309" s="102"/>
      <c r="D309" s="42"/>
      <c r="E309" s="42"/>
      <c r="F309" s="42"/>
      <c r="G309" s="103"/>
      <c r="H309" s="103"/>
      <c r="I309" s="42"/>
      <c r="J309" s="42"/>
      <c r="K309" s="42"/>
      <c r="L309" s="42"/>
    </row>
    <row r="310" spans="1:12" s="90" customFormat="1" ht="18">
      <c r="A310" s="39"/>
      <c r="B310" s="40"/>
      <c r="C310" s="102"/>
      <c r="D310" s="42"/>
      <c r="E310" s="42"/>
      <c r="F310" s="42"/>
      <c r="G310" s="103"/>
      <c r="H310" s="103"/>
      <c r="I310" s="42"/>
      <c r="J310" s="42"/>
      <c r="K310" s="42"/>
      <c r="L310" s="42"/>
    </row>
    <row r="311" spans="1:12" s="90" customFormat="1" ht="18">
      <c r="A311" s="39"/>
      <c r="B311" s="40"/>
      <c r="C311" s="102"/>
      <c r="D311" s="42"/>
      <c r="E311" s="42"/>
      <c r="F311" s="42"/>
      <c r="G311" s="103"/>
      <c r="H311" s="103"/>
      <c r="I311" s="42"/>
      <c r="J311" s="42"/>
      <c r="K311" s="42"/>
      <c r="L311" s="42"/>
    </row>
    <row r="312" spans="1:12" s="90" customFormat="1" ht="18">
      <c r="A312" s="39"/>
      <c r="B312" s="40"/>
      <c r="C312" s="102"/>
      <c r="D312" s="42"/>
      <c r="E312" s="42"/>
      <c r="F312" s="42"/>
      <c r="G312" s="103"/>
      <c r="H312" s="103"/>
      <c r="I312" s="42"/>
      <c r="J312" s="42"/>
      <c r="K312" s="42"/>
      <c r="L312" s="42"/>
    </row>
    <row r="313" spans="1:12" s="90" customFormat="1" ht="18">
      <c r="A313" s="39"/>
      <c r="B313" s="40"/>
      <c r="C313" s="102"/>
      <c r="D313" s="42"/>
      <c r="E313" s="42"/>
      <c r="F313" s="42"/>
      <c r="G313" s="103"/>
      <c r="H313" s="103"/>
      <c r="I313" s="42"/>
      <c r="J313" s="42"/>
      <c r="K313" s="42"/>
      <c r="L313" s="42"/>
    </row>
    <row r="314" spans="1:12" s="90" customFormat="1" ht="18">
      <c r="A314" s="39"/>
      <c r="B314" s="40"/>
      <c r="C314" s="102"/>
      <c r="D314" s="42"/>
      <c r="E314" s="42"/>
      <c r="F314" s="42"/>
      <c r="G314" s="103"/>
      <c r="H314" s="103"/>
      <c r="I314" s="42"/>
      <c r="J314" s="42"/>
      <c r="K314" s="42"/>
      <c r="L314" s="42"/>
    </row>
    <row r="315" spans="1:12" s="90" customFormat="1" ht="18">
      <c r="A315" s="39"/>
      <c r="B315" s="40"/>
      <c r="C315" s="102"/>
      <c r="D315" s="42"/>
      <c r="E315" s="42"/>
      <c r="F315" s="42"/>
      <c r="G315" s="103"/>
      <c r="H315" s="103"/>
      <c r="I315" s="42"/>
      <c r="J315" s="42"/>
      <c r="K315" s="42"/>
      <c r="L315" s="42"/>
    </row>
    <row r="316" spans="1:12" s="90" customFormat="1" ht="18">
      <c r="A316" s="39"/>
      <c r="B316" s="40"/>
      <c r="C316" s="102"/>
      <c r="D316" s="42"/>
      <c r="E316" s="42"/>
      <c r="F316" s="42"/>
      <c r="G316" s="103"/>
      <c r="H316" s="103"/>
      <c r="I316" s="42"/>
      <c r="J316" s="42"/>
      <c r="K316" s="42"/>
      <c r="L316" s="42"/>
    </row>
    <row r="317" spans="1:12" s="90" customFormat="1" ht="18">
      <c r="A317" s="39"/>
      <c r="B317" s="40"/>
      <c r="C317" s="102"/>
      <c r="D317" s="42"/>
      <c r="E317" s="42"/>
      <c r="F317" s="42"/>
      <c r="G317" s="103"/>
      <c r="H317" s="103"/>
      <c r="I317" s="42"/>
      <c r="J317" s="42"/>
      <c r="K317" s="42"/>
      <c r="L317" s="42"/>
    </row>
    <row r="318" spans="1:12" s="90" customFormat="1" ht="18">
      <c r="A318" s="39"/>
      <c r="B318" s="40"/>
      <c r="C318" s="102"/>
      <c r="D318" s="42"/>
      <c r="E318" s="42"/>
      <c r="F318" s="42"/>
      <c r="G318" s="103"/>
      <c r="H318" s="103"/>
      <c r="I318" s="42"/>
      <c r="J318" s="42"/>
      <c r="K318" s="42"/>
      <c r="L318" s="42"/>
    </row>
    <row r="319" spans="1:12" s="90" customFormat="1" ht="18">
      <c r="A319" s="39"/>
      <c r="B319" s="40"/>
      <c r="C319" s="102"/>
      <c r="D319" s="42"/>
      <c r="E319" s="42"/>
      <c r="F319" s="42"/>
      <c r="G319" s="103"/>
      <c r="H319" s="103"/>
      <c r="I319" s="42"/>
      <c r="J319" s="42"/>
      <c r="K319" s="42"/>
      <c r="L319" s="42"/>
    </row>
    <row r="320" spans="1:12" s="90" customFormat="1" ht="18">
      <c r="A320" s="39"/>
      <c r="B320" s="40"/>
      <c r="C320" s="102"/>
      <c r="D320" s="42"/>
      <c r="E320" s="42"/>
      <c r="F320" s="42"/>
      <c r="G320" s="103"/>
      <c r="H320" s="103"/>
      <c r="I320" s="42"/>
      <c r="J320" s="42"/>
      <c r="K320" s="42"/>
      <c r="L320" s="42"/>
    </row>
    <row r="321" spans="1:12" s="90" customFormat="1" ht="18">
      <c r="A321" s="39"/>
      <c r="B321" s="40"/>
      <c r="C321" s="102"/>
      <c r="D321" s="42"/>
      <c r="E321" s="42"/>
      <c r="F321" s="42"/>
      <c r="G321" s="103"/>
      <c r="H321" s="103"/>
      <c r="I321" s="42"/>
      <c r="J321" s="42"/>
      <c r="K321" s="42"/>
      <c r="L321" s="42"/>
    </row>
    <row r="322" spans="1:12" s="90" customFormat="1" ht="18">
      <c r="A322" s="39"/>
      <c r="B322" s="40"/>
      <c r="C322" s="102"/>
      <c r="D322" s="42"/>
      <c r="E322" s="42"/>
      <c r="F322" s="42"/>
      <c r="G322" s="103"/>
      <c r="H322" s="103"/>
      <c r="I322" s="42"/>
      <c r="J322" s="42"/>
      <c r="K322" s="42"/>
      <c r="L322" s="42"/>
    </row>
    <row r="323" spans="1:12" s="90" customFormat="1" ht="18">
      <c r="A323" s="39"/>
      <c r="B323" s="40"/>
      <c r="C323" s="102"/>
      <c r="D323" s="42"/>
      <c r="E323" s="42"/>
      <c r="F323" s="42"/>
      <c r="G323" s="103"/>
      <c r="H323" s="103"/>
      <c r="I323" s="42"/>
      <c r="J323" s="42"/>
      <c r="K323" s="42"/>
      <c r="L323" s="42"/>
    </row>
    <row r="324" spans="1:12" s="90" customFormat="1" ht="18">
      <c r="A324" s="39"/>
      <c r="B324" s="40"/>
      <c r="C324" s="102"/>
      <c r="D324" s="42"/>
      <c r="E324" s="42"/>
      <c r="F324" s="42"/>
      <c r="G324" s="103"/>
      <c r="H324" s="103"/>
      <c r="I324" s="42"/>
      <c r="J324" s="42"/>
      <c r="K324" s="42"/>
      <c r="L324" s="42"/>
    </row>
    <row r="325" spans="1:12" s="90" customFormat="1" ht="18">
      <c r="A325" s="39"/>
      <c r="B325" s="40"/>
      <c r="C325" s="102"/>
      <c r="D325" s="42"/>
      <c r="E325" s="42"/>
      <c r="F325" s="42"/>
      <c r="G325" s="103"/>
      <c r="H325" s="103"/>
      <c r="I325" s="42"/>
      <c r="J325" s="42"/>
      <c r="K325" s="42"/>
      <c r="L325" s="42"/>
    </row>
    <row r="326" spans="1:12" s="90" customFormat="1" ht="18">
      <c r="A326" s="39"/>
      <c r="B326" s="40"/>
      <c r="C326" s="102"/>
      <c r="D326" s="42"/>
      <c r="E326" s="42"/>
      <c r="F326" s="42"/>
      <c r="G326" s="103"/>
      <c r="H326" s="103"/>
      <c r="I326" s="42"/>
      <c r="J326" s="42"/>
      <c r="K326" s="42"/>
      <c r="L326" s="42"/>
    </row>
    <row r="327" spans="1:12" s="90" customFormat="1" ht="18">
      <c r="A327" s="39"/>
      <c r="B327" s="40"/>
      <c r="C327" s="102"/>
      <c r="D327" s="42"/>
      <c r="E327" s="42"/>
      <c r="F327" s="42"/>
      <c r="G327" s="103"/>
      <c r="H327" s="103"/>
      <c r="I327" s="42"/>
      <c r="J327" s="42"/>
      <c r="K327" s="42"/>
      <c r="L327" s="42"/>
    </row>
    <row r="328" spans="1:12" s="90" customFormat="1" ht="18">
      <c r="A328" s="39"/>
      <c r="B328" s="40"/>
      <c r="C328" s="102"/>
      <c r="D328" s="42"/>
      <c r="E328" s="42"/>
      <c r="F328" s="42"/>
      <c r="G328" s="103"/>
      <c r="H328" s="103"/>
      <c r="I328" s="42"/>
      <c r="J328" s="42"/>
      <c r="K328" s="42"/>
      <c r="L328" s="42"/>
    </row>
    <row r="329" spans="1:12" s="90" customFormat="1" ht="18">
      <c r="A329" s="39"/>
      <c r="B329" s="40"/>
      <c r="C329" s="102"/>
      <c r="D329" s="42"/>
      <c r="E329" s="42"/>
      <c r="F329" s="42"/>
      <c r="G329" s="103"/>
      <c r="H329" s="103"/>
      <c r="I329" s="42"/>
      <c r="J329" s="42"/>
      <c r="K329" s="42"/>
      <c r="L329" s="42"/>
    </row>
    <row r="330" spans="1:12" s="90" customFormat="1" ht="18">
      <c r="A330" s="39"/>
      <c r="B330" s="40"/>
      <c r="C330" s="102"/>
      <c r="D330" s="42"/>
      <c r="E330" s="42"/>
      <c r="F330" s="42"/>
      <c r="G330" s="103"/>
      <c r="H330" s="103"/>
      <c r="I330" s="42"/>
      <c r="J330" s="42"/>
      <c r="K330" s="42"/>
      <c r="L330" s="42"/>
    </row>
    <row r="331" spans="1:12" s="90" customFormat="1" ht="18">
      <c r="A331" s="39"/>
      <c r="B331" s="40"/>
      <c r="C331" s="102"/>
      <c r="D331" s="42"/>
      <c r="E331" s="42"/>
      <c r="F331" s="42"/>
      <c r="G331" s="103"/>
      <c r="H331" s="103"/>
      <c r="I331" s="42"/>
      <c r="J331" s="42"/>
      <c r="K331" s="42"/>
      <c r="L331" s="42"/>
    </row>
    <row r="332" spans="1:12" s="90" customFormat="1" ht="18">
      <c r="A332" s="39"/>
      <c r="B332" s="40"/>
      <c r="C332" s="102"/>
      <c r="D332" s="42"/>
      <c r="E332" s="42"/>
      <c r="F332" s="42"/>
      <c r="G332" s="103"/>
      <c r="H332" s="103"/>
      <c r="I332" s="42"/>
      <c r="J332" s="42"/>
      <c r="K332" s="42"/>
      <c r="L332" s="42"/>
    </row>
    <row r="333" spans="1:12" s="90" customFormat="1" ht="18">
      <c r="A333" s="39"/>
      <c r="B333" s="40"/>
      <c r="C333" s="102"/>
      <c r="D333" s="42"/>
      <c r="E333" s="42"/>
      <c r="F333" s="42"/>
      <c r="G333" s="103"/>
      <c r="H333" s="103"/>
      <c r="I333" s="42"/>
      <c r="J333" s="42"/>
      <c r="K333" s="42"/>
      <c r="L333" s="42"/>
    </row>
    <row r="334" spans="1:12" s="90" customFormat="1" ht="18">
      <c r="A334" s="39"/>
      <c r="B334" s="40"/>
      <c r="C334" s="102"/>
      <c r="D334" s="42"/>
      <c r="E334" s="42"/>
      <c r="F334" s="42"/>
      <c r="G334" s="103"/>
      <c r="H334" s="103"/>
      <c r="I334" s="42"/>
      <c r="J334" s="42"/>
      <c r="K334" s="42"/>
      <c r="L334" s="42"/>
    </row>
    <row r="335" spans="1:12" s="90" customFormat="1" ht="18">
      <c r="A335" s="39"/>
      <c r="B335" s="40"/>
      <c r="C335" s="102"/>
      <c r="D335" s="42"/>
      <c r="E335" s="42"/>
      <c r="F335" s="42"/>
      <c r="G335" s="103"/>
      <c r="H335" s="103"/>
      <c r="I335" s="42"/>
      <c r="J335" s="42"/>
      <c r="K335" s="42"/>
      <c r="L335" s="42"/>
    </row>
    <row r="336" spans="1:12" s="90" customFormat="1" ht="18">
      <c r="A336" s="39"/>
      <c r="B336" s="40"/>
      <c r="C336" s="102"/>
      <c r="D336" s="42"/>
      <c r="E336" s="42"/>
      <c r="F336" s="42"/>
      <c r="G336" s="103"/>
      <c r="H336" s="103"/>
      <c r="I336" s="42"/>
      <c r="J336" s="42"/>
      <c r="K336" s="42"/>
      <c r="L336" s="42"/>
    </row>
    <row r="337" spans="1:12" s="90" customFormat="1" ht="18">
      <c r="A337" s="39"/>
      <c r="B337" s="40"/>
      <c r="C337" s="102"/>
      <c r="D337" s="42"/>
      <c r="E337" s="42"/>
      <c r="F337" s="42"/>
      <c r="G337" s="103"/>
      <c r="H337" s="103"/>
      <c r="I337" s="42"/>
      <c r="J337" s="42"/>
      <c r="K337" s="42"/>
      <c r="L337" s="42"/>
    </row>
    <row r="338" spans="1:12" s="90" customFormat="1" ht="18">
      <c r="A338" s="39"/>
      <c r="B338" s="40"/>
      <c r="C338" s="102"/>
      <c r="D338" s="42"/>
      <c r="E338" s="42"/>
      <c r="F338" s="42"/>
      <c r="G338" s="103"/>
      <c r="H338" s="103"/>
      <c r="I338" s="42"/>
      <c r="J338" s="42"/>
      <c r="K338" s="42"/>
      <c r="L338" s="42"/>
    </row>
    <row r="339" spans="1:12" s="90" customFormat="1" ht="18">
      <c r="A339" s="39"/>
      <c r="B339" s="40"/>
      <c r="C339" s="102"/>
      <c r="D339" s="42"/>
      <c r="E339" s="42"/>
      <c r="F339" s="42"/>
      <c r="G339" s="103"/>
      <c r="H339" s="103"/>
      <c r="I339" s="42"/>
      <c r="J339" s="42"/>
      <c r="K339" s="42"/>
      <c r="L339" s="42"/>
    </row>
    <row r="340" spans="1:12" s="90" customFormat="1" ht="18">
      <c r="A340" s="39"/>
      <c r="B340" s="40"/>
      <c r="C340" s="102"/>
      <c r="D340" s="42"/>
      <c r="E340" s="42"/>
      <c r="F340" s="42"/>
      <c r="G340" s="103"/>
      <c r="H340" s="103"/>
      <c r="I340" s="42"/>
      <c r="J340" s="42"/>
      <c r="K340" s="42"/>
      <c r="L340" s="42"/>
    </row>
    <row r="341" spans="1:12" s="90" customFormat="1" ht="18">
      <c r="A341" s="39"/>
      <c r="B341" s="40"/>
      <c r="C341" s="102"/>
      <c r="D341" s="42"/>
      <c r="E341" s="42"/>
      <c r="F341" s="42"/>
      <c r="G341" s="103"/>
      <c r="H341" s="103"/>
      <c r="I341" s="42"/>
      <c r="J341" s="42"/>
      <c r="K341" s="42"/>
      <c r="L341" s="42"/>
    </row>
    <row r="342" spans="1:12" s="90" customFormat="1" ht="18">
      <c r="A342" s="39"/>
      <c r="B342" s="40"/>
      <c r="C342" s="102"/>
      <c r="D342" s="42"/>
      <c r="E342" s="42"/>
      <c r="F342" s="42"/>
      <c r="G342" s="103"/>
      <c r="H342" s="103"/>
      <c r="I342" s="42"/>
      <c r="J342" s="42"/>
      <c r="K342" s="42"/>
      <c r="L342" s="42"/>
    </row>
    <row r="343" spans="1:12" s="90" customFormat="1" ht="18">
      <c r="A343" s="39"/>
      <c r="B343" s="40"/>
      <c r="C343" s="102"/>
      <c r="D343" s="42"/>
      <c r="E343" s="42"/>
      <c r="F343" s="42"/>
      <c r="G343" s="103"/>
      <c r="H343" s="103"/>
      <c r="I343" s="42"/>
      <c r="J343" s="42"/>
      <c r="K343" s="42"/>
      <c r="L343" s="42"/>
    </row>
    <row r="344" spans="1:12" s="90" customFormat="1" ht="18">
      <c r="A344" s="39"/>
      <c r="B344" s="40"/>
      <c r="C344" s="102"/>
      <c r="D344" s="42"/>
      <c r="E344" s="42"/>
      <c r="F344" s="42"/>
      <c r="G344" s="103"/>
      <c r="H344" s="103"/>
      <c r="I344" s="42"/>
      <c r="J344" s="42"/>
      <c r="K344" s="42"/>
      <c r="L344" s="42"/>
    </row>
    <row r="345" spans="1:12" s="90" customFormat="1" ht="18">
      <c r="A345" s="39"/>
      <c r="B345" s="40"/>
      <c r="C345" s="102"/>
      <c r="D345" s="42"/>
      <c r="E345" s="42"/>
      <c r="F345" s="42"/>
      <c r="G345" s="103"/>
      <c r="H345" s="103"/>
      <c r="I345" s="42"/>
      <c r="J345" s="42"/>
      <c r="K345" s="42"/>
      <c r="L345" s="42"/>
    </row>
    <row r="346" spans="1:12" s="90" customFormat="1" ht="18">
      <c r="A346" s="39"/>
      <c r="B346" s="40"/>
      <c r="C346" s="102"/>
      <c r="D346" s="42"/>
      <c r="E346" s="42"/>
      <c r="F346" s="42"/>
      <c r="G346" s="103"/>
      <c r="H346" s="103"/>
      <c r="I346" s="42"/>
      <c r="J346" s="42"/>
      <c r="K346" s="42"/>
      <c r="L346" s="42"/>
    </row>
    <row r="347" spans="1:12" s="90" customFormat="1" ht="18">
      <c r="A347" s="39"/>
      <c r="B347" s="40"/>
      <c r="C347" s="102"/>
      <c r="D347" s="42"/>
      <c r="E347" s="42"/>
      <c r="F347" s="42"/>
      <c r="G347" s="103"/>
      <c r="H347" s="103"/>
      <c r="I347" s="42"/>
      <c r="J347" s="42"/>
      <c r="K347" s="42"/>
      <c r="L347" s="42"/>
    </row>
    <row r="348" spans="1:12" s="90" customFormat="1" ht="18">
      <c r="A348" s="39"/>
      <c r="B348" s="40"/>
      <c r="C348" s="102"/>
      <c r="D348" s="42"/>
      <c r="E348" s="42"/>
      <c r="F348" s="42"/>
      <c r="G348" s="103"/>
      <c r="H348" s="103"/>
      <c r="I348" s="42"/>
      <c r="J348" s="42"/>
      <c r="K348" s="42"/>
      <c r="L348" s="42"/>
    </row>
    <row r="349" spans="1:12" s="90" customFormat="1" ht="18">
      <c r="A349" s="39"/>
      <c r="B349" s="40"/>
      <c r="C349" s="102"/>
      <c r="D349" s="42"/>
      <c r="E349" s="42"/>
      <c r="F349" s="42"/>
      <c r="G349" s="103"/>
      <c r="H349" s="103"/>
      <c r="I349" s="42"/>
      <c r="J349" s="42"/>
      <c r="K349" s="42"/>
      <c r="L349" s="42"/>
    </row>
    <row r="350" spans="1:12" s="90" customFormat="1" ht="18">
      <c r="A350" s="39"/>
      <c r="B350" s="40"/>
      <c r="C350" s="102"/>
      <c r="D350" s="42"/>
      <c r="E350" s="42"/>
      <c r="F350" s="42"/>
      <c r="G350" s="103"/>
      <c r="H350" s="103"/>
      <c r="I350" s="42"/>
      <c r="J350" s="42"/>
      <c r="K350" s="42"/>
      <c r="L350" s="42"/>
    </row>
    <row r="351" spans="1:12" s="90" customFormat="1" ht="18">
      <c r="A351" s="39"/>
      <c r="B351" s="40"/>
      <c r="C351" s="102"/>
      <c r="D351" s="42"/>
      <c r="E351" s="42"/>
      <c r="F351" s="42"/>
      <c r="G351" s="103"/>
      <c r="H351" s="103"/>
      <c r="I351" s="42"/>
      <c r="J351" s="42"/>
      <c r="K351" s="42"/>
      <c r="L351" s="42"/>
    </row>
    <row r="352" spans="1:12" s="90" customFormat="1" ht="18">
      <c r="A352" s="39"/>
      <c r="B352" s="40"/>
      <c r="C352" s="102"/>
      <c r="D352" s="42"/>
      <c r="E352" s="42"/>
      <c r="F352" s="42"/>
      <c r="G352" s="103"/>
      <c r="H352" s="103"/>
      <c r="I352" s="42"/>
      <c r="J352" s="42"/>
      <c r="K352" s="42"/>
      <c r="L352" s="42"/>
    </row>
    <row r="353" spans="1:12" s="90" customFormat="1" ht="18">
      <c r="A353" s="39"/>
      <c r="B353" s="40"/>
      <c r="C353" s="102"/>
      <c r="D353" s="42"/>
      <c r="E353" s="42"/>
      <c r="F353" s="42"/>
      <c r="G353" s="103"/>
      <c r="H353" s="103"/>
      <c r="I353" s="42"/>
      <c r="J353" s="42"/>
      <c r="K353" s="42"/>
      <c r="L353" s="42"/>
    </row>
    <row r="354" spans="1:12" s="90" customFormat="1" ht="18">
      <c r="A354" s="39"/>
      <c r="B354" s="40"/>
      <c r="C354" s="102"/>
      <c r="D354" s="42"/>
      <c r="E354" s="42"/>
      <c r="F354" s="42"/>
      <c r="G354" s="103"/>
      <c r="H354" s="103"/>
      <c r="I354" s="42"/>
      <c r="J354" s="42"/>
      <c r="K354" s="42"/>
      <c r="L354" s="42"/>
    </row>
    <row r="355" spans="1:12" s="90" customFormat="1" ht="18">
      <c r="A355" s="39"/>
      <c r="B355" s="40"/>
      <c r="C355" s="102"/>
      <c r="D355" s="42"/>
      <c r="E355" s="42"/>
      <c r="F355" s="42"/>
      <c r="G355" s="103"/>
      <c r="H355" s="103"/>
      <c r="I355" s="42"/>
      <c r="J355" s="42"/>
      <c r="K355" s="42"/>
      <c r="L355" s="42"/>
    </row>
    <row r="356" spans="1:12" s="90" customFormat="1" ht="18">
      <c r="A356" s="39"/>
      <c r="B356" s="40"/>
      <c r="C356" s="102"/>
      <c r="D356" s="42"/>
      <c r="E356" s="42"/>
      <c r="F356" s="42"/>
      <c r="G356" s="103"/>
      <c r="H356" s="103"/>
      <c r="I356" s="42"/>
      <c r="J356" s="42"/>
      <c r="K356" s="42"/>
      <c r="L356" s="42"/>
    </row>
    <row r="357" spans="1:12" s="90" customFormat="1" ht="18">
      <c r="A357" s="39"/>
      <c r="B357" s="40"/>
      <c r="C357" s="102"/>
      <c r="D357" s="42"/>
      <c r="E357" s="42"/>
      <c r="F357" s="42"/>
      <c r="G357" s="103"/>
      <c r="H357" s="103"/>
      <c r="I357" s="42"/>
      <c r="J357" s="42"/>
      <c r="K357" s="42"/>
      <c r="L357" s="42"/>
    </row>
    <row r="358" spans="1:12" s="90" customFormat="1" ht="18">
      <c r="A358" s="39"/>
      <c r="B358" s="40"/>
      <c r="C358" s="102"/>
      <c r="D358" s="42"/>
      <c r="E358" s="42"/>
      <c r="F358" s="42"/>
      <c r="G358" s="103"/>
      <c r="H358" s="103"/>
      <c r="I358" s="42"/>
      <c r="J358" s="42"/>
      <c r="K358" s="42"/>
      <c r="L358" s="42"/>
    </row>
    <row r="359" spans="1:12" s="90" customFormat="1" ht="18">
      <c r="A359" s="39"/>
      <c r="B359" s="40"/>
      <c r="C359" s="102"/>
      <c r="D359" s="42"/>
      <c r="E359" s="42"/>
      <c r="F359" s="42"/>
      <c r="G359" s="103"/>
      <c r="H359" s="103"/>
      <c r="I359" s="42"/>
      <c r="J359" s="42"/>
      <c r="K359" s="42"/>
      <c r="L359" s="42"/>
    </row>
    <row r="360" spans="1:12" s="90" customFormat="1" ht="18">
      <c r="A360" s="39"/>
      <c r="B360" s="40"/>
      <c r="C360" s="102"/>
      <c r="D360" s="42"/>
      <c r="E360" s="42"/>
      <c r="F360" s="42"/>
      <c r="G360" s="103"/>
      <c r="H360" s="103"/>
      <c r="I360" s="42"/>
      <c r="J360" s="42"/>
      <c r="K360" s="42"/>
      <c r="L360" s="42"/>
    </row>
    <row r="361" spans="1:12" s="90" customFormat="1" ht="18">
      <c r="A361" s="39"/>
      <c r="B361" s="40"/>
      <c r="C361" s="102"/>
      <c r="D361" s="42"/>
      <c r="E361" s="42"/>
      <c r="F361" s="42"/>
      <c r="G361" s="103"/>
      <c r="H361" s="103"/>
      <c r="I361" s="42"/>
      <c r="J361" s="42"/>
      <c r="K361" s="42"/>
      <c r="L361" s="42"/>
    </row>
    <row r="362" spans="1:12" s="90" customFormat="1" ht="18">
      <c r="A362" s="39"/>
      <c r="B362" s="40"/>
      <c r="C362" s="102"/>
      <c r="D362" s="42"/>
      <c r="E362" s="42"/>
      <c r="F362" s="42"/>
      <c r="G362" s="103"/>
      <c r="H362" s="103"/>
      <c r="I362" s="42"/>
      <c r="J362" s="42"/>
      <c r="K362" s="42"/>
      <c r="L362" s="42"/>
    </row>
    <row r="363" spans="1:12" s="90" customFormat="1" ht="18">
      <c r="A363" s="39"/>
      <c r="B363" s="40"/>
      <c r="C363" s="102"/>
      <c r="D363" s="42"/>
      <c r="E363" s="42"/>
      <c r="F363" s="42"/>
      <c r="G363" s="103"/>
      <c r="H363" s="103"/>
      <c r="I363" s="42"/>
      <c r="J363" s="42"/>
      <c r="K363" s="42"/>
      <c r="L363" s="42"/>
    </row>
    <row r="364" spans="1:12" s="90" customFormat="1" ht="18">
      <c r="A364" s="39"/>
      <c r="B364" s="40"/>
      <c r="C364" s="102"/>
      <c r="D364" s="42"/>
      <c r="E364" s="42"/>
      <c r="F364" s="42"/>
      <c r="G364" s="103"/>
      <c r="H364" s="103"/>
      <c r="I364" s="42"/>
      <c r="J364" s="42"/>
      <c r="K364" s="42"/>
      <c r="L364" s="42"/>
    </row>
    <row r="365" spans="1:12" s="90" customFormat="1" ht="18">
      <c r="A365" s="39"/>
      <c r="B365" s="40"/>
      <c r="C365" s="102"/>
      <c r="D365" s="42"/>
      <c r="E365" s="42"/>
      <c r="F365" s="42"/>
      <c r="G365" s="103"/>
      <c r="H365" s="103"/>
      <c r="I365" s="42"/>
      <c r="J365" s="42"/>
      <c r="K365" s="42"/>
      <c r="L365" s="42"/>
    </row>
    <row r="366" spans="1:12" s="90" customFormat="1" ht="18">
      <c r="A366" s="39"/>
      <c r="B366" s="40"/>
      <c r="C366" s="102"/>
      <c r="D366" s="42"/>
      <c r="E366" s="42"/>
      <c r="F366" s="42"/>
      <c r="G366" s="103"/>
      <c r="H366" s="103"/>
      <c r="I366" s="42"/>
      <c r="J366" s="42"/>
      <c r="K366" s="42"/>
      <c r="L366" s="42"/>
    </row>
    <row r="367" spans="1:12" s="90" customFormat="1" ht="18">
      <c r="A367" s="39"/>
      <c r="B367" s="40"/>
      <c r="C367" s="102"/>
      <c r="D367" s="42"/>
      <c r="E367" s="42"/>
      <c r="F367" s="42"/>
      <c r="G367" s="103"/>
      <c r="H367" s="103"/>
      <c r="I367" s="42"/>
      <c r="J367" s="42"/>
      <c r="K367" s="42"/>
      <c r="L367" s="42"/>
    </row>
    <row r="368" spans="1:12" s="90" customFormat="1" ht="18">
      <c r="A368" s="39"/>
      <c r="B368" s="40"/>
      <c r="C368" s="102"/>
      <c r="D368" s="42"/>
      <c r="E368" s="42"/>
      <c r="F368" s="42"/>
      <c r="G368" s="103"/>
      <c r="H368" s="103"/>
      <c r="I368" s="42"/>
      <c r="J368" s="42"/>
      <c r="K368" s="42"/>
      <c r="L368" s="42"/>
    </row>
    <row r="369" spans="1:12" s="90" customFormat="1" ht="18">
      <c r="A369" s="39"/>
      <c r="B369" s="40"/>
      <c r="C369" s="102"/>
      <c r="D369" s="42"/>
      <c r="E369" s="42"/>
      <c r="F369" s="42"/>
      <c r="G369" s="103"/>
      <c r="H369" s="103"/>
      <c r="I369" s="42"/>
      <c r="J369" s="42"/>
      <c r="K369" s="42"/>
      <c r="L369" s="42"/>
    </row>
    <row r="370" spans="1:12" s="90" customFormat="1" ht="18">
      <c r="A370" s="39"/>
      <c r="B370" s="40"/>
      <c r="C370" s="102"/>
      <c r="D370" s="42"/>
      <c r="E370" s="42"/>
      <c r="F370" s="42"/>
      <c r="G370" s="103"/>
      <c r="H370" s="103"/>
      <c r="I370" s="42"/>
      <c r="J370" s="42"/>
      <c r="K370" s="42"/>
      <c r="L370" s="42"/>
    </row>
    <row r="371" spans="1:12" s="90" customFormat="1" ht="18">
      <c r="A371" s="39"/>
      <c r="B371" s="40"/>
      <c r="C371" s="102"/>
      <c r="D371" s="42"/>
      <c r="E371" s="42"/>
      <c r="F371" s="42"/>
      <c r="G371" s="103"/>
      <c r="H371" s="103"/>
      <c r="I371" s="42"/>
      <c r="J371" s="42"/>
      <c r="K371" s="42"/>
      <c r="L371" s="42"/>
    </row>
    <row r="372" spans="1:12" s="90" customFormat="1" ht="18">
      <c r="A372" s="39"/>
      <c r="B372" s="40"/>
      <c r="C372" s="102"/>
      <c r="D372" s="42"/>
      <c r="E372" s="42"/>
      <c r="F372" s="42"/>
      <c r="G372" s="103"/>
      <c r="H372" s="103"/>
      <c r="I372" s="42"/>
      <c r="J372" s="42"/>
      <c r="K372" s="42"/>
      <c r="L372" s="42"/>
    </row>
    <row r="373" spans="1:12" s="90" customFormat="1" ht="18">
      <c r="A373" s="39"/>
      <c r="B373" s="40"/>
      <c r="C373" s="102"/>
      <c r="D373" s="42"/>
      <c r="E373" s="42"/>
      <c r="F373" s="42"/>
      <c r="G373" s="103"/>
      <c r="H373" s="103"/>
      <c r="I373" s="42"/>
      <c r="J373" s="42"/>
      <c r="K373" s="42"/>
      <c r="L373" s="42"/>
    </row>
    <row r="374" spans="1:12" s="90" customFormat="1" ht="18">
      <c r="A374" s="39"/>
      <c r="B374" s="40"/>
      <c r="C374" s="102"/>
      <c r="D374" s="42"/>
      <c r="E374" s="42"/>
      <c r="F374" s="42"/>
      <c r="G374" s="103"/>
      <c r="H374" s="103"/>
      <c r="I374" s="42"/>
      <c r="J374" s="42"/>
      <c r="K374" s="42"/>
      <c r="L374" s="42"/>
    </row>
    <row r="375" spans="1:12" s="90" customFormat="1" ht="18">
      <c r="A375" s="39"/>
      <c r="B375" s="40"/>
      <c r="C375" s="102"/>
      <c r="D375" s="42"/>
      <c r="E375" s="42"/>
      <c r="F375" s="42"/>
      <c r="G375" s="103"/>
      <c r="H375" s="103"/>
      <c r="I375" s="42"/>
      <c r="J375" s="42"/>
      <c r="K375" s="42"/>
      <c r="L375" s="42"/>
    </row>
    <row r="376" spans="1:12" s="90" customFormat="1" ht="18">
      <c r="A376" s="39"/>
      <c r="B376" s="40"/>
      <c r="C376" s="102"/>
      <c r="D376" s="42"/>
      <c r="E376" s="42"/>
      <c r="F376" s="42"/>
      <c r="G376" s="103"/>
      <c r="H376" s="103"/>
      <c r="I376" s="42"/>
      <c r="J376" s="42"/>
      <c r="K376" s="42"/>
      <c r="L376" s="42"/>
    </row>
    <row r="377" spans="1:12" s="90" customFormat="1" ht="18">
      <c r="A377" s="39"/>
      <c r="B377" s="40"/>
      <c r="C377" s="102"/>
      <c r="D377" s="42"/>
      <c r="E377" s="42"/>
      <c r="F377" s="42"/>
      <c r="G377" s="103"/>
      <c r="H377" s="103"/>
      <c r="I377" s="42"/>
      <c r="J377" s="42"/>
      <c r="K377" s="42"/>
      <c r="L377" s="42"/>
    </row>
    <row r="378" spans="1:12" s="90" customFormat="1" ht="18">
      <c r="A378" s="39"/>
      <c r="B378" s="40"/>
      <c r="C378" s="102"/>
      <c r="D378" s="42"/>
      <c r="E378" s="42"/>
      <c r="F378" s="42"/>
      <c r="G378" s="103"/>
      <c r="H378" s="103"/>
      <c r="I378" s="42"/>
      <c r="J378" s="42"/>
      <c r="K378" s="42"/>
      <c r="L378" s="42"/>
    </row>
    <row r="379" spans="1:12" s="90" customFormat="1" ht="18">
      <c r="A379" s="39"/>
      <c r="B379" s="40"/>
      <c r="C379" s="102"/>
      <c r="D379" s="42"/>
      <c r="E379" s="42"/>
      <c r="F379" s="42"/>
      <c r="G379" s="103"/>
      <c r="H379" s="103"/>
      <c r="I379" s="42"/>
      <c r="J379" s="42"/>
      <c r="K379" s="42"/>
      <c r="L379" s="42"/>
    </row>
    <row r="380" spans="1:12" s="90" customFormat="1" ht="18">
      <c r="A380" s="39"/>
      <c r="B380" s="40"/>
      <c r="C380" s="102"/>
      <c r="D380" s="42"/>
      <c r="E380" s="42"/>
      <c r="F380" s="42"/>
      <c r="G380" s="103"/>
      <c r="H380" s="103"/>
      <c r="I380" s="42"/>
      <c r="J380" s="42"/>
      <c r="K380" s="42"/>
      <c r="L380" s="42"/>
    </row>
    <row r="381" spans="1:12" s="90" customFormat="1" ht="18">
      <c r="A381" s="39"/>
      <c r="B381" s="40"/>
      <c r="C381" s="102"/>
      <c r="D381" s="42"/>
      <c r="E381" s="42"/>
      <c r="F381" s="42"/>
      <c r="G381" s="103"/>
      <c r="H381" s="103"/>
      <c r="I381" s="42"/>
      <c r="J381" s="42"/>
      <c r="K381" s="42"/>
      <c r="L381" s="42"/>
    </row>
    <row r="382" spans="1:12" s="90" customFormat="1" ht="18">
      <c r="A382" s="39"/>
      <c r="B382" s="40"/>
      <c r="C382" s="102"/>
      <c r="D382" s="42"/>
      <c r="E382" s="42"/>
      <c r="F382" s="42"/>
      <c r="G382" s="103"/>
      <c r="H382" s="103"/>
      <c r="I382" s="42"/>
      <c r="J382" s="42"/>
      <c r="K382" s="42"/>
      <c r="L382" s="42"/>
    </row>
    <row r="383" spans="1:12" s="90" customFormat="1" ht="18">
      <c r="A383" s="39"/>
      <c r="B383" s="40"/>
      <c r="C383" s="102"/>
      <c r="D383" s="42"/>
      <c r="E383" s="42"/>
      <c r="F383" s="42"/>
      <c r="G383" s="103"/>
      <c r="H383" s="103"/>
      <c r="I383" s="42"/>
      <c r="J383" s="42"/>
      <c r="K383" s="42"/>
      <c r="L383" s="42"/>
    </row>
    <row r="384" spans="1:12" s="90" customFormat="1" ht="18">
      <c r="A384" s="39"/>
      <c r="B384" s="40"/>
      <c r="C384" s="102"/>
      <c r="D384" s="42"/>
      <c r="E384" s="42"/>
      <c r="F384" s="42"/>
      <c r="G384" s="103"/>
      <c r="H384" s="103"/>
      <c r="I384" s="42"/>
      <c r="J384" s="42"/>
      <c r="K384" s="42"/>
      <c r="L384" s="42"/>
    </row>
    <row r="385" spans="1:12" s="90" customFormat="1" ht="18">
      <c r="A385" s="39"/>
      <c r="B385" s="40"/>
      <c r="C385" s="102"/>
      <c r="D385" s="42"/>
      <c r="E385" s="42"/>
      <c r="F385" s="42"/>
      <c r="G385" s="103"/>
      <c r="H385" s="103"/>
      <c r="I385" s="42"/>
      <c r="J385" s="42"/>
      <c r="K385" s="42"/>
      <c r="L385" s="42"/>
    </row>
    <row r="386" spans="1:12" s="90" customFormat="1" ht="18">
      <c r="A386" s="39"/>
      <c r="B386" s="40"/>
      <c r="C386" s="102"/>
      <c r="D386" s="42"/>
      <c r="E386" s="42"/>
      <c r="F386" s="42"/>
      <c r="G386" s="103"/>
      <c r="H386" s="103"/>
      <c r="I386" s="42"/>
      <c r="J386" s="42"/>
      <c r="K386" s="42"/>
      <c r="L386" s="42"/>
    </row>
    <row r="387" spans="1:12" s="90" customFormat="1" ht="18">
      <c r="A387" s="39"/>
      <c r="B387" s="40"/>
      <c r="C387" s="102"/>
      <c r="D387" s="42"/>
      <c r="E387" s="42"/>
      <c r="F387" s="42"/>
      <c r="G387" s="103"/>
      <c r="H387" s="103"/>
      <c r="I387" s="42"/>
      <c r="J387" s="42"/>
      <c r="K387" s="42"/>
      <c r="L387" s="42"/>
    </row>
    <row r="388" spans="1:12" s="90" customFormat="1" ht="18">
      <c r="A388" s="39"/>
      <c r="B388" s="40"/>
      <c r="C388" s="102"/>
      <c r="D388" s="42"/>
      <c r="E388" s="42"/>
      <c r="F388" s="42"/>
      <c r="G388" s="103"/>
      <c r="H388" s="103"/>
      <c r="I388" s="42"/>
      <c r="J388" s="42"/>
      <c r="K388" s="42"/>
      <c r="L388" s="42"/>
    </row>
    <row r="389" spans="1:12" s="90" customFormat="1" ht="18">
      <c r="A389" s="39"/>
      <c r="B389" s="40"/>
      <c r="C389" s="102"/>
      <c r="D389" s="42"/>
      <c r="E389" s="42"/>
      <c r="F389" s="42"/>
      <c r="G389" s="103"/>
      <c r="H389" s="103"/>
      <c r="I389" s="42"/>
      <c r="J389" s="42"/>
      <c r="K389" s="42"/>
      <c r="L389" s="42"/>
    </row>
    <row r="390" spans="1:12" s="90" customFormat="1" ht="18">
      <c r="A390" s="39"/>
      <c r="B390" s="40"/>
      <c r="C390" s="102"/>
      <c r="D390" s="42"/>
      <c r="E390" s="42"/>
      <c r="F390" s="42"/>
      <c r="G390" s="103"/>
      <c r="H390" s="103"/>
      <c r="I390" s="42"/>
      <c r="J390" s="42"/>
      <c r="K390" s="42"/>
      <c r="L390" s="42"/>
    </row>
    <row r="391" spans="1:12" s="90" customFormat="1" ht="18">
      <c r="A391" s="39"/>
      <c r="B391" s="40"/>
      <c r="C391" s="102"/>
      <c r="D391" s="42"/>
      <c r="E391" s="42"/>
      <c r="F391" s="42"/>
      <c r="G391" s="103"/>
      <c r="H391" s="103"/>
      <c r="I391" s="42"/>
      <c r="J391" s="42"/>
      <c r="K391" s="42"/>
      <c r="L391" s="42"/>
    </row>
    <row r="392" spans="1:12" s="90" customFormat="1" ht="18">
      <c r="A392" s="39"/>
      <c r="B392" s="40"/>
      <c r="C392" s="102"/>
      <c r="D392" s="42"/>
      <c r="E392" s="42"/>
      <c r="F392" s="42"/>
      <c r="G392" s="103"/>
      <c r="H392" s="103"/>
      <c r="I392" s="42"/>
      <c r="J392" s="42"/>
      <c r="K392" s="42"/>
      <c r="L392" s="42"/>
    </row>
    <row r="393" spans="1:12" s="90" customFormat="1" ht="18">
      <c r="A393" s="39"/>
      <c r="B393" s="40"/>
      <c r="C393" s="102"/>
      <c r="D393" s="42"/>
      <c r="E393" s="42"/>
      <c r="F393" s="42"/>
      <c r="G393" s="103"/>
      <c r="H393" s="103"/>
      <c r="I393" s="42"/>
      <c r="J393" s="42"/>
      <c r="K393" s="42"/>
      <c r="L393" s="42"/>
    </row>
    <row r="394" spans="1:12" s="90" customFormat="1" ht="18">
      <c r="A394" s="39"/>
      <c r="B394" s="40"/>
      <c r="C394" s="102"/>
      <c r="D394" s="42"/>
      <c r="E394" s="42"/>
      <c r="F394" s="42"/>
      <c r="G394" s="103"/>
      <c r="H394" s="103"/>
      <c r="I394" s="42"/>
      <c r="J394" s="42"/>
      <c r="K394" s="42"/>
      <c r="L394" s="42"/>
    </row>
    <row r="395" spans="1:12" s="90" customFormat="1" ht="18">
      <c r="A395" s="39"/>
      <c r="B395" s="40"/>
      <c r="C395" s="102"/>
      <c r="D395" s="42"/>
      <c r="E395" s="42"/>
      <c r="F395" s="42"/>
      <c r="G395" s="103"/>
      <c r="H395" s="103"/>
      <c r="I395" s="42"/>
      <c r="J395" s="42"/>
      <c r="K395" s="42"/>
      <c r="L395" s="42"/>
    </row>
    <row r="396" spans="1:12" s="90" customFormat="1" ht="18">
      <c r="A396" s="39"/>
      <c r="B396" s="40"/>
      <c r="C396" s="102"/>
      <c r="D396" s="42"/>
      <c r="E396" s="42"/>
      <c r="F396" s="42"/>
      <c r="G396" s="103"/>
      <c r="H396" s="103"/>
      <c r="I396" s="42"/>
      <c r="J396" s="42"/>
      <c r="K396" s="42"/>
      <c r="L396" s="42"/>
    </row>
    <row r="397" spans="1:12" s="90" customFormat="1" ht="18">
      <c r="A397" s="39"/>
      <c r="B397" s="40"/>
      <c r="C397" s="102"/>
      <c r="D397" s="42"/>
      <c r="E397" s="42"/>
      <c r="F397" s="42"/>
      <c r="G397" s="103"/>
      <c r="H397" s="103"/>
      <c r="I397" s="42"/>
      <c r="J397" s="42"/>
      <c r="K397" s="42"/>
      <c r="L397" s="42"/>
    </row>
    <row r="398" spans="1:12" s="90" customFormat="1" ht="18">
      <c r="A398" s="39"/>
      <c r="B398" s="40"/>
      <c r="C398" s="102"/>
      <c r="D398" s="42"/>
      <c r="E398" s="42"/>
      <c r="F398" s="42"/>
      <c r="G398" s="103"/>
      <c r="H398" s="103"/>
      <c r="I398" s="42"/>
      <c r="J398" s="42"/>
      <c r="K398" s="42"/>
      <c r="L398" s="42"/>
    </row>
    <row r="399" spans="1:12" s="90" customFormat="1" ht="18">
      <c r="A399" s="39"/>
      <c r="B399" s="40"/>
      <c r="C399" s="102"/>
      <c r="D399" s="42"/>
      <c r="E399" s="42"/>
      <c r="F399" s="42"/>
      <c r="G399" s="103"/>
      <c r="H399" s="103"/>
      <c r="I399" s="42"/>
      <c r="J399" s="42"/>
      <c r="K399" s="42"/>
      <c r="L399" s="42"/>
    </row>
    <row r="400" spans="1:12" s="90" customFormat="1" ht="18">
      <c r="A400" s="39"/>
      <c r="B400" s="40"/>
      <c r="C400" s="102"/>
      <c r="D400" s="42"/>
      <c r="E400" s="42"/>
      <c r="F400" s="42"/>
      <c r="G400" s="103"/>
      <c r="H400" s="103"/>
      <c r="I400" s="42"/>
      <c r="J400" s="42"/>
      <c r="K400" s="42"/>
      <c r="L400" s="42"/>
    </row>
    <row r="401" spans="1:12" s="90" customFormat="1" ht="18">
      <c r="A401" s="39"/>
      <c r="B401" s="40"/>
      <c r="C401" s="102"/>
      <c r="D401" s="42"/>
      <c r="E401" s="42"/>
      <c r="F401" s="42"/>
      <c r="G401" s="103"/>
      <c r="H401" s="103"/>
      <c r="I401" s="42"/>
      <c r="J401" s="42"/>
      <c r="K401" s="42"/>
      <c r="L401" s="42"/>
    </row>
    <row r="402" spans="1:12" s="90" customFormat="1" ht="18">
      <c r="A402" s="39"/>
      <c r="B402" s="40"/>
      <c r="C402" s="102"/>
      <c r="D402" s="42"/>
      <c r="E402" s="42"/>
      <c r="F402" s="42"/>
      <c r="G402" s="103"/>
      <c r="H402" s="103"/>
      <c r="I402" s="42"/>
      <c r="J402" s="42"/>
      <c r="K402" s="42"/>
      <c r="L402" s="42"/>
    </row>
    <row r="403" spans="1:12" s="90" customFormat="1" ht="18">
      <c r="A403" s="39"/>
      <c r="B403" s="40"/>
      <c r="C403" s="102"/>
      <c r="D403" s="42"/>
      <c r="E403" s="42"/>
      <c r="F403" s="42"/>
      <c r="G403" s="103"/>
      <c r="H403" s="103"/>
      <c r="I403" s="42"/>
      <c r="J403" s="42"/>
      <c r="K403" s="42"/>
      <c r="L403" s="42"/>
    </row>
    <row r="404" spans="1:12" s="90" customFormat="1" ht="18">
      <c r="A404" s="39"/>
      <c r="B404" s="40"/>
      <c r="C404" s="102"/>
      <c r="D404" s="42"/>
      <c r="E404" s="42"/>
      <c r="F404" s="42"/>
      <c r="G404" s="103"/>
      <c r="H404" s="103"/>
      <c r="I404" s="42"/>
      <c r="J404" s="42"/>
      <c r="K404" s="42"/>
      <c r="L404" s="42"/>
    </row>
    <row r="405" spans="1:12" s="90" customFormat="1" ht="18">
      <c r="A405" s="39"/>
      <c r="B405" s="40"/>
      <c r="C405" s="102"/>
      <c r="D405" s="42"/>
      <c r="E405" s="42"/>
      <c r="F405" s="42"/>
      <c r="G405" s="103"/>
      <c r="H405" s="103"/>
      <c r="I405" s="42"/>
      <c r="J405" s="42"/>
      <c r="K405" s="42"/>
      <c r="L405" s="42"/>
    </row>
    <row r="406" spans="1:12" s="90" customFormat="1" ht="18">
      <c r="A406" s="39"/>
      <c r="B406" s="40"/>
      <c r="C406" s="102"/>
      <c r="D406" s="42"/>
      <c r="E406" s="42"/>
      <c r="F406" s="42"/>
      <c r="G406" s="103"/>
      <c r="H406" s="103"/>
      <c r="I406" s="42"/>
      <c r="J406" s="42"/>
      <c r="K406" s="42"/>
      <c r="L406" s="42"/>
    </row>
    <row r="407" spans="1:12" s="90" customFormat="1" ht="18">
      <c r="A407" s="39"/>
      <c r="B407" s="40"/>
      <c r="C407" s="102"/>
      <c r="D407" s="42"/>
      <c r="E407" s="42"/>
      <c r="F407" s="42"/>
      <c r="G407" s="103"/>
      <c r="H407" s="103"/>
      <c r="I407" s="42"/>
      <c r="J407" s="42"/>
      <c r="K407" s="42"/>
      <c r="L407" s="42"/>
    </row>
    <row r="408" spans="1:12" s="90" customFormat="1" ht="18">
      <c r="A408" s="39"/>
      <c r="B408" s="40"/>
      <c r="C408" s="102"/>
      <c r="D408" s="42"/>
      <c r="E408" s="42"/>
      <c r="F408" s="42"/>
      <c r="G408" s="103"/>
      <c r="H408" s="103"/>
      <c r="I408" s="42"/>
      <c r="J408" s="42"/>
      <c r="K408" s="42"/>
      <c r="L408" s="42"/>
    </row>
    <row r="409" spans="1:12" s="90" customFormat="1" ht="18">
      <c r="A409" s="39"/>
      <c r="B409" s="40"/>
      <c r="C409" s="102"/>
      <c r="D409" s="42"/>
      <c r="E409" s="42"/>
      <c r="F409" s="42"/>
      <c r="G409" s="103"/>
      <c r="H409" s="103"/>
      <c r="I409" s="42"/>
      <c r="J409" s="42"/>
      <c r="K409" s="42"/>
      <c r="L409" s="42"/>
    </row>
    <row r="410" spans="1:12" s="90" customFormat="1" ht="18">
      <c r="A410" s="39"/>
      <c r="B410" s="40"/>
      <c r="C410" s="102"/>
      <c r="D410" s="42"/>
      <c r="E410" s="42"/>
      <c r="F410" s="42"/>
      <c r="G410" s="103"/>
      <c r="H410" s="103"/>
      <c r="I410" s="42"/>
      <c r="J410" s="42"/>
      <c r="K410" s="42"/>
      <c r="L410" s="42"/>
    </row>
    <row r="411" spans="1:12" s="90" customFormat="1" ht="18">
      <c r="A411" s="39"/>
      <c r="B411" s="40"/>
      <c r="C411" s="102"/>
      <c r="D411" s="42"/>
      <c r="E411" s="42"/>
      <c r="F411" s="42"/>
      <c r="G411" s="103"/>
      <c r="H411" s="103"/>
      <c r="I411" s="42"/>
      <c r="J411" s="42"/>
      <c r="K411" s="42"/>
      <c r="L411" s="42"/>
    </row>
    <row r="412" spans="1:12" s="90" customFormat="1" ht="18">
      <c r="A412" s="39"/>
      <c r="B412" s="40"/>
      <c r="C412" s="102"/>
      <c r="D412" s="42"/>
      <c r="E412" s="42"/>
      <c r="F412" s="42"/>
      <c r="G412" s="103"/>
      <c r="H412" s="103"/>
      <c r="I412" s="42"/>
      <c r="J412" s="42"/>
      <c r="K412" s="42"/>
      <c r="L412" s="42"/>
    </row>
    <row r="413" spans="1:12" s="90" customFormat="1" ht="18">
      <c r="A413" s="39"/>
      <c r="B413" s="40"/>
      <c r="C413" s="102"/>
      <c r="D413" s="42"/>
      <c r="E413" s="42"/>
      <c r="F413" s="42"/>
      <c r="G413" s="103"/>
      <c r="H413" s="103"/>
      <c r="I413" s="42"/>
      <c r="J413" s="42"/>
      <c r="K413" s="42"/>
      <c r="L413" s="42"/>
    </row>
    <row r="414" spans="1:12" s="90" customFormat="1" ht="18">
      <c r="A414" s="39"/>
      <c r="B414" s="40"/>
      <c r="C414" s="102"/>
      <c r="D414" s="42"/>
      <c r="E414" s="42"/>
      <c r="F414" s="42"/>
      <c r="G414" s="103"/>
      <c r="H414" s="103"/>
      <c r="I414" s="42"/>
      <c r="J414" s="42"/>
      <c r="K414" s="42"/>
      <c r="L414" s="42"/>
    </row>
    <row r="415" spans="1:12" s="90" customFormat="1" ht="18">
      <c r="A415" s="39"/>
      <c r="B415" s="40"/>
      <c r="C415" s="102"/>
      <c r="D415" s="42"/>
      <c r="E415" s="42"/>
      <c r="F415" s="42"/>
      <c r="G415" s="103"/>
      <c r="H415" s="103"/>
      <c r="I415" s="42"/>
      <c r="J415" s="42"/>
      <c r="K415" s="42"/>
      <c r="L415" s="42"/>
    </row>
    <row r="416" spans="1:12" s="90" customFormat="1" ht="18">
      <c r="A416" s="39"/>
      <c r="B416" s="40"/>
      <c r="C416" s="102"/>
      <c r="D416" s="42"/>
      <c r="E416" s="42"/>
      <c r="F416" s="42"/>
      <c r="G416" s="103"/>
      <c r="H416" s="103"/>
      <c r="I416" s="42"/>
      <c r="J416" s="42"/>
      <c r="K416" s="42"/>
      <c r="L416" s="42"/>
    </row>
    <row r="417" spans="1:12" s="90" customFormat="1" ht="18">
      <c r="A417" s="39"/>
      <c r="B417" s="40"/>
      <c r="C417" s="102"/>
      <c r="D417" s="42"/>
      <c r="E417" s="42"/>
      <c r="F417" s="42"/>
      <c r="G417" s="103"/>
      <c r="H417" s="103"/>
      <c r="I417" s="42"/>
      <c r="J417" s="42"/>
      <c r="K417" s="42"/>
      <c r="L417" s="42"/>
    </row>
    <row r="418" spans="1:12" s="90" customFormat="1" ht="18">
      <c r="A418" s="39"/>
      <c r="B418" s="40"/>
      <c r="C418" s="102"/>
      <c r="D418" s="42"/>
      <c r="E418" s="42"/>
      <c r="F418" s="42"/>
      <c r="G418" s="103"/>
      <c r="H418" s="103"/>
      <c r="I418" s="42"/>
      <c r="J418" s="42"/>
      <c r="K418" s="42"/>
      <c r="L418" s="42"/>
    </row>
    <row r="419" spans="1:12" s="90" customFormat="1" ht="18">
      <c r="A419" s="39"/>
      <c r="B419" s="40"/>
      <c r="C419" s="102"/>
      <c r="D419" s="42"/>
      <c r="E419" s="42"/>
      <c r="F419" s="42"/>
      <c r="G419" s="103"/>
      <c r="H419" s="103"/>
      <c r="I419" s="42"/>
      <c r="J419" s="42"/>
      <c r="K419" s="42"/>
      <c r="L419" s="42"/>
    </row>
    <row r="420" spans="1:12" s="90" customFormat="1" ht="18">
      <c r="A420" s="39"/>
      <c r="B420" s="40"/>
      <c r="C420" s="102"/>
      <c r="D420" s="42"/>
      <c r="E420" s="42"/>
      <c r="F420" s="42"/>
      <c r="G420" s="103"/>
      <c r="H420" s="103"/>
      <c r="I420" s="42"/>
      <c r="J420" s="42"/>
      <c r="K420" s="42"/>
      <c r="L420" s="42"/>
    </row>
    <row r="421" spans="1:12" s="90" customFormat="1" ht="18">
      <c r="A421" s="39"/>
      <c r="B421" s="40"/>
      <c r="C421" s="102"/>
      <c r="D421" s="42"/>
      <c r="E421" s="42"/>
      <c r="F421" s="42"/>
      <c r="G421" s="103"/>
      <c r="H421" s="103"/>
      <c r="I421" s="42"/>
      <c r="J421" s="42"/>
      <c r="K421" s="42"/>
      <c r="L421" s="42"/>
    </row>
    <row r="422" spans="1:12" s="90" customFormat="1" ht="18">
      <c r="A422" s="39"/>
      <c r="B422" s="40"/>
      <c r="C422" s="102"/>
      <c r="D422" s="42"/>
      <c r="E422" s="42"/>
      <c r="F422" s="42"/>
      <c r="G422" s="103"/>
      <c r="H422" s="103"/>
      <c r="I422" s="42"/>
      <c r="J422" s="42"/>
      <c r="K422" s="42"/>
      <c r="L422" s="42"/>
    </row>
    <row r="423" spans="1:12" s="90" customFormat="1" ht="18">
      <c r="A423" s="39"/>
      <c r="B423" s="40"/>
      <c r="C423" s="102"/>
      <c r="D423" s="42"/>
      <c r="E423" s="42"/>
      <c r="F423" s="42"/>
      <c r="G423" s="103"/>
      <c r="H423" s="103"/>
      <c r="I423" s="42"/>
      <c r="J423" s="42"/>
      <c r="K423" s="42"/>
      <c r="L423" s="42"/>
    </row>
    <row r="424" spans="1:12" s="90" customFormat="1" ht="18">
      <c r="A424" s="39"/>
      <c r="B424" s="40"/>
      <c r="C424" s="102"/>
      <c r="D424" s="42"/>
      <c r="E424" s="42"/>
      <c r="F424" s="42"/>
      <c r="G424" s="103"/>
      <c r="H424" s="103"/>
      <c r="I424" s="42"/>
      <c r="J424" s="42"/>
      <c r="K424" s="42"/>
      <c r="L424" s="42"/>
    </row>
    <row r="425" spans="1:12" s="90" customFormat="1" ht="18">
      <c r="A425" s="39"/>
      <c r="B425" s="40"/>
      <c r="C425" s="102"/>
      <c r="D425" s="42"/>
      <c r="E425" s="42"/>
      <c r="F425" s="42"/>
      <c r="G425" s="103"/>
      <c r="H425" s="103"/>
      <c r="I425" s="42"/>
      <c r="J425" s="42"/>
      <c r="K425" s="42"/>
      <c r="L425" s="42"/>
    </row>
    <row r="426" spans="1:12" s="90" customFormat="1" ht="18">
      <c r="A426" s="39"/>
      <c r="B426" s="40"/>
      <c r="C426" s="102"/>
      <c r="D426" s="42"/>
      <c r="E426" s="42"/>
      <c r="F426" s="42"/>
      <c r="G426" s="103"/>
      <c r="H426" s="103"/>
      <c r="I426" s="42"/>
      <c r="J426" s="42"/>
      <c r="K426" s="42"/>
      <c r="L426" s="42"/>
    </row>
    <row r="427" spans="1:12" s="90" customFormat="1" ht="18">
      <c r="A427" s="39"/>
      <c r="B427" s="40"/>
      <c r="C427" s="102"/>
      <c r="D427" s="42"/>
      <c r="E427" s="42"/>
      <c r="F427" s="42"/>
      <c r="G427" s="103"/>
      <c r="H427" s="103"/>
      <c r="I427" s="42"/>
      <c r="J427" s="42"/>
      <c r="K427" s="42"/>
      <c r="L427" s="42"/>
    </row>
    <row r="428" spans="1:12" s="90" customFormat="1" ht="18">
      <c r="A428" s="39"/>
      <c r="B428" s="40"/>
      <c r="C428" s="102"/>
      <c r="D428" s="42"/>
      <c r="E428" s="42"/>
      <c r="F428" s="42"/>
      <c r="G428" s="103"/>
      <c r="H428" s="103"/>
      <c r="I428" s="42"/>
      <c r="J428" s="42"/>
      <c r="K428" s="42"/>
      <c r="L428" s="42"/>
    </row>
    <row r="429" spans="1:12" s="90" customFormat="1" ht="18">
      <c r="A429" s="39"/>
      <c r="B429" s="40"/>
      <c r="C429" s="102"/>
      <c r="D429" s="42"/>
      <c r="E429" s="42"/>
      <c r="F429" s="42"/>
      <c r="G429" s="103"/>
      <c r="H429" s="103"/>
      <c r="I429" s="42"/>
      <c r="J429" s="42"/>
      <c r="K429" s="42"/>
      <c r="L429" s="42"/>
    </row>
    <row r="430" spans="1:12" s="90" customFormat="1" ht="18">
      <c r="A430" s="39"/>
      <c r="B430" s="40"/>
      <c r="C430" s="102"/>
      <c r="D430" s="42"/>
      <c r="E430" s="42"/>
      <c r="F430" s="42"/>
      <c r="G430" s="103"/>
      <c r="H430" s="103"/>
      <c r="I430" s="42"/>
      <c r="J430" s="42"/>
      <c r="K430" s="42"/>
      <c r="L430" s="42"/>
    </row>
    <row r="431" spans="1:12" s="90" customFormat="1" ht="18">
      <c r="A431" s="39"/>
      <c r="B431" s="40"/>
      <c r="C431" s="102"/>
      <c r="D431" s="42"/>
      <c r="E431" s="42"/>
      <c r="F431" s="42"/>
      <c r="G431" s="103"/>
      <c r="H431" s="103"/>
      <c r="I431" s="42"/>
      <c r="J431" s="42"/>
      <c r="K431" s="42"/>
      <c r="L431" s="42"/>
    </row>
    <row r="432" spans="1:12" s="90" customFormat="1" ht="18">
      <c r="A432" s="39"/>
      <c r="B432" s="40"/>
      <c r="C432" s="102"/>
      <c r="D432" s="42"/>
      <c r="E432" s="42"/>
      <c r="F432" s="42"/>
      <c r="G432" s="103"/>
      <c r="H432" s="103"/>
      <c r="I432" s="42"/>
      <c r="J432" s="42"/>
      <c r="K432" s="42"/>
      <c r="L432" s="42"/>
    </row>
    <row r="433" spans="1:12" s="90" customFormat="1" ht="18">
      <c r="A433" s="39"/>
      <c r="B433" s="40"/>
      <c r="C433" s="102"/>
      <c r="D433" s="42"/>
      <c r="E433" s="42"/>
      <c r="F433" s="42"/>
      <c r="G433" s="103"/>
      <c r="H433" s="103"/>
      <c r="I433" s="42"/>
      <c r="J433" s="42"/>
      <c r="K433" s="42"/>
      <c r="L433" s="42"/>
    </row>
    <row r="434" spans="1:12" s="90" customFormat="1" ht="18">
      <c r="A434" s="39"/>
      <c r="B434" s="40"/>
      <c r="C434" s="102"/>
      <c r="D434" s="42"/>
      <c r="E434" s="42"/>
      <c r="F434" s="42"/>
      <c r="G434" s="103"/>
      <c r="H434" s="103"/>
      <c r="I434" s="42"/>
      <c r="J434" s="42"/>
      <c r="K434" s="42"/>
      <c r="L434" s="42"/>
    </row>
    <row r="435" spans="1:12" s="90" customFormat="1" ht="18">
      <c r="A435" s="39"/>
      <c r="B435" s="40"/>
      <c r="C435" s="102"/>
      <c r="D435" s="42"/>
      <c r="E435" s="42"/>
      <c r="F435" s="42"/>
      <c r="G435" s="103"/>
      <c r="H435" s="103"/>
      <c r="I435" s="42"/>
      <c r="J435" s="42"/>
      <c r="K435" s="42"/>
      <c r="L435" s="42"/>
    </row>
    <row r="436" spans="1:12" s="90" customFormat="1" ht="18">
      <c r="A436" s="39"/>
      <c r="B436" s="40"/>
      <c r="C436" s="102"/>
      <c r="D436" s="42"/>
      <c r="E436" s="42"/>
      <c r="F436" s="42"/>
      <c r="G436" s="103"/>
      <c r="H436" s="103"/>
      <c r="I436" s="42"/>
      <c r="J436" s="42"/>
      <c r="K436" s="42"/>
      <c r="L436" s="42"/>
    </row>
    <row r="437" spans="1:12" s="90" customFormat="1" ht="18">
      <c r="A437" s="39"/>
      <c r="B437" s="40"/>
      <c r="C437" s="102"/>
      <c r="D437" s="42"/>
      <c r="E437" s="42"/>
      <c r="F437" s="42"/>
      <c r="G437" s="103"/>
      <c r="H437" s="103"/>
      <c r="I437" s="42"/>
      <c r="J437" s="42"/>
      <c r="K437" s="42"/>
      <c r="L437" s="42"/>
    </row>
    <row r="438" spans="1:12" s="90" customFormat="1" ht="18">
      <c r="A438" s="39"/>
      <c r="B438" s="40"/>
      <c r="C438" s="102"/>
      <c r="D438" s="42"/>
      <c r="E438" s="42"/>
      <c r="F438" s="42"/>
      <c r="G438" s="103"/>
      <c r="H438" s="103"/>
      <c r="I438" s="42"/>
      <c r="J438" s="42"/>
      <c r="K438" s="42"/>
      <c r="L438" s="42"/>
    </row>
    <row r="439" spans="1:12" s="90" customFormat="1" ht="18">
      <c r="A439" s="39"/>
      <c r="B439" s="40"/>
      <c r="C439" s="102"/>
      <c r="D439" s="42"/>
      <c r="E439" s="42"/>
      <c r="F439" s="42"/>
      <c r="G439" s="103"/>
      <c r="H439" s="103"/>
      <c r="I439" s="42"/>
      <c r="J439" s="42"/>
      <c r="K439" s="42"/>
      <c r="L439" s="42"/>
    </row>
    <row r="440" spans="1:12" s="90" customFormat="1" ht="18">
      <c r="A440" s="39"/>
      <c r="B440" s="40"/>
      <c r="C440" s="102"/>
      <c r="D440" s="42"/>
      <c r="E440" s="42"/>
      <c r="F440" s="42"/>
      <c r="G440" s="103"/>
      <c r="H440" s="103"/>
      <c r="I440" s="42"/>
      <c r="J440" s="42"/>
      <c r="K440" s="42"/>
      <c r="L440" s="42"/>
    </row>
    <row r="441" spans="1:12" s="90" customFormat="1" ht="18">
      <c r="A441" s="39"/>
      <c r="B441" s="40"/>
      <c r="C441" s="102"/>
      <c r="D441" s="42"/>
      <c r="E441" s="42"/>
      <c r="F441" s="42"/>
      <c r="G441" s="103"/>
      <c r="H441" s="103"/>
      <c r="I441" s="42"/>
      <c r="J441" s="42"/>
      <c r="K441" s="42"/>
      <c r="L441" s="42"/>
    </row>
    <row r="442" spans="1:12" s="90" customFormat="1" ht="18">
      <c r="A442" s="39"/>
      <c r="B442" s="40"/>
      <c r="C442" s="102"/>
      <c r="D442" s="42"/>
      <c r="E442" s="42"/>
      <c r="F442" s="42"/>
      <c r="G442" s="103"/>
      <c r="H442" s="103"/>
      <c r="I442" s="42"/>
      <c r="J442" s="42"/>
      <c r="K442" s="42"/>
      <c r="L442" s="42"/>
    </row>
    <row r="443" spans="1:12" s="90" customFormat="1" ht="18">
      <c r="A443" s="39"/>
      <c r="B443" s="40"/>
      <c r="C443" s="102"/>
      <c r="D443" s="42"/>
      <c r="E443" s="42"/>
      <c r="F443" s="42"/>
      <c r="G443" s="103"/>
      <c r="H443" s="103"/>
      <c r="I443" s="42"/>
      <c r="J443" s="42"/>
      <c r="K443" s="42"/>
      <c r="L443" s="42"/>
    </row>
    <row r="444" spans="1:12" s="90" customFormat="1" ht="18">
      <c r="A444" s="39"/>
      <c r="B444" s="40"/>
      <c r="C444" s="102"/>
      <c r="D444" s="42"/>
      <c r="E444" s="42"/>
      <c r="F444" s="42"/>
      <c r="G444" s="103"/>
      <c r="H444" s="103"/>
      <c r="I444" s="42"/>
      <c r="J444" s="42"/>
      <c r="K444" s="42"/>
      <c r="L444" s="42"/>
    </row>
    <row r="445" spans="1:12" s="90" customFormat="1" ht="18">
      <c r="A445" s="39"/>
      <c r="B445" s="40"/>
      <c r="C445" s="102"/>
      <c r="D445" s="42"/>
      <c r="E445" s="42"/>
      <c r="F445" s="42"/>
      <c r="G445" s="103"/>
      <c r="H445" s="103"/>
      <c r="I445" s="42"/>
      <c r="J445" s="42"/>
      <c r="K445" s="42"/>
      <c r="L445" s="42"/>
    </row>
    <row r="446" spans="1:12" s="90" customFormat="1" ht="18">
      <c r="A446" s="39"/>
      <c r="B446" s="40"/>
      <c r="C446" s="102"/>
      <c r="D446" s="42"/>
      <c r="E446" s="42"/>
      <c r="F446" s="42"/>
      <c r="G446" s="103"/>
      <c r="H446" s="103"/>
      <c r="I446" s="42"/>
      <c r="J446" s="42"/>
      <c r="K446" s="42"/>
      <c r="L446" s="42"/>
    </row>
    <row r="447" spans="1:12" s="90" customFormat="1" ht="18">
      <c r="A447" s="39"/>
      <c r="B447" s="40"/>
      <c r="C447" s="102"/>
      <c r="D447" s="42"/>
      <c r="E447" s="42"/>
      <c r="F447" s="42"/>
      <c r="G447" s="103"/>
      <c r="H447" s="103"/>
      <c r="I447" s="42"/>
      <c r="J447" s="42"/>
      <c r="K447" s="42"/>
      <c r="L447" s="42"/>
    </row>
    <row r="448" spans="1:12" s="90" customFormat="1" ht="18">
      <c r="A448" s="39"/>
      <c r="B448" s="40"/>
      <c r="C448" s="102"/>
      <c r="D448" s="42"/>
      <c r="E448" s="42"/>
      <c r="F448" s="42"/>
      <c r="G448" s="103"/>
      <c r="H448" s="103"/>
      <c r="I448" s="42"/>
      <c r="J448" s="42"/>
      <c r="K448" s="42"/>
      <c r="L448" s="42"/>
    </row>
    <row r="449" spans="1:12" s="90" customFormat="1" ht="18">
      <c r="A449" s="39"/>
      <c r="B449" s="40"/>
      <c r="C449" s="102"/>
      <c r="D449" s="42"/>
      <c r="E449" s="42"/>
      <c r="F449" s="42"/>
      <c r="G449" s="103"/>
      <c r="H449" s="103"/>
      <c r="I449" s="42"/>
      <c r="J449" s="42"/>
      <c r="K449" s="42"/>
      <c r="L449" s="42"/>
    </row>
    <row r="450" spans="1:12" s="90" customFormat="1" ht="18">
      <c r="A450" s="39"/>
      <c r="B450" s="40"/>
      <c r="C450" s="102"/>
      <c r="D450" s="42"/>
      <c r="E450" s="42"/>
      <c r="F450" s="42"/>
      <c r="G450" s="103"/>
      <c r="H450" s="103"/>
      <c r="I450" s="42"/>
      <c r="J450" s="42"/>
      <c r="K450" s="42"/>
      <c r="L450" s="42"/>
    </row>
    <row r="451" spans="1:12" s="90" customFormat="1" ht="18">
      <c r="A451" s="39"/>
      <c r="B451" s="40"/>
      <c r="C451" s="102"/>
      <c r="D451" s="42"/>
      <c r="E451" s="42"/>
      <c r="F451" s="42"/>
      <c r="G451" s="103"/>
      <c r="H451" s="103"/>
      <c r="I451" s="42"/>
      <c r="J451" s="42"/>
      <c r="K451" s="42"/>
      <c r="L451" s="42"/>
    </row>
    <row r="452" spans="1:12" s="90" customFormat="1" ht="18">
      <c r="A452" s="39"/>
      <c r="B452" s="40"/>
      <c r="C452" s="102"/>
      <c r="D452" s="42"/>
      <c r="E452" s="42"/>
      <c r="F452" s="42"/>
      <c r="G452" s="103"/>
      <c r="H452" s="103"/>
      <c r="I452" s="42"/>
      <c r="J452" s="42"/>
      <c r="K452" s="42"/>
      <c r="L452" s="42"/>
    </row>
    <row r="453" spans="1:12" s="90" customFormat="1" ht="18">
      <c r="A453" s="39"/>
      <c r="B453" s="40"/>
      <c r="C453" s="102"/>
      <c r="D453" s="42"/>
      <c r="E453" s="42"/>
      <c r="F453" s="42"/>
      <c r="G453" s="103"/>
      <c r="H453" s="103"/>
      <c r="I453" s="42"/>
      <c r="J453" s="42"/>
      <c r="K453" s="42"/>
      <c r="L453" s="42"/>
    </row>
    <row r="454" spans="1:12" s="90" customFormat="1" ht="18">
      <c r="A454" s="39"/>
      <c r="B454" s="40"/>
      <c r="C454" s="102"/>
      <c r="D454" s="42"/>
      <c r="E454" s="42"/>
      <c r="F454" s="42"/>
      <c r="G454" s="103"/>
      <c r="H454" s="103"/>
      <c r="I454" s="42"/>
      <c r="J454" s="42"/>
      <c r="K454" s="42"/>
      <c r="L454" s="42"/>
    </row>
    <row r="455" spans="1:12" s="90" customFormat="1" ht="18">
      <c r="A455" s="39"/>
      <c r="B455" s="40"/>
      <c r="C455" s="102"/>
      <c r="D455" s="42"/>
      <c r="E455" s="42"/>
      <c r="F455" s="42"/>
      <c r="G455" s="103"/>
      <c r="H455" s="103"/>
      <c r="I455" s="42"/>
      <c r="J455" s="42"/>
      <c r="K455" s="42"/>
      <c r="L455" s="42"/>
    </row>
    <row r="456" spans="1:12" s="90" customFormat="1" ht="18">
      <c r="A456" s="39"/>
      <c r="B456" s="40"/>
      <c r="C456" s="102"/>
      <c r="D456" s="42"/>
      <c r="E456" s="42"/>
      <c r="F456" s="42"/>
      <c r="G456" s="103"/>
      <c r="H456" s="103"/>
      <c r="I456" s="42"/>
      <c r="J456" s="42"/>
      <c r="K456" s="42"/>
      <c r="L456" s="42"/>
    </row>
    <row r="457" spans="1:12" s="90" customFormat="1" ht="18">
      <c r="A457" s="39"/>
      <c r="B457" s="40"/>
      <c r="C457" s="102"/>
      <c r="D457" s="42"/>
      <c r="E457" s="42"/>
      <c r="F457" s="42"/>
      <c r="G457" s="103"/>
      <c r="H457" s="103"/>
      <c r="I457" s="42"/>
      <c r="J457" s="42"/>
      <c r="K457" s="42"/>
      <c r="L457" s="42"/>
    </row>
    <row r="458" spans="1:12" s="90" customFormat="1" ht="18">
      <c r="A458" s="39"/>
      <c r="B458" s="40"/>
      <c r="C458" s="102"/>
      <c r="D458" s="42"/>
      <c r="E458" s="42"/>
      <c r="F458" s="42"/>
      <c r="G458" s="103"/>
      <c r="H458" s="103"/>
      <c r="I458" s="42"/>
      <c r="J458" s="42"/>
      <c r="K458" s="42"/>
      <c r="L458" s="42"/>
    </row>
    <row r="459" spans="1:12" s="90" customFormat="1" ht="18">
      <c r="A459" s="39"/>
      <c r="B459" s="40"/>
      <c r="C459" s="102"/>
      <c r="D459" s="42"/>
      <c r="E459" s="42"/>
      <c r="F459" s="42"/>
      <c r="G459" s="103"/>
      <c r="H459" s="103"/>
      <c r="I459" s="42"/>
      <c r="J459" s="42"/>
      <c r="K459" s="42"/>
      <c r="L459" s="42"/>
    </row>
    <row r="460" spans="1:12" s="90" customFormat="1" ht="18">
      <c r="A460" s="39"/>
      <c r="B460" s="40"/>
      <c r="C460" s="102"/>
      <c r="D460" s="42"/>
      <c r="E460" s="42"/>
      <c r="F460" s="42"/>
      <c r="G460" s="103"/>
      <c r="H460" s="103"/>
      <c r="I460" s="42"/>
      <c r="J460" s="42"/>
      <c r="K460" s="42"/>
      <c r="L460" s="42"/>
    </row>
    <row r="461" spans="1:12" s="90" customFormat="1" ht="18">
      <c r="A461" s="39"/>
      <c r="B461" s="40"/>
      <c r="C461" s="102"/>
      <c r="D461" s="42"/>
      <c r="E461" s="42"/>
      <c r="F461" s="42"/>
      <c r="G461" s="103"/>
      <c r="H461" s="103"/>
      <c r="I461" s="42"/>
      <c r="J461" s="42"/>
      <c r="K461" s="42"/>
      <c r="L461" s="42"/>
    </row>
    <row r="462" spans="1:12" s="90" customFormat="1" ht="18">
      <c r="A462" s="39"/>
      <c r="B462" s="40"/>
      <c r="C462" s="102"/>
      <c r="D462" s="42"/>
      <c r="E462" s="42"/>
      <c r="F462" s="42"/>
      <c r="G462" s="103"/>
      <c r="H462" s="103"/>
      <c r="I462" s="42"/>
      <c r="J462" s="42"/>
      <c r="K462" s="42"/>
      <c r="L462" s="42"/>
    </row>
    <row r="463" spans="1:12" s="90" customFormat="1" ht="18">
      <c r="A463" s="39"/>
      <c r="B463" s="40"/>
      <c r="C463" s="102"/>
      <c r="D463" s="42"/>
      <c r="E463" s="42"/>
      <c r="F463" s="42"/>
      <c r="G463" s="103"/>
      <c r="H463" s="103"/>
      <c r="I463" s="42"/>
      <c r="J463" s="42"/>
      <c r="K463" s="42"/>
      <c r="L463" s="42"/>
    </row>
    <row r="464" spans="1:12" s="90" customFormat="1" ht="18">
      <c r="A464" s="39"/>
      <c r="B464" s="40"/>
      <c r="C464" s="102"/>
      <c r="D464" s="42"/>
      <c r="E464" s="42"/>
      <c r="F464" s="42"/>
      <c r="G464" s="103"/>
      <c r="H464" s="103"/>
      <c r="I464" s="42"/>
      <c r="J464" s="42"/>
      <c r="K464" s="42"/>
      <c r="L464" s="42"/>
    </row>
    <row r="465" spans="1:12" s="90" customFormat="1" ht="18">
      <c r="A465" s="39"/>
      <c r="B465" s="40"/>
      <c r="C465" s="102"/>
      <c r="D465" s="42"/>
      <c r="E465" s="42"/>
      <c r="F465" s="42"/>
      <c r="G465" s="103"/>
      <c r="H465" s="103"/>
      <c r="I465" s="42"/>
      <c r="J465" s="42"/>
      <c r="K465" s="42"/>
      <c r="L465" s="42"/>
    </row>
    <row r="466" spans="1:12" s="90" customFormat="1" ht="18">
      <c r="A466" s="39"/>
      <c r="B466" s="40"/>
      <c r="C466" s="102"/>
      <c r="D466" s="42"/>
      <c r="E466" s="42"/>
      <c r="F466" s="42"/>
      <c r="G466" s="103"/>
      <c r="H466" s="103"/>
      <c r="I466" s="42"/>
      <c r="J466" s="42"/>
      <c r="K466" s="42"/>
      <c r="L466" s="42"/>
    </row>
    <row r="467" spans="1:12" s="90" customFormat="1" ht="18">
      <c r="A467" s="39"/>
      <c r="B467" s="40"/>
      <c r="C467" s="102"/>
      <c r="D467" s="42"/>
      <c r="E467" s="42"/>
      <c r="F467" s="42"/>
      <c r="G467" s="103"/>
      <c r="H467" s="103"/>
      <c r="I467" s="42"/>
      <c r="J467" s="42"/>
      <c r="K467" s="42"/>
      <c r="L467" s="42"/>
    </row>
    <row r="468" spans="1:12" s="90" customFormat="1" ht="18">
      <c r="A468" s="39"/>
      <c r="B468" s="40"/>
      <c r="C468" s="102"/>
      <c r="D468" s="42"/>
      <c r="E468" s="42"/>
      <c r="F468" s="42"/>
      <c r="G468" s="103"/>
      <c r="H468" s="103"/>
      <c r="I468" s="42"/>
      <c r="J468" s="42"/>
      <c r="K468" s="42"/>
      <c r="L468" s="42"/>
    </row>
    <row r="469" spans="1:12" s="90" customFormat="1" ht="18">
      <c r="A469" s="39"/>
      <c r="B469" s="40"/>
      <c r="C469" s="102"/>
      <c r="D469" s="42"/>
      <c r="E469" s="42"/>
      <c r="F469" s="42"/>
      <c r="G469" s="103"/>
      <c r="H469" s="103"/>
      <c r="I469" s="42"/>
      <c r="J469" s="42"/>
      <c r="K469" s="42"/>
      <c r="L469" s="42"/>
    </row>
    <row r="470" spans="1:12" s="90" customFormat="1" ht="18">
      <c r="A470" s="39"/>
      <c r="B470" s="40"/>
      <c r="C470" s="102"/>
      <c r="D470" s="42"/>
      <c r="E470" s="42"/>
      <c r="F470" s="42"/>
      <c r="G470" s="103"/>
      <c r="H470" s="103"/>
      <c r="I470" s="42"/>
      <c r="J470" s="42"/>
      <c r="K470" s="42"/>
      <c r="L470" s="42"/>
    </row>
    <row r="471" spans="1:12" s="90" customFormat="1" ht="18">
      <c r="A471" s="39"/>
      <c r="B471" s="40"/>
      <c r="C471" s="102"/>
      <c r="D471" s="42"/>
      <c r="E471" s="42"/>
      <c r="F471" s="42"/>
      <c r="G471" s="103"/>
      <c r="H471" s="103"/>
      <c r="I471" s="42"/>
      <c r="J471" s="42"/>
      <c r="K471" s="42"/>
      <c r="L471" s="42"/>
    </row>
    <row r="472" spans="1:12" s="90" customFormat="1" ht="18">
      <c r="A472" s="39"/>
      <c r="B472" s="40"/>
      <c r="C472" s="102"/>
      <c r="D472" s="42"/>
      <c r="E472" s="42"/>
      <c r="F472" s="42"/>
      <c r="G472" s="103"/>
      <c r="H472" s="103"/>
      <c r="I472" s="42"/>
      <c r="J472" s="42"/>
      <c r="K472" s="42"/>
      <c r="L472" s="42"/>
    </row>
    <row r="473" spans="1:12" s="90" customFormat="1" ht="18">
      <c r="A473" s="39"/>
      <c r="B473" s="40"/>
      <c r="C473" s="102"/>
      <c r="D473" s="42"/>
      <c r="E473" s="42"/>
      <c r="F473" s="42"/>
      <c r="G473" s="103"/>
      <c r="H473" s="103"/>
      <c r="I473" s="42"/>
      <c r="J473" s="42"/>
      <c r="K473" s="42"/>
      <c r="L473" s="42"/>
    </row>
    <row r="474" spans="1:12" s="90" customFormat="1" ht="18">
      <c r="A474" s="39"/>
      <c r="B474" s="40"/>
      <c r="C474" s="102"/>
      <c r="D474" s="42"/>
      <c r="E474" s="42"/>
      <c r="F474" s="42"/>
      <c r="G474" s="103"/>
      <c r="H474" s="103"/>
      <c r="I474" s="42"/>
      <c r="J474" s="42"/>
      <c r="K474" s="42"/>
      <c r="L474" s="42"/>
    </row>
    <row r="475" spans="1:12" s="90" customFormat="1" ht="18">
      <c r="A475" s="39"/>
      <c r="B475" s="40"/>
      <c r="C475" s="102"/>
      <c r="D475" s="42"/>
      <c r="E475" s="42"/>
      <c r="F475" s="42"/>
      <c r="G475" s="103"/>
      <c r="H475" s="103"/>
      <c r="I475" s="42"/>
      <c r="J475" s="42"/>
      <c r="K475" s="42"/>
      <c r="L475" s="42"/>
    </row>
    <row r="476" spans="1:12" s="90" customFormat="1" ht="18">
      <c r="A476" s="39"/>
      <c r="B476" s="40"/>
      <c r="C476" s="102"/>
      <c r="D476" s="42"/>
      <c r="E476" s="42"/>
      <c r="F476" s="42"/>
      <c r="G476" s="103"/>
      <c r="H476" s="103"/>
      <c r="I476" s="42"/>
      <c r="J476" s="42"/>
      <c r="K476" s="42"/>
      <c r="L476" s="42"/>
    </row>
    <row r="477" spans="1:12" s="90" customFormat="1" ht="18">
      <c r="A477" s="39"/>
      <c r="B477" s="40"/>
      <c r="C477" s="102"/>
      <c r="D477" s="42"/>
      <c r="E477" s="42"/>
      <c r="F477" s="42"/>
      <c r="G477" s="103"/>
      <c r="H477" s="103"/>
      <c r="I477" s="42"/>
      <c r="J477" s="42"/>
      <c r="K477" s="42"/>
      <c r="L477" s="42"/>
    </row>
    <row r="478" spans="1:12" s="90" customFormat="1" ht="18">
      <c r="A478" s="39"/>
      <c r="B478" s="40"/>
      <c r="C478" s="102"/>
      <c r="D478" s="42"/>
      <c r="E478" s="42"/>
      <c r="F478" s="42"/>
      <c r="G478" s="103"/>
      <c r="H478" s="103"/>
      <c r="I478" s="42"/>
      <c r="J478" s="42"/>
      <c r="K478" s="42"/>
      <c r="L478" s="42"/>
    </row>
    <row r="479" spans="1:12" s="90" customFormat="1" ht="18">
      <c r="A479" s="39"/>
      <c r="B479" s="40"/>
      <c r="C479" s="102"/>
      <c r="D479" s="42"/>
      <c r="E479" s="42"/>
      <c r="F479" s="42"/>
      <c r="G479" s="103"/>
      <c r="H479" s="103"/>
      <c r="I479" s="42"/>
      <c r="J479" s="42"/>
      <c r="K479" s="42"/>
      <c r="L479" s="42"/>
    </row>
    <row r="480" spans="1:12" s="90" customFormat="1" ht="18">
      <c r="A480" s="39"/>
      <c r="B480" s="40"/>
      <c r="C480" s="102"/>
      <c r="D480" s="42"/>
      <c r="E480" s="42"/>
      <c r="F480" s="42"/>
      <c r="G480" s="103"/>
      <c r="H480" s="103"/>
      <c r="I480" s="42"/>
      <c r="J480" s="42"/>
      <c r="K480" s="42"/>
      <c r="L480" s="42"/>
    </row>
    <row r="481" spans="1:12" s="90" customFormat="1" ht="18">
      <c r="A481" s="39"/>
      <c r="B481" s="40"/>
      <c r="C481" s="102"/>
      <c r="D481" s="42"/>
      <c r="E481" s="42"/>
      <c r="F481" s="42"/>
      <c r="G481" s="103"/>
      <c r="H481" s="103"/>
      <c r="I481" s="42"/>
      <c r="J481" s="42"/>
      <c r="K481" s="42"/>
      <c r="L481" s="42"/>
    </row>
    <row r="482" spans="1:12" s="90" customFormat="1" ht="18">
      <c r="A482" s="39"/>
      <c r="B482" s="40"/>
      <c r="C482" s="102"/>
      <c r="D482" s="42"/>
      <c r="E482" s="42"/>
      <c r="F482" s="42"/>
      <c r="G482" s="103"/>
      <c r="H482" s="103"/>
      <c r="I482" s="42"/>
      <c r="J482" s="42"/>
      <c r="K482" s="42"/>
      <c r="L482" s="42"/>
    </row>
    <row r="483" spans="1:12" s="90" customFormat="1" ht="18">
      <c r="A483" s="39"/>
      <c r="B483" s="40"/>
      <c r="C483" s="102"/>
      <c r="D483" s="42"/>
      <c r="E483" s="42"/>
      <c r="F483" s="42"/>
      <c r="G483" s="103"/>
      <c r="H483" s="103"/>
      <c r="I483" s="42"/>
      <c r="J483" s="42"/>
      <c r="K483" s="42"/>
      <c r="L483" s="42"/>
    </row>
    <row r="484" spans="1:12" s="90" customFormat="1" ht="18">
      <c r="A484" s="39"/>
      <c r="B484" s="40"/>
      <c r="C484" s="102"/>
      <c r="D484" s="42"/>
      <c r="E484" s="42"/>
      <c r="F484" s="42"/>
      <c r="G484" s="103"/>
      <c r="H484" s="103"/>
      <c r="I484" s="42"/>
      <c r="J484" s="42"/>
      <c r="K484" s="42"/>
      <c r="L484" s="42"/>
    </row>
    <row r="485" spans="1:12" s="90" customFormat="1" ht="18">
      <c r="A485" s="39"/>
      <c r="B485" s="40"/>
      <c r="C485" s="102"/>
      <c r="D485" s="42"/>
      <c r="E485" s="42"/>
      <c r="F485" s="42"/>
      <c r="G485" s="103"/>
      <c r="H485" s="103"/>
      <c r="I485" s="42"/>
      <c r="J485" s="42"/>
      <c r="K485" s="42"/>
      <c r="L485" s="42"/>
    </row>
    <row r="486" spans="1:12" s="90" customFormat="1" ht="18">
      <c r="A486" s="39"/>
      <c r="B486" s="40"/>
      <c r="C486" s="102"/>
      <c r="D486" s="42"/>
      <c r="E486" s="42"/>
      <c r="F486" s="42"/>
      <c r="G486" s="103"/>
      <c r="H486" s="103"/>
      <c r="I486" s="42"/>
      <c r="J486" s="42"/>
      <c r="K486" s="42"/>
      <c r="L486" s="42"/>
    </row>
    <row r="487" spans="1:12" s="90" customFormat="1" ht="18">
      <c r="A487" s="39"/>
      <c r="B487" s="40"/>
      <c r="C487" s="102"/>
      <c r="D487" s="42"/>
      <c r="E487" s="42"/>
      <c r="F487" s="42"/>
      <c r="G487" s="103"/>
      <c r="H487" s="103"/>
      <c r="I487" s="42"/>
      <c r="J487" s="42"/>
      <c r="K487" s="42"/>
      <c r="L487" s="42"/>
    </row>
    <row r="488" spans="1:12" s="90" customFormat="1" ht="18">
      <c r="A488" s="39"/>
      <c r="B488" s="40"/>
      <c r="C488" s="102"/>
      <c r="D488" s="42"/>
      <c r="E488" s="42"/>
      <c r="F488" s="42"/>
      <c r="G488" s="103"/>
      <c r="H488" s="103"/>
      <c r="I488" s="42"/>
      <c r="J488" s="42"/>
      <c r="K488" s="42"/>
      <c r="L488" s="42"/>
    </row>
    <row r="489" spans="1:12" s="90" customFormat="1" ht="18">
      <c r="A489" s="39"/>
      <c r="B489" s="40"/>
      <c r="C489" s="102"/>
      <c r="D489" s="42"/>
      <c r="E489" s="42"/>
      <c r="F489" s="42"/>
      <c r="G489" s="103"/>
      <c r="H489" s="103"/>
      <c r="I489" s="42"/>
      <c r="J489" s="42"/>
      <c r="K489" s="42"/>
      <c r="L489" s="42"/>
    </row>
    <row r="490" spans="1:12" s="90" customFormat="1" ht="18">
      <c r="A490" s="39"/>
      <c r="B490" s="40"/>
      <c r="C490" s="102"/>
      <c r="D490" s="42"/>
      <c r="E490" s="42"/>
      <c r="F490" s="42"/>
      <c r="G490" s="103"/>
      <c r="H490" s="103"/>
      <c r="I490" s="42"/>
      <c r="J490" s="42"/>
      <c r="K490" s="42"/>
      <c r="L490" s="42"/>
    </row>
    <row r="491" spans="1:12" s="90" customFormat="1" ht="18">
      <c r="A491" s="39"/>
      <c r="B491" s="40"/>
      <c r="C491" s="102"/>
      <c r="D491" s="42"/>
      <c r="E491" s="42"/>
      <c r="F491" s="42"/>
      <c r="G491" s="103"/>
      <c r="H491" s="103"/>
      <c r="I491" s="42"/>
      <c r="J491" s="42"/>
      <c r="K491" s="42"/>
      <c r="L491" s="42"/>
    </row>
    <row r="492" spans="1:12" s="90" customFormat="1" ht="18">
      <c r="A492" s="39"/>
      <c r="B492" s="40"/>
      <c r="C492" s="102"/>
      <c r="D492" s="42"/>
      <c r="E492" s="42"/>
      <c r="F492" s="42"/>
      <c r="G492" s="103"/>
      <c r="H492" s="103"/>
      <c r="I492" s="42"/>
      <c r="J492" s="42"/>
      <c r="K492" s="42"/>
      <c r="L492" s="42"/>
    </row>
    <row r="493" spans="1:12" s="90" customFormat="1" ht="18">
      <c r="A493" s="39"/>
      <c r="B493" s="40"/>
      <c r="C493" s="102"/>
      <c r="D493" s="42"/>
      <c r="E493" s="42"/>
      <c r="F493" s="42"/>
      <c r="G493" s="103"/>
      <c r="H493" s="103"/>
      <c r="I493" s="42"/>
      <c r="J493" s="42"/>
      <c r="K493" s="42"/>
      <c r="L493" s="42"/>
    </row>
    <row r="494" spans="1:12" s="90" customFormat="1" ht="18">
      <c r="A494" s="39"/>
      <c r="B494" s="40"/>
      <c r="C494" s="102"/>
      <c r="D494" s="42"/>
      <c r="E494" s="42"/>
      <c r="F494" s="42"/>
      <c r="G494" s="103"/>
      <c r="H494" s="103"/>
      <c r="I494" s="42"/>
      <c r="J494" s="42"/>
      <c r="K494" s="42"/>
      <c r="L494" s="42"/>
    </row>
    <row r="495" spans="1:12" s="90" customFormat="1" ht="18">
      <c r="A495" s="39"/>
      <c r="B495" s="40"/>
      <c r="C495" s="102"/>
      <c r="D495" s="42"/>
      <c r="E495" s="42"/>
      <c r="F495" s="42"/>
      <c r="G495" s="103"/>
      <c r="H495" s="103"/>
      <c r="I495" s="42"/>
      <c r="J495" s="42"/>
      <c r="K495" s="42"/>
      <c r="L495" s="42"/>
    </row>
    <row r="496" spans="1:12" s="90" customFormat="1" ht="18">
      <c r="A496" s="39"/>
      <c r="B496" s="40"/>
      <c r="C496" s="102"/>
      <c r="D496" s="42"/>
      <c r="E496" s="42"/>
      <c r="F496" s="42"/>
      <c r="G496" s="103"/>
      <c r="H496" s="103"/>
      <c r="I496" s="42"/>
      <c r="J496" s="42"/>
      <c r="K496" s="42"/>
      <c r="L496" s="42"/>
    </row>
    <row r="497" spans="1:12" s="90" customFormat="1" ht="18">
      <c r="A497" s="39"/>
      <c r="B497" s="40"/>
      <c r="C497" s="102"/>
      <c r="D497" s="42"/>
      <c r="E497" s="42"/>
      <c r="F497" s="42"/>
      <c r="G497" s="103"/>
      <c r="H497" s="103"/>
      <c r="I497" s="42"/>
      <c r="J497" s="42"/>
      <c r="K497" s="42"/>
      <c r="L497" s="42"/>
    </row>
  </sheetData>
  <sheetProtection/>
  <mergeCells count="12">
    <mergeCell ref="E5:E6"/>
    <mergeCell ref="F5:F6"/>
    <mergeCell ref="G5:H5"/>
    <mergeCell ref="I5:J5"/>
    <mergeCell ref="C163:G163"/>
    <mergeCell ref="K5:L5"/>
    <mergeCell ref="A1:M1"/>
    <mergeCell ref="A2:M2"/>
    <mergeCell ref="A5:A6"/>
    <mergeCell ref="B5:B6"/>
    <mergeCell ref="C5:C6"/>
    <mergeCell ref="D5:D6"/>
  </mergeCells>
  <conditionalFormatting sqref="G146:H152 G154:H154 C118:F154 C105:H107 C114:H114 C49:H65 C66:F70 C72:F104 C108:F113 C23:C25 C14 E14 C10 C15:F22 C28:C48 D29:F48">
    <cfRule type="cellIs" priority="2" dxfId="8" operator="equal" stopIfTrue="1">
      <formula>0</formula>
    </cfRule>
  </conditionalFormatting>
  <conditionalFormatting sqref="C146:C152 E118:M154 C154 C105:C107 C114 C109:C111 C49:C65 E72:M114 E29:M70">
    <cfRule type="cellIs" priority="1" dxfId="9" operator="equal" stopIfTrue="1">
      <formula>8223.307275</formula>
    </cfRule>
  </conditionalFormatting>
  <printOptions/>
  <pageMargins left="0.3937007874015748" right="0.1968503937007874" top="0.7480314960629921" bottom="0.6166666666666667" header="0.5118110236220472" footer="0.5118110236220472"/>
  <pageSetup fitToHeight="20" horizontalDpi="600" verticalDpi="600" orientation="landscape" paperSize="9" scale="80" r:id="rId1"/>
  <ignoredErrors>
    <ignoredError sqref="M155:M159 F20 L32 F124" formula="1"/>
    <ignoredError sqref="B48 B5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B3:N30"/>
  <sheetViews>
    <sheetView workbookViewId="0" topLeftCell="A19">
      <selection activeCell="D29" sqref="D29:H29"/>
    </sheetView>
  </sheetViews>
  <sheetFormatPr defaultColWidth="8.7109375" defaultRowHeight="15"/>
  <cols>
    <col min="1" max="1" width="2.421875" style="7" customWidth="1"/>
    <col min="2" max="2" width="4.7109375" style="7" customWidth="1"/>
    <col min="3" max="3" width="13.57421875" style="7" customWidth="1"/>
    <col min="4" max="4" width="49.57421875" style="7" customWidth="1"/>
    <col min="5" max="5" width="13.28125" style="7" customWidth="1"/>
    <col min="6" max="6" width="12.421875" style="7" customWidth="1"/>
    <col min="7" max="7" width="14.7109375" style="7" customWidth="1"/>
    <col min="8" max="8" width="12.140625" style="7" customWidth="1"/>
    <col min="9" max="9" width="17.8515625" style="7" customWidth="1"/>
    <col min="10" max="10" width="10.8515625" style="7" customWidth="1"/>
    <col min="11" max="11" width="9.421875" style="7" bestFit="1" customWidth="1"/>
    <col min="12" max="16384" width="8.7109375" style="7" customWidth="1"/>
  </cols>
  <sheetData>
    <row r="3" spans="2:9" ht="18.75" customHeight="1">
      <c r="B3" s="425" t="s">
        <v>140</v>
      </c>
      <c r="C3" s="425"/>
      <c r="D3" s="425"/>
      <c r="E3" s="425"/>
      <c r="F3" s="425"/>
      <c r="G3" s="425"/>
      <c r="H3" s="425"/>
      <c r="I3" s="425"/>
    </row>
    <row r="4" spans="2:9" ht="15.75">
      <c r="B4" s="426" t="s">
        <v>36</v>
      </c>
      <c r="C4" s="426"/>
      <c r="D4" s="426"/>
      <c r="E4" s="426"/>
      <c r="F4" s="426"/>
      <c r="G4" s="426"/>
      <c r="H4" s="426"/>
      <c r="I4" s="426"/>
    </row>
    <row r="5" spans="2:9" ht="12.75">
      <c r="B5" s="424" t="s">
        <v>37</v>
      </c>
      <c r="C5" s="424"/>
      <c r="D5" s="424"/>
      <c r="E5" s="424"/>
      <c r="F5" s="424"/>
      <c r="G5" s="424"/>
      <c r="H5" s="424"/>
      <c r="I5" s="424"/>
    </row>
    <row r="6" spans="2:9" ht="11.25" customHeight="1">
      <c r="B6" s="426"/>
      <c r="C6" s="426"/>
      <c r="D6" s="426"/>
      <c r="E6" s="426"/>
      <c r="F6" s="426"/>
      <c r="G6" s="426"/>
      <c r="H6" s="426"/>
      <c r="I6" s="426"/>
    </row>
    <row r="7" spans="2:9" ht="15.75">
      <c r="B7" s="426" t="s">
        <v>38</v>
      </c>
      <c r="C7" s="426"/>
      <c r="D7" s="426"/>
      <c r="E7" s="426"/>
      <c r="F7" s="426"/>
      <c r="G7" s="426"/>
      <c r="H7" s="426"/>
      <c r="I7" s="426"/>
    </row>
    <row r="8" spans="2:9" ht="15.75">
      <c r="B8" s="415" t="s">
        <v>39</v>
      </c>
      <c r="C8" s="415"/>
      <c r="D8" s="415"/>
      <c r="E8" s="415"/>
      <c r="F8" s="8">
        <f>I26/1000</f>
        <v>0</v>
      </c>
      <c r="G8" s="9" t="s">
        <v>9</v>
      </c>
      <c r="H8" s="9"/>
      <c r="I8" s="9"/>
    </row>
    <row r="9" spans="2:9" ht="24.75" customHeight="1">
      <c r="B9" s="415" t="s">
        <v>40</v>
      </c>
      <c r="C9" s="415"/>
      <c r="D9" s="415"/>
      <c r="E9" s="415"/>
      <c r="F9" s="10">
        <f>I25/1000</f>
        <v>0</v>
      </c>
      <c r="G9" s="9" t="s">
        <v>9</v>
      </c>
      <c r="H9" s="9"/>
      <c r="I9" s="9"/>
    </row>
    <row r="10" spans="2:9" ht="24.75" customHeight="1">
      <c r="B10" s="422"/>
      <c r="C10" s="422"/>
      <c r="D10" s="422"/>
      <c r="E10" s="422"/>
      <c r="F10" s="422"/>
      <c r="G10" s="422"/>
      <c r="H10" s="422"/>
      <c r="I10" s="422"/>
    </row>
    <row r="11" spans="2:9" ht="21.75" customHeight="1">
      <c r="B11" s="423" t="s">
        <v>41</v>
      </c>
      <c r="C11" s="423"/>
      <c r="D11" s="423"/>
      <c r="E11" s="423"/>
      <c r="F11" s="423"/>
      <c r="G11" s="423"/>
      <c r="H11" s="423"/>
      <c r="I11" s="423"/>
    </row>
    <row r="12" spans="2:11" s="111" customFormat="1" ht="22.5" customHeight="1">
      <c r="B12" s="414" t="s">
        <v>163</v>
      </c>
      <c r="C12" s="414"/>
      <c r="D12" s="414"/>
      <c r="E12" s="414"/>
      <c r="F12" s="414"/>
      <c r="G12" s="414"/>
      <c r="H12" s="414"/>
      <c r="I12" s="414"/>
      <c r="J12" s="112"/>
      <c r="K12" s="112"/>
    </row>
    <row r="13" spans="2:9" ht="16.5" customHeight="1">
      <c r="B13" s="424" t="s">
        <v>89</v>
      </c>
      <c r="C13" s="424"/>
      <c r="D13" s="424"/>
      <c r="E13" s="424"/>
      <c r="F13" s="424"/>
      <c r="G13" s="424"/>
      <c r="H13" s="424"/>
      <c r="I13" s="424"/>
    </row>
    <row r="14" spans="2:9" ht="24.75" customHeight="1" thickBot="1">
      <c r="B14" s="416" t="s">
        <v>182</v>
      </c>
      <c r="C14" s="416"/>
      <c r="D14" s="416"/>
      <c r="E14" s="416"/>
      <c r="F14" s="416"/>
      <c r="G14" s="416"/>
      <c r="H14" s="416"/>
      <c r="I14" s="416"/>
    </row>
    <row r="15" spans="2:9" ht="24.75" customHeight="1">
      <c r="B15" s="417" t="s">
        <v>1</v>
      </c>
      <c r="C15" s="419" t="s">
        <v>21</v>
      </c>
      <c r="D15" s="419" t="s">
        <v>22</v>
      </c>
      <c r="E15" s="419" t="s">
        <v>23</v>
      </c>
      <c r="F15" s="419"/>
      <c r="G15" s="419"/>
      <c r="H15" s="419"/>
      <c r="I15" s="421"/>
    </row>
    <row r="16" spans="2:9" ht="51" customHeight="1" thickBot="1">
      <c r="B16" s="418"/>
      <c r="C16" s="420"/>
      <c r="D16" s="420"/>
      <c r="E16" s="263" t="s">
        <v>24</v>
      </c>
      <c r="F16" s="263" t="s">
        <v>25</v>
      </c>
      <c r="G16" s="263" t="s">
        <v>26</v>
      </c>
      <c r="H16" s="263" t="s">
        <v>27</v>
      </c>
      <c r="I16" s="12" t="s">
        <v>28</v>
      </c>
    </row>
    <row r="17" spans="2:9" ht="15.75" customHeight="1" thickBot="1">
      <c r="B17" s="13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5">
        <v>8</v>
      </c>
    </row>
    <row r="18" spans="2:9" ht="24.75" customHeight="1">
      <c r="B18" s="16"/>
      <c r="C18" s="17"/>
      <c r="D18" s="18" t="s">
        <v>29</v>
      </c>
      <c r="E18" s="19"/>
      <c r="F18" s="19"/>
      <c r="G18" s="19"/>
      <c r="H18" s="19"/>
      <c r="I18" s="20"/>
    </row>
    <row r="19" spans="2:9" ht="21" customHeight="1">
      <c r="B19" s="21">
        <v>2</v>
      </c>
      <c r="C19" s="22"/>
      <c r="D19" s="23" t="s">
        <v>30</v>
      </c>
      <c r="E19" s="24"/>
      <c r="F19" s="24"/>
      <c r="G19" s="24"/>
      <c r="H19" s="24"/>
      <c r="I19" s="25"/>
    </row>
    <row r="20" spans="2:11" s="111" customFormat="1" ht="42.75">
      <c r="B20" s="187" t="s">
        <v>8</v>
      </c>
      <c r="C20" s="109" t="s">
        <v>42</v>
      </c>
      <c r="D20" s="161" t="s">
        <v>165</v>
      </c>
      <c r="E20" s="151">
        <f>'I (2)'!M225</f>
        <v>0</v>
      </c>
      <c r="F20" s="152"/>
      <c r="G20" s="152"/>
      <c r="H20" s="152"/>
      <c r="I20" s="153">
        <f>E20</f>
        <v>0</v>
      </c>
      <c r="J20" s="110"/>
      <c r="K20" s="110"/>
    </row>
    <row r="21" spans="2:11" s="111" customFormat="1" ht="43.5" thickBot="1">
      <c r="B21" s="251" t="s">
        <v>157</v>
      </c>
      <c r="C21" s="252" t="s">
        <v>158</v>
      </c>
      <c r="D21" s="253" t="s">
        <v>166</v>
      </c>
      <c r="E21" s="254">
        <f>'II (2)'!M160</f>
        <v>0</v>
      </c>
      <c r="F21" s="255"/>
      <c r="G21" s="255"/>
      <c r="H21" s="255"/>
      <c r="I21" s="256">
        <f>E21</f>
        <v>0</v>
      </c>
      <c r="J21" s="110"/>
      <c r="K21" s="110"/>
    </row>
    <row r="22" spans="2:14" s="27" customFormat="1" ht="25.5" customHeight="1">
      <c r="B22" s="243"/>
      <c r="C22" s="244"/>
      <c r="D22" s="245" t="s">
        <v>31</v>
      </c>
      <c r="E22" s="246">
        <f>E20+E21</f>
        <v>0</v>
      </c>
      <c r="F22" s="247"/>
      <c r="G22" s="248"/>
      <c r="H22" s="249"/>
      <c r="I22" s="250">
        <f>E22+F22+G22+H22</f>
        <v>0</v>
      </c>
      <c r="J22" s="26"/>
      <c r="K22" s="26"/>
      <c r="L22" s="26"/>
      <c r="M22" s="26"/>
      <c r="N22" s="26"/>
    </row>
    <row r="23" spans="2:9" ht="15.75">
      <c r="B23" s="21"/>
      <c r="C23" s="22"/>
      <c r="D23" s="28" t="s">
        <v>32</v>
      </c>
      <c r="E23" s="154"/>
      <c r="F23" s="154"/>
      <c r="G23" s="154"/>
      <c r="H23" s="154"/>
      <c r="I23" s="155">
        <f>I22*0.03</f>
        <v>0</v>
      </c>
    </row>
    <row r="24" spans="2:9" ht="15.75">
      <c r="B24" s="21"/>
      <c r="C24" s="22"/>
      <c r="D24" s="23" t="s">
        <v>33</v>
      </c>
      <c r="E24" s="156"/>
      <c r="F24" s="157"/>
      <c r="G24" s="157"/>
      <c r="H24" s="157"/>
      <c r="I24" s="158">
        <f>I22+I23</f>
        <v>0</v>
      </c>
    </row>
    <row r="25" spans="2:9" ht="31.5">
      <c r="B25" s="21"/>
      <c r="C25" s="22"/>
      <c r="D25" s="28" t="s">
        <v>34</v>
      </c>
      <c r="E25" s="154"/>
      <c r="F25" s="154"/>
      <c r="G25" s="154"/>
      <c r="H25" s="154"/>
      <c r="I25" s="155">
        <f>I24*0.18</f>
        <v>0</v>
      </c>
    </row>
    <row r="26" spans="2:9" ht="32.25" thickBot="1">
      <c r="B26" s="262"/>
      <c r="C26" s="29"/>
      <c r="D26" s="30" t="s">
        <v>35</v>
      </c>
      <c r="E26" s="159"/>
      <c r="F26" s="159"/>
      <c r="G26" s="159"/>
      <c r="H26" s="159"/>
      <c r="I26" s="160">
        <f>I24+I25</f>
        <v>0</v>
      </c>
    </row>
    <row r="27" spans="4:7" ht="25.5" customHeight="1">
      <c r="D27" s="413"/>
      <c r="E27" s="413"/>
      <c r="F27" s="413"/>
      <c r="G27" s="413"/>
    </row>
    <row r="28" ht="12.75">
      <c r="I28" s="114"/>
    </row>
    <row r="29" spans="4:9" ht="12.75">
      <c r="D29" s="424"/>
      <c r="E29" s="424"/>
      <c r="F29" s="424"/>
      <c r="G29" s="424"/>
      <c r="H29" s="424"/>
      <c r="I29" s="113"/>
    </row>
    <row r="30" ht="12.75">
      <c r="I30" s="113"/>
    </row>
  </sheetData>
  <sheetProtection/>
  <mergeCells count="18">
    <mergeCell ref="D29:H29"/>
    <mergeCell ref="B14:I14"/>
    <mergeCell ref="B3:I3"/>
    <mergeCell ref="B4:I4"/>
    <mergeCell ref="B5:I5"/>
    <mergeCell ref="B6:I6"/>
    <mergeCell ref="B7:I7"/>
    <mergeCell ref="B8:E8"/>
    <mergeCell ref="B15:B16"/>
    <mergeCell ref="C15:C16"/>
    <mergeCell ref="D15:D16"/>
    <mergeCell ref="E15:I15"/>
    <mergeCell ref="D27:G27"/>
    <mergeCell ref="B9:E9"/>
    <mergeCell ref="B10:I10"/>
    <mergeCell ref="B11:I11"/>
    <mergeCell ref="B12:I12"/>
    <mergeCell ref="B13:I13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2"/>
  <sheetViews>
    <sheetView workbookViewId="0" topLeftCell="A220">
      <selection activeCell="F224" sqref="F224"/>
    </sheetView>
  </sheetViews>
  <sheetFormatPr defaultColWidth="9.140625" defaultRowHeight="15"/>
  <cols>
    <col min="1" max="1" width="4.421875" style="271" customWidth="1"/>
    <col min="2" max="2" width="12.421875" style="272" customWidth="1"/>
    <col min="3" max="3" width="41.140625" style="273" customWidth="1"/>
    <col min="4" max="4" width="13.00390625" style="274" customWidth="1"/>
    <col min="5" max="5" width="10.7109375" style="275" customWidth="1"/>
    <col min="6" max="6" width="10.57421875" style="275" customWidth="1"/>
    <col min="7" max="7" width="11.7109375" style="275" customWidth="1"/>
    <col min="8" max="8" width="12.28125" style="275" customWidth="1"/>
    <col min="9" max="9" width="10.140625" style="275" bestFit="1" customWidth="1"/>
    <col min="10" max="10" width="11.7109375" style="275" customWidth="1"/>
    <col min="11" max="11" width="9.8515625" style="275" bestFit="1" customWidth="1"/>
    <col min="12" max="12" width="13.140625" style="275" customWidth="1"/>
    <col min="13" max="13" width="15.28125" style="264" customWidth="1"/>
    <col min="14" max="16384" width="9.140625" style="264" customWidth="1"/>
  </cols>
  <sheetData>
    <row r="1" spans="1:13" ht="18">
      <c r="A1" s="442" t="s">
        <v>79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8">
      <c r="A2" s="443" t="s">
        <v>163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2" ht="18">
      <c r="A3" s="265"/>
      <c r="B3" s="266" t="s">
        <v>3</v>
      </c>
      <c r="C3" s="267"/>
      <c r="D3" s="268">
        <f>M225/1000</f>
        <v>0</v>
      </c>
      <c r="E3" s="269" t="s">
        <v>9</v>
      </c>
      <c r="F3" s="269"/>
      <c r="G3" s="269"/>
      <c r="H3" s="269"/>
      <c r="I3" s="270" t="s">
        <v>183</v>
      </c>
      <c r="J3" s="269"/>
      <c r="K3" s="269"/>
      <c r="L3" s="269"/>
    </row>
    <row r="4" ht="18.75" thickBot="1">
      <c r="I4" s="276"/>
    </row>
    <row r="5" spans="1:13" s="282" customFormat="1" ht="15.75" customHeight="1">
      <c r="A5" s="445" t="s">
        <v>1</v>
      </c>
      <c r="B5" s="447" t="s">
        <v>92</v>
      </c>
      <c r="C5" s="438" t="s">
        <v>43</v>
      </c>
      <c r="D5" s="438" t="s">
        <v>44</v>
      </c>
      <c r="E5" s="438" t="s">
        <v>45</v>
      </c>
      <c r="F5" s="438" t="s">
        <v>91</v>
      </c>
      <c r="G5" s="440" t="s">
        <v>71</v>
      </c>
      <c r="H5" s="440"/>
      <c r="I5" s="440" t="s">
        <v>73</v>
      </c>
      <c r="J5" s="440"/>
      <c r="K5" s="438" t="s">
        <v>74</v>
      </c>
      <c r="L5" s="438"/>
      <c r="M5" s="281" t="s">
        <v>75</v>
      </c>
    </row>
    <row r="6" spans="1:13" s="282" customFormat="1" ht="26.25" customHeight="1" thickBot="1">
      <c r="A6" s="446"/>
      <c r="B6" s="448"/>
      <c r="C6" s="439"/>
      <c r="D6" s="439"/>
      <c r="E6" s="439"/>
      <c r="F6" s="439"/>
      <c r="G6" s="284" t="s">
        <v>72</v>
      </c>
      <c r="H6" s="285" t="s">
        <v>69</v>
      </c>
      <c r="I6" s="284" t="s">
        <v>72</v>
      </c>
      <c r="J6" s="285" t="s">
        <v>69</v>
      </c>
      <c r="K6" s="284" t="s">
        <v>72</v>
      </c>
      <c r="L6" s="285" t="s">
        <v>69</v>
      </c>
      <c r="M6" s="286" t="s">
        <v>76</v>
      </c>
    </row>
    <row r="7" spans="1:13" ht="18.75" thickBot="1">
      <c r="A7" s="277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87">
        <v>7</v>
      </c>
      <c r="H7" s="288">
        <v>8</v>
      </c>
      <c r="I7" s="287">
        <v>9</v>
      </c>
      <c r="J7" s="288">
        <v>10</v>
      </c>
      <c r="K7" s="287">
        <v>11</v>
      </c>
      <c r="L7" s="288">
        <v>12</v>
      </c>
      <c r="M7" s="289">
        <v>13</v>
      </c>
    </row>
    <row r="8" spans="1:13" ht="18">
      <c r="A8" s="290"/>
      <c r="B8" s="279"/>
      <c r="C8" s="291" t="s">
        <v>164</v>
      </c>
      <c r="D8" s="279"/>
      <c r="E8" s="279"/>
      <c r="F8" s="279"/>
      <c r="G8" s="280"/>
      <c r="H8" s="292"/>
      <c r="I8" s="280"/>
      <c r="J8" s="292"/>
      <c r="K8" s="280"/>
      <c r="L8" s="292"/>
      <c r="M8" s="281"/>
    </row>
    <row r="9" spans="1:13" ht="30">
      <c r="A9" s="293"/>
      <c r="B9" s="294"/>
      <c r="C9" s="295" t="s">
        <v>19</v>
      </c>
      <c r="D9" s="189"/>
      <c r="E9" s="189"/>
      <c r="F9" s="189"/>
      <c r="G9" s="189"/>
      <c r="H9" s="189"/>
      <c r="I9" s="189"/>
      <c r="J9" s="189"/>
      <c r="K9" s="189"/>
      <c r="L9" s="189"/>
      <c r="M9" s="194"/>
    </row>
    <row r="10" spans="1:13" ht="75">
      <c r="A10" s="296">
        <v>1</v>
      </c>
      <c r="B10" s="297" t="s">
        <v>46</v>
      </c>
      <c r="C10" s="298" t="s">
        <v>102</v>
      </c>
      <c r="D10" s="297" t="s">
        <v>5</v>
      </c>
      <c r="E10" s="299"/>
      <c r="F10" s="300">
        <v>0.64</v>
      </c>
      <c r="G10" s="301"/>
      <c r="H10" s="301"/>
      <c r="I10" s="301"/>
      <c r="J10" s="301"/>
      <c r="K10" s="301"/>
      <c r="L10" s="301"/>
      <c r="M10" s="302"/>
    </row>
    <row r="11" spans="1:13" ht="18">
      <c r="A11" s="303"/>
      <c r="B11" s="304"/>
      <c r="C11" s="305" t="s">
        <v>47</v>
      </c>
      <c r="D11" s="306" t="s">
        <v>6</v>
      </c>
      <c r="E11" s="307">
        <v>93.22</v>
      </c>
      <c r="F11" s="307">
        <f>F10*E11</f>
        <v>59.6608</v>
      </c>
      <c r="G11" s="308"/>
      <c r="H11" s="307"/>
      <c r="I11" s="307"/>
      <c r="J11" s="307"/>
      <c r="K11" s="308"/>
      <c r="L11" s="307"/>
      <c r="M11" s="309"/>
    </row>
    <row r="12" spans="1:13" ht="18">
      <c r="A12" s="310"/>
      <c r="B12" s="311"/>
      <c r="C12" s="312" t="s">
        <v>12</v>
      </c>
      <c r="D12" s="313" t="s">
        <v>4</v>
      </c>
      <c r="E12" s="314"/>
      <c r="F12" s="314"/>
      <c r="G12" s="315"/>
      <c r="H12" s="315"/>
      <c r="I12" s="315"/>
      <c r="J12" s="315"/>
      <c r="K12" s="315"/>
      <c r="L12" s="315"/>
      <c r="M12" s="316"/>
    </row>
    <row r="13" spans="1:13" ht="18">
      <c r="A13" s="310"/>
      <c r="B13" s="311"/>
      <c r="C13" s="295" t="s">
        <v>13</v>
      </c>
      <c r="D13" s="317"/>
      <c r="E13" s="318"/>
      <c r="F13" s="318"/>
      <c r="G13" s="318"/>
      <c r="H13" s="318"/>
      <c r="I13" s="318"/>
      <c r="J13" s="318"/>
      <c r="K13" s="318"/>
      <c r="L13" s="318"/>
      <c r="M13" s="319"/>
    </row>
    <row r="14" spans="1:13" ht="45">
      <c r="A14" s="296">
        <v>1</v>
      </c>
      <c r="B14" s="320" t="s">
        <v>86</v>
      </c>
      <c r="C14" s="298" t="s">
        <v>84</v>
      </c>
      <c r="D14" s="306" t="s">
        <v>54</v>
      </c>
      <c r="E14" s="306" t="s">
        <v>2</v>
      </c>
      <c r="F14" s="321">
        <v>2131</v>
      </c>
      <c r="G14" s="318"/>
      <c r="H14" s="322"/>
      <c r="I14" s="318"/>
      <c r="J14" s="322"/>
      <c r="K14" s="306"/>
      <c r="L14" s="322"/>
      <c r="M14" s="323"/>
    </row>
    <row r="15" spans="1:13" ht="18">
      <c r="A15" s="303"/>
      <c r="B15" s="306"/>
      <c r="C15" s="324" t="s">
        <v>50</v>
      </c>
      <c r="D15" s="306" t="s">
        <v>55</v>
      </c>
      <c r="E15" s="325">
        <v>0.02</v>
      </c>
      <c r="F15" s="307">
        <f>E15*F14</f>
        <v>42.62</v>
      </c>
      <c r="G15" s="307"/>
      <c r="H15" s="307"/>
      <c r="I15" s="307"/>
      <c r="J15" s="307"/>
      <c r="K15" s="307"/>
      <c r="L15" s="307"/>
      <c r="M15" s="309"/>
    </row>
    <row r="16" spans="1:13" ht="18">
      <c r="A16" s="303"/>
      <c r="B16" s="306"/>
      <c r="C16" s="324" t="s">
        <v>68</v>
      </c>
      <c r="D16" s="306" t="s">
        <v>56</v>
      </c>
      <c r="E16" s="308">
        <v>0.0448</v>
      </c>
      <c r="F16" s="307">
        <f>E16*F14</f>
        <v>95.4688</v>
      </c>
      <c r="G16" s="307"/>
      <c r="H16" s="307"/>
      <c r="I16" s="307"/>
      <c r="J16" s="307"/>
      <c r="K16" s="307"/>
      <c r="L16" s="307"/>
      <c r="M16" s="309"/>
    </row>
    <row r="17" spans="1:13" ht="18">
      <c r="A17" s="303"/>
      <c r="B17" s="304"/>
      <c r="C17" s="324" t="s">
        <v>51</v>
      </c>
      <c r="D17" s="306" t="s">
        <v>4</v>
      </c>
      <c r="E17" s="326">
        <v>0.0021</v>
      </c>
      <c r="F17" s="307">
        <f>F14*E17</f>
        <v>4.475099999999999</v>
      </c>
      <c r="G17" s="307"/>
      <c r="H17" s="307"/>
      <c r="I17" s="307"/>
      <c r="J17" s="307"/>
      <c r="K17" s="307"/>
      <c r="L17" s="307"/>
      <c r="M17" s="309"/>
    </row>
    <row r="18" spans="1:13" ht="18">
      <c r="A18" s="296">
        <v>2</v>
      </c>
      <c r="B18" s="327" t="s">
        <v>85</v>
      </c>
      <c r="C18" s="324" t="s">
        <v>88</v>
      </c>
      <c r="D18" s="306" t="s">
        <v>54</v>
      </c>
      <c r="E18" s="308" t="s">
        <v>2</v>
      </c>
      <c r="F18" s="321">
        <v>124</v>
      </c>
      <c r="G18" s="307"/>
      <c r="H18" s="307"/>
      <c r="I18" s="307"/>
      <c r="J18" s="307"/>
      <c r="K18" s="307"/>
      <c r="L18" s="307"/>
      <c r="M18" s="328"/>
    </row>
    <row r="19" spans="1:13" ht="18">
      <c r="A19" s="296"/>
      <c r="B19" s="306"/>
      <c r="C19" s="324" t="s">
        <v>50</v>
      </c>
      <c r="D19" s="306" t="s">
        <v>57</v>
      </c>
      <c r="E19" s="308">
        <v>2.06</v>
      </c>
      <c r="F19" s="307">
        <f>F18*E19</f>
        <v>255.44</v>
      </c>
      <c r="G19" s="307"/>
      <c r="H19" s="307"/>
      <c r="I19" s="307"/>
      <c r="J19" s="307"/>
      <c r="K19" s="307"/>
      <c r="L19" s="307"/>
      <c r="M19" s="309"/>
    </row>
    <row r="20" spans="1:13" ht="30">
      <c r="A20" s="296">
        <v>3</v>
      </c>
      <c r="B20" s="327" t="s">
        <v>10</v>
      </c>
      <c r="C20" s="324" t="s">
        <v>52</v>
      </c>
      <c r="D20" s="306" t="s">
        <v>54</v>
      </c>
      <c r="E20" s="308" t="s">
        <v>2</v>
      </c>
      <c r="F20" s="321">
        <f>F18</f>
        <v>124</v>
      </c>
      <c r="G20" s="307"/>
      <c r="H20" s="307"/>
      <c r="I20" s="307"/>
      <c r="J20" s="307"/>
      <c r="K20" s="307"/>
      <c r="L20" s="307"/>
      <c r="M20" s="328"/>
    </row>
    <row r="21" spans="1:13" ht="18">
      <c r="A21" s="303"/>
      <c r="B21" s="306"/>
      <c r="C21" s="324" t="s">
        <v>50</v>
      </c>
      <c r="D21" s="306" t="s">
        <v>57</v>
      </c>
      <c r="E21" s="308">
        <v>0.87</v>
      </c>
      <c r="F21" s="307">
        <f>F20*E21</f>
        <v>107.88</v>
      </c>
      <c r="G21" s="307"/>
      <c r="H21" s="307"/>
      <c r="I21" s="307"/>
      <c r="J21" s="307"/>
      <c r="K21" s="307"/>
      <c r="L21" s="307"/>
      <c r="M21" s="309"/>
    </row>
    <row r="22" spans="1:13" ht="18">
      <c r="A22" s="296">
        <v>4</v>
      </c>
      <c r="B22" s="304" t="s">
        <v>58</v>
      </c>
      <c r="C22" s="324" t="s">
        <v>141</v>
      </c>
      <c r="D22" s="306" t="s">
        <v>11</v>
      </c>
      <c r="E22" s="307">
        <v>1.9</v>
      </c>
      <c r="F22" s="321">
        <v>3467</v>
      </c>
      <c r="G22" s="307"/>
      <c r="H22" s="307"/>
      <c r="I22" s="307"/>
      <c r="J22" s="307"/>
      <c r="K22" s="307"/>
      <c r="L22" s="307"/>
      <c r="M22" s="309"/>
    </row>
    <row r="23" spans="1:13" ht="30">
      <c r="A23" s="296">
        <v>5</v>
      </c>
      <c r="B23" s="329" t="s">
        <v>93</v>
      </c>
      <c r="C23" s="324" t="s">
        <v>95</v>
      </c>
      <c r="D23" s="330" t="s">
        <v>82</v>
      </c>
      <c r="E23" s="308"/>
      <c r="F23" s="307">
        <v>2870</v>
      </c>
      <c r="G23" s="308"/>
      <c r="H23" s="307"/>
      <c r="I23" s="308"/>
      <c r="J23" s="307"/>
      <c r="K23" s="308"/>
      <c r="L23" s="307"/>
      <c r="M23" s="309"/>
    </row>
    <row r="24" spans="1:13" ht="18">
      <c r="A24" s="331"/>
      <c r="B24" s="332"/>
      <c r="C24" s="333" t="s">
        <v>96</v>
      </c>
      <c r="D24" s="334" t="s">
        <v>94</v>
      </c>
      <c r="E24" s="335">
        <v>0.00067</v>
      </c>
      <c r="F24" s="307">
        <f>F23*E24</f>
        <v>1.9229</v>
      </c>
      <c r="G24" s="308"/>
      <c r="H24" s="307"/>
      <c r="I24" s="308"/>
      <c r="J24" s="307"/>
      <c r="K24" s="307"/>
      <c r="L24" s="307"/>
      <c r="M24" s="309"/>
    </row>
    <row r="25" spans="1:13" ht="18">
      <c r="A25" s="336"/>
      <c r="B25" s="337"/>
      <c r="C25" s="333" t="s">
        <v>97</v>
      </c>
      <c r="D25" s="334" t="s">
        <v>94</v>
      </c>
      <c r="E25" s="335">
        <v>0.00039</v>
      </c>
      <c r="F25" s="307">
        <f>F23*E25</f>
        <v>1.1193</v>
      </c>
      <c r="G25" s="308"/>
      <c r="H25" s="307"/>
      <c r="I25" s="308"/>
      <c r="J25" s="307"/>
      <c r="K25" s="308"/>
      <c r="L25" s="307"/>
      <c r="M25" s="309"/>
    </row>
    <row r="26" spans="1:13" ht="18">
      <c r="A26" s="303"/>
      <c r="B26" s="304"/>
      <c r="C26" s="312" t="s">
        <v>14</v>
      </c>
      <c r="D26" s="313" t="s">
        <v>4</v>
      </c>
      <c r="E26" s="314"/>
      <c r="F26" s="314"/>
      <c r="G26" s="315"/>
      <c r="H26" s="315"/>
      <c r="I26" s="315"/>
      <c r="J26" s="315"/>
      <c r="K26" s="315"/>
      <c r="L26" s="315"/>
      <c r="M26" s="316"/>
    </row>
    <row r="27" spans="1:13" ht="18">
      <c r="A27" s="303"/>
      <c r="B27" s="304"/>
      <c r="C27" s="295" t="s">
        <v>15</v>
      </c>
      <c r="D27" s="313"/>
      <c r="E27" s="313"/>
      <c r="F27" s="313"/>
      <c r="G27" s="338"/>
      <c r="H27" s="338"/>
      <c r="I27" s="338"/>
      <c r="J27" s="338"/>
      <c r="K27" s="338"/>
      <c r="L27" s="338"/>
      <c r="M27" s="339"/>
    </row>
    <row r="28" spans="1:13" ht="30">
      <c r="A28" s="303"/>
      <c r="B28" s="304"/>
      <c r="C28" s="295" t="s">
        <v>144</v>
      </c>
      <c r="D28" s="313"/>
      <c r="E28" s="313"/>
      <c r="F28" s="313"/>
      <c r="G28" s="338"/>
      <c r="H28" s="338"/>
      <c r="I28" s="338"/>
      <c r="J28" s="338"/>
      <c r="K28" s="338"/>
      <c r="L28" s="338"/>
      <c r="M28" s="339"/>
    </row>
    <row r="29" spans="1:13" ht="45">
      <c r="A29" s="296">
        <v>1</v>
      </c>
      <c r="B29" s="320" t="s">
        <v>86</v>
      </c>
      <c r="C29" s="298" t="s">
        <v>87</v>
      </c>
      <c r="D29" s="306" t="s">
        <v>54</v>
      </c>
      <c r="E29" s="306" t="s">
        <v>2</v>
      </c>
      <c r="F29" s="321">
        <v>131</v>
      </c>
      <c r="G29" s="318"/>
      <c r="H29" s="322"/>
      <c r="I29" s="318"/>
      <c r="J29" s="322"/>
      <c r="K29" s="306"/>
      <c r="L29" s="322"/>
      <c r="M29" s="323"/>
    </row>
    <row r="30" spans="1:13" ht="18">
      <c r="A30" s="303"/>
      <c r="B30" s="306"/>
      <c r="C30" s="324" t="s">
        <v>50</v>
      </c>
      <c r="D30" s="306" t="s">
        <v>55</v>
      </c>
      <c r="E30" s="325">
        <v>0.02</v>
      </c>
      <c r="F30" s="307">
        <f>E30*F29</f>
        <v>2.62</v>
      </c>
      <c r="G30" s="307"/>
      <c r="H30" s="307"/>
      <c r="I30" s="307"/>
      <c r="J30" s="307"/>
      <c r="K30" s="307"/>
      <c r="L30" s="307"/>
      <c r="M30" s="309"/>
    </row>
    <row r="31" spans="1:13" ht="18">
      <c r="A31" s="303"/>
      <c r="B31" s="306"/>
      <c r="C31" s="324" t="s">
        <v>68</v>
      </c>
      <c r="D31" s="306" t="s">
        <v>56</v>
      </c>
      <c r="E31" s="308">
        <v>0.0448</v>
      </c>
      <c r="F31" s="307">
        <f>E31*F29</f>
        <v>5.8688</v>
      </c>
      <c r="G31" s="307"/>
      <c r="H31" s="307"/>
      <c r="I31" s="307"/>
      <c r="J31" s="307"/>
      <c r="K31" s="307"/>
      <c r="L31" s="307"/>
      <c r="M31" s="309"/>
    </row>
    <row r="32" spans="1:13" ht="18">
      <c r="A32" s="303"/>
      <c r="B32" s="304"/>
      <c r="C32" s="324" t="s">
        <v>51</v>
      </c>
      <c r="D32" s="306" t="s">
        <v>4</v>
      </c>
      <c r="E32" s="326">
        <v>0.0021</v>
      </c>
      <c r="F32" s="307">
        <f>F29*E32</f>
        <v>0.27509999999999996</v>
      </c>
      <c r="G32" s="307"/>
      <c r="H32" s="307"/>
      <c r="I32" s="307"/>
      <c r="J32" s="307"/>
      <c r="K32" s="307"/>
      <c r="L32" s="307"/>
      <c r="M32" s="309"/>
    </row>
    <row r="33" spans="1:13" ht="18">
      <c r="A33" s="296">
        <v>2</v>
      </c>
      <c r="B33" s="327" t="s">
        <v>85</v>
      </c>
      <c r="C33" s="324" t="s">
        <v>88</v>
      </c>
      <c r="D33" s="306" t="s">
        <v>54</v>
      </c>
      <c r="E33" s="308" t="s">
        <v>2</v>
      </c>
      <c r="F33" s="321">
        <v>13</v>
      </c>
      <c r="G33" s="307"/>
      <c r="H33" s="307"/>
      <c r="I33" s="307"/>
      <c r="J33" s="307"/>
      <c r="K33" s="307"/>
      <c r="L33" s="307"/>
      <c r="M33" s="328"/>
    </row>
    <row r="34" spans="1:13" ht="18">
      <c r="A34" s="296"/>
      <c r="B34" s="306"/>
      <c r="C34" s="324" t="s">
        <v>50</v>
      </c>
      <c r="D34" s="306" t="s">
        <v>57</v>
      </c>
      <c r="E34" s="308">
        <v>2.06</v>
      </c>
      <c r="F34" s="307">
        <f>F33*E34</f>
        <v>26.78</v>
      </c>
      <c r="G34" s="307"/>
      <c r="H34" s="307"/>
      <c r="I34" s="307"/>
      <c r="J34" s="307"/>
      <c r="K34" s="307"/>
      <c r="L34" s="307"/>
      <c r="M34" s="309"/>
    </row>
    <row r="35" spans="1:13" ht="30">
      <c r="A35" s="296">
        <v>3</v>
      </c>
      <c r="B35" s="327" t="s">
        <v>10</v>
      </c>
      <c r="C35" s="324" t="s">
        <v>52</v>
      </c>
      <c r="D35" s="306" t="s">
        <v>54</v>
      </c>
      <c r="E35" s="308" t="s">
        <v>2</v>
      </c>
      <c r="F35" s="321">
        <f>F33</f>
        <v>13</v>
      </c>
      <c r="G35" s="307"/>
      <c r="H35" s="307"/>
      <c r="I35" s="307"/>
      <c r="J35" s="307"/>
      <c r="K35" s="307"/>
      <c r="L35" s="307"/>
      <c r="M35" s="328"/>
    </row>
    <row r="36" spans="1:13" ht="18">
      <c r="A36" s="303"/>
      <c r="B36" s="306"/>
      <c r="C36" s="324" t="s">
        <v>50</v>
      </c>
      <c r="D36" s="306" t="s">
        <v>57</v>
      </c>
      <c r="E36" s="308">
        <v>0.87</v>
      </c>
      <c r="F36" s="307">
        <f>F35*E36</f>
        <v>11.31</v>
      </c>
      <c r="G36" s="307"/>
      <c r="H36" s="307"/>
      <c r="I36" s="307"/>
      <c r="J36" s="307"/>
      <c r="K36" s="307"/>
      <c r="L36" s="307"/>
      <c r="M36" s="309"/>
    </row>
    <row r="37" spans="1:13" ht="18">
      <c r="A37" s="296">
        <v>4</v>
      </c>
      <c r="B37" s="304" t="s">
        <v>58</v>
      </c>
      <c r="C37" s="324" t="s">
        <v>141</v>
      </c>
      <c r="D37" s="306" t="s">
        <v>11</v>
      </c>
      <c r="E37" s="307"/>
      <c r="F37" s="321">
        <f>(F29+F35)*1.9</f>
        <v>273.59999999999997</v>
      </c>
      <c r="G37" s="307"/>
      <c r="H37" s="307"/>
      <c r="I37" s="307"/>
      <c r="J37" s="307"/>
      <c r="K37" s="307"/>
      <c r="L37" s="307"/>
      <c r="M37" s="309"/>
    </row>
    <row r="38" spans="1:13" ht="18">
      <c r="A38" s="296">
        <v>5</v>
      </c>
      <c r="B38" s="340" t="s">
        <v>81</v>
      </c>
      <c r="C38" s="324" t="s">
        <v>142</v>
      </c>
      <c r="D38" s="306" t="s">
        <v>54</v>
      </c>
      <c r="E38" s="308"/>
      <c r="F38" s="307">
        <v>28</v>
      </c>
      <c r="G38" s="308"/>
      <c r="H38" s="307"/>
      <c r="I38" s="308"/>
      <c r="J38" s="307"/>
      <c r="K38" s="308"/>
      <c r="L38" s="307"/>
      <c r="M38" s="309"/>
    </row>
    <row r="39" spans="1:13" ht="18">
      <c r="A39" s="303"/>
      <c r="B39" s="304"/>
      <c r="C39" s="305" t="s">
        <v>47</v>
      </c>
      <c r="D39" s="306" t="s">
        <v>6</v>
      </c>
      <c r="E39" s="307">
        <v>1.78</v>
      </c>
      <c r="F39" s="307">
        <f>F38*E39</f>
        <v>49.84</v>
      </c>
      <c r="G39" s="307"/>
      <c r="H39" s="307"/>
      <c r="I39" s="307"/>
      <c r="J39" s="307"/>
      <c r="K39" s="307"/>
      <c r="L39" s="307"/>
      <c r="M39" s="309"/>
    </row>
    <row r="40" spans="1:13" ht="18">
      <c r="A40" s="303"/>
      <c r="B40" s="304"/>
      <c r="C40" s="304" t="s">
        <v>59</v>
      </c>
      <c r="D40" s="306"/>
      <c r="E40" s="307"/>
      <c r="F40" s="307"/>
      <c r="G40" s="307"/>
      <c r="H40" s="307"/>
      <c r="I40" s="307"/>
      <c r="J40" s="307"/>
      <c r="K40" s="307"/>
      <c r="L40" s="307"/>
      <c r="M40" s="309"/>
    </row>
    <row r="41" spans="1:13" ht="18">
      <c r="A41" s="303"/>
      <c r="B41" s="304"/>
      <c r="C41" s="305" t="s">
        <v>143</v>
      </c>
      <c r="D41" s="306" t="s">
        <v>54</v>
      </c>
      <c r="E41" s="307">
        <v>1.1</v>
      </c>
      <c r="F41" s="307">
        <f>F38*E41</f>
        <v>30.800000000000004</v>
      </c>
      <c r="G41" s="307"/>
      <c r="H41" s="307"/>
      <c r="I41" s="307"/>
      <c r="J41" s="307"/>
      <c r="K41" s="307"/>
      <c r="L41" s="307"/>
      <c r="M41" s="309"/>
    </row>
    <row r="42" spans="1:13" ht="30">
      <c r="A42" s="303"/>
      <c r="B42" s="304" t="s">
        <v>58</v>
      </c>
      <c r="C42" s="324" t="s">
        <v>167</v>
      </c>
      <c r="D42" s="306" t="s">
        <v>11</v>
      </c>
      <c r="E42" s="307"/>
      <c r="F42" s="321">
        <f>F41*1.6</f>
        <v>49.28000000000001</v>
      </c>
      <c r="G42" s="307"/>
      <c r="H42" s="307"/>
      <c r="I42" s="307"/>
      <c r="J42" s="307"/>
      <c r="K42" s="307"/>
      <c r="L42" s="307"/>
      <c r="M42" s="309"/>
    </row>
    <row r="43" spans="1:13" ht="31.5">
      <c r="A43" s="296">
        <v>6</v>
      </c>
      <c r="B43" s="341" t="s">
        <v>103</v>
      </c>
      <c r="C43" s="342" t="s">
        <v>144</v>
      </c>
      <c r="D43" s="330" t="s">
        <v>80</v>
      </c>
      <c r="E43" s="326"/>
      <c r="F43" s="307">
        <v>65.38</v>
      </c>
      <c r="G43" s="330"/>
      <c r="H43" s="343"/>
      <c r="I43" s="330"/>
      <c r="J43" s="343"/>
      <c r="K43" s="330"/>
      <c r="L43" s="343"/>
      <c r="M43" s="344"/>
    </row>
    <row r="44" spans="1:13" ht="18">
      <c r="A44" s="331"/>
      <c r="B44" s="332"/>
      <c r="C44" s="324" t="s">
        <v>50</v>
      </c>
      <c r="D44" s="306" t="s">
        <v>55</v>
      </c>
      <c r="E44" s="307">
        <v>3.42</v>
      </c>
      <c r="F44" s="325">
        <f>F43*E44</f>
        <v>223.59959999999998</v>
      </c>
      <c r="G44" s="307"/>
      <c r="H44" s="307"/>
      <c r="I44" s="307"/>
      <c r="J44" s="307"/>
      <c r="K44" s="307"/>
      <c r="L44" s="307"/>
      <c r="M44" s="345"/>
    </row>
    <row r="45" spans="1:13" ht="18">
      <c r="A45" s="331"/>
      <c r="B45" s="332"/>
      <c r="C45" s="346" t="s">
        <v>104</v>
      </c>
      <c r="D45" s="306" t="s">
        <v>56</v>
      </c>
      <c r="E45" s="307">
        <v>1.13</v>
      </c>
      <c r="F45" s="325">
        <f>F43*E45</f>
        <v>73.87939999999999</v>
      </c>
      <c r="G45" s="307"/>
      <c r="H45" s="307"/>
      <c r="I45" s="307"/>
      <c r="J45" s="307"/>
      <c r="K45" s="307"/>
      <c r="L45" s="307"/>
      <c r="M45" s="345"/>
    </row>
    <row r="46" spans="1:13" ht="18">
      <c r="A46" s="331"/>
      <c r="B46" s="332"/>
      <c r="C46" s="304" t="s">
        <v>59</v>
      </c>
      <c r="D46" s="330"/>
      <c r="E46" s="326"/>
      <c r="F46" s="326"/>
      <c r="G46" s="307"/>
      <c r="H46" s="307"/>
      <c r="I46" s="307"/>
      <c r="J46" s="307"/>
      <c r="K46" s="307"/>
      <c r="L46" s="307"/>
      <c r="M46" s="345"/>
    </row>
    <row r="47" spans="1:13" ht="18">
      <c r="A47" s="331"/>
      <c r="B47" s="332"/>
      <c r="C47" s="346" t="s">
        <v>105</v>
      </c>
      <c r="D47" s="330" t="s">
        <v>80</v>
      </c>
      <c r="E47" s="325">
        <v>0.092</v>
      </c>
      <c r="F47" s="326">
        <f>F43*E47</f>
        <v>6.014959999999999</v>
      </c>
      <c r="G47" s="307"/>
      <c r="H47" s="307"/>
      <c r="I47" s="307"/>
      <c r="J47" s="307"/>
      <c r="K47" s="307"/>
      <c r="L47" s="307"/>
      <c r="M47" s="345"/>
    </row>
    <row r="48" spans="1:13" ht="18">
      <c r="A48" s="331"/>
      <c r="B48" s="332"/>
      <c r="C48" s="346" t="s">
        <v>145</v>
      </c>
      <c r="D48" s="330" t="s">
        <v>18</v>
      </c>
      <c r="E48" s="326"/>
      <c r="F48" s="307">
        <v>379</v>
      </c>
      <c r="G48" s="307"/>
      <c r="H48" s="307"/>
      <c r="I48" s="307"/>
      <c r="J48" s="307"/>
      <c r="K48" s="307"/>
      <c r="L48" s="307"/>
      <c r="M48" s="345"/>
    </row>
    <row r="49" spans="1:13" ht="30">
      <c r="A49" s="331"/>
      <c r="B49" s="304" t="s">
        <v>58</v>
      </c>
      <c r="C49" s="324" t="s">
        <v>168</v>
      </c>
      <c r="D49" s="306" t="s">
        <v>11</v>
      </c>
      <c r="E49" s="307"/>
      <c r="F49" s="321">
        <f>F43*2.5</f>
        <v>163.45</v>
      </c>
      <c r="G49" s="307"/>
      <c r="H49" s="307"/>
      <c r="I49" s="307"/>
      <c r="J49" s="307"/>
      <c r="K49" s="307"/>
      <c r="L49" s="307"/>
      <c r="M49" s="345"/>
    </row>
    <row r="50" spans="1:13" ht="30">
      <c r="A50" s="296">
        <v>7</v>
      </c>
      <c r="B50" s="347" t="s">
        <v>106</v>
      </c>
      <c r="C50" s="298" t="s">
        <v>107</v>
      </c>
      <c r="D50" s="306" t="s">
        <v>11</v>
      </c>
      <c r="E50" s="306" t="s">
        <v>2</v>
      </c>
      <c r="F50" s="321">
        <f>F49</f>
        <v>163.45</v>
      </c>
      <c r="G50" s="318"/>
      <c r="H50" s="322"/>
      <c r="I50" s="318"/>
      <c r="J50" s="322"/>
      <c r="K50" s="306"/>
      <c r="L50" s="322"/>
      <c r="M50" s="323"/>
    </row>
    <row r="51" spans="1:13" ht="18">
      <c r="A51" s="303"/>
      <c r="B51" s="341" t="s">
        <v>108</v>
      </c>
      <c r="C51" s="324" t="s">
        <v>50</v>
      </c>
      <c r="D51" s="306" t="s">
        <v>55</v>
      </c>
      <c r="E51" s="307">
        <v>0.22</v>
      </c>
      <c r="F51" s="307">
        <f>E51*F50</f>
        <v>35.958999999999996</v>
      </c>
      <c r="G51" s="307"/>
      <c r="H51" s="307"/>
      <c r="I51" s="307"/>
      <c r="J51" s="307"/>
      <c r="K51" s="307"/>
      <c r="L51" s="307"/>
      <c r="M51" s="345"/>
    </row>
    <row r="52" spans="1:13" ht="18">
      <c r="A52" s="303"/>
      <c r="B52" s="341" t="s">
        <v>109</v>
      </c>
      <c r="C52" s="324" t="s">
        <v>110</v>
      </c>
      <c r="D52" s="306" t="s">
        <v>56</v>
      </c>
      <c r="E52" s="308">
        <v>0.11</v>
      </c>
      <c r="F52" s="307">
        <f>E52*F50</f>
        <v>17.979499999999998</v>
      </c>
      <c r="G52" s="307"/>
      <c r="H52" s="307"/>
      <c r="I52" s="307"/>
      <c r="J52" s="307"/>
      <c r="K52" s="307"/>
      <c r="L52" s="307"/>
      <c r="M52" s="345"/>
    </row>
    <row r="53" spans="1:13" ht="31.5">
      <c r="A53" s="296">
        <v>8</v>
      </c>
      <c r="B53" s="348" t="s">
        <v>146</v>
      </c>
      <c r="C53" s="346" t="s">
        <v>147</v>
      </c>
      <c r="D53" s="330" t="s">
        <v>82</v>
      </c>
      <c r="E53" s="330"/>
      <c r="F53" s="321">
        <v>747</v>
      </c>
      <c r="G53" s="330"/>
      <c r="H53" s="343"/>
      <c r="I53" s="330"/>
      <c r="J53" s="343"/>
      <c r="K53" s="330"/>
      <c r="L53" s="343"/>
      <c r="M53" s="344"/>
    </row>
    <row r="54" spans="1:13" ht="18">
      <c r="A54" s="331"/>
      <c r="B54" s="332"/>
      <c r="C54" s="305" t="s">
        <v>47</v>
      </c>
      <c r="D54" s="306" t="s">
        <v>55</v>
      </c>
      <c r="E54" s="325">
        <v>0.564</v>
      </c>
      <c r="F54" s="307">
        <f>F53*E54</f>
        <v>421.30799999999994</v>
      </c>
      <c r="G54" s="307"/>
      <c r="H54" s="307"/>
      <c r="I54" s="307"/>
      <c r="J54" s="307"/>
      <c r="K54" s="307"/>
      <c r="L54" s="307"/>
      <c r="M54" s="309"/>
    </row>
    <row r="55" spans="1:13" ht="18">
      <c r="A55" s="331"/>
      <c r="B55" s="332"/>
      <c r="C55" s="324" t="s">
        <v>51</v>
      </c>
      <c r="D55" s="306" t="s">
        <v>4</v>
      </c>
      <c r="E55" s="326">
        <v>0.0409</v>
      </c>
      <c r="F55" s="307">
        <f>F53*E55</f>
        <v>30.5523</v>
      </c>
      <c r="G55" s="307"/>
      <c r="H55" s="307"/>
      <c r="I55" s="307"/>
      <c r="J55" s="307"/>
      <c r="K55" s="307"/>
      <c r="L55" s="307"/>
      <c r="M55" s="309"/>
    </row>
    <row r="56" spans="1:13" ht="18">
      <c r="A56" s="331"/>
      <c r="B56" s="332"/>
      <c r="C56" s="304" t="s">
        <v>59</v>
      </c>
      <c r="D56" s="330"/>
      <c r="E56" s="307"/>
      <c r="F56" s="307"/>
      <c r="G56" s="307"/>
      <c r="H56" s="307"/>
      <c r="I56" s="307"/>
      <c r="J56" s="307"/>
      <c r="K56" s="307"/>
      <c r="L56" s="307"/>
      <c r="M56" s="309"/>
    </row>
    <row r="57" spans="1:13" ht="18">
      <c r="A57" s="331"/>
      <c r="B57" s="332"/>
      <c r="C57" s="346" t="s">
        <v>148</v>
      </c>
      <c r="D57" s="330" t="s">
        <v>11</v>
      </c>
      <c r="E57" s="326">
        <v>0.0045</v>
      </c>
      <c r="F57" s="326">
        <f>F53*E57</f>
        <v>3.3615</v>
      </c>
      <c r="G57" s="307"/>
      <c r="H57" s="307"/>
      <c r="I57" s="307"/>
      <c r="J57" s="307"/>
      <c r="K57" s="307"/>
      <c r="L57" s="307"/>
      <c r="M57" s="309"/>
    </row>
    <row r="58" spans="1:13" ht="18">
      <c r="A58" s="331"/>
      <c r="B58" s="332"/>
      <c r="C58" s="346" t="s">
        <v>60</v>
      </c>
      <c r="D58" s="330" t="s">
        <v>4</v>
      </c>
      <c r="E58" s="326">
        <v>0.265</v>
      </c>
      <c r="F58" s="307">
        <f>F53*E58</f>
        <v>197.955</v>
      </c>
      <c r="G58" s="307"/>
      <c r="H58" s="307"/>
      <c r="I58" s="307"/>
      <c r="J58" s="307"/>
      <c r="K58" s="307"/>
      <c r="L58" s="307"/>
      <c r="M58" s="309"/>
    </row>
    <row r="59" spans="1:13" ht="31.5">
      <c r="A59" s="331"/>
      <c r="B59" s="304" t="s">
        <v>58</v>
      </c>
      <c r="C59" s="346" t="s">
        <v>169</v>
      </c>
      <c r="D59" s="306" t="s">
        <v>11</v>
      </c>
      <c r="E59" s="307"/>
      <c r="F59" s="349">
        <f>F57</f>
        <v>3.3615</v>
      </c>
      <c r="G59" s="307"/>
      <c r="H59" s="307"/>
      <c r="I59" s="307"/>
      <c r="J59" s="307"/>
      <c r="K59" s="307"/>
      <c r="L59" s="307"/>
      <c r="M59" s="309"/>
    </row>
    <row r="60" spans="1:13" ht="18">
      <c r="A60" s="296">
        <v>9</v>
      </c>
      <c r="B60" s="341" t="s">
        <v>149</v>
      </c>
      <c r="C60" s="342" t="s">
        <v>150</v>
      </c>
      <c r="D60" s="330" t="s">
        <v>11</v>
      </c>
      <c r="E60" s="350"/>
      <c r="F60" s="325">
        <f>F64+F65+F66</f>
        <v>3.5429999999999997</v>
      </c>
      <c r="G60" s="351"/>
      <c r="H60" s="351"/>
      <c r="I60" s="351"/>
      <c r="J60" s="351"/>
      <c r="K60" s="351"/>
      <c r="L60" s="351"/>
      <c r="M60" s="352"/>
    </row>
    <row r="61" spans="1:13" ht="18">
      <c r="A61" s="353"/>
      <c r="B61" s="354"/>
      <c r="C61" s="305" t="s">
        <v>47</v>
      </c>
      <c r="D61" s="306" t="s">
        <v>55</v>
      </c>
      <c r="E61" s="321">
        <v>37.4</v>
      </c>
      <c r="F61" s="321">
        <f>F60*E61</f>
        <v>132.5082</v>
      </c>
      <c r="G61" s="355"/>
      <c r="H61" s="355"/>
      <c r="I61" s="355"/>
      <c r="J61" s="355"/>
      <c r="K61" s="355"/>
      <c r="L61" s="355"/>
      <c r="M61" s="356"/>
    </row>
    <row r="62" spans="1:13" ht="18">
      <c r="A62" s="353"/>
      <c r="B62" s="354"/>
      <c r="C62" s="324" t="s">
        <v>51</v>
      </c>
      <c r="D62" s="330" t="s">
        <v>4</v>
      </c>
      <c r="E62" s="321">
        <v>6.32</v>
      </c>
      <c r="F62" s="321">
        <f>F60*E62</f>
        <v>22.391759999999998</v>
      </c>
      <c r="G62" s="355"/>
      <c r="H62" s="355"/>
      <c r="I62" s="355"/>
      <c r="J62" s="355"/>
      <c r="K62" s="355"/>
      <c r="L62" s="355"/>
      <c r="M62" s="356"/>
    </row>
    <row r="63" spans="1:13" ht="18">
      <c r="A63" s="353"/>
      <c r="B63" s="354"/>
      <c r="C63" s="304" t="s">
        <v>59</v>
      </c>
      <c r="D63" s="330"/>
      <c r="E63" s="321"/>
      <c r="F63" s="321"/>
      <c r="G63" s="355"/>
      <c r="H63" s="355"/>
      <c r="I63" s="355"/>
      <c r="J63" s="355"/>
      <c r="K63" s="355"/>
      <c r="L63" s="355"/>
      <c r="M63" s="356"/>
    </row>
    <row r="64" spans="1:13" ht="18">
      <c r="A64" s="353"/>
      <c r="B64" s="354"/>
      <c r="C64" s="342" t="s">
        <v>153</v>
      </c>
      <c r="D64" s="330" t="s">
        <v>11</v>
      </c>
      <c r="E64" s="321"/>
      <c r="F64" s="300">
        <v>1.64</v>
      </c>
      <c r="G64" s="355"/>
      <c r="H64" s="355"/>
      <c r="I64" s="355"/>
      <c r="J64" s="355"/>
      <c r="K64" s="355"/>
      <c r="L64" s="355"/>
      <c r="M64" s="356"/>
    </row>
    <row r="65" spans="1:13" ht="18">
      <c r="A65" s="353"/>
      <c r="B65" s="354"/>
      <c r="C65" s="342" t="s">
        <v>154</v>
      </c>
      <c r="D65" s="330" t="s">
        <v>11</v>
      </c>
      <c r="E65" s="321"/>
      <c r="F65" s="300">
        <v>1.87</v>
      </c>
      <c r="G65" s="355"/>
      <c r="H65" s="355"/>
      <c r="I65" s="355"/>
      <c r="J65" s="355"/>
      <c r="K65" s="355"/>
      <c r="L65" s="355"/>
      <c r="M65" s="356"/>
    </row>
    <row r="66" spans="1:13" ht="31.5">
      <c r="A66" s="353"/>
      <c r="B66" s="354"/>
      <c r="C66" s="342" t="s">
        <v>151</v>
      </c>
      <c r="D66" s="330" t="s">
        <v>11</v>
      </c>
      <c r="E66" s="321"/>
      <c r="F66" s="300">
        <v>0.033</v>
      </c>
      <c r="G66" s="355"/>
      <c r="H66" s="355"/>
      <c r="I66" s="355"/>
      <c r="J66" s="355"/>
      <c r="K66" s="355"/>
      <c r="L66" s="355"/>
      <c r="M66" s="356"/>
    </row>
    <row r="67" spans="1:13" ht="18">
      <c r="A67" s="353"/>
      <c r="B67" s="354"/>
      <c r="C67" s="346" t="s">
        <v>152</v>
      </c>
      <c r="D67" s="330" t="s">
        <v>80</v>
      </c>
      <c r="E67" s="321">
        <v>0.75</v>
      </c>
      <c r="F67" s="300">
        <f>F60*E67</f>
        <v>2.65725</v>
      </c>
      <c r="G67" s="355"/>
      <c r="H67" s="355"/>
      <c r="I67" s="355"/>
      <c r="J67" s="355"/>
      <c r="K67" s="355"/>
      <c r="L67" s="355"/>
      <c r="M67" s="356"/>
    </row>
    <row r="68" spans="1:13" ht="18">
      <c r="A68" s="353"/>
      <c r="B68" s="354"/>
      <c r="C68" s="346" t="s">
        <v>60</v>
      </c>
      <c r="D68" s="330" t="s">
        <v>4</v>
      </c>
      <c r="E68" s="321">
        <v>7.63</v>
      </c>
      <c r="F68" s="321">
        <f>F60*E68</f>
        <v>27.033089999999998</v>
      </c>
      <c r="G68" s="355"/>
      <c r="H68" s="355"/>
      <c r="I68" s="355"/>
      <c r="J68" s="355"/>
      <c r="K68" s="355"/>
      <c r="L68" s="355"/>
      <c r="M68" s="356"/>
    </row>
    <row r="69" spans="1:13" ht="30">
      <c r="A69" s="296"/>
      <c r="B69" s="304" t="s">
        <v>58</v>
      </c>
      <c r="C69" s="324" t="s">
        <v>170</v>
      </c>
      <c r="D69" s="306" t="s">
        <v>11</v>
      </c>
      <c r="E69" s="307"/>
      <c r="F69" s="300">
        <f>F60</f>
        <v>3.5429999999999997</v>
      </c>
      <c r="G69" s="307"/>
      <c r="H69" s="307"/>
      <c r="I69" s="307"/>
      <c r="J69" s="307"/>
      <c r="K69" s="307"/>
      <c r="L69" s="307"/>
      <c r="M69" s="345"/>
    </row>
    <row r="70" spans="1:13" ht="45">
      <c r="A70" s="296">
        <v>10</v>
      </c>
      <c r="B70" s="340" t="s">
        <v>81</v>
      </c>
      <c r="C70" s="324" t="s">
        <v>113</v>
      </c>
      <c r="D70" s="306" t="s">
        <v>54</v>
      </c>
      <c r="E70" s="308"/>
      <c r="F70" s="307">
        <v>37</v>
      </c>
      <c r="G70" s="308"/>
      <c r="H70" s="307"/>
      <c r="I70" s="308"/>
      <c r="J70" s="307"/>
      <c r="K70" s="308"/>
      <c r="L70" s="307"/>
      <c r="M70" s="309"/>
    </row>
    <row r="71" spans="1:13" ht="18">
      <c r="A71" s="303"/>
      <c r="B71" s="304"/>
      <c r="C71" s="305" t="s">
        <v>47</v>
      </c>
      <c r="D71" s="306" t="s">
        <v>6</v>
      </c>
      <c r="E71" s="307">
        <v>1.78</v>
      </c>
      <c r="F71" s="307">
        <f>F70*E71</f>
        <v>65.86</v>
      </c>
      <c r="G71" s="307"/>
      <c r="H71" s="307"/>
      <c r="I71" s="307"/>
      <c r="J71" s="307"/>
      <c r="K71" s="307"/>
      <c r="L71" s="307"/>
      <c r="M71" s="309"/>
    </row>
    <row r="72" spans="1:13" ht="18">
      <c r="A72" s="303"/>
      <c r="B72" s="304"/>
      <c r="C72" s="304" t="s">
        <v>59</v>
      </c>
      <c r="D72" s="306"/>
      <c r="E72" s="307"/>
      <c r="F72" s="307"/>
      <c r="G72" s="307"/>
      <c r="H72" s="307"/>
      <c r="I72" s="307"/>
      <c r="J72" s="307"/>
      <c r="K72" s="307"/>
      <c r="L72" s="307"/>
      <c r="M72" s="309"/>
    </row>
    <row r="73" spans="1:13" ht="18">
      <c r="A73" s="303"/>
      <c r="B73" s="304"/>
      <c r="C73" s="305" t="s">
        <v>111</v>
      </c>
      <c r="D73" s="306" t="s">
        <v>54</v>
      </c>
      <c r="E73" s="307">
        <v>1.1</v>
      </c>
      <c r="F73" s="307">
        <f>F70*E73</f>
        <v>40.7</v>
      </c>
      <c r="G73" s="307"/>
      <c r="H73" s="307"/>
      <c r="I73" s="307"/>
      <c r="J73" s="307"/>
      <c r="K73" s="307"/>
      <c r="L73" s="307"/>
      <c r="M73" s="309"/>
    </row>
    <row r="74" spans="1:13" ht="30">
      <c r="A74" s="303"/>
      <c r="B74" s="304" t="s">
        <v>58</v>
      </c>
      <c r="C74" s="324" t="s">
        <v>171</v>
      </c>
      <c r="D74" s="306" t="s">
        <v>11</v>
      </c>
      <c r="E74" s="307"/>
      <c r="F74" s="321">
        <f>F73*1.9</f>
        <v>77.33</v>
      </c>
      <c r="G74" s="307"/>
      <c r="H74" s="307"/>
      <c r="I74" s="307"/>
      <c r="J74" s="307"/>
      <c r="K74" s="307"/>
      <c r="L74" s="307"/>
      <c r="M74" s="309"/>
    </row>
    <row r="75" spans="1:13" ht="18">
      <c r="A75" s="296"/>
      <c r="B75" s="304"/>
      <c r="C75" s="312" t="s">
        <v>16</v>
      </c>
      <c r="D75" s="313" t="s">
        <v>4</v>
      </c>
      <c r="E75" s="314"/>
      <c r="F75" s="314"/>
      <c r="G75" s="315"/>
      <c r="H75" s="315"/>
      <c r="I75" s="315"/>
      <c r="J75" s="315"/>
      <c r="K75" s="315"/>
      <c r="L75" s="315"/>
      <c r="M75" s="316"/>
    </row>
    <row r="76" spans="1:13" ht="18">
      <c r="A76" s="331"/>
      <c r="B76" s="304"/>
      <c r="C76" s="295" t="s">
        <v>98</v>
      </c>
      <c r="D76" s="306"/>
      <c r="E76" s="308"/>
      <c r="F76" s="307"/>
      <c r="G76" s="307"/>
      <c r="H76" s="307"/>
      <c r="I76" s="307"/>
      <c r="J76" s="307"/>
      <c r="K76" s="307"/>
      <c r="L76" s="307"/>
      <c r="M76" s="309"/>
    </row>
    <row r="77" spans="1:13" ht="30">
      <c r="A77" s="296">
        <v>1</v>
      </c>
      <c r="B77" s="357" t="s">
        <v>7</v>
      </c>
      <c r="C77" s="324" t="s">
        <v>161</v>
      </c>
      <c r="D77" s="306" t="s">
        <v>54</v>
      </c>
      <c r="E77" s="81"/>
      <c r="F77" s="321">
        <v>808</v>
      </c>
      <c r="G77" s="81"/>
      <c r="H77" s="82"/>
      <c r="I77" s="83"/>
      <c r="J77" s="82"/>
      <c r="K77" s="83"/>
      <c r="L77" s="82"/>
      <c r="M77" s="84"/>
    </row>
    <row r="78" spans="1:13" ht="18">
      <c r="A78" s="358"/>
      <c r="B78" s="359"/>
      <c r="C78" s="333" t="s">
        <v>47</v>
      </c>
      <c r="D78" s="81" t="s">
        <v>6</v>
      </c>
      <c r="E78" s="325">
        <v>0.15</v>
      </c>
      <c r="F78" s="307">
        <f>F77*E78</f>
        <v>121.19999999999999</v>
      </c>
      <c r="G78" s="307"/>
      <c r="H78" s="307"/>
      <c r="I78" s="307"/>
      <c r="J78" s="307"/>
      <c r="K78" s="307"/>
      <c r="L78" s="307"/>
      <c r="M78" s="345"/>
    </row>
    <row r="79" spans="1:13" ht="30">
      <c r="A79" s="358"/>
      <c r="B79" s="359"/>
      <c r="C79" s="333" t="s">
        <v>101</v>
      </c>
      <c r="D79" s="81" t="s">
        <v>67</v>
      </c>
      <c r="E79" s="326">
        <v>0.0216</v>
      </c>
      <c r="F79" s="307">
        <f>F77*E79</f>
        <v>17.4528</v>
      </c>
      <c r="G79" s="307"/>
      <c r="H79" s="307"/>
      <c r="I79" s="307"/>
      <c r="J79" s="307"/>
      <c r="K79" s="307"/>
      <c r="L79" s="307"/>
      <c r="M79" s="345"/>
    </row>
    <row r="80" spans="1:13" ht="18">
      <c r="A80" s="358"/>
      <c r="B80" s="359"/>
      <c r="C80" s="333" t="s">
        <v>61</v>
      </c>
      <c r="D80" s="81" t="s">
        <v>67</v>
      </c>
      <c r="E80" s="326">
        <v>0.0273</v>
      </c>
      <c r="F80" s="307">
        <f>F78*E80</f>
        <v>3.30876</v>
      </c>
      <c r="G80" s="307"/>
      <c r="H80" s="307"/>
      <c r="I80" s="307"/>
      <c r="J80" s="307"/>
      <c r="K80" s="307"/>
      <c r="L80" s="307"/>
      <c r="M80" s="345"/>
    </row>
    <row r="81" spans="1:13" ht="18">
      <c r="A81" s="358"/>
      <c r="B81" s="359"/>
      <c r="C81" s="333" t="s">
        <v>48</v>
      </c>
      <c r="D81" s="81" t="s">
        <v>67</v>
      </c>
      <c r="E81" s="326">
        <v>0.0097</v>
      </c>
      <c r="F81" s="307">
        <f>F77*E81</f>
        <v>7.8376</v>
      </c>
      <c r="G81" s="307"/>
      <c r="H81" s="307"/>
      <c r="I81" s="307"/>
      <c r="J81" s="307"/>
      <c r="K81" s="307"/>
      <c r="L81" s="307"/>
      <c r="M81" s="345"/>
    </row>
    <row r="82" spans="1:13" ht="18">
      <c r="A82" s="358"/>
      <c r="B82" s="359"/>
      <c r="C82" s="304" t="s">
        <v>59</v>
      </c>
      <c r="D82" s="81"/>
      <c r="E82" s="326"/>
      <c r="F82" s="307"/>
      <c r="G82" s="307"/>
      <c r="H82" s="307"/>
      <c r="I82" s="307"/>
      <c r="J82" s="307"/>
      <c r="K82" s="307"/>
      <c r="L82" s="307"/>
      <c r="M82" s="345"/>
    </row>
    <row r="83" spans="1:13" ht="18">
      <c r="A83" s="358"/>
      <c r="B83" s="359"/>
      <c r="C83" s="333" t="s">
        <v>62</v>
      </c>
      <c r="D83" s="306" t="s">
        <v>54</v>
      </c>
      <c r="E83" s="307">
        <v>1.22</v>
      </c>
      <c r="F83" s="307">
        <f>F77*E83</f>
        <v>985.76</v>
      </c>
      <c r="G83" s="307"/>
      <c r="H83" s="307"/>
      <c r="I83" s="307"/>
      <c r="J83" s="307"/>
      <c r="K83" s="307"/>
      <c r="L83" s="307"/>
      <c r="M83" s="345"/>
    </row>
    <row r="84" spans="1:13" ht="18">
      <c r="A84" s="358"/>
      <c r="B84" s="359"/>
      <c r="C84" s="333" t="s">
        <v>49</v>
      </c>
      <c r="D84" s="306" t="s">
        <v>54</v>
      </c>
      <c r="E84" s="325">
        <v>0.07</v>
      </c>
      <c r="F84" s="307">
        <f>F77*E84</f>
        <v>56.56</v>
      </c>
      <c r="G84" s="307"/>
      <c r="H84" s="307"/>
      <c r="I84" s="307"/>
      <c r="J84" s="307"/>
      <c r="K84" s="307"/>
      <c r="L84" s="307"/>
      <c r="M84" s="345"/>
    </row>
    <row r="85" spans="1:13" ht="30">
      <c r="A85" s="358"/>
      <c r="B85" s="304" t="s">
        <v>58</v>
      </c>
      <c r="C85" s="324" t="s">
        <v>172</v>
      </c>
      <c r="D85" s="306" t="s">
        <v>11</v>
      </c>
      <c r="E85" s="307"/>
      <c r="F85" s="321">
        <v>1315</v>
      </c>
      <c r="G85" s="307"/>
      <c r="H85" s="307"/>
      <c r="I85" s="307"/>
      <c r="J85" s="307"/>
      <c r="K85" s="307"/>
      <c r="L85" s="307"/>
      <c r="M85" s="309"/>
    </row>
    <row r="86" spans="1:13" ht="30">
      <c r="A86" s="296">
        <v>2</v>
      </c>
      <c r="B86" s="357" t="s">
        <v>99</v>
      </c>
      <c r="C86" s="324" t="s">
        <v>155</v>
      </c>
      <c r="D86" s="304" t="s">
        <v>53</v>
      </c>
      <c r="E86" s="360"/>
      <c r="F86" s="307">
        <v>2862</v>
      </c>
      <c r="G86" s="360"/>
      <c r="H86" s="361"/>
      <c r="I86" s="362"/>
      <c r="J86" s="361"/>
      <c r="K86" s="362"/>
      <c r="L86" s="361"/>
      <c r="M86" s="363"/>
    </row>
    <row r="87" spans="1:13" ht="18">
      <c r="A87" s="364"/>
      <c r="B87" s="359"/>
      <c r="C87" s="333" t="s">
        <v>47</v>
      </c>
      <c r="D87" s="81" t="s">
        <v>6</v>
      </c>
      <c r="E87" s="325">
        <v>0.033</v>
      </c>
      <c r="F87" s="307">
        <f>F86*E87</f>
        <v>94.446</v>
      </c>
      <c r="G87" s="307"/>
      <c r="H87" s="307"/>
      <c r="I87" s="307"/>
      <c r="J87" s="307"/>
      <c r="K87" s="307"/>
      <c r="L87" s="307"/>
      <c r="M87" s="345"/>
    </row>
    <row r="88" spans="1:13" ht="18">
      <c r="A88" s="364"/>
      <c r="B88" s="359"/>
      <c r="C88" s="333" t="s">
        <v>63</v>
      </c>
      <c r="D88" s="81" t="s">
        <v>67</v>
      </c>
      <c r="E88" s="335">
        <v>0.00042</v>
      </c>
      <c r="F88" s="307">
        <f>F86*E88</f>
        <v>1.20204</v>
      </c>
      <c r="G88" s="307"/>
      <c r="H88" s="307"/>
      <c r="I88" s="307"/>
      <c r="J88" s="307"/>
      <c r="K88" s="307"/>
      <c r="L88" s="307"/>
      <c r="M88" s="345"/>
    </row>
    <row r="89" spans="1:13" ht="18">
      <c r="A89" s="364"/>
      <c r="B89" s="359"/>
      <c r="C89" s="333" t="s">
        <v>96</v>
      </c>
      <c r="D89" s="81" t="s">
        <v>67</v>
      </c>
      <c r="E89" s="335">
        <v>0.00258</v>
      </c>
      <c r="F89" s="307">
        <f>F86*E89</f>
        <v>7.383959999999999</v>
      </c>
      <c r="G89" s="307"/>
      <c r="H89" s="307"/>
      <c r="I89" s="307"/>
      <c r="J89" s="307"/>
      <c r="K89" s="307"/>
      <c r="L89" s="307"/>
      <c r="M89" s="345"/>
    </row>
    <row r="90" spans="1:13" ht="18">
      <c r="A90" s="364"/>
      <c r="B90" s="359"/>
      <c r="C90" s="333" t="s">
        <v>64</v>
      </c>
      <c r="D90" s="81" t="s">
        <v>67</v>
      </c>
      <c r="E90" s="326">
        <v>0.0112</v>
      </c>
      <c r="F90" s="307">
        <f>F86*E90</f>
        <v>32.0544</v>
      </c>
      <c r="G90" s="307"/>
      <c r="H90" s="307"/>
      <c r="I90" s="307"/>
      <c r="J90" s="307"/>
      <c r="K90" s="307"/>
      <c r="L90" s="307"/>
      <c r="M90" s="345"/>
    </row>
    <row r="91" spans="1:13" ht="18">
      <c r="A91" s="364"/>
      <c r="B91" s="359"/>
      <c r="C91" s="333" t="s">
        <v>65</v>
      </c>
      <c r="D91" s="81" t="s">
        <v>67</v>
      </c>
      <c r="E91" s="326">
        <v>0.0248</v>
      </c>
      <c r="F91" s="307">
        <f>F86*E91</f>
        <v>70.9776</v>
      </c>
      <c r="G91" s="307"/>
      <c r="H91" s="307"/>
      <c r="I91" s="307"/>
      <c r="J91" s="307"/>
      <c r="K91" s="307"/>
      <c r="L91" s="307"/>
      <c r="M91" s="345"/>
    </row>
    <row r="92" spans="1:13" ht="18">
      <c r="A92" s="364"/>
      <c r="B92" s="359"/>
      <c r="C92" s="333" t="s">
        <v>48</v>
      </c>
      <c r="D92" s="81" t="s">
        <v>67</v>
      </c>
      <c r="E92" s="326">
        <v>0.00414</v>
      </c>
      <c r="F92" s="307">
        <f>F86*E92</f>
        <v>11.848679999999998</v>
      </c>
      <c r="G92" s="307"/>
      <c r="H92" s="307"/>
      <c r="I92" s="307"/>
      <c r="J92" s="307"/>
      <c r="K92" s="307"/>
      <c r="L92" s="307"/>
      <c r="M92" s="345"/>
    </row>
    <row r="93" spans="1:13" ht="18">
      <c r="A93" s="364"/>
      <c r="B93" s="359"/>
      <c r="C93" s="333" t="s">
        <v>66</v>
      </c>
      <c r="D93" s="81" t="s">
        <v>67</v>
      </c>
      <c r="E93" s="335">
        <v>0.00053</v>
      </c>
      <c r="F93" s="307">
        <f>F86*E93</f>
        <v>1.5168599999999999</v>
      </c>
      <c r="G93" s="307"/>
      <c r="H93" s="307"/>
      <c r="I93" s="307"/>
      <c r="J93" s="307"/>
      <c r="K93" s="307"/>
      <c r="L93" s="307"/>
      <c r="M93" s="345"/>
    </row>
    <row r="94" spans="1:13" ht="18">
      <c r="A94" s="364"/>
      <c r="B94" s="359"/>
      <c r="C94" s="304" t="s">
        <v>59</v>
      </c>
      <c r="D94" s="81"/>
      <c r="E94" s="326"/>
      <c r="F94" s="307"/>
      <c r="G94" s="307"/>
      <c r="H94" s="307"/>
      <c r="I94" s="307"/>
      <c r="J94" s="307"/>
      <c r="K94" s="307"/>
      <c r="L94" s="307"/>
      <c r="M94" s="345"/>
    </row>
    <row r="95" spans="1:13" ht="30">
      <c r="A95" s="364"/>
      <c r="B95" s="359"/>
      <c r="C95" s="333" t="s">
        <v>156</v>
      </c>
      <c r="D95" s="304" t="s">
        <v>54</v>
      </c>
      <c r="E95" s="326">
        <v>0.2268</v>
      </c>
      <c r="F95" s="307">
        <f>F86*E95</f>
        <v>649.1016</v>
      </c>
      <c r="G95" s="307"/>
      <c r="H95" s="307"/>
      <c r="I95" s="307"/>
      <c r="J95" s="307"/>
      <c r="K95" s="307"/>
      <c r="L95" s="307"/>
      <c r="M95" s="345"/>
    </row>
    <row r="96" spans="1:13" ht="18">
      <c r="A96" s="364"/>
      <c r="B96" s="359"/>
      <c r="C96" s="333" t="s">
        <v>49</v>
      </c>
      <c r="D96" s="81" t="s">
        <v>54</v>
      </c>
      <c r="E96" s="325">
        <v>0.03</v>
      </c>
      <c r="F96" s="307">
        <f>F86*E96</f>
        <v>85.86</v>
      </c>
      <c r="G96" s="307"/>
      <c r="H96" s="307"/>
      <c r="I96" s="307"/>
      <c r="J96" s="307"/>
      <c r="K96" s="307"/>
      <c r="L96" s="307"/>
      <c r="M96" s="345"/>
    </row>
    <row r="97" spans="1:13" ht="30">
      <c r="A97" s="364"/>
      <c r="B97" s="304" t="s">
        <v>58</v>
      </c>
      <c r="C97" s="324" t="s">
        <v>173</v>
      </c>
      <c r="D97" s="306" t="s">
        <v>11</v>
      </c>
      <c r="E97" s="307"/>
      <c r="F97" s="321">
        <v>784</v>
      </c>
      <c r="G97" s="307"/>
      <c r="H97" s="307"/>
      <c r="I97" s="307"/>
      <c r="J97" s="307"/>
      <c r="K97" s="307"/>
      <c r="L97" s="307"/>
      <c r="M97" s="345"/>
    </row>
    <row r="98" spans="1:13" ht="78.75">
      <c r="A98" s="296">
        <v>3</v>
      </c>
      <c r="B98" s="329" t="s">
        <v>116</v>
      </c>
      <c r="C98" s="365" t="s">
        <v>117</v>
      </c>
      <c r="D98" s="332" t="s">
        <v>82</v>
      </c>
      <c r="E98" s="307"/>
      <c r="F98" s="307">
        <v>2345</v>
      </c>
      <c r="G98" s="308"/>
      <c r="H98" s="307"/>
      <c r="I98" s="308"/>
      <c r="J98" s="307"/>
      <c r="K98" s="308"/>
      <c r="L98" s="307"/>
      <c r="M98" s="309"/>
    </row>
    <row r="99" spans="1:13" ht="31.5">
      <c r="A99" s="296"/>
      <c r="B99" s="332"/>
      <c r="C99" s="346" t="s">
        <v>118</v>
      </c>
      <c r="D99" s="330" t="s">
        <v>6</v>
      </c>
      <c r="E99" s="325">
        <v>0.386</v>
      </c>
      <c r="F99" s="307">
        <f>F98*E99</f>
        <v>905.1700000000001</v>
      </c>
      <c r="G99" s="308"/>
      <c r="H99" s="307"/>
      <c r="I99" s="307"/>
      <c r="J99" s="307"/>
      <c r="K99" s="308"/>
      <c r="L99" s="307"/>
      <c r="M99" s="309"/>
    </row>
    <row r="100" spans="1:13" ht="18">
      <c r="A100" s="296"/>
      <c r="B100" s="332"/>
      <c r="C100" s="346" t="s">
        <v>48</v>
      </c>
      <c r="D100" s="81" t="s">
        <v>67</v>
      </c>
      <c r="E100" s="326">
        <v>0.0226</v>
      </c>
      <c r="F100" s="307">
        <f>F98*E100</f>
        <v>52.997</v>
      </c>
      <c r="G100" s="307"/>
      <c r="H100" s="307"/>
      <c r="I100" s="307"/>
      <c r="J100" s="307"/>
      <c r="K100" s="307"/>
      <c r="L100" s="307"/>
      <c r="M100" s="309"/>
    </row>
    <row r="101" spans="1:13" ht="18">
      <c r="A101" s="296"/>
      <c r="B101" s="332"/>
      <c r="C101" s="346" t="s">
        <v>114</v>
      </c>
      <c r="D101" s="330" t="s">
        <v>4</v>
      </c>
      <c r="E101" s="326">
        <v>0.0131</v>
      </c>
      <c r="F101" s="307">
        <f>E101*F98</f>
        <v>30.7195</v>
      </c>
      <c r="G101" s="308"/>
      <c r="H101" s="307"/>
      <c r="I101" s="308"/>
      <c r="J101" s="307"/>
      <c r="K101" s="307"/>
      <c r="L101" s="307"/>
      <c r="M101" s="309"/>
    </row>
    <row r="102" spans="1:13" ht="18">
      <c r="A102" s="296"/>
      <c r="B102" s="332"/>
      <c r="C102" s="304" t="s">
        <v>59</v>
      </c>
      <c r="D102" s="330"/>
      <c r="E102" s="307"/>
      <c r="F102" s="307"/>
      <c r="G102" s="308"/>
      <c r="H102" s="307"/>
      <c r="I102" s="308"/>
      <c r="J102" s="307"/>
      <c r="K102" s="308"/>
      <c r="L102" s="307"/>
      <c r="M102" s="309"/>
    </row>
    <row r="103" spans="1:13" ht="18">
      <c r="A103" s="296"/>
      <c r="B103" s="366"/>
      <c r="C103" s="346" t="s">
        <v>119</v>
      </c>
      <c r="D103" s="367" t="s">
        <v>80</v>
      </c>
      <c r="E103" s="326">
        <v>0.1632</v>
      </c>
      <c r="F103" s="307">
        <f>F98*0.16*1.02</f>
        <v>382.704</v>
      </c>
      <c r="G103" s="368"/>
      <c r="H103" s="307"/>
      <c r="I103" s="308"/>
      <c r="J103" s="307"/>
      <c r="K103" s="308"/>
      <c r="L103" s="307"/>
      <c r="M103" s="309"/>
    </row>
    <row r="104" spans="1:13" ht="18">
      <c r="A104" s="296"/>
      <c r="B104" s="366"/>
      <c r="C104" s="346" t="s">
        <v>115</v>
      </c>
      <c r="D104" s="367" t="s">
        <v>11</v>
      </c>
      <c r="E104" s="307"/>
      <c r="F104" s="325">
        <v>11.63</v>
      </c>
      <c r="G104" s="368"/>
      <c r="H104" s="307"/>
      <c r="I104" s="308"/>
      <c r="J104" s="307"/>
      <c r="K104" s="308"/>
      <c r="L104" s="307"/>
      <c r="M104" s="309"/>
    </row>
    <row r="105" spans="1:13" ht="31.5">
      <c r="A105" s="296"/>
      <c r="B105" s="366"/>
      <c r="C105" s="346" t="s">
        <v>120</v>
      </c>
      <c r="D105" s="367" t="s">
        <v>11</v>
      </c>
      <c r="E105" s="335">
        <v>0.00019</v>
      </c>
      <c r="F105" s="335">
        <f>F98*E105</f>
        <v>0.44555</v>
      </c>
      <c r="G105" s="368"/>
      <c r="H105" s="307"/>
      <c r="I105" s="308"/>
      <c r="J105" s="307"/>
      <c r="K105" s="308"/>
      <c r="L105" s="307"/>
      <c r="M105" s="309"/>
    </row>
    <row r="106" spans="1:13" ht="18">
      <c r="A106" s="369"/>
      <c r="B106" s="370"/>
      <c r="C106" s="346" t="s">
        <v>121</v>
      </c>
      <c r="D106" s="367" t="s">
        <v>82</v>
      </c>
      <c r="E106" s="335">
        <v>0.00934</v>
      </c>
      <c r="F106" s="335">
        <f>F98*E106</f>
        <v>21.902299999999997</v>
      </c>
      <c r="G106" s="368"/>
      <c r="H106" s="307"/>
      <c r="I106" s="308"/>
      <c r="J106" s="307"/>
      <c r="K106" s="308"/>
      <c r="L106" s="307"/>
      <c r="M106" s="309"/>
    </row>
    <row r="107" spans="1:13" ht="18">
      <c r="A107" s="369"/>
      <c r="B107" s="370"/>
      <c r="C107" s="371" t="s">
        <v>49</v>
      </c>
      <c r="D107" s="372" t="s">
        <v>80</v>
      </c>
      <c r="E107" s="325">
        <v>0.178</v>
      </c>
      <c r="F107" s="307">
        <f>F98*E107</f>
        <v>417.40999999999997</v>
      </c>
      <c r="G107" s="307"/>
      <c r="H107" s="307"/>
      <c r="I107" s="307"/>
      <c r="J107" s="307"/>
      <c r="K107" s="307"/>
      <c r="L107" s="307"/>
      <c r="M107" s="309"/>
    </row>
    <row r="108" spans="1:13" ht="18">
      <c r="A108" s="369"/>
      <c r="B108" s="370"/>
      <c r="C108" s="371" t="s">
        <v>122</v>
      </c>
      <c r="D108" s="372" t="s">
        <v>4</v>
      </c>
      <c r="E108" s="335">
        <v>0.00564</v>
      </c>
      <c r="F108" s="307">
        <f>F98*E108</f>
        <v>13.2258</v>
      </c>
      <c r="G108" s="307"/>
      <c r="H108" s="307"/>
      <c r="I108" s="307"/>
      <c r="J108" s="307"/>
      <c r="K108" s="307"/>
      <c r="L108" s="307"/>
      <c r="M108" s="309"/>
    </row>
    <row r="109" spans="1:13" ht="30">
      <c r="A109" s="369"/>
      <c r="B109" s="366"/>
      <c r="C109" s="324" t="s">
        <v>174</v>
      </c>
      <c r="D109" s="366" t="s">
        <v>11</v>
      </c>
      <c r="E109" s="321">
        <v>2.4</v>
      </c>
      <c r="F109" s="307">
        <f>F103*2.4</f>
        <v>918.4896</v>
      </c>
      <c r="G109" s="321"/>
      <c r="H109" s="321"/>
      <c r="I109" s="321"/>
      <c r="J109" s="321"/>
      <c r="K109" s="321"/>
      <c r="L109" s="321"/>
      <c r="M109" s="373"/>
    </row>
    <row r="110" spans="1:13" ht="30">
      <c r="A110" s="369"/>
      <c r="B110" s="366"/>
      <c r="C110" s="324" t="s">
        <v>175</v>
      </c>
      <c r="D110" s="366" t="s">
        <v>11</v>
      </c>
      <c r="E110" s="300"/>
      <c r="F110" s="325">
        <v>9.26</v>
      </c>
      <c r="G110" s="321"/>
      <c r="H110" s="321"/>
      <c r="I110" s="321"/>
      <c r="J110" s="321"/>
      <c r="K110" s="321"/>
      <c r="L110" s="321"/>
      <c r="M110" s="373"/>
    </row>
    <row r="111" spans="1:13" ht="30">
      <c r="A111" s="369"/>
      <c r="B111" s="366"/>
      <c r="C111" s="324" t="s">
        <v>169</v>
      </c>
      <c r="D111" s="366" t="s">
        <v>11</v>
      </c>
      <c r="E111" s="300"/>
      <c r="F111" s="335">
        <f>F105</f>
        <v>0.44555</v>
      </c>
      <c r="G111" s="321"/>
      <c r="H111" s="321"/>
      <c r="I111" s="321"/>
      <c r="J111" s="321"/>
      <c r="K111" s="321"/>
      <c r="L111" s="321"/>
      <c r="M111" s="373"/>
    </row>
    <row r="112" spans="1:13" ht="31.5">
      <c r="A112" s="296">
        <v>4</v>
      </c>
      <c r="B112" s="366" t="s">
        <v>123</v>
      </c>
      <c r="C112" s="365" t="s">
        <v>124</v>
      </c>
      <c r="D112" s="367" t="s">
        <v>82</v>
      </c>
      <c r="E112" s="374"/>
      <c r="F112" s="307">
        <f>F98</f>
        <v>2345</v>
      </c>
      <c r="G112" s="374"/>
      <c r="H112" s="375"/>
      <c r="I112" s="374"/>
      <c r="J112" s="375"/>
      <c r="K112" s="374"/>
      <c r="L112" s="375"/>
      <c r="M112" s="376"/>
    </row>
    <row r="113" spans="1:13" ht="18">
      <c r="A113" s="377"/>
      <c r="B113" s="378"/>
      <c r="C113" s="305" t="s">
        <v>47</v>
      </c>
      <c r="D113" s="330" t="s">
        <v>6</v>
      </c>
      <c r="E113" s="300">
        <v>0.197</v>
      </c>
      <c r="F113" s="321">
        <f>E113*F112</f>
        <v>461.96500000000003</v>
      </c>
      <c r="G113" s="321"/>
      <c r="H113" s="321"/>
      <c r="I113" s="321"/>
      <c r="J113" s="321"/>
      <c r="K113" s="321"/>
      <c r="L113" s="321"/>
      <c r="M113" s="379"/>
    </row>
    <row r="114" spans="1:13" ht="18">
      <c r="A114" s="377"/>
      <c r="B114" s="378"/>
      <c r="C114" s="324" t="s">
        <v>51</v>
      </c>
      <c r="D114" s="372" t="s">
        <v>4</v>
      </c>
      <c r="E114" s="300">
        <v>0.0437</v>
      </c>
      <c r="F114" s="321">
        <f>E114*F112</f>
        <v>102.4765</v>
      </c>
      <c r="G114" s="321"/>
      <c r="H114" s="321"/>
      <c r="I114" s="321"/>
      <c r="J114" s="321"/>
      <c r="K114" s="321"/>
      <c r="L114" s="321"/>
      <c r="M114" s="379"/>
    </row>
    <row r="115" spans="1:13" ht="18">
      <c r="A115" s="377"/>
      <c r="B115" s="378"/>
      <c r="C115" s="304" t="s">
        <v>59</v>
      </c>
      <c r="D115" s="372"/>
      <c r="E115" s="321"/>
      <c r="F115" s="321"/>
      <c r="G115" s="321"/>
      <c r="H115" s="321"/>
      <c r="I115" s="321"/>
      <c r="J115" s="321"/>
      <c r="K115" s="321"/>
      <c r="L115" s="321"/>
      <c r="M115" s="379"/>
    </row>
    <row r="116" spans="1:13" ht="18">
      <c r="A116" s="377"/>
      <c r="B116" s="378"/>
      <c r="C116" s="346" t="s">
        <v>125</v>
      </c>
      <c r="D116" s="372" t="s">
        <v>112</v>
      </c>
      <c r="E116" s="321">
        <v>0.5</v>
      </c>
      <c r="F116" s="321">
        <f>E116*F112</f>
        <v>1172.5</v>
      </c>
      <c r="G116" s="321"/>
      <c r="H116" s="321"/>
      <c r="I116" s="321"/>
      <c r="J116" s="321"/>
      <c r="K116" s="321"/>
      <c r="L116" s="321"/>
      <c r="M116" s="379"/>
    </row>
    <row r="117" spans="1:13" ht="18">
      <c r="A117" s="377"/>
      <c r="B117" s="378"/>
      <c r="C117" s="346" t="s">
        <v>60</v>
      </c>
      <c r="D117" s="372" t="s">
        <v>4</v>
      </c>
      <c r="E117" s="349">
        <v>0.072</v>
      </c>
      <c r="F117" s="321">
        <f>E117*F112</f>
        <v>168.83999999999997</v>
      </c>
      <c r="G117" s="321"/>
      <c r="H117" s="321"/>
      <c r="I117" s="321"/>
      <c r="J117" s="321"/>
      <c r="K117" s="321"/>
      <c r="L117" s="321"/>
      <c r="M117" s="379"/>
    </row>
    <row r="118" spans="1:13" ht="30">
      <c r="A118" s="369"/>
      <c r="B118" s="366"/>
      <c r="C118" s="324" t="s">
        <v>126</v>
      </c>
      <c r="D118" s="366" t="s">
        <v>11</v>
      </c>
      <c r="E118" s="300"/>
      <c r="F118" s="325">
        <f>F116/1000</f>
        <v>1.1725</v>
      </c>
      <c r="G118" s="321"/>
      <c r="H118" s="321"/>
      <c r="I118" s="321"/>
      <c r="J118" s="321"/>
      <c r="K118" s="321"/>
      <c r="L118" s="321"/>
      <c r="M118" s="373"/>
    </row>
    <row r="119" spans="1:13" ht="30">
      <c r="A119" s="296">
        <v>5</v>
      </c>
      <c r="B119" s="357" t="s">
        <v>7</v>
      </c>
      <c r="C119" s="324" t="s">
        <v>127</v>
      </c>
      <c r="D119" s="306" t="s">
        <v>54</v>
      </c>
      <c r="E119" s="81"/>
      <c r="F119" s="321">
        <v>60</v>
      </c>
      <c r="G119" s="81"/>
      <c r="H119" s="82"/>
      <c r="I119" s="83"/>
      <c r="J119" s="82"/>
      <c r="K119" s="83"/>
      <c r="L119" s="82"/>
      <c r="M119" s="84"/>
    </row>
    <row r="120" spans="1:13" ht="18">
      <c r="A120" s="358"/>
      <c r="B120" s="359"/>
      <c r="C120" s="333" t="s">
        <v>47</v>
      </c>
      <c r="D120" s="81" t="s">
        <v>6</v>
      </c>
      <c r="E120" s="325">
        <v>0.15</v>
      </c>
      <c r="F120" s="307">
        <f>F119*E120</f>
        <v>9</v>
      </c>
      <c r="G120" s="307"/>
      <c r="H120" s="307"/>
      <c r="I120" s="307"/>
      <c r="J120" s="307"/>
      <c r="K120" s="307"/>
      <c r="L120" s="307"/>
      <c r="M120" s="345"/>
    </row>
    <row r="121" spans="1:13" ht="30">
      <c r="A121" s="358"/>
      <c r="B121" s="359"/>
      <c r="C121" s="333" t="s">
        <v>101</v>
      </c>
      <c r="D121" s="81" t="s">
        <v>67</v>
      </c>
      <c r="E121" s="326">
        <v>0.0216</v>
      </c>
      <c r="F121" s="307">
        <f>F119*E121</f>
        <v>1.296</v>
      </c>
      <c r="G121" s="307"/>
      <c r="H121" s="307"/>
      <c r="I121" s="307"/>
      <c r="J121" s="307"/>
      <c r="K121" s="307"/>
      <c r="L121" s="307"/>
      <c r="M121" s="345"/>
    </row>
    <row r="122" spans="1:13" ht="18">
      <c r="A122" s="358"/>
      <c r="B122" s="359"/>
      <c r="C122" s="333" t="s">
        <v>61</v>
      </c>
      <c r="D122" s="81" t="s">
        <v>67</v>
      </c>
      <c r="E122" s="326">
        <v>0.0273</v>
      </c>
      <c r="F122" s="307">
        <f>F120*E122</f>
        <v>0.2457</v>
      </c>
      <c r="G122" s="307"/>
      <c r="H122" s="307"/>
      <c r="I122" s="307"/>
      <c r="J122" s="307"/>
      <c r="K122" s="307"/>
      <c r="L122" s="307"/>
      <c r="M122" s="345"/>
    </row>
    <row r="123" spans="1:13" ht="18">
      <c r="A123" s="358"/>
      <c r="B123" s="359"/>
      <c r="C123" s="333" t="s">
        <v>48</v>
      </c>
      <c r="D123" s="81" t="s">
        <v>67</v>
      </c>
      <c r="E123" s="326">
        <v>0.0097</v>
      </c>
      <c r="F123" s="307">
        <f>F119*E123</f>
        <v>0.5820000000000001</v>
      </c>
      <c r="G123" s="307"/>
      <c r="H123" s="307"/>
      <c r="I123" s="307"/>
      <c r="J123" s="307"/>
      <c r="K123" s="307"/>
      <c r="L123" s="307"/>
      <c r="M123" s="345"/>
    </row>
    <row r="124" spans="1:13" ht="18">
      <c r="A124" s="358"/>
      <c r="B124" s="359"/>
      <c r="C124" s="304" t="s">
        <v>59</v>
      </c>
      <c r="D124" s="81"/>
      <c r="E124" s="326"/>
      <c r="F124" s="307"/>
      <c r="G124" s="307"/>
      <c r="H124" s="307"/>
      <c r="I124" s="307"/>
      <c r="J124" s="307"/>
      <c r="K124" s="307"/>
      <c r="L124" s="307"/>
      <c r="M124" s="345"/>
    </row>
    <row r="125" spans="1:13" ht="18">
      <c r="A125" s="358"/>
      <c r="B125" s="359"/>
      <c r="C125" s="333" t="s">
        <v>62</v>
      </c>
      <c r="D125" s="306" t="s">
        <v>54</v>
      </c>
      <c r="E125" s="307">
        <v>1.22</v>
      </c>
      <c r="F125" s="307">
        <f>F119*E125</f>
        <v>73.2</v>
      </c>
      <c r="G125" s="307"/>
      <c r="H125" s="307"/>
      <c r="I125" s="307"/>
      <c r="J125" s="307"/>
      <c r="K125" s="307"/>
      <c r="L125" s="307"/>
      <c r="M125" s="345"/>
    </row>
    <row r="126" spans="1:13" ht="18">
      <c r="A126" s="358"/>
      <c r="B126" s="359"/>
      <c r="C126" s="333" t="s">
        <v>49</v>
      </c>
      <c r="D126" s="306" t="s">
        <v>54</v>
      </c>
      <c r="E126" s="325">
        <v>0.07</v>
      </c>
      <c r="F126" s="307">
        <f>F119*E126</f>
        <v>4.2</v>
      </c>
      <c r="G126" s="307"/>
      <c r="H126" s="307"/>
      <c r="I126" s="307"/>
      <c r="J126" s="307"/>
      <c r="K126" s="307"/>
      <c r="L126" s="307"/>
      <c r="M126" s="345"/>
    </row>
    <row r="127" spans="1:13" ht="30">
      <c r="A127" s="358"/>
      <c r="B127" s="304" t="s">
        <v>58</v>
      </c>
      <c r="C127" s="324" t="s">
        <v>172</v>
      </c>
      <c r="D127" s="306" t="s">
        <v>11</v>
      </c>
      <c r="E127" s="307"/>
      <c r="F127" s="321">
        <v>102</v>
      </c>
      <c r="G127" s="307"/>
      <c r="H127" s="307"/>
      <c r="I127" s="307"/>
      <c r="J127" s="307"/>
      <c r="K127" s="307"/>
      <c r="L127" s="307"/>
      <c r="M127" s="309"/>
    </row>
    <row r="128" spans="1:13" ht="18">
      <c r="A128" s="364"/>
      <c r="B128" s="304"/>
      <c r="C128" s="312" t="s">
        <v>17</v>
      </c>
      <c r="D128" s="313" t="s">
        <v>4</v>
      </c>
      <c r="E128" s="314"/>
      <c r="F128" s="314"/>
      <c r="G128" s="315"/>
      <c r="H128" s="315"/>
      <c r="I128" s="315"/>
      <c r="J128" s="315"/>
      <c r="K128" s="315"/>
      <c r="L128" s="315"/>
      <c r="M128" s="316"/>
    </row>
    <row r="129" spans="1:13" ht="30">
      <c r="A129" s="364"/>
      <c r="B129" s="304"/>
      <c r="C129" s="295" t="s">
        <v>128</v>
      </c>
      <c r="D129" s="313"/>
      <c r="E129" s="314"/>
      <c r="F129" s="314"/>
      <c r="G129" s="315"/>
      <c r="H129" s="315"/>
      <c r="I129" s="315"/>
      <c r="J129" s="315"/>
      <c r="K129" s="315"/>
      <c r="L129" s="315"/>
      <c r="M129" s="316"/>
    </row>
    <row r="130" spans="1:13" ht="18">
      <c r="A130" s="364"/>
      <c r="B130" s="304"/>
      <c r="C130" s="295" t="s">
        <v>129</v>
      </c>
      <c r="D130" s="313"/>
      <c r="E130" s="314"/>
      <c r="F130" s="314"/>
      <c r="G130" s="315"/>
      <c r="H130" s="315"/>
      <c r="I130" s="315"/>
      <c r="J130" s="315"/>
      <c r="K130" s="315"/>
      <c r="L130" s="315"/>
      <c r="M130" s="316"/>
    </row>
    <row r="131" spans="1:13" ht="45">
      <c r="A131" s="296">
        <v>1</v>
      </c>
      <c r="B131" s="320" t="s">
        <v>86</v>
      </c>
      <c r="C131" s="298" t="s">
        <v>87</v>
      </c>
      <c r="D131" s="306" t="s">
        <v>54</v>
      </c>
      <c r="E131" s="306" t="s">
        <v>2</v>
      </c>
      <c r="F131" s="321">
        <v>45</v>
      </c>
      <c r="G131" s="318"/>
      <c r="H131" s="322"/>
      <c r="I131" s="318"/>
      <c r="J131" s="322"/>
      <c r="K131" s="306"/>
      <c r="L131" s="322"/>
      <c r="M131" s="323"/>
    </row>
    <row r="132" spans="1:13" ht="18">
      <c r="A132" s="303"/>
      <c r="B132" s="306"/>
      <c r="C132" s="324" t="s">
        <v>50</v>
      </c>
      <c r="D132" s="306" t="s">
        <v>55</v>
      </c>
      <c r="E132" s="325">
        <v>0.02</v>
      </c>
      <c r="F132" s="307">
        <f>E132*F131</f>
        <v>0.9</v>
      </c>
      <c r="G132" s="307"/>
      <c r="H132" s="307"/>
      <c r="I132" s="307"/>
      <c r="J132" s="307"/>
      <c r="K132" s="307"/>
      <c r="L132" s="307"/>
      <c r="M132" s="309"/>
    </row>
    <row r="133" spans="1:13" ht="18">
      <c r="A133" s="303"/>
      <c r="B133" s="306"/>
      <c r="C133" s="324" t="s">
        <v>68</v>
      </c>
      <c r="D133" s="306" t="s">
        <v>56</v>
      </c>
      <c r="E133" s="308">
        <v>0.0448</v>
      </c>
      <c r="F133" s="307">
        <f>E133*F131</f>
        <v>2.016</v>
      </c>
      <c r="G133" s="307"/>
      <c r="H133" s="307"/>
      <c r="I133" s="307"/>
      <c r="J133" s="307"/>
      <c r="K133" s="307"/>
      <c r="L133" s="307"/>
      <c r="M133" s="309"/>
    </row>
    <row r="134" spans="1:13" ht="18">
      <c r="A134" s="303"/>
      <c r="B134" s="304"/>
      <c r="C134" s="324" t="s">
        <v>51</v>
      </c>
      <c r="D134" s="306" t="s">
        <v>4</v>
      </c>
      <c r="E134" s="326">
        <v>0.0021</v>
      </c>
      <c r="F134" s="307">
        <f>F131*E134</f>
        <v>0.0945</v>
      </c>
      <c r="G134" s="307"/>
      <c r="H134" s="307"/>
      <c r="I134" s="307"/>
      <c r="J134" s="307"/>
      <c r="K134" s="307"/>
      <c r="L134" s="307"/>
      <c r="M134" s="309"/>
    </row>
    <row r="135" spans="1:13" ht="18">
      <c r="A135" s="296">
        <v>2</v>
      </c>
      <c r="B135" s="327" t="s">
        <v>85</v>
      </c>
      <c r="C135" s="324" t="s">
        <v>88</v>
      </c>
      <c r="D135" s="306" t="s">
        <v>54</v>
      </c>
      <c r="E135" s="308" t="s">
        <v>2</v>
      </c>
      <c r="F135" s="321">
        <v>4.2</v>
      </c>
      <c r="G135" s="307"/>
      <c r="H135" s="307"/>
      <c r="I135" s="307"/>
      <c r="J135" s="307"/>
      <c r="K135" s="307"/>
      <c r="L135" s="307"/>
      <c r="M135" s="328"/>
    </row>
    <row r="136" spans="1:13" ht="18">
      <c r="A136" s="296"/>
      <c r="B136" s="306"/>
      <c r="C136" s="324" t="s">
        <v>50</v>
      </c>
      <c r="D136" s="306" t="s">
        <v>57</v>
      </c>
      <c r="E136" s="308">
        <v>2.06</v>
      </c>
      <c r="F136" s="307">
        <f>F135*E136</f>
        <v>8.652000000000001</v>
      </c>
      <c r="G136" s="307"/>
      <c r="H136" s="307"/>
      <c r="I136" s="307"/>
      <c r="J136" s="307"/>
      <c r="K136" s="307"/>
      <c r="L136" s="307"/>
      <c r="M136" s="309"/>
    </row>
    <row r="137" spans="1:13" ht="30">
      <c r="A137" s="296">
        <v>3</v>
      </c>
      <c r="B137" s="327" t="s">
        <v>10</v>
      </c>
      <c r="C137" s="324" t="s">
        <v>52</v>
      </c>
      <c r="D137" s="306" t="s">
        <v>54</v>
      </c>
      <c r="E137" s="308" t="s">
        <v>2</v>
      </c>
      <c r="F137" s="321">
        <f>F135</f>
        <v>4.2</v>
      </c>
      <c r="G137" s="307"/>
      <c r="H137" s="307"/>
      <c r="I137" s="307"/>
      <c r="J137" s="307"/>
      <c r="K137" s="307"/>
      <c r="L137" s="307"/>
      <c r="M137" s="328"/>
    </row>
    <row r="138" spans="1:13" ht="18">
      <c r="A138" s="303"/>
      <c r="B138" s="306"/>
      <c r="C138" s="324" t="s">
        <v>50</v>
      </c>
      <c r="D138" s="306" t="s">
        <v>57</v>
      </c>
      <c r="E138" s="308">
        <v>0.87</v>
      </c>
      <c r="F138" s="307">
        <f>F137*E138</f>
        <v>3.654</v>
      </c>
      <c r="G138" s="307"/>
      <c r="H138" s="307"/>
      <c r="I138" s="307"/>
      <c r="J138" s="307"/>
      <c r="K138" s="307"/>
      <c r="L138" s="307"/>
      <c r="M138" s="309"/>
    </row>
    <row r="139" spans="1:13" ht="18">
      <c r="A139" s="296">
        <v>4</v>
      </c>
      <c r="B139" s="304" t="s">
        <v>58</v>
      </c>
      <c r="C139" s="324" t="s">
        <v>141</v>
      </c>
      <c r="D139" s="306" t="s">
        <v>11</v>
      </c>
      <c r="E139" s="307"/>
      <c r="F139" s="321">
        <v>87</v>
      </c>
      <c r="G139" s="307"/>
      <c r="H139" s="307"/>
      <c r="I139" s="307"/>
      <c r="J139" s="307"/>
      <c r="K139" s="307"/>
      <c r="L139" s="307"/>
      <c r="M139" s="309"/>
    </row>
    <row r="140" spans="1:13" ht="30">
      <c r="A140" s="296">
        <v>5</v>
      </c>
      <c r="B140" s="357" t="s">
        <v>7</v>
      </c>
      <c r="C140" s="324" t="s">
        <v>136</v>
      </c>
      <c r="D140" s="306" t="s">
        <v>54</v>
      </c>
      <c r="E140" s="81"/>
      <c r="F140" s="321">
        <v>20</v>
      </c>
      <c r="G140" s="81"/>
      <c r="H140" s="82"/>
      <c r="I140" s="83"/>
      <c r="J140" s="82"/>
      <c r="K140" s="83"/>
      <c r="L140" s="82"/>
      <c r="M140" s="84"/>
    </row>
    <row r="141" spans="1:13" ht="18">
      <c r="A141" s="358"/>
      <c r="B141" s="359"/>
      <c r="C141" s="333" t="s">
        <v>47</v>
      </c>
      <c r="D141" s="81" t="s">
        <v>6</v>
      </c>
      <c r="E141" s="325">
        <v>0.15</v>
      </c>
      <c r="F141" s="307">
        <f>F140*E141</f>
        <v>3</v>
      </c>
      <c r="G141" s="307"/>
      <c r="H141" s="307"/>
      <c r="I141" s="307"/>
      <c r="J141" s="307"/>
      <c r="K141" s="307"/>
      <c r="L141" s="307"/>
      <c r="M141" s="345"/>
    </row>
    <row r="142" spans="1:13" ht="30">
      <c r="A142" s="358"/>
      <c r="B142" s="359"/>
      <c r="C142" s="333" t="s">
        <v>101</v>
      </c>
      <c r="D142" s="81" t="s">
        <v>67</v>
      </c>
      <c r="E142" s="326">
        <v>0.0216</v>
      </c>
      <c r="F142" s="307">
        <f>F140*E142</f>
        <v>0.43200000000000005</v>
      </c>
      <c r="G142" s="307"/>
      <c r="H142" s="307"/>
      <c r="I142" s="307"/>
      <c r="J142" s="307"/>
      <c r="K142" s="307"/>
      <c r="L142" s="307"/>
      <c r="M142" s="345"/>
    </row>
    <row r="143" spans="1:13" ht="18">
      <c r="A143" s="358"/>
      <c r="B143" s="359"/>
      <c r="C143" s="333" t="s">
        <v>61</v>
      </c>
      <c r="D143" s="81" t="s">
        <v>67</v>
      </c>
      <c r="E143" s="326">
        <v>0.0273</v>
      </c>
      <c r="F143" s="307">
        <f>F141*E143</f>
        <v>0.0819</v>
      </c>
      <c r="G143" s="307"/>
      <c r="H143" s="307"/>
      <c r="I143" s="307"/>
      <c r="J143" s="307"/>
      <c r="K143" s="307"/>
      <c r="L143" s="307"/>
      <c r="M143" s="345"/>
    </row>
    <row r="144" spans="1:13" ht="18">
      <c r="A144" s="358"/>
      <c r="B144" s="359"/>
      <c r="C144" s="333" t="s">
        <v>48</v>
      </c>
      <c r="D144" s="81" t="s">
        <v>67</v>
      </c>
      <c r="E144" s="326">
        <v>0.0097</v>
      </c>
      <c r="F144" s="307">
        <f>F140*E144</f>
        <v>0.194</v>
      </c>
      <c r="G144" s="307"/>
      <c r="H144" s="307"/>
      <c r="I144" s="307"/>
      <c r="J144" s="307"/>
      <c r="K144" s="307"/>
      <c r="L144" s="307"/>
      <c r="M144" s="345"/>
    </row>
    <row r="145" spans="1:13" ht="18">
      <c r="A145" s="358"/>
      <c r="B145" s="359"/>
      <c r="C145" s="304" t="s">
        <v>59</v>
      </c>
      <c r="D145" s="81"/>
      <c r="E145" s="326"/>
      <c r="F145" s="307"/>
      <c r="G145" s="307"/>
      <c r="H145" s="307"/>
      <c r="I145" s="307"/>
      <c r="J145" s="307"/>
      <c r="K145" s="307"/>
      <c r="L145" s="307"/>
      <c r="M145" s="345"/>
    </row>
    <row r="146" spans="1:13" ht="18">
      <c r="A146" s="358"/>
      <c r="B146" s="359"/>
      <c r="C146" s="333" t="s">
        <v>62</v>
      </c>
      <c r="D146" s="306" t="s">
        <v>54</v>
      </c>
      <c r="E146" s="307">
        <v>1.22</v>
      </c>
      <c r="F146" s="307">
        <f>F140*E146</f>
        <v>24.4</v>
      </c>
      <c r="G146" s="307"/>
      <c r="H146" s="307"/>
      <c r="I146" s="307"/>
      <c r="J146" s="307"/>
      <c r="K146" s="307"/>
      <c r="L146" s="307"/>
      <c r="M146" s="345"/>
    </row>
    <row r="147" spans="1:13" ht="18">
      <c r="A147" s="358"/>
      <c r="B147" s="359"/>
      <c r="C147" s="333" t="s">
        <v>49</v>
      </c>
      <c r="D147" s="306" t="s">
        <v>54</v>
      </c>
      <c r="E147" s="325">
        <v>0.07</v>
      </c>
      <c r="F147" s="307">
        <f>F140*E147</f>
        <v>1.4000000000000001</v>
      </c>
      <c r="G147" s="307"/>
      <c r="H147" s="307"/>
      <c r="I147" s="307"/>
      <c r="J147" s="307"/>
      <c r="K147" s="307"/>
      <c r="L147" s="307"/>
      <c r="M147" s="345"/>
    </row>
    <row r="148" spans="1:13" ht="30">
      <c r="A148" s="358"/>
      <c r="B148" s="304" t="s">
        <v>58</v>
      </c>
      <c r="C148" s="324" t="s">
        <v>172</v>
      </c>
      <c r="D148" s="306" t="s">
        <v>11</v>
      </c>
      <c r="E148" s="307"/>
      <c r="F148" s="321">
        <v>38</v>
      </c>
      <c r="G148" s="307"/>
      <c r="H148" s="307"/>
      <c r="I148" s="307"/>
      <c r="J148" s="307"/>
      <c r="K148" s="307"/>
      <c r="L148" s="307"/>
      <c r="M148" s="309"/>
    </row>
    <row r="149" spans="1:13" ht="63">
      <c r="A149" s="296">
        <v>6</v>
      </c>
      <c r="B149" s="329" t="s">
        <v>116</v>
      </c>
      <c r="C149" s="365" t="s">
        <v>130</v>
      </c>
      <c r="D149" s="332" t="s">
        <v>82</v>
      </c>
      <c r="E149" s="307"/>
      <c r="F149" s="307">
        <v>180</v>
      </c>
      <c r="G149" s="308"/>
      <c r="H149" s="307"/>
      <c r="I149" s="308"/>
      <c r="J149" s="307"/>
      <c r="K149" s="308"/>
      <c r="L149" s="307"/>
      <c r="M149" s="309"/>
    </row>
    <row r="150" spans="1:13" ht="31.5">
      <c r="A150" s="296"/>
      <c r="B150" s="332"/>
      <c r="C150" s="346" t="s">
        <v>131</v>
      </c>
      <c r="D150" s="330" t="s">
        <v>6</v>
      </c>
      <c r="E150" s="335">
        <v>0.36788</v>
      </c>
      <c r="F150" s="307">
        <f>F149*E150</f>
        <v>66.2184</v>
      </c>
      <c r="G150" s="308"/>
      <c r="H150" s="307"/>
      <c r="I150" s="307"/>
      <c r="J150" s="307"/>
      <c r="K150" s="308"/>
      <c r="L150" s="307"/>
      <c r="M150" s="309"/>
    </row>
    <row r="151" spans="1:13" ht="18">
      <c r="A151" s="296"/>
      <c r="B151" s="332"/>
      <c r="C151" s="333" t="s">
        <v>48</v>
      </c>
      <c r="D151" s="81" t="s">
        <v>67</v>
      </c>
      <c r="E151" s="326">
        <v>0.0226</v>
      </c>
      <c r="F151" s="307">
        <f>F149*E151</f>
        <v>4.068</v>
      </c>
      <c r="G151" s="307"/>
      <c r="H151" s="307"/>
      <c r="I151" s="307"/>
      <c r="J151" s="307"/>
      <c r="K151" s="307"/>
      <c r="L151" s="307"/>
      <c r="M151" s="309"/>
    </row>
    <row r="152" spans="1:13" ht="18">
      <c r="A152" s="296"/>
      <c r="B152" s="332"/>
      <c r="C152" s="324" t="s">
        <v>51</v>
      </c>
      <c r="D152" s="330" t="s">
        <v>4</v>
      </c>
      <c r="E152" s="326">
        <v>0.0131</v>
      </c>
      <c r="F152" s="307">
        <f>E152*F149</f>
        <v>2.358</v>
      </c>
      <c r="G152" s="308"/>
      <c r="H152" s="307"/>
      <c r="I152" s="308"/>
      <c r="J152" s="307"/>
      <c r="K152" s="307"/>
      <c r="L152" s="307"/>
      <c r="M152" s="309"/>
    </row>
    <row r="153" spans="1:13" ht="18">
      <c r="A153" s="296"/>
      <c r="B153" s="332"/>
      <c r="C153" s="304" t="s">
        <v>59</v>
      </c>
      <c r="D153" s="330"/>
      <c r="E153" s="307"/>
      <c r="F153" s="307"/>
      <c r="G153" s="308"/>
      <c r="H153" s="307"/>
      <c r="I153" s="308"/>
      <c r="J153" s="307"/>
      <c r="K153" s="308"/>
      <c r="L153" s="307"/>
      <c r="M153" s="309"/>
    </row>
    <row r="154" spans="1:13" ht="18">
      <c r="A154" s="296"/>
      <c r="B154" s="366"/>
      <c r="C154" s="346" t="s">
        <v>132</v>
      </c>
      <c r="D154" s="367" t="s">
        <v>80</v>
      </c>
      <c r="E154" s="326">
        <v>0.1224</v>
      </c>
      <c r="F154" s="307">
        <f>F149*E154</f>
        <v>22.032</v>
      </c>
      <c r="G154" s="368"/>
      <c r="H154" s="307"/>
      <c r="I154" s="308"/>
      <c r="J154" s="307"/>
      <c r="K154" s="308"/>
      <c r="L154" s="307"/>
      <c r="M154" s="309"/>
    </row>
    <row r="155" spans="1:13" ht="31.5">
      <c r="A155" s="296"/>
      <c r="B155" s="366"/>
      <c r="C155" s="346" t="s">
        <v>133</v>
      </c>
      <c r="D155" s="367" t="s">
        <v>11</v>
      </c>
      <c r="E155" s="335">
        <v>0.00015</v>
      </c>
      <c r="F155" s="335">
        <f>F149*E155</f>
        <v>0.026999999999999996</v>
      </c>
      <c r="G155" s="368"/>
      <c r="H155" s="307"/>
      <c r="I155" s="308"/>
      <c r="J155" s="307"/>
      <c r="K155" s="308"/>
      <c r="L155" s="307"/>
      <c r="M155" s="309"/>
    </row>
    <row r="156" spans="1:13" ht="18">
      <c r="A156" s="369"/>
      <c r="B156" s="370"/>
      <c r="C156" s="346" t="s">
        <v>134</v>
      </c>
      <c r="D156" s="367" t="s">
        <v>82</v>
      </c>
      <c r="E156" s="335">
        <v>0.00698</v>
      </c>
      <c r="F156" s="325">
        <f>F149*E156</f>
        <v>1.2564</v>
      </c>
      <c r="G156" s="368"/>
      <c r="H156" s="307"/>
      <c r="I156" s="308"/>
      <c r="J156" s="307"/>
      <c r="K156" s="308"/>
      <c r="L156" s="307"/>
      <c r="M156" s="309"/>
    </row>
    <row r="157" spans="1:13" ht="18">
      <c r="A157" s="369"/>
      <c r="B157" s="370"/>
      <c r="C157" s="371" t="s">
        <v>49</v>
      </c>
      <c r="D157" s="372" t="s">
        <v>80</v>
      </c>
      <c r="E157" s="325">
        <v>0.178</v>
      </c>
      <c r="F157" s="307">
        <f>F149*E157</f>
        <v>32.04</v>
      </c>
      <c r="G157" s="307"/>
      <c r="H157" s="307"/>
      <c r="I157" s="307"/>
      <c r="J157" s="307"/>
      <c r="K157" s="307"/>
      <c r="L157" s="307"/>
      <c r="M157" s="309"/>
    </row>
    <row r="158" spans="1:13" ht="18">
      <c r="A158" s="369"/>
      <c r="B158" s="370"/>
      <c r="C158" s="371" t="s">
        <v>135</v>
      </c>
      <c r="D158" s="372" t="s">
        <v>4</v>
      </c>
      <c r="E158" s="335">
        <v>0.00488</v>
      </c>
      <c r="F158" s="307">
        <f>F149*E158</f>
        <v>0.8784</v>
      </c>
      <c r="G158" s="307"/>
      <c r="H158" s="307"/>
      <c r="I158" s="307"/>
      <c r="J158" s="307"/>
      <c r="K158" s="307"/>
      <c r="L158" s="307"/>
      <c r="M158" s="309"/>
    </row>
    <row r="159" spans="1:13" ht="30">
      <c r="A159" s="296"/>
      <c r="B159" s="304"/>
      <c r="C159" s="324" t="s">
        <v>174</v>
      </c>
      <c r="D159" s="366" t="s">
        <v>11</v>
      </c>
      <c r="E159" s="321">
        <v>2.4</v>
      </c>
      <c r="F159" s="307">
        <f>F154*2.4</f>
        <v>52.876799999999996</v>
      </c>
      <c r="G159" s="321"/>
      <c r="H159" s="321"/>
      <c r="I159" s="321"/>
      <c r="J159" s="321"/>
      <c r="K159" s="321"/>
      <c r="L159" s="321"/>
      <c r="M159" s="373"/>
    </row>
    <row r="160" spans="1:13" ht="30">
      <c r="A160" s="296"/>
      <c r="B160" s="304"/>
      <c r="C160" s="324" t="s">
        <v>169</v>
      </c>
      <c r="D160" s="366" t="s">
        <v>11</v>
      </c>
      <c r="E160" s="300"/>
      <c r="F160" s="335">
        <f>F155</f>
        <v>0.026999999999999996</v>
      </c>
      <c r="G160" s="321"/>
      <c r="H160" s="321"/>
      <c r="I160" s="321"/>
      <c r="J160" s="321"/>
      <c r="K160" s="321"/>
      <c r="L160" s="321"/>
      <c r="M160" s="373"/>
    </row>
    <row r="161" spans="1:13" ht="31.5">
      <c r="A161" s="296">
        <v>7</v>
      </c>
      <c r="B161" s="366" t="s">
        <v>123</v>
      </c>
      <c r="C161" s="365" t="s">
        <v>124</v>
      </c>
      <c r="D161" s="367" t="s">
        <v>82</v>
      </c>
      <c r="E161" s="374"/>
      <c r="F161" s="307">
        <f>F149</f>
        <v>180</v>
      </c>
      <c r="G161" s="374"/>
      <c r="H161" s="375"/>
      <c r="I161" s="374"/>
      <c r="J161" s="375"/>
      <c r="K161" s="374"/>
      <c r="L161" s="375"/>
      <c r="M161" s="376"/>
    </row>
    <row r="162" spans="1:13" ht="18">
      <c r="A162" s="377"/>
      <c r="B162" s="378"/>
      <c r="C162" s="305" t="s">
        <v>47</v>
      </c>
      <c r="D162" s="330" t="s">
        <v>6</v>
      </c>
      <c r="E162" s="300">
        <v>0.197</v>
      </c>
      <c r="F162" s="321">
        <f>E162*F161</f>
        <v>35.46</v>
      </c>
      <c r="G162" s="321"/>
      <c r="H162" s="321"/>
      <c r="I162" s="321"/>
      <c r="J162" s="321"/>
      <c r="K162" s="321"/>
      <c r="L162" s="321"/>
      <c r="M162" s="379"/>
    </row>
    <row r="163" spans="1:13" ht="18">
      <c r="A163" s="377"/>
      <c r="B163" s="378"/>
      <c r="C163" s="324" t="s">
        <v>51</v>
      </c>
      <c r="D163" s="372" t="s">
        <v>4</v>
      </c>
      <c r="E163" s="300">
        <v>0.0437</v>
      </c>
      <c r="F163" s="321">
        <f>E163*F161</f>
        <v>7.8660000000000005</v>
      </c>
      <c r="G163" s="321"/>
      <c r="H163" s="321"/>
      <c r="I163" s="321"/>
      <c r="J163" s="321"/>
      <c r="K163" s="321"/>
      <c r="L163" s="321"/>
      <c r="M163" s="379"/>
    </row>
    <row r="164" spans="1:13" ht="18">
      <c r="A164" s="377"/>
      <c r="B164" s="378"/>
      <c r="C164" s="304" t="s">
        <v>59</v>
      </c>
      <c r="D164" s="372"/>
      <c r="E164" s="321"/>
      <c r="F164" s="321"/>
      <c r="G164" s="321"/>
      <c r="H164" s="321"/>
      <c r="I164" s="321"/>
      <c r="J164" s="321"/>
      <c r="K164" s="321"/>
      <c r="L164" s="321"/>
      <c r="M164" s="379"/>
    </row>
    <row r="165" spans="1:13" ht="18">
      <c r="A165" s="377"/>
      <c r="B165" s="378"/>
      <c r="C165" s="346" t="s">
        <v>125</v>
      </c>
      <c r="D165" s="372" t="s">
        <v>112</v>
      </c>
      <c r="E165" s="321">
        <v>0.5</v>
      </c>
      <c r="F165" s="321">
        <f>E165*F161</f>
        <v>90</v>
      </c>
      <c r="G165" s="321"/>
      <c r="H165" s="321"/>
      <c r="I165" s="321"/>
      <c r="J165" s="321"/>
      <c r="K165" s="321"/>
      <c r="L165" s="321"/>
      <c r="M165" s="379"/>
    </row>
    <row r="166" spans="1:13" ht="18">
      <c r="A166" s="377"/>
      <c r="B166" s="378"/>
      <c r="C166" s="346" t="s">
        <v>60</v>
      </c>
      <c r="D166" s="372" t="s">
        <v>4</v>
      </c>
      <c r="E166" s="349">
        <v>0.072</v>
      </c>
      <c r="F166" s="321">
        <f>E166*F161</f>
        <v>12.959999999999999</v>
      </c>
      <c r="G166" s="321"/>
      <c r="H166" s="321"/>
      <c r="I166" s="321"/>
      <c r="J166" s="321"/>
      <c r="K166" s="321"/>
      <c r="L166" s="321"/>
      <c r="M166" s="379"/>
    </row>
    <row r="167" spans="1:13" ht="30">
      <c r="A167" s="369"/>
      <c r="B167" s="366"/>
      <c r="C167" s="324" t="s">
        <v>160</v>
      </c>
      <c r="D167" s="366" t="s">
        <v>11</v>
      </c>
      <c r="E167" s="300"/>
      <c r="F167" s="325">
        <f>F165/1000</f>
        <v>0.09</v>
      </c>
      <c r="G167" s="321"/>
      <c r="H167" s="321"/>
      <c r="I167" s="321"/>
      <c r="J167" s="321"/>
      <c r="K167" s="321"/>
      <c r="L167" s="321"/>
      <c r="M167" s="373"/>
    </row>
    <row r="168" spans="1:13" ht="18">
      <c r="A168" s="380"/>
      <c r="B168" s="381"/>
      <c r="C168" s="295" t="s">
        <v>176</v>
      </c>
      <c r="D168" s="313"/>
      <c r="E168" s="314"/>
      <c r="F168" s="314"/>
      <c r="G168" s="382"/>
      <c r="H168" s="382"/>
      <c r="I168" s="382"/>
      <c r="J168" s="382"/>
      <c r="K168" s="382"/>
      <c r="L168" s="382"/>
      <c r="M168" s="383"/>
    </row>
    <row r="169" spans="1:13" ht="30">
      <c r="A169" s="296">
        <v>1</v>
      </c>
      <c r="B169" s="357" t="s">
        <v>7</v>
      </c>
      <c r="C169" s="324" t="s">
        <v>161</v>
      </c>
      <c r="D169" s="306" t="s">
        <v>54</v>
      </c>
      <c r="E169" s="81"/>
      <c r="F169" s="321">
        <v>35</v>
      </c>
      <c r="G169" s="81"/>
      <c r="H169" s="82"/>
      <c r="I169" s="83"/>
      <c r="J169" s="82"/>
      <c r="K169" s="83"/>
      <c r="L169" s="82"/>
      <c r="M169" s="84"/>
    </row>
    <row r="170" spans="1:13" ht="18">
      <c r="A170" s="358"/>
      <c r="B170" s="359"/>
      <c r="C170" s="333" t="s">
        <v>47</v>
      </c>
      <c r="D170" s="81" t="s">
        <v>6</v>
      </c>
      <c r="E170" s="325">
        <v>0.15</v>
      </c>
      <c r="F170" s="307">
        <f>F169*E170</f>
        <v>5.25</v>
      </c>
      <c r="G170" s="307"/>
      <c r="H170" s="307"/>
      <c r="I170" s="307"/>
      <c r="J170" s="307"/>
      <c r="K170" s="307"/>
      <c r="L170" s="307"/>
      <c r="M170" s="345"/>
    </row>
    <row r="171" spans="1:13" ht="30">
      <c r="A171" s="358"/>
      <c r="B171" s="359"/>
      <c r="C171" s="333" t="s">
        <v>101</v>
      </c>
      <c r="D171" s="81" t="s">
        <v>67</v>
      </c>
      <c r="E171" s="326">
        <v>0.0216</v>
      </c>
      <c r="F171" s="307">
        <f>F169*E171</f>
        <v>0.756</v>
      </c>
      <c r="G171" s="307"/>
      <c r="H171" s="307"/>
      <c r="I171" s="307"/>
      <c r="J171" s="307"/>
      <c r="K171" s="307"/>
      <c r="L171" s="307"/>
      <c r="M171" s="345"/>
    </row>
    <row r="172" spans="1:13" ht="18">
      <c r="A172" s="358"/>
      <c r="B172" s="359"/>
      <c r="C172" s="333" t="s">
        <v>61</v>
      </c>
      <c r="D172" s="81" t="s">
        <v>67</v>
      </c>
      <c r="E172" s="326">
        <v>0.0273</v>
      </c>
      <c r="F172" s="307">
        <f>F170*E172</f>
        <v>0.143325</v>
      </c>
      <c r="G172" s="307"/>
      <c r="H172" s="307"/>
      <c r="I172" s="307"/>
      <c r="J172" s="307"/>
      <c r="K172" s="307"/>
      <c r="L172" s="307"/>
      <c r="M172" s="345"/>
    </row>
    <row r="173" spans="1:13" ht="18">
      <c r="A173" s="358"/>
      <c r="B173" s="359"/>
      <c r="C173" s="333" t="s">
        <v>48</v>
      </c>
      <c r="D173" s="81" t="s">
        <v>67</v>
      </c>
      <c r="E173" s="326">
        <v>0.0097</v>
      </c>
      <c r="F173" s="307">
        <f>F169*E173</f>
        <v>0.3395</v>
      </c>
      <c r="G173" s="307"/>
      <c r="H173" s="307"/>
      <c r="I173" s="307"/>
      <c r="J173" s="307"/>
      <c r="K173" s="307"/>
      <c r="L173" s="307"/>
      <c r="M173" s="345"/>
    </row>
    <row r="174" spans="1:13" ht="18">
      <c r="A174" s="358"/>
      <c r="B174" s="359"/>
      <c r="C174" s="304" t="s">
        <v>59</v>
      </c>
      <c r="D174" s="81"/>
      <c r="E174" s="326"/>
      <c r="F174" s="307"/>
      <c r="G174" s="307"/>
      <c r="H174" s="307"/>
      <c r="I174" s="307"/>
      <c r="J174" s="307"/>
      <c r="K174" s="307"/>
      <c r="L174" s="307"/>
      <c r="M174" s="345"/>
    </row>
    <row r="175" spans="1:13" ht="18">
      <c r="A175" s="358"/>
      <c r="B175" s="359"/>
      <c r="C175" s="333" t="s">
        <v>62</v>
      </c>
      <c r="D175" s="306" t="s">
        <v>54</v>
      </c>
      <c r="E175" s="307">
        <v>1.22</v>
      </c>
      <c r="F175" s="307">
        <f>F169*E175</f>
        <v>42.699999999999996</v>
      </c>
      <c r="G175" s="307"/>
      <c r="H175" s="307"/>
      <c r="I175" s="307"/>
      <c r="J175" s="307"/>
      <c r="K175" s="307"/>
      <c r="L175" s="307"/>
      <c r="M175" s="345"/>
    </row>
    <row r="176" spans="1:13" ht="18">
      <c r="A176" s="358"/>
      <c r="B176" s="359"/>
      <c r="C176" s="333" t="s">
        <v>49</v>
      </c>
      <c r="D176" s="306" t="s">
        <v>54</v>
      </c>
      <c r="E176" s="325">
        <v>0.07</v>
      </c>
      <c r="F176" s="307">
        <f>F169*E176</f>
        <v>2.45</v>
      </c>
      <c r="G176" s="307"/>
      <c r="H176" s="307"/>
      <c r="I176" s="307"/>
      <c r="J176" s="307"/>
      <c r="K176" s="307"/>
      <c r="L176" s="307"/>
      <c r="M176" s="345"/>
    </row>
    <row r="177" spans="1:13" ht="30">
      <c r="A177" s="358"/>
      <c r="B177" s="304" t="s">
        <v>58</v>
      </c>
      <c r="C177" s="324" t="s">
        <v>172</v>
      </c>
      <c r="D177" s="306" t="s">
        <v>11</v>
      </c>
      <c r="E177" s="307"/>
      <c r="F177" s="321">
        <f>F175*1.6</f>
        <v>68.32</v>
      </c>
      <c r="G177" s="307"/>
      <c r="H177" s="307"/>
      <c r="I177" s="307"/>
      <c r="J177" s="307"/>
      <c r="K177" s="307"/>
      <c r="L177" s="307"/>
      <c r="M177" s="309"/>
    </row>
    <row r="178" spans="1:13" ht="30">
      <c r="A178" s="296">
        <v>2</v>
      </c>
      <c r="B178" s="357" t="s">
        <v>99</v>
      </c>
      <c r="C178" s="324" t="s">
        <v>177</v>
      </c>
      <c r="D178" s="304" t="s">
        <v>53</v>
      </c>
      <c r="E178" s="360"/>
      <c r="F178" s="307">
        <v>330</v>
      </c>
      <c r="G178" s="360"/>
      <c r="H178" s="361"/>
      <c r="I178" s="362"/>
      <c r="J178" s="361"/>
      <c r="K178" s="362"/>
      <c r="L178" s="361"/>
      <c r="M178" s="363"/>
    </row>
    <row r="179" spans="1:13" ht="18">
      <c r="A179" s="364"/>
      <c r="B179" s="359"/>
      <c r="C179" s="333" t="s">
        <v>47</v>
      </c>
      <c r="D179" s="81" t="s">
        <v>6</v>
      </c>
      <c r="E179" s="325">
        <v>0.033</v>
      </c>
      <c r="F179" s="307">
        <f>F178*E179</f>
        <v>10.89</v>
      </c>
      <c r="G179" s="307"/>
      <c r="H179" s="307"/>
      <c r="I179" s="307"/>
      <c r="J179" s="307"/>
      <c r="K179" s="307"/>
      <c r="L179" s="307"/>
      <c r="M179" s="345"/>
    </row>
    <row r="180" spans="1:13" ht="18">
      <c r="A180" s="364"/>
      <c r="B180" s="359"/>
      <c r="C180" s="333" t="s">
        <v>63</v>
      </c>
      <c r="D180" s="81" t="s">
        <v>67</v>
      </c>
      <c r="E180" s="335">
        <v>0.00042</v>
      </c>
      <c r="F180" s="307">
        <f>F178*E180</f>
        <v>0.1386</v>
      </c>
      <c r="G180" s="307"/>
      <c r="H180" s="307"/>
      <c r="I180" s="307"/>
      <c r="J180" s="307"/>
      <c r="K180" s="307"/>
      <c r="L180" s="307"/>
      <c r="M180" s="345"/>
    </row>
    <row r="181" spans="1:13" ht="18">
      <c r="A181" s="364"/>
      <c r="B181" s="359"/>
      <c r="C181" s="333" t="s">
        <v>96</v>
      </c>
      <c r="D181" s="81" t="s">
        <v>67</v>
      </c>
      <c r="E181" s="335">
        <v>0.00258</v>
      </c>
      <c r="F181" s="307">
        <f>F178*E181</f>
        <v>0.8513999999999999</v>
      </c>
      <c r="G181" s="307"/>
      <c r="H181" s="307"/>
      <c r="I181" s="307"/>
      <c r="J181" s="307"/>
      <c r="K181" s="307"/>
      <c r="L181" s="307"/>
      <c r="M181" s="345"/>
    </row>
    <row r="182" spans="1:13" ht="18">
      <c r="A182" s="364"/>
      <c r="B182" s="359"/>
      <c r="C182" s="333" t="s">
        <v>64</v>
      </c>
      <c r="D182" s="81" t="s">
        <v>67</v>
      </c>
      <c r="E182" s="326">
        <v>0.0112</v>
      </c>
      <c r="F182" s="307">
        <f>F178*E182</f>
        <v>3.696</v>
      </c>
      <c r="G182" s="307"/>
      <c r="H182" s="307"/>
      <c r="I182" s="307"/>
      <c r="J182" s="307"/>
      <c r="K182" s="307"/>
      <c r="L182" s="307"/>
      <c r="M182" s="345"/>
    </row>
    <row r="183" spans="1:13" ht="18">
      <c r="A183" s="364"/>
      <c r="B183" s="359"/>
      <c r="C183" s="333" t="s">
        <v>65</v>
      </c>
      <c r="D183" s="81" t="s">
        <v>67</v>
      </c>
      <c r="E183" s="326">
        <v>0.0248</v>
      </c>
      <c r="F183" s="307">
        <f>F178*E183</f>
        <v>8.184</v>
      </c>
      <c r="G183" s="307"/>
      <c r="H183" s="307"/>
      <c r="I183" s="307"/>
      <c r="J183" s="307"/>
      <c r="K183" s="307"/>
      <c r="L183" s="307"/>
      <c r="M183" s="345"/>
    </row>
    <row r="184" spans="1:13" ht="18">
      <c r="A184" s="364"/>
      <c r="B184" s="359"/>
      <c r="C184" s="333" t="s">
        <v>48</v>
      </c>
      <c r="D184" s="81" t="s">
        <v>67</v>
      </c>
      <c r="E184" s="326">
        <v>0.00414</v>
      </c>
      <c r="F184" s="307">
        <f>F178*E184</f>
        <v>1.3661999999999999</v>
      </c>
      <c r="G184" s="307"/>
      <c r="H184" s="307"/>
      <c r="I184" s="307"/>
      <c r="J184" s="307"/>
      <c r="K184" s="307"/>
      <c r="L184" s="307"/>
      <c r="M184" s="345"/>
    </row>
    <row r="185" spans="1:13" ht="18">
      <c r="A185" s="364"/>
      <c r="B185" s="359"/>
      <c r="C185" s="333" t="s">
        <v>66</v>
      </c>
      <c r="D185" s="81" t="s">
        <v>67</v>
      </c>
      <c r="E185" s="335">
        <v>0.00053</v>
      </c>
      <c r="F185" s="307">
        <f>F178*E185</f>
        <v>0.1749</v>
      </c>
      <c r="G185" s="307"/>
      <c r="H185" s="307"/>
      <c r="I185" s="307"/>
      <c r="J185" s="307"/>
      <c r="K185" s="307"/>
      <c r="L185" s="307"/>
      <c r="M185" s="345"/>
    </row>
    <row r="186" spans="1:13" ht="18">
      <c r="A186" s="364"/>
      <c r="B186" s="359"/>
      <c r="C186" s="304" t="s">
        <v>59</v>
      </c>
      <c r="D186" s="81"/>
      <c r="E186" s="326"/>
      <c r="F186" s="307"/>
      <c r="G186" s="307"/>
      <c r="H186" s="307"/>
      <c r="I186" s="307"/>
      <c r="J186" s="307"/>
      <c r="K186" s="307"/>
      <c r="L186" s="307"/>
      <c r="M186" s="345"/>
    </row>
    <row r="187" spans="1:13" ht="18">
      <c r="A187" s="364"/>
      <c r="B187" s="359"/>
      <c r="C187" s="333" t="s">
        <v>178</v>
      </c>
      <c r="D187" s="304" t="s">
        <v>54</v>
      </c>
      <c r="E187" s="325">
        <v>0.189</v>
      </c>
      <c r="F187" s="307">
        <f>F178*E187</f>
        <v>62.37</v>
      </c>
      <c r="G187" s="307"/>
      <c r="H187" s="307"/>
      <c r="I187" s="307"/>
      <c r="J187" s="307"/>
      <c r="K187" s="307"/>
      <c r="L187" s="307"/>
      <c r="M187" s="345"/>
    </row>
    <row r="188" spans="1:13" ht="18">
      <c r="A188" s="364"/>
      <c r="B188" s="359"/>
      <c r="C188" s="333" t="s">
        <v>49</v>
      </c>
      <c r="D188" s="81" t="s">
        <v>54</v>
      </c>
      <c r="E188" s="325">
        <v>0.03</v>
      </c>
      <c r="F188" s="307">
        <f>F178*E188</f>
        <v>9.9</v>
      </c>
      <c r="G188" s="307"/>
      <c r="H188" s="307"/>
      <c r="I188" s="307"/>
      <c r="J188" s="307"/>
      <c r="K188" s="307"/>
      <c r="L188" s="307"/>
      <c r="M188" s="345"/>
    </row>
    <row r="189" spans="1:13" ht="30">
      <c r="A189" s="364"/>
      <c r="B189" s="304" t="s">
        <v>58</v>
      </c>
      <c r="C189" s="324" t="s">
        <v>173</v>
      </c>
      <c r="D189" s="306" t="s">
        <v>11</v>
      </c>
      <c r="E189" s="307"/>
      <c r="F189" s="321">
        <v>87</v>
      </c>
      <c r="G189" s="307"/>
      <c r="H189" s="307"/>
      <c r="I189" s="307"/>
      <c r="J189" s="307"/>
      <c r="K189" s="307"/>
      <c r="L189" s="307"/>
      <c r="M189" s="345"/>
    </row>
    <row r="190" spans="1:13" ht="78.75">
      <c r="A190" s="296">
        <v>3</v>
      </c>
      <c r="B190" s="329" t="s">
        <v>116</v>
      </c>
      <c r="C190" s="365" t="s">
        <v>117</v>
      </c>
      <c r="D190" s="332" t="s">
        <v>82</v>
      </c>
      <c r="E190" s="307"/>
      <c r="F190" s="307">
        <v>300</v>
      </c>
      <c r="G190" s="308"/>
      <c r="H190" s="307"/>
      <c r="I190" s="308"/>
      <c r="J190" s="307"/>
      <c r="K190" s="308"/>
      <c r="L190" s="307"/>
      <c r="M190" s="309"/>
    </row>
    <row r="191" spans="1:13" ht="31.5">
      <c r="A191" s="296"/>
      <c r="B191" s="332"/>
      <c r="C191" s="346" t="s">
        <v>118</v>
      </c>
      <c r="D191" s="330" t="s">
        <v>6</v>
      </c>
      <c r="E191" s="325">
        <v>0.386</v>
      </c>
      <c r="F191" s="307">
        <f>F190*E191</f>
        <v>115.8</v>
      </c>
      <c r="G191" s="308"/>
      <c r="H191" s="307"/>
      <c r="I191" s="307"/>
      <c r="J191" s="307"/>
      <c r="K191" s="308"/>
      <c r="L191" s="307"/>
      <c r="M191" s="309"/>
    </row>
    <row r="192" spans="1:13" ht="18">
      <c r="A192" s="296"/>
      <c r="B192" s="332"/>
      <c r="C192" s="346" t="s">
        <v>48</v>
      </c>
      <c r="D192" s="81" t="s">
        <v>67</v>
      </c>
      <c r="E192" s="326">
        <v>0.0226</v>
      </c>
      <c r="F192" s="307">
        <f>F190*E192</f>
        <v>6.779999999999999</v>
      </c>
      <c r="G192" s="307"/>
      <c r="H192" s="307"/>
      <c r="I192" s="307"/>
      <c r="J192" s="307"/>
      <c r="K192" s="307"/>
      <c r="L192" s="307"/>
      <c r="M192" s="309"/>
    </row>
    <row r="193" spans="1:13" ht="18">
      <c r="A193" s="296"/>
      <c r="B193" s="332"/>
      <c r="C193" s="346" t="s">
        <v>114</v>
      </c>
      <c r="D193" s="330" t="s">
        <v>4</v>
      </c>
      <c r="E193" s="326">
        <v>0.0131</v>
      </c>
      <c r="F193" s="307">
        <f>E193*F190</f>
        <v>3.93</v>
      </c>
      <c r="G193" s="308"/>
      <c r="H193" s="307"/>
      <c r="I193" s="308"/>
      <c r="J193" s="307"/>
      <c r="K193" s="307"/>
      <c r="L193" s="307"/>
      <c r="M193" s="309"/>
    </row>
    <row r="194" spans="1:13" ht="18">
      <c r="A194" s="296"/>
      <c r="B194" s="332"/>
      <c r="C194" s="304" t="s">
        <v>59</v>
      </c>
      <c r="D194" s="330"/>
      <c r="E194" s="307"/>
      <c r="F194" s="307"/>
      <c r="G194" s="308"/>
      <c r="H194" s="307"/>
      <c r="I194" s="308"/>
      <c r="J194" s="307"/>
      <c r="K194" s="308"/>
      <c r="L194" s="307"/>
      <c r="M194" s="309"/>
    </row>
    <row r="195" spans="1:13" ht="18">
      <c r="A195" s="296"/>
      <c r="B195" s="366"/>
      <c r="C195" s="346" t="s">
        <v>119</v>
      </c>
      <c r="D195" s="367" t="s">
        <v>80</v>
      </c>
      <c r="E195" s="326">
        <v>0.1632</v>
      </c>
      <c r="F195" s="307">
        <f>F190*0.16*1.02</f>
        <v>48.96</v>
      </c>
      <c r="G195" s="368"/>
      <c r="H195" s="307"/>
      <c r="I195" s="308"/>
      <c r="J195" s="307"/>
      <c r="K195" s="308"/>
      <c r="L195" s="307"/>
      <c r="M195" s="309"/>
    </row>
    <row r="196" spans="1:13" ht="18">
      <c r="A196" s="296"/>
      <c r="B196" s="366"/>
      <c r="C196" s="346" t="s">
        <v>115</v>
      </c>
      <c r="D196" s="367" t="s">
        <v>11</v>
      </c>
      <c r="E196" s="307"/>
      <c r="F196" s="325">
        <v>0.91</v>
      </c>
      <c r="G196" s="368"/>
      <c r="H196" s="307"/>
      <c r="I196" s="308"/>
      <c r="J196" s="307"/>
      <c r="K196" s="308"/>
      <c r="L196" s="307"/>
      <c r="M196" s="309"/>
    </row>
    <row r="197" spans="1:13" ht="31.5">
      <c r="A197" s="296"/>
      <c r="B197" s="366"/>
      <c r="C197" s="346" t="s">
        <v>120</v>
      </c>
      <c r="D197" s="367" t="s">
        <v>11</v>
      </c>
      <c r="E197" s="335">
        <v>0.00019</v>
      </c>
      <c r="F197" s="335">
        <f>F190*E197</f>
        <v>0.057</v>
      </c>
      <c r="G197" s="368"/>
      <c r="H197" s="307"/>
      <c r="I197" s="308"/>
      <c r="J197" s="307"/>
      <c r="K197" s="308"/>
      <c r="L197" s="307"/>
      <c r="M197" s="309"/>
    </row>
    <row r="198" spans="1:13" ht="18">
      <c r="A198" s="369"/>
      <c r="B198" s="370"/>
      <c r="C198" s="346" t="s">
        <v>121</v>
      </c>
      <c r="D198" s="367" t="s">
        <v>82</v>
      </c>
      <c r="E198" s="335">
        <v>0.00934</v>
      </c>
      <c r="F198" s="335">
        <f>F190*E198</f>
        <v>2.8019999999999996</v>
      </c>
      <c r="G198" s="368"/>
      <c r="H198" s="307"/>
      <c r="I198" s="308"/>
      <c r="J198" s="307"/>
      <c r="K198" s="308"/>
      <c r="L198" s="307"/>
      <c r="M198" s="309"/>
    </row>
    <row r="199" spans="1:13" ht="18">
      <c r="A199" s="369"/>
      <c r="B199" s="370"/>
      <c r="C199" s="371" t="s">
        <v>49</v>
      </c>
      <c r="D199" s="372" t="s">
        <v>80</v>
      </c>
      <c r="E199" s="325">
        <v>0.178</v>
      </c>
      <c r="F199" s="307">
        <f>F190*E199</f>
        <v>53.4</v>
      </c>
      <c r="G199" s="307"/>
      <c r="H199" s="307"/>
      <c r="I199" s="307"/>
      <c r="J199" s="307"/>
      <c r="K199" s="307"/>
      <c r="L199" s="307"/>
      <c r="M199" s="309"/>
    </row>
    <row r="200" spans="1:13" ht="18">
      <c r="A200" s="369"/>
      <c r="B200" s="370"/>
      <c r="C200" s="371" t="s">
        <v>122</v>
      </c>
      <c r="D200" s="372" t="s">
        <v>4</v>
      </c>
      <c r="E200" s="335">
        <v>0.00564</v>
      </c>
      <c r="F200" s="307">
        <f>F190*E200</f>
        <v>1.692</v>
      </c>
      <c r="G200" s="307"/>
      <c r="H200" s="307"/>
      <c r="I200" s="307"/>
      <c r="J200" s="307"/>
      <c r="K200" s="307"/>
      <c r="L200" s="307"/>
      <c r="M200" s="309"/>
    </row>
    <row r="201" spans="1:13" ht="30">
      <c r="A201" s="369"/>
      <c r="B201" s="366"/>
      <c r="C201" s="324" t="s">
        <v>174</v>
      </c>
      <c r="D201" s="366" t="s">
        <v>11</v>
      </c>
      <c r="E201" s="321">
        <v>2.4</v>
      </c>
      <c r="F201" s="307">
        <v>112</v>
      </c>
      <c r="G201" s="321"/>
      <c r="H201" s="321"/>
      <c r="I201" s="321"/>
      <c r="J201" s="321"/>
      <c r="K201" s="321"/>
      <c r="L201" s="321"/>
      <c r="M201" s="373"/>
    </row>
    <row r="202" spans="1:13" ht="30">
      <c r="A202" s="369"/>
      <c r="B202" s="366"/>
      <c r="C202" s="324" t="s">
        <v>175</v>
      </c>
      <c r="D202" s="366" t="s">
        <v>11</v>
      </c>
      <c r="E202" s="300"/>
      <c r="F202" s="325">
        <f>F196</f>
        <v>0.91</v>
      </c>
      <c r="G202" s="321"/>
      <c r="H202" s="321"/>
      <c r="I202" s="321"/>
      <c r="J202" s="321"/>
      <c r="K202" s="321"/>
      <c r="L202" s="321"/>
      <c r="M202" s="373"/>
    </row>
    <row r="203" spans="1:13" ht="30">
      <c r="A203" s="369"/>
      <c r="B203" s="366"/>
      <c r="C203" s="324" t="s">
        <v>169</v>
      </c>
      <c r="D203" s="366" t="s">
        <v>11</v>
      </c>
      <c r="E203" s="300"/>
      <c r="F203" s="335">
        <f>F197</f>
        <v>0.057</v>
      </c>
      <c r="G203" s="321"/>
      <c r="H203" s="321"/>
      <c r="I203" s="321"/>
      <c r="J203" s="321"/>
      <c r="K203" s="321"/>
      <c r="L203" s="321"/>
      <c r="M203" s="373"/>
    </row>
    <row r="204" spans="1:13" ht="31.5">
      <c r="A204" s="296">
        <v>4</v>
      </c>
      <c r="B204" s="366" t="s">
        <v>123</v>
      </c>
      <c r="C204" s="365" t="s">
        <v>124</v>
      </c>
      <c r="D204" s="367" t="s">
        <v>82</v>
      </c>
      <c r="E204" s="374"/>
      <c r="F204" s="307">
        <f>F190</f>
        <v>300</v>
      </c>
      <c r="G204" s="374"/>
      <c r="H204" s="375"/>
      <c r="I204" s="374"/>
      <c r="J204" s="375"/>
      <c r="K204" s="374"/>
      <c r="L204" s="375"/>
      <c r="M204" s="376"/>
    </row>
    <row r="205" spans="1:13" ht="18">
      <c r="A205" s="377"/>
      <c r="B205" s="378"/>
      <c r="C205" s="305" t="s">
        <v>47</v>
      </c>
      <c r="D205" s="330" t="s">
        <v>6</v>
      </c>
      <c r="E205" s="300">
        <v>0.197</v>
      </c>
      <c r="F205" s="321">
        <f>E205*F204</f>
        <v>59.1</v>
      </c>
      <c r="G205" s="321"/>
      <c r="H205" s="321"/>
      <c r="I205" s="321"/>
      <c r="J205" s="321"/>
      <c r="K205" s="321"/>
      <c r="L205" s="321"/>
      <c r="M205" s="379"/>
    </row>
    <row r="206" spans="1:13" ht="18">
      <c r="A206" s="377"/>
      <c r="B206" s="378"/>
      <c r="C206" s="324" t="s">
        <v>51</v>
      </c>
      <c r="D206" s="372" t="s">
        <v>4</v>
      </c>
      <c r="E206" s="300">
        <v>0.0437</v>
      </c>
      <c r="F206" s="321">
        <f>E206*F204</f>
        <v>13.110000000000001</v>
      </c>
      <c r="G206" s="321"/>
      <c r="H206" s="321"/>
      <c r="I206" s="321"/>
      <c r="J206" s="321"/>
      <c r="K206" s="321"/>
      <c r="L206" s="321"/>
      <c r="M206" s="379"/>
    </row>
    <row r="207" spans="1:13" ht="18">
      <c r="A207" s="377"/>
      <c r="B207" s="378"/>
      <c r="C207" s="304" t="s">
        <v>59</v>
      </c>
      <c r="D207" s="372"/>
      <c r="E207" s="321"/>
      <c r="F207" s="321"/>
      <c r="G207" s="321"/>
      <c r="H207" s="321"/>
      <c r="I207" s="321"/>
      <c r="J207" s="321"/>
      <c r="K207" s="321"/>
      <c r="L207" s="321"/>
      <c r="M207" s="379"/>
    </row>
    <row r="208" spans="1:13" ht="18">
      <c r="A208" s="377"/>
      <c r="B208" s="378"/>
      <c r="C208" s="346" t="s">
        <v>125</v>
      </c>
      <c r="D208" s="372" t="s">
        <v>112</v>
      </c>
      <c r="E208" s="321">
        <v>0.5</v>
      </c>
      <c r="F208" s="321">
        <f>E208*F204</f>
        <v>150</v>
      </c>
      <c r="G208" s="321"/>
      <c r="H208" s="321"/>
      <c r="I208" s="321"/>
      <c r="J208" s="321"/>
      <c r="K208" s="321"/>
      <c r="L208" s="321"/>
      <c r="M208" s="379"/>
    </row>
    <row r="209" spans="1:13" ht="18">
      <c r="A209" s="377"/>
      <c r="B209" s="378"/>
      <c r="C209" s="346" t="s">
        <v>60</v>
      </c>
      <c r="D209" s="372" t="s">
        <v>4</v>
      </c>
      <c r="E209" s="349">
        <v>0.072</v>
      </c>
      <c r="F209" s="321">
        <f>E209*F204</f>
        <v>21.599999999999998</v>
      </c>
      <c r="G209" s="321"/>
      <c r="H209" s="321"/>
      <c r="I209" s="321"/>
      <c r="J209" s="321"/>
      <c r="K209" s="321"/>
      <c r="L209" s="321"/>
      <c r="M209" s="379"/>
    </row>
    <row r="210" spans="1:13" ht="30">
      <c r="A210" s="369"/>
      <c r="B210" s="366"/>
      <c r="C210" s="324" t="s">
        <v>126</v>
      </c>
      <c r="D210" s="366" t="s">
        <v>11</v>
      </c>
      <c r="E210" s="300"/>
      <c r="F210" s="325">
        <f>F208/1000</f>
        <v>0.15</v>
      </c>
      <c r="G210" s="321"/>
      <c r="H210" s="321"/>
      <c r="I210" s="321"/>
      <c r="J210" s="321"/>
      <c r="K210" s="321"/>
      <c r="L210" s="321"/>
      <c r="M210" s="373"/>
    </row>
    <row r="211" spans="1:13" ht="30">
      <c r="A211" s="296">
        <v>5</v>
      </c>
      <c r="B211" s="357" t="s">
        <v>7</v>
      </c>
      <c r="C211" s="324" t="s">
        <v>127</v>
      </c>
      <c r="D211" s="306" t="s">
        <v>54</v>
      </c>
      <c r="E211" s="81"/>
      <c r="F211" s="321">
        <v>15</v>
      </c>
      <c r="G211" s="81"/>
      <c r="H211" s="82"/>
      <c r="I211" s="83"/>
      <c r="J211" s="82"/>
      <c r="K211" s="83"/>
      <c r="L211" s="82"/>
      <c r="M211" s="84"/>
    </row>
    <row r="212" spans="1:13" ht="18">
      <c r="A212" s="358"/>
      <c r="B212" s="359"/>
      <c r="C212" s="333" t="s">
        <v>47</v>
      </c>
      <c r="D212" s="81" t="s">
        <v>6</v>
      </c>
      <c r="E212" s="325">
        <v>0.15</v>
      </c>
      <c r="F212" s="307">
        <f>F211*E212</f>
        <v>2.25</v>
      </c>
      <c r="G212" s="307"/>
      <c r="H212" s="307"/>
      <c r="I212" s="307"/>
      <c r="J212" s="307"/>
      <c r="K212" s="307"/>
      <c r="L212" s="307"/>
      <c r="M212" s="345"/>
    </row>
    <row r="213" spans="1:13" ht="30">
      <c r="A213" s="358"/>
      <c r="B213" s="359"/>
      <c r="C213" s="333" t="s">
        <v>101</v>
      </c>
      <c r="D213" s="81" t="s">
        <v>67</v>
      </c>
      <c r="E213" s="326">
        <v>0.0216</v>
      </c>
      <c r="F213" s="307">
        <f>F211*E213</f>
        <v>0.324</v>
      </c>
      <c r="G213" s="307"/>
      <c r="H213" s="307"/>
      <c r="I213" s="307"/>
      <c r="J213" s="307"/>
      <c r="K213" s="307"/>
      <c r="L213" s="307"/>
      <c r="M213" s="345"/>
    </row>
    <row r="214" spans="1:13" ht="18">
      <c r="A214" s="358"/>
      <c r="B214" s="359"/>
      <c r="C214" s="333" t="s">
        <v>61</v>
      </c>
      <c r="D214" s="81" t="s">
        <v>67</v>
      </c>
      <c r="E214" s="326">
        <v>0.0273</v>
      </c>
      <c r="F214" s="307">
        <f>F212*E214</f>
        <v>0.061425</v>
      </c>
      <c r="G214" s="307"/>
      <c r="H214" s="307"/>
      <c r="I214" s="307"/>
      <c r="J214" s="307"/>
      <c r="K214" s="307"/>
      <c r="L214" s="307"/>
      <c r="M214" s="345"/>
    </row>
    <row r="215" spans="1:13" ht="18">
      <c r="A215" s="358"/>
      <c r="B215" s="359"/>
      <c r="C215" s="333" t="s">
        <v>48</v>
      </c>
      <c r="D215" s="81" t="s">
        <v>67</v>
      </c>
      <c r="E215" s="326">
        <v>0.0097</v>
      </c>
      <c r="F215" s="307">
        <f>F211*E215</f>
        <v>0.14550000000000002</v>
      </c>
      <c r="G215" s="307"/>
      <c r="H215" s="307"/>
      <c r="I215" s="307"/>
      <c r="J215" s="307"/>
      <c r="K215" s="307"/>
      <c r="L215" s="307"/>
      <c r="M215" s="345"/>
    </row>
    <row r="216" spans="1:13" ht="18">
      <c r="A216" s="358"/>
      <c r="B216" s="359"/>
      <c r="C216" s="304" t="s">
        <v>59</v>
      </c>
      <c r="D216" s="81"/>
      <c r="E216" s="326"/>
      <c r="F216" s="307"/>
      <c r="G216" s="307"/>
      <c r="H216" s="307"/>
      <c r="I216" s="307"/>
      <c r="J216" s="307"/>
      <c r="K216" s="307"/>
      <c r="L216" s="307"/>
      <c r="M216" s="345"/>
    </row>
    <row r="217" spans="1:13" ht="18">
      <c r="A217" s="358"/>
      <c r="B217" s="359"/>
      <c r="C217" s="333" t="s">
        <v>62</v>
      </c>
      <c r="D217" s="306" t="s">
        <v>54</v>
      </c>
      <c r="E217" s="307">
        <v>1.22</v>
      </c>
      <c r="F217" s="307">
        <f>F211*E217</f>
        <v>18.3</v>
      </c>
      <c r="G217" s="307"/>
      <c r="H217" s="307"/>
      <c r="I217" s="307"/>
      <c r="J217" s="307"/>
      <c r="K217" s="307"/>
      <c r="L217" s="307"/>
      <c r="M217" s="345"/>
    </row>
    <row r="218" spans="1:13" ht="18">
      <c r="A218" s="358"/>
      <c r="B218" s="359"/>
      <c r="C218" s="333" t="s">
        <v>49</v>
      </c>
      <c r="D218" s="306" t="s">
        <v>54</v>
      </c>
      <c r="E218" s="325">
        <v>0.07</v>
      </c>
      <c r="F218" s="307">
        <f>F211*E218</f>
        <v>1.05</v>
      </c>
      <c r="G218" s="307"/>
      <c r="H218" s="307"/>
      <c r="I218" s="307"/>
      <c r="J218" s="307"/>
      <c r="K218" s="307"/>
      <c r="L218" s="307"/>
      <c r="M218" s="345"/>
    </row>
    <row r="219" spans="1:13" ht="30">
      <c r="A219" s="358"/>
      <c r="B219" s="304" t="s">
        <v>58</v>
      </c>
      <c r="C219" s="324" t="s">
        <v>172</v>
      </c>
      <c r="D219" s="306" t="s">
        <v>11</v>
      </c>
      <c r="E219" s="307"/>
      <c r="F219" s="321">
        <v>27</v>
      </c>
      <c r="G219" s="307"/>
      <c r="H219" s="307"/>
      <c r="I219" s="307"/>
      <c r="J219" s="307"/>
      <c r="K219" s="307"/>
      <c r="L219" s="307"/>
      <c r="M219" s="309"/>
    </row>
    <row r="220" spans="1:13" ht="18.75" thickBot="1">
      <c r="A220" s="384"/>
      <c r="B220" s="283"/>
      <c r="C220" s="385" t="s">
        <v>137</v>
      </c>
      <c r="D220" s="386" t="s">
        <v>4</v>
      </c>
      <c r="E220" s="387"/>
      <c r="F220" s="387"/>
      <c r="G220" s="388"/>
      <c r="H220" s="388"/>
      <c r="I220" s="388"/>
      <c r="J220" s="388"/>
      <c r="K220" s="388"/>
      <c r="L220" s="388"/>
      <c r="M220" s="389"/>
    </row>
    <row r="221" spans="1:14" ht="18">
      <c r="A221" s="390"/>
      <c r="B221" s="391"/>
      <c r="C221" s="392" t="s">
        <v>90</v>
      </c>
      <c r="D221" s="393" t="s">
        <v>4</v>
      </c>
      <c r="E221" s="394"/>
      <c r="F221" s="394"/>
      <c r="G221" s="395"/>
      <c r="H221" s="395"/>
      <c r="I221" s="395"/>
      <c r="J221" s="395"/>
      <c r="K221" s="395"/>
      <c r="L221" s="395"/>
      <c r="M221" s="396"/>
      <c r="N221" s="397"/>
    </row>
    <row r="222" spans="1:14" ht="18">
      <c r="A222" s="398"/>
      <c r="B222" s="399"/>
      <c r="C222" s="400" t="s">
        <v>83</v>
      </c>
      <c r="D222" s="306" t="s">
        <v>0</v>
      </c>
      <c r="E222" s="321"/>
      <c r="F222" s="401"/>
      <c r="G222" s="401"/>
      <c r="H222" s="401"/>
      <c r="I222" s="401"/>
      <c r="J222" s="401"/>
      <c r="K222" s="401"/>
      <c r="L222" s="321"/>
      <c r="M222" s="379"/>
      <c r="N222" s="397"/>
    </row>
    <row r="223" spans="1:14" ht="18">
      <c r="A223" s="398"/>
      <c r="B223" s="399"/>
      <c r="C223" s="402" t="s">
        <v>69</v>
      </c>
      <c r="D223" s="313" t="s">
        <v>4</v>
      </c>
      <c r="E223" s="321"/>
      <c r="F223" s="314"/>
      <c r="G223" s="314"/>
      <c r="H223" s="314"/>
      <c r="I223" s="314"/>
      <c r="J223" s="314"/>
      <c r="K223" s="314"/>
      <c r="L223" s="315"/>
      <c r="M223" s="316"/>
      <c r="N223" s="397"/>
    </row>
    <row r="224" spans="1:14" ht="18">
      <c r="A224" s="398"/>
      <c r="B224" s="399"/>
      <c r="C224" s="403" t="s">
        <v>70</v>
      </c>
      <c r="D224" s="306" t="s">
        <v>0</v>
      </c>
      <c r="E224" s="321"/>
      <c r="F224" s="401"/>
      <c r="G224" s="401"/>
      <c r="H224" s="401"/>
      <c r="I224" s="401"/>
      <c r="J224" s="401"/>
      <c r="K224" s="401"/>
      <c r="L224" s="321"/>
      <c r="M224" s="379"/>
      <c r="N224" s="397"/>
    </row>
    <row r="225" spans="1:14" ht="18.75" thickBot="1">
      <c r="A225" s="404"/>
      <c r="B225" s="405"/>
      <c r="C225" s="406" t="s">
        <v>69</v>
      </c>
      <c r="D225" s="386" t="s">
        <v>4</v>
      </c>
      <c r="E225" s="387"/>
      <c r="F225" s="387"/>
      <c r="G225" s="387"/>
      <c r="H225" s="387"/>
      <c r="I225" s="387"/>
      <c r="J225" s="387"/>
      <c r="K225" s="387"/>
      <c r="L225" s="388"/>
      <c r="M225" s="389"/>
      <c r="N225" s="397"/>
    </row>
    <row r="226" spans="1:14" ht="18">
      <c r="A226" s="407"/>
      <c r="B226" s="408"/>
      <c r="C226" s="409"/>
      <c r="D226" s="410"/>
      <c r="E226" s="410"/>
      <c r="F226" s="410"/>
      <c r="G226" s="410"/>
      <c r="H226" s="410"/>
      <c r="I226" s="410"/>
      <c r="J226" s="410"/>
      <c r="K226" s="410"/>
      <c r="L226" s="411"/>
      <c r="M226" s="411"/>
      <c r="N226" s="397"/>
    </row>
    <row r="227" spans="3:14" ht="18">
      <c r="C227" s="412"/>
      <c r="E227" s="274"/>
      <c r="F227" s="274"/>
      <c r="G227" s="274"/>
      <c r="H227" s="274"/>
      <c r="I227" s="274"/>
      <c r="J227" s="274"/>
      <c r="K227" s="274"/>
      <c r="L227" s="274"/>
      <c r="M227" s="397"/>
      <c r="N227" s="397"/>
    </row>
    <row r="228" spans="3:12" ht="18">
      <c r="C228" s="441"/>
      <c r="D228" s="441"/>
      <c r="E228" s="441"/>
      <c r="F228" s="441"/>
      <c r="G228" s="441"/>
      <c r="H228" s="441"/>
      <c r="I228" s="441"/>
      <c r="J228" s="441"/>
      <c r="K228" s="441"/>
      <c r="L228" s="441"/>
    </row>
    <row r="229" spans="1:12" s="397" customFormat="1" ht="18">
      <c r="A229" s="271"/>
      <c r="B229" s="272"/>
      <c r="C229" s="412"/>
      <c r="D229" s="274"/>
      <c r="E229" s="274"/>
      <c r="F229" s="274"/>
      <c r="G229" s="274"/>
      <c r="H229" s="274"/>
      <c r="I229" s="274"/>
      <c r="J229" s="274"/>
      <c r="K229" s="274"/>
      <c r="L229" s="274"/>
    </row>
    <row r="230" spans="1:12" s="397" customFormat="1" ht="18">
      <c r="A230" s="271"/>
      <c r="B230" s="272"/>
      <c r="C230" s="412"/>
      <c r="D230" s="274"/>
      <c r="E230" s="274"/>
      <c r="F230" s="274"/>
      <c r="G230" s="274"/>
      <c r="H230" s="274"/>
      <c r="I230" s="274"/>
      <c r="J230" s="274"/>
      <c r="K230" s="274"/>
      <c r="L230" s="274"/>
    </row>
    <row r="231" spans="1:12" s="397" customFormat="1" ht="18">
      <c r="A231" s="271"/>
      <c r="B231" s="272"/>
      <c r="C231" s="412"/>
      <c r="D231" s="274"/>
      <c r="E231" s="274"/>
      <c r="F231" s="274"/>
      <c r="G231" s="274"/>
      <c r="H231" s="274"/>
      <c r="I231" s="274"/>
      <c r="J231" s="274"/>
      <c r="K231" s="274"/>
      <c r="L231" s="274"/>
    </row>
    <row r="232" spans="1:12" s="397" customFormat="1" ht="18">
      <c r="A232" s="271"/>
      <c r="B232" s="272"/>
      <c r="C232" s="412"/>
      <c r="D232" s="274"/>
      <c r="E232" s="274"/>
      <c r="F232" s="274"/>
      <c r="G232" s="274"/>
      <c r="H232" s="274"/>
      <c r="I232" s="274"/>
      <c r="J232" s="274"/>
      <c r="K232" s="274"/>
      <c r="L232" s="274"/>
    </row>
    <row r="233" spans="1:12" s="397" customFormat="1" ht="18">
      <c r="A233" s="271"/>
      <c r="B233" s="272"/>
      <c r="C233" s="412"/>
      <c r="D233" s="274"/>
      <c r="E233" s="274"/>
      <c r="F233" s="274"/>
      <c r="G233" s="274"/>
      <c r="H233" s="274"/>
      <c r="I233" s="274"/>
      <c r="J233" s="274"/>
      <c r="K233" s="274"/>
      <c r="L233" s="274"/>
    </row>
    <row r="234" spans="1:12" s="397" customFormat="1" ht="18">
      <c r="A234" s="271"/>
      <c r="B234" s="272"/>
      <c r="C234" s="412"/>
      <c r="D234" s="274"/>
      <c r="E234" s="274"/>
      <c r="F234" s="274"/>
      <c r="G234" s="274"/>
      <c r="H234" s="274"/>
      <c r="I234" s="274"/>
      <c r="J234" s="274"/>
      <c r="K234" s="274"/>
      <c r="L234" s="274"/>
    </row>
    <row r="235" spans="1:12" s="397" customFormat="1" ht="18">
      <c r="A235" s="271"/>
      <c r="B235" s="272"/>
      <c r="C235" s="412"/>
      <c r="D235" s="274"/>
      <c r="E235" s="274"/>
      <c r="F235" s="274"/>
      <c r="G235" s="274"/>
      <c r="H235" s="274"/>
      <c r="I235" s="274"/>
      <c r="J235" s="274"/>
      <c r="K235" s="274"/>
      <c r="L235" s="274"/>
    </row>
    <row r="236" spans="1:12" s="397" customFormat="1" ht="18">
      <c r="A236" s="271"/>
      <c r="B236" s="272"/>
      <c r="C236" s="412"/>
      <c r="D236" s="274"/>
      <c r="E236" s="274"/>
      <c r="F236" s="274"/>
      <c r="G236" s="274"/>
      <c r="H236" s="274"/>
      <c r="I236" s="274"/>
      <c r="J236" s="274"/>
      <c r="K236" s="274"/>
      <c r="L236" s="274"/>
    </row>
    <row r="237" spans="1:12" s="397" customFormat="1" ht="18">
      <c r="A237" s="271"/>
      <c r="B237" s="272"/>
      <c r="C237" s="412"/>
      <c r="D237" s="274"/>
      <c r="E237" s="274"/>
      <c r="F237" s="274"/>
      <c r="G237" s="274"/>
      <c r="H237" s="274"/>
      <c r="I237" s="274"/>
      <c r="J237" s="274"/>
      <c r="K237" s="274"/>
      <c r="L237" s="274"/>
    </row>
    <row r="238" spans="1:12" s="397" customFormat="1" ht="18">
      <c r="A238" s="271"/>
      <c r="B238" s="272"/>
      <c r="C238" s="412"/>
      <c r="D238" s="274"/>
      <c r="E238" s="274"/>
      <c r="F238" s="274"/>
      <c r="G238" s="274"/>
      <c r="H238" s="274"/>
      <c r="I238" s="274"/>
      <c r="J238" s="274"/>
      <c r="K238" s="274"/>
      <c r="L238" s="274"/>
    </row>
    <row r="239" spans="1:12" s="397" customFormat="1" ht="18">
      <c r="A239" s="271"/>
      <c r="B239" s="272"/>
      <c r="C239" s="412"/>
      <c r="D239" s="274"/>
      <c r="E239" s="274"/>
      <c r="F239" s="274"/>
      <c r="G239" s="274"/>
      <c r="H239" s="274"/>
      <c r="I239" s="274"/>
      <c r="J239" s="274"/>
      <c r="K239" s="274"/>
      <c r="L239" s="274"/>
    </row>
    <row r="240" spans="1:12" s="397" customFormat="1" ht="18">
      <c r="A240" s="271"/>
      <c r="B240" s="272"/>
      <c r="C240" s="412"/>
      <c r="D240" s="274"/>
      <c r="E240" s="274"/>
      <c r="F240" s="274"/>
      <c r="G240" s="274"/>
      <c r="H240" s="274"/>
      <c r="I240" s="274"/>
      <c r="J240" s="274"/>
      <c r="K240" s="274"/>
      <c r="L240" s="274"/>
    </row>
    <row r="241" spans="1:12" s="397" customFormat="1" ht="18">
      <c r="A241" s="271"/>
      <c r="B241" s="272"/>
      <c r="C241" s="412"/>
      <c r="D241" s="274"/>
      <c r="E241" s="274"/>
      <c r="F241" s="274"/>
      <c r="G241" s="274"/>
      <c r="H241" s="274"/>
      <c r="I241" s="274"/>
      <c r="J241" s="274"/>
      <c r="K241" s="274"/>
      <c r="L241" s="274"/>
    </row>
    <row r="242" spans="1:12" s="397" customFormat="1" ht="18">
      <c r="A242" s="271"/>
      <c r="B242" s="272"/>
      <c r="C242" s="412"/>
      <c r="D242" s="274"/>
      <c r="E242" s="274"/>
      <c r="F242" s="274"/>
      <c r="G242" s="274"/>
      <c r="H242" s="274"/>
      <c r="I242" s="274"/>
      <c r="J242" s="274"/>
      <c r="K242" s="274"/>
      <c r="L242" s="274"/>
    </row>
    <row r="243" spans="1:12" s="397" customFormat="1" ht="18">
      <c r="A243" s="271"/>
      <c r="B243" s="272"/>
      <c r="C243" s="412"/>
      <c r="D243" s="274"/>
      <c r="E243" s="274"/>
      <c r="F243" s="274"/>
      <c r="G243" s="274"/>
      <c r="H243" s="274"/>
      <c r="I243" s="274"/>
      <c r="J243" s="274"/>
      <c r="K243" s="274"/>
      <c r="L243" s="274"/>
    </row>
    <row r="244" spans="1:12" s="397" customFormat="1" ht="18">
      <c r="A244" s="271"/>
      <c r="B244" s="272"/>
      <c r="C244" s="412"/>
      <c r="D244" s="274"/>
      <c r="E244" s="274"/>
      <c r="F244" s="274"/>
      <c r="G244" s="274"/>
      <c r="H244" s="274"/>
      <c r="I244" s="274"/>
      <c r="J244" s="274"/>
      <c r="K244" s="274"/>
      <c r="L244" s="274"/>
    </row>
    <row r="245" spans="1:12" s="397" customFormat="1" ht="18">
      <c r="A245" s="271"/>
      <c r="B245" s="272"/>
      <c r="C245" s="412"/>
      <c r="D245" s="274"/>
      <c r="E245" s="274"/>
      <c r="F245" s="274"/>
      <c r="G245" s="274"/>
      <c r="H245" s="274"/>
      <c r="I245" s="274"/>
      <c r="J245" s="274"/>
      <c r="K245" s="274"/>
      <c r="L245" s="274"/>
    </row>
    <row r="246" spans="1:12" s="397" customFormat="1" ht="18">
      <c r="A246" s="271"/>
      <c r="B246" s="272"/>
      <c r="C246" s="412"/>
      <c r="D246" s="274"/>
      <c r="E246" s="274"/>
      <c r="F246" s="274"/>
      <c r="G246" s="274"/>
      <c r="H246" s="274"/>
      <c r="I246" s="274"/>
      <c r="J246" s="274"/>
      <c r="K246" s="274"/>
      <c r="L246" s="274"/>
    </row>
    <row r="247" spans="1:12" s="397" customFormat="1" ht="18">
      <c r="A247" s="271"/>
      <c r="B247" s="272"/>
      <c r="C247" s="412"/>
      <c r="D247" s="274"/>
      <c r="E247" s="274"/>
      <c r="F247" s="274"/>
      <c r="G247" s="274"/>
      <c r="H247" s="274"/>
      <c r="I247" s="274"/>
      <c r="J247" s="274"/>
      <c r="K247" s="274"/>
      <c r="L247" s="274"/>
    </row>
    <row r="248" spans="1:12" s="397" customFormat="1" ht="18">
      <c r="A248" s="271"/>
      <c r="B248" s="272"/>
      <c r="C248" s="412"/>
      <c r="D248" s="274"/>
      <c r="E248" s="274"/>
      <c r="F248" s="274"/>
      <c r="G248" s="274"/>
      <c r="H248" s="274"/>
      <c r="I248" s="274"/>
      <c r="J248" s="274"/>
      <c r="K248" s="274"/>
      <c r="L248" s="274"/>
    </row>
    <row r="249" spans="1:12" s="397" customFormat="1" ht="18">
      <c r="A249" s="271"/>
      <c r="B249" s="272"/>
      <c r="C249" s="412"/>
      <c r="D249" s="274"/>
      <c r="E249" s="274"/>
      <c r="F249" s="274"/>
      <c r="G249" s="274"/>
      <c r="H249" s="274"/>
      <c r="I249" s="274"/>
      <c r="J249" s="274"/>
      <c r="K249" s="274"/>
      <c r="L249" s="274"/>
    </row>
    <row r="250" spans="1:12" s="397" customFormat="1" ht="18">
      <c r="A250" s="271"/>
      <c r="B250" s="272"/>
      <c r="C250" s="412"/>
      <c r="D250" s="274"/>
      <c r="E250" s="274"/>
      <c r="F250" s="274"/>
      <c r="G250" s="274"/>
      <c r="H250" s="274"/>
      <c r="I250" s="274"/>
      <c r="J250" s="274"/>
      <c r="K250" s="274"/>
      <c r="L250" s="274"/>
    </row>
    <row r="251" spans="1:12" s="397" customFormat="1" ht="18">
      <c r="A251" s="271"/>
      <c r="B251" s="272"/>
      <c r="C251" s="412"/>
      <c r="D251" s="274"/>
      <c r="E251" s="274"/>
      <c r="F251" s="274"/>
      <c r="G251" s="274"/>
      <c r="H251" s="274"/>
      <c r="I251" s="274"/>
      <c r="J251" s="274"/>
      <c r="K251" s="274"/>
      <c r="L251" s="274"/>
    </row>
    <row r="252" spans="1:12" s="397" customFormat="1" ht="18">
      <c r="A252" s="271"/>
      <c r="B252" s="272"/>
      <c r="C252" s="412"/>
      <c r="D252" s="274"/>
      <c r="E252" s="274"/>
      <c r="F252" s="274"/>
      <c r="G252" s="274"/>
      <c r="H252" s="274"/>
      <c r="I252" s="274"/>
      <c r="J252" s="274"/>
      <c r="K252" s="274"/>
      <c r="L252" s="274"/>
    </row>
    <row r="253" spans="1:12" s="397" customFormat="1" ht="18">
      <c r="A253" s="271"/>
      <c r="B253" s="272"/>
      <c r="C253" s="412"/>
      <c r="D253" s="274"/>
      <c r="E253" s="274"/>
      <c r="F253" s="274"/>
      <c r="G253" s="274"/>
      <c r="H253" s="274"/>
      <c r="I253" s="274"/>
      <c r="J253" s="274"/>
      <c r="K253" s="274"/>
      <c r="L253" s="274"/>
    </row>
    <row r="254" spans="1:12" s="397" customFormat="1" ht="18">
      <c r="A254" s="271"/>
      <c r="B254" s="272"/>
      <c r="C254" s="412"/>
      <c r="D254" s="274"/>
      <c r="E254" s="274"/>
      <c r="F254" s="274"/>
      <c r="G254" s="274"/>
      <c r="H254" s="274"/>
      <c r="I254" s="274"/>
      <c r="J254" s="274"/>
      <c r="K254" s="274"/>
      <c r="L254" s="274"/>
    </row>
    <row r="255" spans="1:12" s="397" customFormat="1" ht="18">
      <c r="A255" s="271"/>
      <c r="B255" s="272"/>
      <c r="C255" s="412"/>
      <c r="D255" s="274"/>
      <c r="E255" s="274"/>
      <c r="F255" s="274"/>
      <c r="G255" s="274"/>
      <c r="H255" s="274"/>
      <c r="I255" s="274"/>
      <c r="J255" s="274"/>
      <c r="K255" s="274"/>
      <c r="L255" s="274"/>
    </row>
    <row r="256" spans="1:12" s="397" customFormat="1" ht="18">
      <c r="A256" s="271"/>
      <c r="B256" s="272"/>
      <c r="C256" s="412"/>
      <c r="D256" s="274"/>
      <c r="E256" s="274"/>
      <c r="F256" s="274"/>
      <c r="G256" s="274"/>
      <c r="H256" s="274"/>
      <c r="I256" s="274"/>
      <c r="J256" s="274"/>
      <c r="K256" s="274"/>
      <c r="L256" s="274"/>
    </row>
    <row r="257" spans="1:12" s="397" customFormat="1" ht="18">
      <c r="A257" s="271"/>
      <c r="B257" s="272"/>
      <c r="C257" s="412"/>
      <c r="D257" s="274"/>
      <c r="E257" s="274"/>
      <c r="F257" s="274"/>
      <c r="G257" s="274"/>
      <c r="H257" s="274"/>
      <c r="I257" s="274"/>
      <c r="J257" s="274"/>
      <c r="K257" s="274"/>
      <c r="L257" s="274"/>
    </row>
    <row r="258" spans="1:12" s="397" customFormat="1" ht="18">
      <c r="A258" s="271"/>
      <c r="B258" s="272"/>
      <c r="C258" s="412"/>
      <c r="D258" s="274"/>
      <c r="E258" s="274"/>
      <c r="F258" s="274"/>
      <c r="G258" s="274"/>
      <c r="H258" s="274"/>
      <c r="I258" s="274"/>
      <c r="J258" s="274"/>
      <c r="K258" s="274"/>
      <c r="L258" s="274"/>
    </row>
    <row r="259" spans="1:12" s="397" customFormat="1" ht="18">
      <c r="A259" s="271"/>
      <c r="B259" s="272"/>
      <c r="C259" s="412"/>
      <c r="D259" s="274"/>
      <c r="E259" s="274"/>
      <c r="F259" s="274"/>
      <c r="G259" s="274"/>
      <c r="H259" s="274"/>
      <c r="I259" s="274"/>
      <c r="J259" s="274"/>
      <c r="K259" s="274"/>
      <c r="L259" s="274"/>
    </row>
    <row r="260" spans="1:12" s="397" customFormat="1" ht="18">
      <c r="A260" s="271"/>
      <c r="B260" s="272"/>
      <c r="C260" s="412"/>
      <c r="D260" s="274"/>
      <c r="E260" s="274"/>
      <c r="F260" s="274"/>
      <c r="G260" s="274"/>
      <c r="H260" s="274"/>
      <c r="I260" s="274"/>
      <c r="J260" s="274"/>
      <c r="K260" s="274"/>
      <c r="L260" s="274"/>
    </row>
    <row r="261" spans="1:12" s="397" customFormat="1" ht="18">
      <c r="A261" s="271"/>
      <c r="B261" s="272"/>
      <c r="C261" s="412"/>
      <c r="D261" s="274"/>
      <c r="E261" s="274"/>
      <c r="F261" s="274"/>
      <c r="G261" s="274"/>
      <c r="H261" s="274"/>
      <c r="I261" s="274"/>
      <c r="J261" s="274"/>
      <c r="K261" s="274"/>
      <c r="L261" s="274"/>
    </row>
    <row r="262" spans="1:12" s="397" customFormat="1" ht="18">
      <c r="A262" s="271"/>
      <c r="B262" s="272"/>
      <c r="C262" s="412"/>
      <c r="D262" s="274"/>
      <c r="E262" s="274"/>
      <c r="F262" s="274"/>
      <c r="G262" s="274"/>
      <c r="H262" s="274"/>
      <c r="I262" s="274"/>
      <c r="J262" s="274"/>
      <c r="K262" s="274"/>
      <c r="L262" s="274"/>
    </row>
    <row r="263" spans="1:12" s="397" customFormat="1" ht="18">
      <c r="A263" s="271"/>
      <c r="B263" s="272"/>
      <c r="C263" s="412"/>
      <c r="D263" s="274"/>
      <c r="E263" s="274"/>
      <c r="F263" s="274"/>
      <c r="G263" s="274"/>
      <c r="H263" s="274"/>
      <c r="I263" s="274"/>
      <c r="J263" s="274"/>
      <c r="K263" s="274"/>
      <c r="L263" s="274"/>
    </row>
    <row r="264" spans="1:12" s="397" customFormat="1" ht="18">
      <c r="A264" s="271"/>
      <c r="B264" s="272"/>
      <c r="C264" s="412"/>
      <c r="D264" s="274"/>
      <c r="E264" s="274"/>
      <c r="F264" s="274"/>
      <c r="G264" s="274"/>
      <c r="H264" s="274"/>
      <c r="I264" s="274"/>
      <c r="J264" s="274"/>
      <c r="K264" s="274"/>
      <c r="L264" s="274"/>
    </row>
    <row r="265" spans="1:12" s="397" customFormat="1" ht="18">
      <c r="A265" s="271"/>
      <c r="B265" s="272"/>
      <c r="C265" s="412"/>
      <c r="D265" s="274"/>
      <c r="E265" s="274"/>
      <c r="F265" s="274"/>
      <c r="G265" s="274"/>
      <c r="H265" s="274"/>
      <c r="I265" s="274"/>
      <c r="J265" s="274"/>
      <c r="K265" s="274"/>
      <c r="L265" s="274"/>
    </row>
    <row r="266" spans="1:12" s="397" customFormat="1" ht="18">
      <c r="A266" s="271"/>
      <c r="B266" s="272"/>
      <c r="C266" s="412"/>
      <c r="D266" s="274"/>
      <c r="E266" s="274"/>
      <c r="F266" s="274"/>
      <c r="G266" s="274"/>
      <c r="H266" s="274"/>
      <c r="I266" s="274"/>
      <c r="J266" s="274"/>
      <c r="K266" s="274"/>
      <c r="L266" s="274"/>
    </row>
    <row r="267" spans="1:12" s="397" customFormat="1" ht="18">
      <c r="A267" s="271"/>
      <c r="B267" s="272"/>
      <c r="C267" s="412"/>
      <c r="D267" s="274"/>
      <c r="E267" s="274"/>
      <c r="F267" s="274"/>
      <c r="G267" s="274"/>
      <c r="H267" s="274"/>
      <c r="I267" s="274"/>
      <c r="J267" s="274"/>
      <c r="K267" s="274"/>
      <c r="L267" s="274"/>
    </row>
    <row r="268" spans="1:12" s="397" customFormat="1" ht="18">
      <c r="A268" s="271"/>
      <c r="B268" s="272"/>
      <c r="C268" s="412"/>
      <c r="D268" s="274"/>
      <c r="E268" s="274"/>
      <c r="F268" s="274"/>
      <c r="G268" s="274"/>
      <c r="H268" s="274"/>
      <c r="I268" s="274"/>
      <c r="J268" s="274"/>
      <c r="K268" s="274"/>
      <c r="L268" s="274"/>
    </row>
    <row r="269" spans="1:12" s="397" customFormat="1" ht="18">
      <c r="A269" s="271"/>
      <c r="B269" s="272"/>
      <c r="C269" s="412"/>
      <c r="D269" s="274"/>
      <c r="E269" s="274"/>
      <c r="F269" s="274"/>
      <c r="G269" s="274"/>
      <c r="H269" s="274"/>
      <c r="I269" s="274"/>
      <c r="J269" s="274"/>
      <c r="K269" s="274"/>
      <c r="L269" s="274"/>
    </row>
    <row r="270" spans="1:12" s="397" customFormat="1" ht="18">
      <c r="A270" s="271"/>
      <c r="B270" s="272"/>
      <c r="C270" s="412"/>
      <c r="D270" s="274"/>
      <c r="E270" s="274"/>
      <c r="F270" s="274"/>
      <c r="G270" s="274"/>
      <c r="H270" s="274"/>
      <c r="I270" s="274"/>
      <c r="J270" s="274"/>
      <c r="K270" s="274"/>
      <c r="L270" s="274"/>
    </row>
    <row r="271" spans="1:12" s="397" customFormat="1" ht="18">
      <c r="A271" s="271"/>
      <c r="B271" s="272"/>
      <c r="C271" s="412"/>
      <c r="D271" s="274"/>
      <c r="E271" s="274"/>
      <c r="F271" s="274"/>
      <c r="G271" s="274"/>
      <c r="H271" s="274"/>
      <c r="I271" s="274"/>
      <c r="J271" s="274"/>
      <c r="K271" s="274"/>
      <c r="L271" s="274"/>
    </row>
    <row r="272" spans="1:12" s="397" customFormat="1" ht="18">
      <c r="A272" s="271"/>
      <c r="B272" s="272"/>
      <c r="C272" s="412"/>
      <c r="D272" s="274"/>
      <c r="E272" s="274"/>
      <c r="F272" s="274"/>
      <c r="G272" s="274"/>
      <c r="H272" s="274"/>
      <c r="I272" s="274"/>
      <c r="J272" s="274"/>
      <c r="K272" s="274"/>
      <c r="L272" s="274"/>
    </row>
    <row r="273" spans="1:12" s="397" customFormat="1" ht="18">
      <c r="A273" s="271"/>
      <c r="B273" s="272"/>
      <c r="C273" s="412"/>
      <c r="D273" s="274"/>
      <c r="E273" s="274"/>
      <c r="F273" s="274"/>
      <c r="G273" s="274"/>
      <c r="H273" s="274"/>
      <c r="I273" s="274"/>
      <c r="J273" s="274"/>
      <c r="K273" s="274"/>
      <c r="L273" s="274"/>
    </row>
    <row r="274" spans="1:12" s="397" customFormat="1" ht="18">
      <c r="A274" s="271"/>
      <c r="B274" s="272"/>
      <c r="C274" s="412"/>
      <c r="D274" s="274"/>
      <c r="E274" s="274"/>
      <c r="F274" s="274"/>
      <c r="G274" s="274"/>
      <c r="H274" s="274"/>
      <c r="I274" s="274"/>
      <c r="J274" s="274"/>
      <c r="K274" s="274"/>
      <c r="L274" s="274"/>
    </row>
    <row r="275" spans="1:12" s="397" customFormat="1" ht="18">
      <c r="A275" s="271"/>
      <c r="B275" s="272"/>
      <c r="C275" s="412"/>
      <c r="D275" s="274"/>
      <c r="E275" s="274"/>
      <c r="F275" s="274"/>
      <c r="G275" s="274"/>
      <c r="H275" s="274"/>
      <c r="I275" s="274"/>
      <c r="J275" s="274"/>
      <c r="K275" s="274"/>
      <c r="L275" s="274"/>
    </row>
    <row r="276" spans="1:12" s="397" customFormat="1" ht="18">
      <c r="A276" s="271"/>
      <c r="B276" s="272"/>
      <c r="C276" s="412"/>
      <c r="D276" s="274"/>
      <c r="E276" s="274"/>
      <c r="F276" s="274"/>
      <c r="G276" s="274"/>
      <c r="H276" s="274"/>
      <c r="I276" s="274"/>
      <c r="J276" s="274"/>
      <c r="K276" s="274"/>
      <c r="L276" s="274"/>
    </row>
    <row r="277" spans="1:12" s="397" customFormat="1" ht="18">
      <c r="A277" s="271"/>
      <c r="B277" s="272"/>
      <c r="C277" s="412"/>
      <c r="D277" s="274"/>
      <c r="E277" s="274"/>
      <c r="F277" s="274"/>
      <c r="G277" s="274"/>
      <c r="H277" s="274"/>
      <c r="I277" s="274"/>
      <c r="J277" s="274"/>
      <c r="K277" s="274"/>
      <c r="L277" s="274"/>
    </row>
    <row r="278" spans="1:12" s="397" customFormat="1" ht="18">
      <c r="A278" s="271"/>
      <c r="B278" s="272"/>
      <c r="C278" s="412"/>
      <c r="D278" s="274"/>
      <c r="E278" s="274"/>
      <c r="F278" s="274"/>
      <c r="G278" s="274"/>
      <c r="H278" s="274"/>
      <c r="I278" s="274"/>
      <c r="J278" s="274"/>
      <c r="K278" s="274"/>
      <c r="L278" s="274"/>
    </row>
    <row r="279" spans="1:12" s="397" customFormat="1" ht="18">
      <c r="A279" s="271"/>
      <c r="B279" s="272"/>
      <c r="C279" s="412"/>
      <c r="D279" s="274"/>
      <c r="E279" s="274"/>
      <c r="F279" s="274"/>
      <c r="G279" s="274"/>
      <c r="H279" s="274"/>
      <c r="I279" s="274"/>
      <c r="J279" s="274"/>
      <c r="K279" s="274"/>
      <c r="L279" s="274"/>
    </row>
    <row r="280" spans="1:12" s="397" customFormat="1" ht="18">
      <c r="A280" s="271"/>
      <c r="B280" s="272"/>
      <c r="C280" s="412"/>
      <c r="D280" s="274"/>
      <c r="E280" s="274"/>
      <c r="F280" s="274"/>
      <c r="G280" s="274"/>
      <c r="H280" s="274"/>
      <c r="I280" s="274"/>
      <c r="J280" s="274"/>
      <c r="K280" s="274"/>
      <c r="L280" s="274"/>
    </row>
    <row r="281" spans="1:12" s="397" customFormat="1" ht="18">
      <c r="A281" s="271"/>
      <c r="B281" s="272"/>
      <c r="C281" s="412"/>
      <c r="D281" s="274"/>
      <c r="E281" s="274"/>
      <c r="F281" s="274"/>
      <c r="G281" s="274"/>
      <c r="H281" s="274"/>
      <c r="I281" s="274"/>
      <c r="J281" s="274"/>
      <c r="K281" s="274"/>
      <c r="L281" s="274"/>
    </row>
    <row r="282" spans="1:12" s="397" customFormat="1" ht="18">
      <c r="A282" s="271"/>
      <c r="B282" s="272"/>
      <c r="C282" s="412"/>
      <c r="D282" s="274"/>
      <c r="E282" s="274"/>
      <c r="F282" s="274"/>
      <c r="G282" s="274"/>
      <c r="H282" s="274"/>
      <c r="I282" s="274"/>
      <c r="J282" s="274"/>
      <c r="K282" s="274"/>
      <c r="L282" s="274"/>
    </row>
    <row r="283" spans="1:12" s="397" customFormat="1" ht="18">
      <c r="A283" s="271"/>
      <c r="B283" s="272"/>
      <c r="C283" s="412"/>
      <c r="D283" s="274"/>
      <c r="E283" s="274"/>
      <c r="F283" s="274"/>
      <c r="G283" s="274"/>
      <c r="H283" s="274"/>
      <c r="I283" s="274"/>
      <c r="J283" s="274"/>
      <c r="K283" s="274"/>
      <c r="L283" s="274"/>
    </row>
    <row r="284" spans="1:12" s="397" customFormat="1" ht="18">
      <c r="A284" s="271"/>
      <c r="B284" s="272"/>
      <c r="C284" s="412"/>
      <c r="D284" s="274"/>
      <c r="E284" s="274"/>
      <c r="F284" s="274"/>
      <c r="G284" s="274"/>
      <c r="H284" s="274"/>
      <c r="I284" s="274"/>
      <c r="J284" s="274"/>
      <c r="K284" s="274"/>
      <c r="L284" s="274"/>
    </row>
    <row r="285" spans="1:12" s="397" customFormat="1" ht="18">
      <c r="A285" s="271"/>
      <c r="B285" s="272"/>
      <c r="C285" s="412"/>
      <c r="D285" s="274"/>
      <c r="E285" s="274"/>
      <c r="F285" s="274"/>
      <c r="G285" s="274"/>
      <c r="H285" s="274"/>
      <c r="I285" s="274"/>
      <c r="J285" s="274"/>
      <c r="K285" s="274"/>
      <c r="L285" s="274"/>
    </row>
    <row r="286" spans="1:12" s="397" customFormat="1" ht="18">
      <c r="A286" s="271"/>
      <c r="B286" s="272"/>
      <c r="C286" s="412"/>
      <c r="D286" s="274"/>
      <c r="E286" s="274"/>
      <c r="F286" s="274"/>
      <c r="G286" s="274"/>
      <c r="H286" s="274"/>
      <c r="I286" s="274"/>
      <c r="J286" s="274"/>
      <c r="K286" s="274"/>
      <c r="L286" s="274"/>
    </row>
    <row r="287" spans="1:12" s="397" customFormat="1" ht="18">
      <c r="A287" s="271"/>
      <c r="B287" s="272"/>
      <c r="C287" s="412"/>
      <c r="D287" s="274"/>
      <c r="E287" s="274"/>
      <c r="F287" s="274"/>
      <c r="G287" s="274"/>
      <c r="H287" s="274"/>
      <c r="I287" s="274"/>
      <c r="J287" s="274"/>
      <c r="K287" s="274"/>
      <c r="L287" s="274"/>
    </row>
    <row r="288" spans="1:12" s="397" customFormat="1" ht="18">
      <c r="A288" s="271"/>
      <c r="B288" s="272"/>
      <c r="C288" s="412"/>
      <c r="D288" s="274"/>
      <c r="E288" s="274"/>
      <c r="F288" s="274"/>
      <c r="G288" s="274"/>
      <c r="H288" s="274"/>
      <c r="I288" s="274"/>
      <c r="J288" s="274"/>
      <c r="K288" s="274"/>
      <c r="L288" s="274"/>
    </row>
    <row r="289" spans="1:12" s="397" customFormat="1" ht="18">
      <c r="A289" s="271"/>
      <c r="B289" s="272"/>
      <c r="C289" s="412"/>
      <c r="D289" s="274"/>
      <c r="E289" s="274"/>
      <c r="F289" s="274"/>
      <c r="G289" s="274"/>
      <c r="H289" s="274"/>
      <c r="I289" s="274"/>
      <c r="J289" s="274"/>
      <c r="K289" s="274"/>
      <c r="L289" s="274"/>
    </row>
    <row r="290" spans="1:12" s="397" customFormat="1" ht="18">
      <c r="A290" s="271"/>
      <c r="B290" s="272"/>
      <c r="C290" s="412"/>
      <c r="D290" s="274"/>
      <c r="E290" s="274"/>
      <c r="F290" s="274"/>
      <c r="G290" s="274"/>
      <c r="H290" s="274"/>
      <c r="I290" s="274"/>
      <c r="J290" s="274"/>
      <c r="K290" s="274"/>
      <c r="L290" s="274"/>
    </row>
    <row r="291" spans="1:12" s="397" customFormat="1" ht="18">
      <c r="A291" s="271"/>
      <c r="B291" s="272"/>
      <c r="C291" s="412"/>
      <c r="D291" s="274"/>
      <c r="E291" s="274"/>
      <c r="F291" s="274"/>
      <c r="G291" s="274"/>
      <c r="H291" s="274"/>
      <c r="I291" s="274"/>
      <c r="J291" s="274"/>
      <c r="K291" s="274"/>
      <c r="L291" s="274"/>
    </row>
    <row r="292" spans="1:12" s="397" customFormat="1" ht="18">
      <c r="A292" s="271"/>
      <c r="B292" s="272"/>
      <c r="C292" s="412"/>
      <c r="D292" s="274"/>
      <c r="E292" s="274"/>
      <c r="F292" s="274"/>
      <c r="G292" s="274"/>
      <c r="H292" s="274"/>
      <c r="I292" s="274"/>
      <c r="J292" s="274"/>
      <c r="K292" s="274"/>
      <c r="L292" s="274"/>
    </row>
    <row r="293" spans="1:12" s="397" customFormat="1" ht="18">
      <c r="A293" s="271"/>
      <c r="B293" s="272"/>
      <c r="C293" s="412"/>
      <c r="D293" s="274"/>
      <c r="E293" s="274"/>
      <c r="F293" s="274"/>
      <c r="G293" s="274"/>
      <c r="H293" s="274"/>
      <c r="I293" s="274"/>
      <c r="J293" s="274"/>
      <c r="K293" s="274"/>
      <c r="L293" s="274"/>
    </row>
    <row r="294" spans="1:12" s="397" customFormat="1" ht="18">
      <c r="A294" s="271"/>
      <c r="B294" s="272"/>
      <c r="C294" s="412"/>
      <c r="D294" s="274"/>
      <c r="E294" s="274"/>
      <c r="F294" s="274"/>
      <c r="G294" s="274"/>
      <c r="H294" s="274"/>
      <c r="I294" s="274"/>
      <c r="J294" s="274"/>
      <c r="K294" s="274"/>
      <c r="L294" s="274"/>
    </row>
    <row r="295" spans="1:12" s="397" customFormat="1" ht="18">
      <c r="A295" s="271"/>
      <c r="B295" s="272"/>
      <c r="C295" s="412"/>
      <c r="D295" s="274"/>
      <c r="E295" s="274"/>
      <c r="F295" s="274"/>
      <c r="G295" s="274"/>
      <c r="H295" s="274"/>
      <c r="I295" s="274"/>
      <c r="J295" s="274"/>
      <c r="K295" s="274"/>
      <c r="L295" s="274"/>
    </row>
    <row r="296" spans="1:12" s="397" customFormat="1" ht="18">
      <c r="A296" s="271"/>
      <c r="B296" s="272"/>
      <c r="C296" s="412"/>
      <c r="D296" s="274"/>
      <c r="E296" s="274"/>
      <c r="F296" s="274"/>
      <c r="G296" s="274"/>
      <c r="H296" s="274"/>
      <c r="I296" s="274"/>
      <c r="J296" s="274"/>
      <c r="K296" s="274"/>
      <c r="L296" s="274"/>
    </row>
    <row r="297" spans="1:12" s="397" customFormat="1" ht="18">
      <c r="A297" s="271"/>
      <c r="B297" s="272"/>
      <c r="C297" s="412"/>
      <c r="D297" s="274"/>
      <c r="E297" s="274"/>
      <c r="F297" s="274"/>
      <c r="G297" s="274"/>
      <c r="H297" s="274"/>
      <c r="I297" s="274"/>
      <c r="J297" s="274"/>
      <c r="K297" s="274"/>
      <c r="L297" s="274"/>
    </row>
    <row r="298" spans="1:12" s="397" customFormat="1" ht="18">
      <c r="A298" s="271"/>
      <c r="B298" s="272"/>
      <c r="C298" s="412"/>
      <c r="D298" s="274"/>
      <c r="E298" s="274"/>
      <c r="F298" s="274"/>
      <c r="G298" s="274"/>
      <c r="H298" s="274"/>
      <c r="I298" s="274"/>
      <c r="J298" s="274"/>
      <c r="K298" s="274"/>
      <c r="L298" s="274"/>
    </row>
    <row r="299" spans="1:12" s="397" customFormat="1" ht="18">
      <c r="A299" s="271"/>
      <c r="B299" s="272"/>
      <c r="C299" s="412"/>
      <c r="D299" s="274"/>
      <c r="E299" s="274"/>
      <c r="F299" s="274"/>
      <c r="G299" s="274"/>
      <c r="H299" s="274"/>
      <c r="I299" s="274"/>
      <c r="J299" s="274"/>
      <c r="K299" s="274"/>
      <c r="L299" s="274"/>
    </row>
    <row r="300" spans="1:12" s="397" customFormat="1" ht="18">
      <c r="A300" s="271"/>
      <c r="B300" s="272"/>
      <c r="C300" s="412"/>
      <c r="D300" s="274"/>
      <c r="E300" s="274"/>
      <c r="F300" s="274"/>
      <c r="G300" s="274"/>
      <c r="H300" s="274"/>
      <c r="I300" s="274"/>
      <c r="J300" s="274"/>
      <c r="K300" s="274"/>
      <c r="L300" s="274"/>
    </row>
    <row r="301" spans="1:12" s="397" customFormat="1" ht="18">
      <c r="A301" s="271"/>
      <c r="B301" s="272"/>
      <c r="C301" s="412"/>
      <c r="D301" s="274"/>
      <c r="E301" s="274"/>
      <c r="F301" s="274"/>
      <c r="G301" s="274"/>
      <c r="H301" s="274"/>
      <c r="I301" s="274"/>
      <c r="J301" s="274"/>
      <c r="K301" s="274"/>
      <c r="L301" s="274"/>
    </row>
    <row r="302" spans="1:12" s="397" customFormat="1" ht="18">
      <c r="A302" s="271"/>
      <c r="B302" s="272"/>
      <c r="C302" s="412"/>
      <c r="D302" s="274"/>
      <c r="E302" s="274"/>
      <c r="F302" s="274"/>
      <c r="G302" s="274"/>
      <c r="H302" s="274"/>
      <c r="I302" s="274"/>
      <c r="J302" s="274"/>
      <c r="K302" s="274"/>
      <c r="L302" s="274"/>
    </row>
    <row r="303" spans="1:12" s="397" customFormat="1" ht="18">
      <c r="A303" s="271"/>
      <c r="B303" s="272"/>
      <c r="C303" s="412"/>
      <c r="D303" s="274"/>
      <c r="E303" s="274"/>
      <c r="F303" s="274"/>
      <c r="G303" s="274"/>
      <c r="H303" s="274"/>
      <c r="I303" s="274"/>
      <c r="J303" s="274"/>
      <c r="K303" s="274"/>
      <c r="L303" s="274"/>
    </row>
    <row r="304" spans="1:12" s="397" customFormat="1" ht="18">
      <c r="A304" s="271"/>
      <c r="B304" s="272"/>
      <c r="C304" s="412"/>
      <c r="D304" s="274"/>
      <c r="E304" s="274"/>
      <c r="F304" s="274"/>
      <c r="G304" s="274"/>
      <c r="H304" s="274"/>
      <c r="I304" s="274"/>
      <c r="J304" s="274"/>
      <c r="K304" s="274"/>
      <c r="L304" s="274"/>
    </row>
    <row r="305" spans="1:12" s="397" customFormat="1" ht="18">
      <c r="A305" s="271"/>
      <c r="B305" s="272"/>
      <c r="C305" s="412"/>
      <c r="D305" s="274"/>
      <c r="E305" s="274"/>
      <c r="F305" s="274"/>
      <c r="G305" s="274"/>
      <c r="H305" s="274"/>
      <c r="I305" s="274"/>
      <c r="J305" s="274"/>
      <c r="K305" s="274"/>
      <c r="L305" s="274"/>
    </row>
    <row r="306" spans="1:12" s="397" customFormat="1" ht="18">
      <c r="A306" s="271"/>
      <c r="B306" s="272"/>
      <c r="C306" s="412"/>
      <c r="D306" s="274"/>
      <c r="E306" s="274"/>
      <c r="F306" s="274"/>
      <c r="G306" s="274"/>
      <c r="H306" s="274"/>
      <c r="I306" s="274"/>
      <c r="J306" s="274"/>
      <c r="K306" s="274"/>
      <c r="L306" s="274"/>
    </row>
    <row r="307" spans="1:12" s="397" customFormat="1" ht="18">
      <c r="A307" s="271"/>
      <c r="B307" s="272"/>
      <c r="C307" s="412"/>
      <c r="D307" s="274"/>
      <c r="E307" s="274"/>
      <c r="F307" s="274"/>
      <c r="G307" s="274"/>
      <c r="H307" s="274"/>
      <c r="I307" s="274"/>
      <c r="J307" s="274"/>
      <c r="K307" s="274"/>
      <c r="L307" s="274"/>
    </row>
    <row r="308" spans="1:12" s="397" customFormat="1" ht="18">
      <c r="A308" s="271"/>
      <c r="B308" s="272"/>
      <c r="C308" s="412"/>
      <c r="D308" s="274"/>
      <c r="E308" s="274"/>
      <c r="F308" s="274"/>
      <c r="G308" s="274"/>
      <c r="H308" s="274"/>
      <c r="I308" s="274"/>
      <c r="J308" s="274"/>
      <c r="K308" s="274"/>
      <c r="L308" s="274"/>
    </row>
    <row r="309" spans="1:12" s="397" customFormat="1" ht="18">
      <c r="A309" s="271"/>
      <c r="B309" s="272"/>
      <c r="C309" s="412"/>
      <c r="D309" s="274"/>
      <c r="E309" s="274"/>
      <c r="F309" s="274"/>
      <c r="G309" s="274"/>
      <c r="H309" s="274"/>
      <c r="I309" s="274"/>
      <c r="J309" s="274"/>
      <c r="K309" s="274"/>
      <c r="L309" s="274"/>
    </row>
    <row r="310" spans="1:12" s="397" customFormat="1" ht="18">
      <c r="A310" s="271"/>
      <c r="B310" s="272"/>
      <c r="C310" s="412"/>
      <c r="D310" s="274"/>
      <c r="E310" s="274"/>
      <c r="F310" s="274"/>
      <c r="G310" s="274"/>
      <c r="H310" s="274"/>
      <c r="I310" s="274"/>
      <c r="J310" s="274"/>
      <c r="K310" s="274"/>
      <c r="L310" s="274"/>
    </row>
    <row r="311" spans="1:12" s="397" customFormat="1" ht="18">
      <c r="A311" s="271"/>
      <c r="B311" s="272"/>
      <c r="C311" s="412"/>
      <c r="D311" s="274"/>
      <c r="E311" s="274"/>
      <c r="F311" s="274"/>
      <c r="G311" s="274"/>
      <c r="H311" s="274"/>
      <c r="I311" s="274"/>
      <c r="J311" s="274"/>
      <c r="K311" s="274"/>
      <c r="L311" s="274"/>
    </row>
    <row r="312" spans="1:12" s="397" customFormat="1" ht="18">
      <c r="A312" s="271"/>
      <c r="B312" s="272"/>
      <c r="C312" s="412"/>
      <c r="D312" s="274"/>
      <c r="E312" s="274"/>
      <c r="F312" s="274"/>
      <c r="G312" s="274"/>
      <c r="H312" s="274"/>
      <c r="I312" s="274"/>
      <c r="J312" s="274"/>
      <c r="K312" s="274"/>
      <c r="L312" s="274"/>
    </row>
    <row r="313" spans="1:12" s="397" customFormat="1" ht="18">
      <c r="A313" s="271"/>
      <c r="B313" s="272"/>
      <c r="C313" s="412"/>
      <c r="D313" s="274"/>
      <c r="E313" s="274"/>
      <c r="F313" s="274"/>
      <c r="G313" s="274"/>
      <c r="H313" s="274"/>
      <c r="I313" s="274"/>
      <c r="J313" s="274"/>
      <c r="K313" s="274"/>
      <c r="L313" s="274"/>
    </row>
    <row r="314" spans="1:12" s="397" customFormat="1" ht="18">
      <c r="A314" s="271"/>
      <c r="B314" s="272"/>
      <c r="C314" s="412"/>
      <c r="D314" s="274"/>
      <c r="E314" s="274"/>
      <c r="F314" s="274"/>
      <c r="G314" s="274"/>
      <c r="H314" s="274"/>
      <c r="I314" s="274"/>
      <c r="J314" s="274"/>
      <c r="K314" s="274"/>
      <c r="L314" s="274"/>
    </row>
    <row r="315" spans="1:12" s="397" customFormat="1" ht="18">
      <c r="A315" s="271"/>
      <c r="B315" s="272"/>
      <c r="C315" s="412"/>
      <c r="D315" s="274"/>
      <c r="E315" s="274"/>
      <c r="F315" s="274"/>
      <c r="G315" s="274"/>
      <c r="H315" s="274"/>
      <c r="I315" s="274"/>
      <c r="J315" s="274"/>
      <c r="K315" s="274"/>
      <c r="L315" s="274"/>
    </row>
    <row r="316" spans="1:12" s="397" customFormat="1" ht="18">
      <c r="A316" s="271"/>
      <c r="B316" s="272"/>
      <c r="C316" s="412"/>
      <c r="D316" s="274"/>
      <c r="E316" s="274"/>
      <c r="F316" s="274"/>
      <c r="G316" s="274"/>
      <c r="H316" s="274"/>
      <c r="I316" s="274"/>
      <c r="J316" s="274"/>
      <c r="K316" s="274"/>
      <c r="L316" s="274"/>
    </row>
    <row r="317" spans="1:12" s="397" customFormat="1" ht="18">
      <c r="A317" s="271"/>
      <c r="B317" s="272"/>
      <c r="C317" s="412"/>
      <c r="D317" s="274"/>
      <c r="E317" s="274"/>
      <c r="F317" s="274"/>
      <c r="G317" s="274"/>
      <c r="H317" s="274"/>
      <c r="I317" s="274"/>
      <c r="J317" s="274"/>
      <c r="K317" s="274"/>
      <c r="L317" s="274"/>
    </row>
    <row r="318" spans="1:12" s="397" customFormat="1" ht="18">
      <c r="A318" s="271"/>
      <c r="B318" s="272"/>
      <c r="C318" s="412"/>
      <c r="D318" s="274"/>
      <c r="E318" s="274"/>
      <c r="F318" s="274"/>
      <c r="G318" s="274"/>
      <c r="H318" s="274"/>
      <c r="I318" s="274"/>
      <c r="J318" s="274"/>
      <c r="K318" s="274"/>
      <c r="L318" s="274"/>
    </row>
    <row r="319" spans="1:12" s="397" customFormat="1" ht="18">
      <c r="A319" s="271"/>
      <c r="B319" s="272"/>
      <c r="C319" s="412"/>
      <c r="D319" s="274"/>
      <c r="E319" s="274"/>
      <c r="F319" s="274"/>
      <c r="G319" s="274"/>
      <c r="H319" s="274"/>
      <c r="I319" s="274"/>
      <c r="J319" s="274"/>
      <c r="K319" s="274"/>
      <c r="L319" s="274"/>
    </row>
    <row r="320" spans="1:12" s="397" customFormat="1" ht="18">
      <c r="A320" s="271"/>
      <c r="B320" s="272"/>
      <c r="C320" s="412"/>
      <c r="D320" s="274"/>
      <c r="E320" s="274"/>
      <c r="F320" s="274"/>
      <c r="G320" s="274"/>
      <c r="H320" s="274"/>
      <c r="I320" s="274"/>
      <c r="J320" s="274"/>
      <c r="K320" s="274"/>
      <c r="L320" s="274"/>
    </row>
    <row r="321" spans="1:12" s="397" customFormat="1" ht="18">
      <c r="A321" s="271"/>
      <c r="B321" s="272"/>
      <c r="C321" s="412"/>
      <c r="D321" s="274"/>
      <c r="E321" s="274"/>
      <c r="F321" s="274"/>
      <c r="G321" s="274"/>
      <c r="H321" s="274"/>
      <c r="I321" s="274"/>
      <c r="J321" s="274"/>
      <c r="K321" s="274"/>
      <c r="L321" s="274"/>
    </row>
    <row r="322" spans="1:12" s="397" customFormat="1" ht="18">
      <c r="A322" s="271"/>
      <c r="B322" s="272"/>
      <c r="C322" s="412"/>
      <c r="D322" s="274"/>
      <c r="E322" s="274"/>
      <c r="F322" s="274"/>
      <c r="G322" s="274"/>
      <c r="H322" s="274"/>
      <c r="I322" s="274"/>
      <c r="J322" s="274"/>
      <c r="K322" s="274"/>
      <c r="L322" s="274"/>
    </row>
    <row r="323" spans="1:12" s="397" customFormat="1" ht="18">
      <c r="A323" s="271"/>
      <c r="B323" s="272"/>
      <c r="C323" s="412"/>
      <c r="D323" s="274"/>
      <c r="E323" s="274"/>
      <c r="F323" s="274"/>
      <c r="G323" s="274"/>
      <c r="H323" s="274"/>
      <c r="I323" s="274"/>
      <c r="J323" s="274"/>
      <c r="K323" s="274"/>
      <c r="L323" s="274"/>
    </row>
    <row r="324" spans="1:12" s="397" customFormat="1" ht="18">
      <c r="A324" s="271"/>
      <c r="B324" s="272"/>
      <c r="C324" s="412"/>
      <c r="D324" s="274"/>
      <c r="E324" s="274"/>
      <c r="F324" s="274"/>
      <c r="G324" s="274"/>
      <c r="H324" s="274"/>
      <c r="I324" s="274"/>
      <c r="J324" s="274"/>
      <c r="K324" s="274"/>
      <c r="L324" s="274"/>
    </row>
    <row r="325" spans="1:12" s="397" customFormat="1" ht="18">
      <c r="A325" s="271"/>
      <c r="B325" s="272"/>
      <c r="C325" s="412"/>
      <c r="D325" s="274"/>
      <c r="E325" s="274"/>
      <c r="F325" s="274"/>
      <c r="G325" s="274"/>
      <c r="H325" s="274"/>
      <c r="I325" s="274"/>
      <c r="J325" s="274"/>
      <c r="K325" s="274"/>
      <c r="L325" s="274"/>
    </row>
    <row r="326" spans="1:12" s="397" customFormat="1" ht="18">
      <c r="A326" s="271"/>
      <c r="B326" s="272"/>
      <c r="C326" s="412"/>
      <c r="D326" s="274"/>
      <c r="E326" s="274"/>
      <c r="F326" s="274"/>
      <c r="G326" s="274"/>
      <c r="H326" s="274"/>
      <c r="I326" s="274"/>
      <c r="J326" s="274"/>
      <c r="K326" s="274"/>
      <c r="L326" s="274"/>
    </row>
    <row r="327" spans="1:12" s="397" customFormat="1" ht="18">
      <c r="A327" s="271"/>
      <c r="B327" s="272"/>
      <c r="C327" s="412"/>
      <c r="D327" s="274"/>
      <c r="E327" s="274"/>
      <c r="F327" s="274"/>
      <c r="G327" s="274"/>
      <c r="H327" s="274"/>
      <c r="I327" s="274"/>
      <c r="J327" s="274"/>
      <c r="K327" s="274"/>
      <c r="L327" s="274"/>
    </row>
    <row r="328" spans="1:12" s="397" customFormat="1" ht="18">
      <c r="A328" s="271"/>
      <c r="B328" s="272"/>
      <c r="C328" s="412"/>
      <c r="D328" s="274"/>
      <c r="E328" s="274"/>
      <c r="F328" s="274"/>
      <c r="G328" s="274"/>
      <c r="H328" s="274"/>
      <c r="I328" s="274"/>
      <c r="J328" s="274"/>
      <c r="K328" s="274"/>
      <c r="L328" s="274"/>
    </row>
    <row r="329" spans="1:12" s="397" customFormat="1" ht="18">
      <c r="A329" s="271"/>
      <c r="B329" s="272"/>
      <c r="C329" s="412"/>
      <c r="D329" s="274"/>
      <c r="E329" s="274"/>
      <c r="F329" s="274"/>
      <c r="G329" s="274"/>
      <c r="H329" s="274"/>
      <c r="I329" s="274"/>
      <c r="J329" s="274"/>
      <c r="K329" s="274"/>
      <c r="L329" s="274"/>
    </row>
    <row r="330" spans="1:12" s="397" customFormat="1" ht="18">
      <c r="A330" s="271"/>
      <c r="B330" s="272"/>
      <c r="C330" s="412"/>
      <c r="D330" s="274"/>
      <c r="E330" s="274"/>
      <c r="F330" s="274"/>
      <c r="G330" s="274"/>
      <c r="H330" s="274"/>
      <c r="I330" s="274"/>
      <c r="J330" s="274"/>
      <c r="K330" s="274"/>
      <c r="L330" s="274"/>
    </row>
    <row r="331" spans="1:12" s="397" customFormat="1" ht="18">
      <c r="A331" s="271"/>
      <c r="B331" s="272"/>
      <c r="C331" s="412"/>
      <c r="D331" s="274"/>
      <c r="E331" s="274"/>
      <c r="F331" s="274"/>
      <c r="G331" s="274"/>
      <c r="H331" s="274"/>
      <c r="I331" s="274"/>
      <c r="J331" s="274"/>
      <c r="K331" s="274"/>
      <c r="L331" s="274"/>
    </row>
    <row r="332" spans="1:12" s="397" customFormat="1" ht="18">
      <c r="A332" s="271"/>
      <c r="B332" s="272"/>
      <c r="C332" s="412"/>
      <c r="D332" s="274"/>
      <c r="E332" s="274"/>
      <c r="F332" s="274"/>
      <c r="G332" s="274"/>
      <c r="H332" s="274"/>
      <c r="I332" s="274"/>
      <c r="J332" s="274"/>
      <c r="K332" s="274"/>
      <c r="L332" s="274"/>
    </row>
    <row r="333" spans="1:12" s="397" customFormat="1" ht="18">
      <c r="A333" s="271"/>
      <c r="B333" s="272"/>
      <c r="C333" s="412"/>
      <c r="D333" s="274"/>
      <c r="E333" s="274"/>
      <c r="F333" s="274"/>
      <c r="G333" s="274"/>
      <c r="H333" s="274"/>
      <c r="I333" s="274"/>
      <c r="J333" s="274"/>
      <c r="K333" s="274"/>
      <c r="L333" s="274"/>
    </row>
    <row r="334" spans="1:12" s="397" customFormat="1" ht="18">
      <c r="A334" s="271"/>
      <c r="B334" s="272"/>
      <c r="C334" s="412"/>
      <c r="D334" s="274"/>
      <c r="E334" s="274"/>
      <c r="F334" s="274"/>
      <c r="G334" s="274"/>
      <c r="H334" s="274"/>
      <c r="I334" s="274"/>
      <c r="J334" s="274"/>
      <c r="K334" s="274"/>
      <c r="L334" s="274"/>
    </row>
    <row r="335" spans="1:12" s="397" customFormat="1" ht="18">
      <c r="A335" s="271"/>
      <c r="B335" s="272"/>
      <c r="C335" s="412"/>
      <c r="D335" s="274"/>
      <c r="E335" s="274"/>
      <c r="F335" s="274"/>
      <c r="G335" s="274"/>
      <c r="H335" s="274"/>
      <c r="I335" s="274"/>
      <c r="J335" s="274"/>
      <c r="K335" s="274"/>
      <c r="L335" s="274"/>
    </row>
    <row r="336" spans="1:12" s="397" customFormat="1" ht="18">
      <c r="A336" s="271"/>
      <c r="B336" s="272"/>
      <c r="C336" s="412"/>
      <c r="D336" s="274"/>
      <c r="E336" s="274"/>
      <c r="F336" s="274"/>
      <c r="G336" s="274"/>
      <c r="H336" s="274"/>
      <c r="I336" s="274"/>
      <c r="J336" s="274"/>
      <c r="K336" s="274"/>
      <c r="L336" s="274"/>
    </row>
    <row r="337" spans="1:12" s="397" customFormat="1" ht="18">
      <c r="A337" s="271"/>
      <c r="B337" s="272"/>
      <c r="C337" s="412"/>
      <c r="D337" s="274"/>
      <c r="E337" s="274"/>
      <c r="F337" s="274"/>
      <c r="G337" s="274"/>
      <c r="H337" s="274"/>
      <c r="I337" s="274"/>
      <c r="J337" s="274"/>
      <c r="K337" s="274"/>
      <c r="L337" s="274"/>
    </row>
    <row r="338" spans="1:12" s="397" customFormat="1" ht="18">
      <c r="A338" s="271"/>
      <c r="B338" s="272"/>
      <c r="C338" s="412"/>
      <c r="D338" s="274"/>
      <c r="E338" s="274"/>
      <c r="F338" s="274"/>
      <c r="G338" s="274"/>
      <c r="H338" s="274"/>
      <c r="I338" s="274"/>
      <c r="J338" s="274"/>
      <c r="K338" s="274"/>
      <c r="L338" s="274"/>
    </row>
    <row r="339" spans="1:12" s="397" customFormat="1" ht="18">
      <c r="A339" s="271"/>
      <c r="B339" s="272"/>
      <c r="C339" s="412"/>
      <c r="D339" s="274"/>
      <c r="E339" s="274"/>
      <c r="F339" s="274"/>
      <c r="G339" s="274"/>
      <c r="H339" s="274"/>
      <c r="I339" s="274"/>
      <c r="J339" s="274"/>
      <c r="K339" s="274"/>
      <c r="L339" s="274"/>
    </row>
    <row r="340" spans="1:12" s="397" customFormat="1" ht="18">
      <c r="A340" s="271"/>
      <c r="B340" s="272"/>
      <c r="C340" s="412"/>
      <c r="D340" s="274"/>
      <c r="E340" s="274"/>
      <c r="F340" s="274"/>
      <c r="G340" s="274"/>
      <c r="H340" s="274"/>
      <c r="I340" s="274"/>
      <c r="J340" s="274"/>
      <c r="K340" s="274"/>
      <c r="L340" s="274"/>
    </row>
    <row r="341" spans="1:12" s="397" customFormat="1" ht="18">
      <c r="A341" s="271"/>
      <c r="B341" s="272"/>
      <c r="C341" s="412"/>
      <c r="D341" s="274"/>
      <c r="E341" s="274"/>
      <c r="F341" s="274"/>
      <c r="G341" s="274"/>
      <c r="H341" s="274"/>
      <c r="I341" s="274"/>
      <c r="J341" s="274"/>
      <c r="K341" s="274"/>
      <c r="L341" s="274"/>
    </row>
    <row r="342" spans="1:12" s="397" customFormat="1" ht="18">
      <c r="A342" s="271"/>
      <c r="B342" s="272"/>
      <c r="C342" s="412"/>
      <c r="D342" s="274"/>
      <c r="E342" s="274"/>
      <c r="F342" s="274"/>
      <c r="G342" s="274"/>
      <c r="H342" s="274"/>
      <c r="I342" s="274"/>
      <c r="J342" s="274"/>
      <c r="K342" s="274"/>
      <c r="L342" s="274"/>
    </row>
    <row r="343" spans="1:12" s="397" customFormat="1" ht="18">
      <c r="A343" s="271"/>
      <c r="B343" s="272"/>
      <c r="C343" s="412"/>
      <c r="D343" s="274"/>
      <c r="E343" s="274"/>
      <c r="F343" s="274"/>
      <c r="G343" s="274"/>
      <c r="H343" s="274"/>
      <c r="I343" s="274"/>
      <c r="J343" s="274"/>
      <c r="K343" s="274"/>
      <c r="L343" s="274"/>
    </row>
    <row r="344" spans="1:12" s="397" customFormat="1" ht="18">
      <c r="A344" s="271"/>
      <c r="B344" s="272"/>
      <c r="C344" s="412"/>
      <c r="D344" s="274"/>
      <c r="E344" s="274"/>
      <c r="F344" s="274"/>
      <c r="G344" s="274"/>
      <c r="H344" s="274"/>
      <c r="I344" s="274"/>
      <c r="J344" s="274"/>
      <c r="K344" s="274"/>
      <c r="L344" s="274"/>
    </row>
    <row r="345" spans="1:12" s="397" customFormat="1" ht="18">
      <c r="A345" s="271"/>
      <c r="B345" s="272"/>
      <c r="C345" s="412"/>
      <c r="D345" s="274"/>
      <c r="E345" s="274"/>
      <c r="F345" s="274"/>
      <c r="G345" s="274"/>
      <c r="H345" s="274"/>
      <c r="I345" s="274"/>
      <c r="J345" s="274"/>
      <c r="K345" s="274"/>
      <c r="L345" s="274"/>
    </row>
    <row r="346" spans="1:12" s="397" customFormat="1" ht="18">
      <c r="A346" s="271"/>
      <c r="B346" s="272"/>
      <c r="C346" s="412"/>
      <c r="D346" s="274"/>
      <c r="E346" s="274"/>
      <c r="F346" s="274"/>
      <c r="G346" s="274"/>
      <c r="H346" s="274"/>
      <c r="I346" s="274"/>
      <c r="J346" s="274"/>
      <c r="K346" s="274"/>
      <c r="L346" s="274"/>
    </row>
    <row r="347" spans="1:12" s="397" customFormat="1" ht="18">
      <c r="A347" s="271"/>
      <c r="B347" s="272"/>
      <c r="C347" s="412"/>
      <c r="D347" s="274"/>
      <c r="E347" s="274"/>
      <c r="F347" s="274"/>
      <c r="G347" s="274"/>
      <c r="H347" s="274"/>
      <c r="I347" s="274"/>
      <c r="J347" s="274"/>
      <c r="K347" s="274"/>
      <c r="L347" s="274"/>
    </row>
    <row r="348" spans="1:12" s="397" customFormat="1" ht="18">
      <c r="A348" s="271"/>
      <c r="B348" s="272"/>
      <c r="C348" s="412"/>
      <c r="D348" s="274"/>
      <c r="E348" s="274"/>
      <c r="F348" s="274"/>
      <c r="G348" s="274"/>
      <c r="H348" s="274"/>
      <c r="I348" s="274"/>
      <c r="J348" s="274"/>
      <c r="K348" s="274"/>
      <c r="L348" s="274"/>
    </row>
    <row r="349" spans="1:12" s="397" customFormat="1" ht="18">
      <c r="A349" s="271"/>
      <c r="B349" s="272"/>
      <c r="C349" s="412"/>
      <c r="D349" s="274"/>
      <c r="E349" s="274"/>
      <c r="F349" s="274"/>
      <c r="G349" s="274"/>
      <c r="H349" s="274"/>
      <c r="I349" s="274"/>
      <c r="J349" s="274"/>
      <c r="K349" s="274"/>
      <c r="L349" s="274"/>
    </row>
    <row r="350" spans="1:12" s="397" customFormat="1" ht="18">
      <c r="A350" s="271"/>
      <c r="B350" s="272"/>
      <c r="C350" s="412"/>
      <c r="D350" s="274"/>
      <c r="E350" s="274"/>
      <c r="F350" s="274"/>
      <c r="G350" s="274"/>
      <c r="H350" s="274"/>
      <c r="I350" s="274"/>
      <c r="J350" s="274"/>
      <c r="K350" s="274"/>
      <c r="L350" s="274"/>
    </row>
    <row r="351" spans="1:12" s="397" customFormat="1" ht="18">
      <c r="A351" s="271"/>
      <c r="B351" s="272"/>
      <c r="C351" s="412"/>
      <c r="D351" s="274"/>
      <c r="E351" s="274"/>
      <c r="F351" s="274"/>
      <c r="G351" s="274"/>
      <c r="H351" s="274"/>
      <c r="I351" s="274"/>
      <c r="J351" s="274"/>
      <c r="K351" s="274"/>
      <c r="L351" s="274"/>
    </row>
    <row r="352" spans="1:12" s="397" customFormat="1" ht="18">
      <c r="A352" s="271"/>
      <c r="B352" s="272"/>
      <c r="C352" s="412"/>
      <c r="D352" s="274"/>
      <c r="E352" s="274"/>
      <c r="F352" s="274"/>
      <c r="G352" s="274"/>
      <c r="H352" s="274"/>
      <c r="I352" s="274"/>
      <c r="J352" s="274"/>
      <c r="K352" s="274"/>
      <c r="L352" s="274"/>
    </row>
    <row r="353" spans="1:12" s="397" customFormat="1" ht="18">
      <c r="A353" s="271"/>
      <c r="B353" s="272"/>
      <c r="C353" s="412"/>
      <c r="D353" s="274"/>
      <c r="E353" s="274"/>
      <c r="F353" s="274"/>
      <c r="G353" s="274"/>
      <c r="H353" s="274"/>
      <c r="I353" s="274"/>
      <c r="J353" s="274"/>
      <c r="K353" s="274"/>
      <c r="L353" s="274"/>
    </row>
    <row r="354" spans="1:12" s="397" customFormat="1" ht="18">
      <c r="A354" s="271"/>
      <c r="B354" s="272"/>
      <c r="C354" s="412"/>
      <c r="D354" s="274"/>
      <c r="E354" s="274"/>
      <c r="F354" s="274"/>
      <c r="G354" s="274"/>
      <c r="H354" s="274"/>
      <c r="I354" s="274"/>
      <c r="J354" s="274"/>
      <c r="K354" s="274"/>
      <c r="L354" s="274"/>
    </row>
    <row r="355" spans="1:12" s="397" customFormat="1" ht="18">
      <c r="A355" s="271"/>
      <c r="B355" s="272"/>
      <c r="C355" s="412"/>
      <c r="D355" s="274"/>
      <c r="E355" s="274"/>
      <c r="F355" s="274"/>
      <c r="G355" s="274"/>
      <c r="H355" s="274"/>
      <c r="I355" s="274"/>
      <c r="J355" s="274"/>
      <c r="K355" s="274"/>
      <c r="L355" s="274"/>
    </row>
    <row r="356" spans="1:12" s="397" customFormat="1" ht="18">
      <c r="A356" s="271"/>
      <c r="B356" s="272"/>
      <c r="C356" s="412"/>
      <c r="D356" s="274"/>
      <c r="E356" s="274"/>
      <c r="F356" s="274"/>
      <c r="G356" s="274"/>
      <c r="H356" s="274"/>
      <c r="I356" s="274"/>
      <c r="J356" s="274"/>
      <c r="K356" s="274"/>
      <c r="L356" s="274"/>
    </row>
    <row r="357" spans="1:12" s="397" customFormat="1" ht="18">
      <c r="A357" s="271"/>
      <c r="B357" s="272"/>
      <c r="C357" s="412"/>
      <c r="D357" s="274"/>
      <c r="E357" s="274"/>
      <c r="F357" s="274"/>
      <c r="G357" s="274"/>
      <c r="H357" s="274"/>
      <c r="I357" s="274"/>
      <c r="J357" s="274"/>
      <c r="K357" s="274"/>
      <c r="L357" s="274"/>
    </row>
    <row r="358" spans="1:12" s="397" customFormat="1" ht="18">
      <c r="A358" s="271"/>
      <c r="B358" s="272"/>
      <c r="C358" s="412"/>
      <c r="D358" s="274"/>
      <c r="E358" s="274"/>
      <c r="F358" s="274"/>
      <c r="G358" s="274"/>
      <c r="H358" s="274"/>
      <c r="I358" s="274"/>
      <c r="J358" s="274"/>
      <c r="K358" s="274"/>
      <c r="L358" s="274"/>
    </row>
    <row r="359" spans="1:12" s="397" customFormat="1" ht="18">
      <c r="A359" s="271"/>
      <c r="B359" s="272"/>
      <c r="C359" s="412"/>
      <c r="D359" s="274"/>
      <c r="E359" s="274"/>
      <c r="F359" s="274"/>
      <c r="G359" s="274"/>
      <c r="H359" s="274"/>
      <c r="I359" s="274"/>
      <c r="J359" s="274"/>
      <c r="K359" s="274"/>
      <c r="L359" s="274"/>
    </row>
    <row r="360" spans="1:12" s="397" customFormat="1" ht="18">
      <c r="A360" s="271"/>
      <c r="B360" s="272"/>
      <c r="C360" s="412"/>
      <c r="D360" s="274"/>
      <c r="E360" s="274"/>
      <c r="F360" s="274"/>
      <c r="G360" s="274"/>
      <c r="H360" s="274"/>
      <c r="I360" s="274"/>
      <c r="J360" s="274"/>
      <c r="K360" s="274"/>
      <c r="L360" s="274"/>
    </row>
    <row r="361" spans="1:12" s="397" customFormat="1" ht="18">
      <c r="A361" s="271"/>
      <c r="B361" s="272"/>
      <c r="C361" s="412"/>
      <c r="D361" s="274"/>
      <c r="E361" s="274"/>
      <c r="F361" s="274"/>
      <c r="G361" s="274"/>
      <c r="H361" s="274"/>
      <c r="I361" s="274"/>
      <c r="J361" s="274"/>
      <c r="K361" s="274"/>
      <c r="L361" s="274"/>
    </row>
    <row r="362" spans="1:12" s="397" customFormat="1" ht="18">
      <c r="A362" s="271"/>
      <c r="B362" s="272"/>
      <c r="C362" s="412"/>
      <c r="D362" s="274"/>
      <c r="E362" s="274"/>
      <c r="F362" s="274"/>
      <c r="G362" s="274"/>
      <c r="H362" s="274"/>
      <c r="I362" s="274"/>
      <c r="J362" s="274"/>
      <c r="K362" s="274"/>
      <c r="L362" s="274"/>
    </row>
    <row r="363" spans="1:12" s="397" customFormat="1" ht="18">
      <c r="A363" s="271"/>
      <c r="B363" s="272"/>
      <c r="C363" s="412"/>
      <c r="D363" s="274"/>
      <c r="E363" s="274"/>
      <c r="F363" s="274"/>
      <c r="G363" s="274"/>
      <c r="H363" s="274"/>
      <c r="I363" s="274"/>
      <c r="J363" s="274"/>
      <c r="K363" s="274"/>
      <c r="L363" s="274"/>
    </row>
    <row r="364" spans="1:12" s="397" customFormat="1" ht="18">
      <c r="A364" s="271"/>
      <c r="B364" s="272"/>
      <c r="C364" s="412"/>
      <c r="D364" s="274"/>
      <c r="E364" s="274"/>
      <c r="F364" s="274"/>
      <c r="G364" s="274"/>
      <c r="H364" s="274"/>
      <c r="I364" s="274"/>
      <c r="J364" s="274"/>
      <c r="K364" s="274"/>
      <c r="L364" s="274"/>
    </row>
    <row r="365" spans="1:12" s="397" customFormat="1" ht="18">
      <c r="A365" s="271"/>
      <c r="B365" s="272"/>
      <c r="C365" s="412"/>
      <c r="D365" s="274"/>
      <c r="E365" s="274"/>
      <c r="F365" s="274"/>
      <c r="G365" s="274"/>
      <c r="H365" s="274"/>
      <c r="I365" s="274"/>
      <c r="J365" s="274"/>
      <c r="K365" s="274"/>
      <c r="L365" s="274"/>
    </row>
    <row r="366" spans="1:12" s="397" customFormat="1" ht="18">
      <c r="A366" s="271"/>
      <c r="B366" s="272"/>
      <c r="C366" s="412"/>
      <c r="D366" s="274"/>
      <c r="E366" s="274"/>
      <c r="F366" s="274"/>
      <c r="G366" s="274"/>
      <c r="H366" s="274"/>
      <c r="I366" s="274"/>
      <c r="J366" s="274"/>
      <c r="K366" s="274"/>
      <c r="L366" s="274"/>
    </row>
    <row r="367" spans="1:12" s="397" customFormat="1" ht="18">
      <c r="A367" s="271"/>
      <c r="B367" s="272"/>
      <c r="C367" s="412"/>
      <c r="D367" s="274"/>
      <c r="E367" s="274"/>
      <c r="F367" s="274"/>
      <c r="G367" s="274"/>
      <c r="H367" s="274"/>
      <c r="I367" s="274"/>
      <c r="J367" s="274"/>
      <c r="K367" s="274"/>
      <c r="L367" s="274"/>
    </row>
    <row r="368" spans="1:12" s="397" customFormat="1" ht="18">
      <c r="A368" s="271"/>
      <c r="B368" s="272"/>
      <c r="C368" s="412"/>
      <c r="D368" s="274"/>
      <c r="E368" s="274"/>
      <c r="F368" s="274"/>
      <c r="G368" s="274"/>
      <c r="H368" s="274"/>
      <c r="I368" s="274"/>
      <c r="J368" s="274"/>
      <c r="K368" s="274"/>
      <c r="L368" s="274"/>
    </row>
    <row r="369" spans="1:12" s="397" customFormat="1" ht="18">
      <c r="A369" s="271"/>
      <c r="B369" s="272"/>
      <c r="C369" s="412"/>
      <c r="D369" s="274"/>
      <c r="E369" s="274"/>
      <c r="F369" s="274"/>
      <c r="G369" s="274"/>
      <c r="H369" s="274"/>
      <c r="I369" s="274"/>
      <c r="J369" s="274"/>
      <c r="K369" s="274"/>
      <c r="L369" s="274"/>
    </row>
    <row r="370" spans="1:12" s="397" customFormat="1" ht="18">
      <c r="A370" s="271"/>
      <c r="B370" s="272"/>
      <c r="C370" s="412"/>
      <c r="D370" s="274"/>
      <c r="E370" s="274"/>
      <c r="F370" s="274"/>
      <c r="G370" s="274"/>
      <c r="H370" s="274"/>
      <c r="I370" s="274"/>
      <c r="J370" s="274"/>
      <c r="K370" s="274"/>
      <c r="L370" s="274"/>
    </row>
    <row r="371" spans="1:12" s="397" customFormat="1" ht="18">
      <c r="A371" s="271"/>
      <c r="B371" s="272"/>
      <c r="C371" s="412"/>
      <c r="D371" s="274"/>
      <c r="E371" s="274"/>
      <c r="F371" s="274"/>
      <c r="G371" s="274"/>
      <c r="H371" s="274"/>
      <c r="I371" s="274"/>
      <c r="J371" s="274"/>
      <c r="K371" s="274"/>
      <c r="L371" s="274"/>
    </row>
    <row r="372" spans="1:12" s="397" customFormat="1" ht="18">
      <c r="A372" s="271"/>
      <c r="B372" s="272"/>
      <c r="C372" s="412"/>
      <c r="D372" s="274"/>
      <c r="E372" s="274"/>
      <c r="F372" s="274"/>
      <c r="G372" s="274"/>
      <c r="H372" s="274"/>
      <c r="I372" s="274"/>
      <c r="J372" s="274"/>
      <c r="K372" s="274"/>
      <c r="L372" s="274"/>
    </row>
    <row r="373" spans="1:12" s="397" customFormat="1" ht="18">
      <c r="A373" s="271"/>
      <c r="B373" s="272"/>
      <c r="C373" s="412"/>
      <c r="D373" s="274"/>
      <c r="E373" s="274"/>
      <c r="F373" s="274"/>
      <c r="G373" s="274"/>
      <c r="H373" s="274"/>
      <c r="I373" s="274"/>
      <c r="J373" s="274"/>
      <c r="K373" s="274"/>
      <c r="L373" s="274"/>
    </row>
    <row r="374" spans="1:12" s="397" customFormat="1" ht="18">
      <c r="A374" s="271"/>
      <c r="B374" s="272"/>
      <c r="C374" s="412"/>
      <c r="D374" s="274"/>
      <c r="E374" s="274"/>
      <c r="F374" s="274"/>
      <c r="G374" s="274"/>
      <c r="H374" s="274"/>
      <c r="I374" s="274"/>
      <c r="J374" s="274"/>
      <c r="K374" s="274"/>
      <c r="L374" s="274"/>
    </row>
    <row r="375" spans="1:12" s="397" customFormat="1" ht="18">
      <c r="A375" s="271"/>
      <c r="B375" s="272"/>
      <c r="C375" s="412"/>
      <c r="D375" s="274"/>
      <c r="E375" s="274"/>
      <c r="F375" s="274"/>
      <c r="G375" s="274"/>
      <c r="H375" s="274"/>
      <c r="I375" s="274"/>
      <c r="J375" s="274"/>
      <c r="K375" s="274"/>
      <c r="L375" s="274"/>
    </row>
    <row r="376" spans="1:12" s="397" customFormat="1" ht="18">
      <c r="A376" s="271"/>
      <c r="B376" s="272"/>
      <c r="C376" s="412"/>
      <c r="D376" s="274"/>
      <c r="E376" s="274"/>
      <c r="F376" s="274"/>
      <c r="G376" s="274"/>
      <c r="H376" s="274"/>
      <c r="I376" s="274"/>
      <c r="J376" s="274"/>
      <c r="K376" s="274"/>
      <c r="L376" s="274"/>
    </row>
    <row r="377" spans="1:12" s="397" customFormat="1" ht="18">
      <c r="A377" s="271"/>
      <c r="B377" s="272"/>
      <c r="C377" s="412"/>
      <c r="D377" s="274"/>
      <c r="E377" s="274"/>
      <c r="F377" s="274"/>
      <c r="G377" s="274"/>
      <c r="H377" s="274"/>
      <c r="I377" s="274"/>
      <c r="J377" s="274"/>
      <c r="K377" s="274"/>
      <c r="L377" s="274"/>
    </row>
    <row r="378" spans="1:12" s="397" customFormat="1" ht="18">
      <c r="A378" s="271"/>
      <c r="B378" s="272"/>
      <c r="C378" s="412"/>
      <c r="D378" s="274"/>
      <c r="E378" s="274"/>
      <c r="F378" s="274"/>
      <c r="G378" s="274"/>
      <c r="H378" s="274"/>
      <c r="I378" s="274"/>
      <c r="J378" s="274"/>
      <c r="K378" s="274"/>
      <c r="L378" s="274"/>
    </row>
    <row r="379" spans="1:12" s="397" customFormat="1" ht="18">
      <c r="A379" s="271"/>
      <c r="B379" s="272"/>
      <c r="C379" s="412"/>
      <c r="D379" s="274"/>
      <c r="E379" s="274"/>
      <c r="F379" s="274"/>
      <c r="G379" s="274"/>
      <c r="H379" s="274"/>
      <c r="I379" s="274"/>
      <c r="J379" s="274"/>
      <c r="K379" s="274"/>
      <c r="L379" s="274"/>
    </row>
    <row r="380" spans="1:12" s="397" customFormat="1" ht="18">
      <c r="A380" s="271"/>
      <c r="B380" s="272"/>
      <c r="C380" s="412"/>
      <c r="D380" s="274"/>
      <c r="E380" s="274"/>
      <c r="F380" s="274"/>
      <c r="G380" s="274"/>
      <c r="H380" s="274"/>
      <c r="I380" s="274"/>
      <c r="J380" s="274"/>
      <c r="K380" s="274"/>
      <c r="L380" s="274"/>
    </row>
    <row r="381" spans="1:12" s="397" customFormat="1" ht="18">
      <c r="A381" s="271"/>
      <c r="B381" s="272"/>
      <c r="C381" s="412"/>
      <c r="D381" s="274"/>
      <c r="E381" s="274"/>
      <c r="F381" s="274"/>
      <c r="G381" s="274"/>
      <c r="H381" s="274"/>
      <c r="I381" s="274"/>
      <c r="J381" s="274"/>
      <c r="K381" s="274"/>
      <c r="L381" s="274"/>
    </row>
    <row r="382" spans="1:12" s="397" customFormat="1" ht="18">
      <c r="A382" s="271"/>
      <c r="B382" s="272"/>
      <c r="C382" s="412"/>
      <c r="D382" s="274"/>
      <c r="E382" s="274"/>
      <c r="F382" s="274"/>
      <c r="G382" s="274"/>
      <c r="H382" s="274"/>
      <c r="I382" s="274"/>
      <c r="J382" s="274"/>
      <c r="K382" s="274"/>
      <c r="L382" s="274"/>
    </row>
    <row r="383" spans="1:12" s="397" customFormat="1" ht="18">
      <c r="A383" s="271"/>
      <c r="B383" s="272"/>
      <c r="C383" s="412"/>
      <c r="D383" s="274"/>
      <c r="E383" s="274"/>
      <c r="F383" s="274"/>
      <c r="G383" s="274"/>
      <c r="H383" s="274"/>
      <c r="I383" s="274"/>
      <c r="J383" s="274"/>
      <c r="K383" s="274"/>
      <c r="L383" s="274"/>
    </row>
    <row r="384" spans="1:12" s="397" customFormat="1" ht="18">
      <c r="A384" s="271"/>
      <c r="B384" s="272"/>
      <c r="C384" s="412"/>
      <c r="D384" s="274"/>
      <c r="E384" s="274"/>
      <c r="F384" s="274"/>
      <c r="G384" s="274"/>
      <c r="H384" s="274"/>
      <c r="I384" s="274"/>
      <c r="J384" s="274"/>
      <c r="K384" s="274"/>
      <c r="L384" s="274"/>
    </row>
    <row r="385" spans="1:12" s="397" customFormat="1" ht="18">
      <c r="A385" s="271"/>
      <c r="B385" s="272"/>
      <c r="C385" s="412"/>
      <c r="D385" s="274"/>
      <c r="E385" s="274"/>
      <c r="F385" s="274"/>
      <c r="G385" s="274"/>
      <c r="H385" s="274"/>
      <c r="I385" s="274"/>
      <c r="J385" s="274"/>
      <c r="K385" s="274"/>
      <c r="L385" s="274"/>
    </row>
    <row r="386" spans="1:12" s="397" customFormat="1" ht="18">
      <c r="A386" s="271"/>
      <c r="B386" s="272"/>
      <c r="C386" s="412"/>
      <c r="D386" s="274"/>
      <c r="E386" s="274"/>
      <c r="F386" s="274"/>
      <c r="G386" s="274"/>
      <c r="H386" s="274"/>
      <c r="I386" s="274"/>
      <c r="J386" s="274"/>
      <c r="K386" s="274"/>
      <c r="L386" s="274"/>
    </row>
    <row r="387" spans="1:12" s="397" customFormat="1" ht="18">
      <c r="A387" s="271"/>
      <c r="B387" s="272"/>
      <c r="C387" s="412"/>
      <c r="D387" s="274"/>
      <c r="E387" s="274"/>
      <c r="F387" s="274"/>
      <c r="G387" s="274"/>
      <c r="H387" s="274"/>
      <c r="I387" s="274"/>
      <c r="J387" s="274"/>
      <c r="K387" s="274"/>
      <c r="L387" s="274"/>
    </row>
    <row r="388" spans="1:12" s="397" customFormat="1" ht="18">
      <c r="A388" s="271"/>
      <c r="B388" s="272"/>
      <c r="C388" s="412"/>
      <c r="D388" s="274"/>
      <c r="E388" s="274"/>
      <c r="F388" s="274"/>
      <c r="G388" s="274"/>
      <c r="H388" s="274"/>
      <c r="I388" s="274"/>
      <c r="J388" s="274"/>
      <c r="K388" s="274"/>
      <c r="L388" s="274"/>
    </row>
    <row r="389" spans="1:12" s="397" customFormat="1" ht="18">
      <c r="A389" s="271"/>
      <c r="B389" s="272"/>
      <c r="C389" s="412"/>
      <c r="D389" s="274"/>
      <c r="E389" s="274"/>
      <c r="F389" s="274"/>
      <c r="G389" s="274"/>
      <c r="H389" s="274"/>
      <c r="I389" s="274"/>
      <c r="J389" s="274"/>
      <c r="K389" s="274"/>
      <c r="L389" s="274"/>
    </row>
    <row r="390" spans="1:12" s="397" customFormat="1" ht="18">
      <c r="A390" s="271"/>
      <c r="B390" s="272"/>
      <c r="C390" s="412"/>
      <c r="D390" s="274"/>
      <c r="E390" s="274"/>
      <c r="F390" s="274"/>
      <c r="G390" s="274"/>
      <c r="H390" s="274"/>
      <c r="I390" s="274"/>
      <c r="J390" s="274"/>
      <c r="K390" s="274"/>
      <c r="L390" s="274"/>
    </row>
    <row r="391" spans="1:12" s="397" customFormat="1" ht="18">
      <c r="A391" s="271"/>
      <c r="B391" s="272"/>
      <c r="C391" s="412"/>
      <c r="D391" s="274"/>
      <c r="E391" s="274"/>
      <c r="F391" s="274"/>
      <c r="G391" s="274"/>
      <c r="H391" s="274"/>
      <c r="I391" s="274"/>
      <c r="J391" s="274"/>
      <c r="K391" s="274"/>
      <c r="L391" s="274"/>
    </row>
    <row r="392" spans="1:12" s="397" customFormat="1" ht="18">
      <c r="A392" s="271"/>
      <c r="B392" s="272"/>
      <c r="C392" s="412"/>
      <c r="D392" s="274"/>
      <c r="E392" s="274"/>
      <c r="F392" s="274"/>
      <c r="G392" s="274"/>
      <c r="H392" s="274"/>
      <c r="I392" s="274"/>
      <c r="J392" s="274"/>
      <c r="K392" s="274"/>
      <c r="L392" s="274"/>
    </row>
    <row r="393" spans="1:12" s="397" customFormat="1" ht="18">
      <c r="A393" s="271"/>
      <c r="B393" s="272"/>
      <c r="C393" s="412"/>
      <c r="D393" s="274"/>
      <c r="E393" s="274"/>
      <c r="F393" s="274"/>
      <c r="G393" s="274"/>
      <c r="H393" s="274"/>
      <c r="I393" s="274"/>
      <c r="J393" s="274"/>
      <c r="K393" s="274"/>
      <c r="L393" s="274"/>
    </row>
    <row r="394" spans="1:12" s="397" customFormat="1" ht="18">
      <c r="A394" s="271"/>
      <c r="B394" s="272"/>
      <c r="C394" s="412"/>
      <c r="D394" s="274"/>
      <c r="E394" s="274"/>
      <c r="F394" s="274"/>
      <c r="G394" s="274"/>
      <c r="H394" s="274"/>
      <c r="I394" s="274"/>
      <c r="J394" s="274"/>
      <c r="K394" s="274"/>
      <c r="L394" s="274"/>
    </row>
    <row r="395" spans="1:12" s="397" customFormat="1" ht="18">
      <c r="A395" s="271"/>
      <c r="B395" s="272"/>
      <c r="C395" s="412"/>
      <c r="D395" s="274"/>
      <c r="E395" s="274"/>
      <c r="F395" s="274"/>
      <c r="G395" s="274"/>
      <c r="H395" s="274"/>
      <c r="I395" s="274"/>
      <c r="J395" s="274"/>
      <c r="K395" s="274"/>
      <c r="L395" s="274"/>
    </row>
    <row r="396" spans="1:12" s="397" customFormat="1" ht="18">
      <c r="A396" s="271"/>
      <c r="B396" s="272"/>
      <c r="C396" s="412"/>
      <c r="D396" s="274"/>
      <c r="E396" s="274"/>
      <c r="F396" s="274"/>
      <c r="G396" s="274"/>
      <c r="H396" s="274"/>
      <c r="I396" s="274"/>
      <c r="J396" s="274"/>
      <c r="K396" s="274"/>
      <c r="L396" s="274"/>
    </row>
    <row r="397" spans="1:12" s="397" customFormat="1" ht="18">
      <c r="A397" s="271"/>
      <c r="B397" s="272"/>
      <c r="C397" s="412"/>
      <c r="D397" s="274"/>
      <c r="E397" s="274"/>
      <c r="F397" s="274"/>
      <c r="G397" s="274"/>
      <c r="H397" s="274"/>
      <c r="I397" s="274"/>
      <c r="J397" s="274"/>
      <c r="K397" s="274"/>
      <c r="L397" s="274"/>
    </row>
    <row r="398" spans="1:12" s="397" customFormat="1" ht="18">
      <c r="A398" s="271"/>
      <c r="B398" s="272"/>
      <c r="C398" s="412"/>
      <c r="D398" s="274"/>
      <c r="E398" s="274"/>
      <c r="F398" s="274"/>
      <c r="G398" s="274"/>
      <c r="H398" s="274"/>
      <c r="I398" s="274"/>
      <c r="J398" s="274"/>
      <c r="K398" s="274"/>
      <c r="L398" s="274"/>
    </row>
    <row r="399" spans="1:12" s="397" customFormat="1" ht="18">
      <c r="A399" s="271"/>
      <c r="B399" s="272"/>
      <c r="C399" s="412"/>
      <c r="D399" s="274"/>
      <c r="E399" s="274"/>
      <c r="F399" s="274"/>
      <c r="G399" s="274"/>
      <c r="H399" s="274"/>
      <c r="I399" s="274"/>
      <c r="J399" s="274"/>
      <c r="K399" s="274"/>
      <c r="L399" s="274"/>
    </row>
    <row r="400" spans="1:12" s="397" customFormat="1" ht="18">
      <c r="A400" s="271"/>
      <c r="B400" s="272"/>
      <c r="C400" s="412"/>
      <c r="D400" s="274"/>
      <c r="E400" s="274"/>
      <c r="F400" s="274"/>
      <c r="G400" s="274"/>
      <c r="H400" s="274"/>
      <c r="I400" s="274"/>
      <c r="J400" s="274"/>
      <c r="K400" s="274"/>
      <c r="L400" s="274"/>
    </row>
    <row r="401" spans="1:12" s="397" customFormat="1" ht="18">
      <c r="A401" s="271"/>
      <c r="B401" s="272"/>
      <c r="C401" s="412"/>
      <c r="D401" s="274"/>
      <c r="E401" s="274"/>
      <c r="F401" s="274"/>
      <c r="G401" s="274"/>
      <c r="H401" s="274"/>
      <c r="I401" s="274"/>
      <c r="J401" s="274"/>
      <c r="K401" s="274"/>
      <c r="L401" s="274"/>
    </row>
    <row r="402" spans="1:12" s="397" customFormat="1" ht="18">
      <c r="A402" s="271"/>
      <c r="B402" s="272"/>
      <c r="C402" s="412"/>
      <c r="D402" s="274"/>
      <c r="E402" s="274"/>
      <c r="F402" s="274"/>
      <c r="G402" s="274"/>
      <c r="H402" s="274"/>
      <c r="I402" s="274"/>
      <c r="J402" s="274"/>
      <c r="K402" s="274"/>
      <c r="L402" s="274"/>
    </row>
    <row r="403" spans="1:12" s="397" customFormat="1" ht="18">
      <c r="A403" s="271"/>
      <c r="B403" s="272"/>
      <c r="C403" s="412"/>
      <c r="D403" s="274"/>
      <c r="E403" s="274"/>
      <c r="F403" s="274"/>
      <c r="G403" s="274"/>
      <c r="H403" s="274"/>
      <c r="I403" s="274"/>
      <c r="J403" s="274"/>
      <c r="K403" s="274"/>
      <c r="L403" s="274"/>
    </row>
    <row r="404" spans="1:12" s="397" customFormat="1" ht="18">
      <c r="A404" s="271"/>
      <c r="B404" s="272"/>
      <c r="C404" s="412"/>
      <c r="D404" s="274"/>
      <c r="E404" s="274"/>
      <c r="F404" s="274"/>
      <c r="G404" s="274"/>
      <c r="H404" s="274"/>
      <c r="I404" s="274"/>
      <c r="J404" s="274"/>
      <c r="K404" s="274"/>
      <c r="L404" s="274"/>
    </row>
    <row r="405" spans="1:12" s="397" customFormat="1" ht="18">
      <c r="A405" s="271"/>
      <c r="B405" s="272"/>
      <c r="C405" s="412"/>
      <c r="D405" s="274"/>
      <c r="E405" s="274"/>
      <c r="F405" s="274"/>
      <c r="G405" s="274"/>
      <c r="H405" s="274"/>
      <c r="I405" s="274"/>
      <c r="J405" s="274"/>
      <c r="K405" s="274"/>
      <c r="L405" s="274"/>
    </row>
    <row r="406" spans="1:12" s="397" customFormat="1" ht="18">
      <c r="A406" s="271"/>
      <c r="B406" s="272"/>
      <c r="C406" s="412"/>
      <c r="D406" s="274"/>
      <c r="E406" s="274"/>
      <c r="F406" s="274"/>
      <c r="G406" s="274"/>
      <c r="H406" s="274"/>
      <c r="I406" s="274"/>
      <c r="J406" s="274"/>
      <c r="K406" s="274"/>
      <c r="L406" s="274"/>
    </row>
    <row r="407" spans="1:12" s="397" customFormat="1" ht="18">
      <c r="A407" s="271"/>
      <c r="B407" s="272"/>
      <c r="C407" s="412"/>
      <c r="D407" s="274"/>
      <c r="E407" s="274"/>
      <c r="F407" s="274"/>
      <c r="G407" s="274"/>
      <c r="H407" s="274"/>
      <c r="I407" s="274"/>
      <c r="J407" s="274"/>
      <c r="K407" s="274"/>
      <c r="L407" s="274"/>
    </row>
    <row r="408" spans="1:12" s="397" customFormat="1" ht="18">
      <c r="A408" s="271"/>
      <c r="B408" s="272"/>
      <c r="C408" s="412"/>
      <c r="D408" s="274"/>
      <c r="E408" s="274"/>
      <c r="F408" s="274"/>
      <c r="G408" s="274"/>
      <c r="H408" s="274"/>
      <c r="I408" s="274"/>
      <c r="J408" s="274"/>
      <c r="K408" s="274"/>
      <c r="L408" s="274"/>
    </row>
    <row r="409" spans="1:12" s="397" customFormat="1" ht="18">
      <c r="A409" s="271"/>
      <c r="B409" s="272"/>
      <c r="C409" s="412"/>
      <c r="D409" s="274"/>
      <c r="E409" s="274"/>
      <c r="F409" s="274"/>
      <c r="G409" s="274"/>
      <c r="H409" s="274"/>
      <c r="I409" s="274"/>
      <c r="J409" s="274"/>
      <c r="K409" s="274"/>
      <c r="L409" s="274"/>
    </row>
    <row r="410" spans="1:12" s="397" customFormat="1" ht="18">
      <c r="A410" s="271"/>
      <c r="B410" s="272"/>
      <c r="C410" s="412"/>
      <c r="D410" s="274"/>
      <c r="E410" s="274"/>
      <c r="F410" s="274"/>
      <c r="G410" s="274"/>
      <c r="H410" s="274"/>
      <c r="I410" s="274"/>
      <c r="J410" s="274"/>
      <c r="K410" s="274"/>
      <c r="L410" s="274"/>
    </row>
    <row r="411" spans="1:12" s="397" customFormat="1" ht="18">
      <c r="A411" s="271"/>
      <c r="B411" s="272"/>
      <c r="C411" s="412"/>
      <c r="D411" s="274"/>
      <c r="E411" s="274"/>
      <c r="F411" s="274"/>
      <c r="G411" s="274"/>
      <c r="H411" s="274"/>
      <c r="I411" s="274"/>
      <c r="J411" s="274"/>
      <c r="K411" s="274"/>
      <c r="L411" s="274"/>
    </row>
    <row r="412" spans="1:12" s="397" customFormat="1" ht="18">
      <c r="A412" s="271"/>
      <c r="B412" s="272"/>
      <c r="C412" s="412"/>
      <c r="D412" s="274"/>
      <c r="E412" s="274"/>
      <c r="F412" s="274"/>
      <c r="G412" s="274"/>
      <c r="H412" s="274"/>
      <c r="I412" s="274"/>
      <c r="J412" s="274"/>
      <c r="K412" s="274"/>
      <c r="L412" s="274"/>
    </row>
    <row r="413" spans="1:12" s="397" customFormat="1" ht="18">
      <c r="A413" s="271"/>
      <c r="B413" s="272"/>
      <c r="C413" s="412"/>
      <c r="D413" s="274"/>
      <c r="E413" s="274"/>
      <c r="F413" s="274"/>
      <c r="G413" s="274"/>
      <c r="H413" s="274"/>
      <c r="I413" s="274"/>
      <c r="J413" s="274"/>
      <c r="K413" s="274"/>
      <c r="L413" s="274"/>
    </row>
    <row r="414" spans="1:12" s="397" customFormat="1" ht="18">
      <c r="A414" s="271"/>
      <c r="B414" s="272"/>
      <c r="C414" s="412"/>
      <c r="D414" s="274"/>
      <c r="E414" s="274"/>
      <c r="F414" s="274"/>
      <c r="G414" s="274"/>
      <c r="H414" s="274"/>
      <c r="I414" s="274"/>
      <c r="J414" s="274"/>
      <c r="K414" s="274"/>
      <c r="L414" s="274"/>
    </row>
    <row r="415" spans="1:12" s="397" customFormat="1" ht="18">
      <c r="A415" s="271"/>
      <c r="B415" s="272"/>
      <c r="C415" s="412"/>
      <c r="D415" s="274"/>
      <c r="E415" s="274"/>
      <c r="F415" s="274"/>
      <c r="G415" s="274"/>
      <c r="H415" s="274"/>
      <c r="I415" s="274"/>
      <c r="J415" s="274"/>
      <c r="K415" s="274"/>
      <c r="L415" s="274"/>
    </row>
    <row r="416" spans="1:12" s="397" customFormat="1" ht="18">
      <c r="A416" s="271"/>
      <c r="B416" s="272"/>
      <c r="C416" s="412"/>
      <c r="D416" s="274"/>
      <c r="E416" s="274"/>
      <c r="F416" s="274"/>
      <c r="G416" s="274"/>
      <c r="H416" s="274"/>
      <c r="I416" s="274"/>
      <c r="J416" s="274"/>
      <c r="K416" s="274"/>
      <c r="L416" s="274"/>
    </row>
    <row r="417" spans="1:12" s="397" customFormat="1" ht="18">
      <c r="A417" s="271"/>
      <c r="B417" s="272"/>
      <c r="C417" s="412"/>
      <c r="D417" s="274"/>
      <c r="E417" s="274"/>
      <c r="F417" s="274"/>
      <c r="G417" s="274"/>
      <c r="H417" s="274"/>
      <c r="I417" s="274"/>
      <c r="J417" s="274"/>
      <c r="K417" s="274"/>
      <c r="L417" s="274"/>
    </row>
    <row r="418" spans="1:12" s="397" customFormat="1" ht="18">
      <c r="A418" s="271"/>
      <c r="B418" s="272"/>
      <c r="C418" s="412"/>
      <c r="D418" s="274"/>
      <c r="E418" s="274"/>
      <c r="F418" s="274"/>
      <c r="G418" s="274"/>
      <c r="H418" s="274"/>
      <c r="I418" s="274"/>
      <c r="J418" s="274"/>
      <c r="K418" s="274"/>
      <c r="L418" s="274"/>
    </row>
    <row r="419" spans="1:12" s="397" customFormat="1" ht="18">
      <c r="A419" s="271"/>
      <c r="B419" s="272"/>
      <c r="C419" s="412"/>
      <c r="D419" s="274"/>
      <c r="E419" s="274"/>
      <c r="F419" s="274"/>
      <c r="G419" s="274"/>
      <c r="H419" s="274"/>
      <c r="I419" s="274"/>
      <c r="J419" s="274"/>
      <c r="K419" s="274"/>
      <c r="L419" s="274"/>
    </row>
    <row r="420" spans="1:12" s="397" customFormat="1" ht="18">
      <c r="A420" s="271"/>
      <c r="B420" s="272"/>
      <c r="C420" s="412"/>
      <c r="D420" s="274"/>
      <c r="E420" s="274"/>
      <c r="F420" s="274"/>
      <c r="G420" s="274"/>
      <c r="H420" s="274"/>
      <c r="I420" s="274"/>
      <c r="J420" s="274"/>
      <c r="K420" s="274"/>
      <c r="L420" s="274"/>
    </row>
    <row r="421" spans="1:12" s="397" customFormat="1" ht="18">
      <c r="A421" s="271"/>
      <c r="B421" s="272"/>
      <c r="C421" s="412"/>
      <c r="D421" s="274"/>
      <c r="E421" s="274"/>
      <c r="F421" s="274"/>
      <c r="G421" s="274"/>
      <c r="H421" s="274"/>
      <c r="I421" s="274"/>
      <c r="J421" s="274"/>
      <c r="K421" s="274"/>
      <c r="L421" s="274"/>
    </row>
    <row r="422" spans="1:12" s="397" customFormat="1" ht="18">
      <c r="A422" s="271"/>
      <c r="B422" s="272"/>
      <c r="C422" s="412"/>
      <c r="D422" s="274"/>
      <c r="E422" s="274"/>
      <c r="F422" s="274"/>
      <c r="G422" s="274"/>
      <c r="H422" s="274"/>
      <c r="I422" s="274"/>
      <c r="J422" s="274"/>
      <c r="K422" s="274"/>
      <c r="L422" s="274"/>
    </row>
    <row r="423" spans="1:12" s="397" customFormat="1" ht="18">
      <c r="A423" s="271"/>
      <c r="B423" s="272"/>
      <c r="C423" s="412"/>
      <c r="D423" s="274"/>
      <c r="E423" s="274"/>
      <c r="F423" s="274"/>
      <c r="G423" s="274"/>
      <c r="H423" s="274"/>
      <c r="I423" s="274"/>
      <c r="J423" s="274"/>
      <c r="K423" s="274"/>
      <c r="L423" s="274"/>
    </row>
    <row r="424" spans="1:12" s="397" customFormat="1" ht="18">
      <c r="A424" s="271"/>
      <c r="B424" s="272"/>
      <c r="C424" s="412"/>
      <c r="D424" s="274"/>
      <c r="E424" s="274"/>
      <c r="F424" s="274"/>
      <c r="G424" s="274"/>
      <c r="H424" s="274"/>
      <c r="I424" s="274"/>
      <c r="J424" s="274"/>
      <c r="K424" s="274"/>
      <c r="L424" s="274"/>
    </row>
    <row r="425" spans="1:12" s="397" customFormat="1" ht="18">
      <c r="A425" s="271"/>
      <c r="B425" s="272"/>
      <c r="C425" s="412"/>
      <c r="D425" s="274"/>
      <c r="E425" s="274"/>
      <c r="F425" s="274"/>
      <c r="G425" s="274"/>
      <c r="H425" s="274"/>
      <c r="I425" s="274"/>
      <c r="J425" s="274"/>
      <c r="K425" s="274"/>
      <c r="L425" s="274"/>
    </row>
    <row r="426" spans="1:12" s="397" customFormat="1" ht="18">
      <c r="A426" s="271"/>
      <c r="B426" s="272"/>
      <c r="C426" s="412"/>
      <c r="D426" s="274"/>
      <c r="E426" s="274"/>
      <c r="F426" s="274"/>
      <c r="G426" s="274"/>
      <c r="H426" s="274"/>
      <c r="I426" s="274"/>
      <c r="J426" s="274"/>
      <c r="K426" s="274"/>
      <c r="L426" s="274"/>
    </row>
    <row r="427" spans="1:12" s="397" customFormat="1" ht="18">
      <c r="A427" s="271"/>
      <c r="B427" s="272"/>
      <c r="C427" s="412"/>
      <c r="D427" s="274"/>
      <c r="E427" s="274"/>
      <c r="F427" s="274"/>
      <c r="G427" s="274"/>
      <c r="H427" s="274"/>
      <c r="I427" s="274"/>
      <c r="J427" s="274"/>
      <c r="K427" s="274"/>
      <c r="L427" s="274"/>
    </row>
    <row r="428" spans="1:12" s="397" customFormat="1" ht="18">
      <c r="A428" s="271"/>
      <c r="B428" s="272"/>
      <c r="C428" s="412"/>
      <c r="D428" s="274"/>
      <c r="E428" s="274"/>
      <c r="F428" s="274"/>
      <c r="G428" s="274"/>
      <c r="H428" s="274"/>
      <c r="I428" s="274"/>
      <c r="J428" s="274"/>
      <c r="K428" s="274"/>
      <c r="L428" s="274"/>
    </row>
    <row r="429" spans="1:12" s="397" customFormat="1" ht="18">
      <c r="A429" s="271"/>
      <c r="B429" s="272"/>
      <c r="C429" s="412"/>
      <c r="D429" s="274"/>
      <c r="E429" s="274"/>
      <c r="F429" s="274"/>
      <c r="G429" s="274"/>
      <c r="H429" s="274"/>
      <c r="I429" s="274"/>
      <c r="J429" s="274"/>
      <c r="K429" s="274"/>
      <c r="L429" s="274"/>
    </row>
    <row r="430" spans="1:12" s="397" customFormat="1" ht="18">
      <c r="A430" s="271"/>
      <c r="B430" s="272"/>
      <c r="C430" s="412"/>
      <c r="D430" s="274"/>
      <c r="E430" s="274"/>
      <c r="F430" s="274"/>
      <c r="G430" s="274"/>
      <c r="H430" s="274"/>
      <c r="I430" s="274"/>
      <c r="J430" s="274"/>
      <c r="K430" s="274"/>
      <c r="L430" s="274"/>
    </row>
    <row r="431" spans="1:12" s="397" customFormat="1" ht="18">
      <c r="A431" s="271"/>
      <c r="B431" s="272"/>
      <c r="C431" s="412"/>
      <c r="D431" s="274"/>
      <c r="E431" s="274"/>
      <c r="F431" s="274"/>
      <c r="G431" s="274"/>
      <c r="H431" s="274"/>
      <c r="I431" s="274"/>
      <c r="J431" s="274"/>
      <c r="K431" s="274"/>
      <c r="L431" s="274"/>
    </row>
    <row r="432" spans="1:12" s="397" customFormat="1" ht="18">
      <c r="A432" s="271"/>
      <c r="B432" s="272"/>
      <c r="C432" s="412"/>
      <c r="D432" s="274"/>
      <c r="E432" s="274"/>
      <c r="F432" s="274"/>
      <c r="G432" s="274"/>
      <c r="H432" s="274"/>
      <c r="I432" s="274"/>
      <c r="J432" s="274"/>
      <c r="K432" s="274"/>
      <c r="L432" s="274"/>
    </row>
    <row r="433" spans="1:12" s="397" customFormat="1" ht="18">
      <c r="A433" s="271"/>
      <c r="B433" s="272"/>
      <c r="C433" s="412"/>
      <c r="D433" s="274"/>
      <c r="E433" s="274"/>
      <c r="F433" s="274"/>
      <c r="G433" s="274"/>
      <c r="H433" s="274"/>
      <c r="I433" s="274"/>
      <c r="J433" s="274"/>
      <c r="K433" s="274"/>
      <c r="L433" s="274"/>
    </row>
    <row r="434" spans="1:12" s="397" customFormat="1" ht="18">
      <c r="A434" s="271"/>
      <c r="B434" s="272"/>
      <c r="C434" s="412"/>
      <c r="D434" s="274"/>
      <c r="E434" s="274"/>
      <c r="F434" s="274"/>
      <c r="G434" s="274"/>
      <c r="H434" s="274"/>
      <c r="I434" s="274"/>
      <c r="J434" s="274"/>
      <c r="K434" s="274"/>
      <c r="L434" s="274"/>
    </row>
    <row r="435" spans="1:12" s="397" customFormat="1" ht="18">
      <c r="A435" s="271"/>
      <c r="B435" s="272"/>
      <c r="C435" s="412"/>
      <c r="D435" s="274"/>
      <c r="E435" s="274"/>
      <c r="F435" s="274"/>
      <c r="G435" s="274"/>
      <c r="H435" s="274"/>
      <c r="I435" s="274"/>
      <c r="J435" s="274"/>
      <c r="K435" s="274"/>
      <c r="L435" s="274"/>
    </row>
    <row r="436" spans="1:12" s="397" customFormat="1" ht="18">
      <c r="A436" s="271"/>
      <c r="B436" s="272"/>
      <c r="C436" s="412"/>
      <c r="D436" s="274"/>
      <c r="E436" s="274"/>
      <c r="F436" s="274"/>
      <c r="G436" s="274"/>
      <c r="H436" s="274"/>
      <c r="I436" s="274"/>
      <c r="J436" s="274"/>
      <c r="K436" s="274"/>
      <c r="L436" s="274"/>
    </row>
    <row r="437" spans="1:12" s="397" customFormat="1" ht="18">
      <c r="A437" s="271"/>
      <c r="B437" s="272"/>
      <c r="C437" s="412"/>
      <c r="D437" s="274"/>
      <c r="E437" s="274"/>
      <c r="F437" s="274"/>
      <c r="G437" s="274"/>
      <c r="H437" s="274"/>
      <c r="I437" s="274"/>
      <c r="J437" s="274"/>
      <c r="K437" s="274"/>
      <c r="L437" s="274"/>
    </row>
    <row r="438" spans="1:12" s="397" customFormat="1" ht="18">
      <c r="A438" s="271"/>
      <c r="B438" s="272"/>
      <c r="C438" s="412"/>
      <c r="D438" s="274"/>
      <c r="E438" s="274"/>
      <c r="F438" s="274"/>
      <c r="G438" s="274"/>
      <c r="H438" s="274"/>
      <c r="I438" s="274"/>
      <c r="J438" s="274"/>
      <c r="K438" s="274"/>
      <c r="L438" s="274"/>
    </row>
    <row r="439" spans="1:12" s="397" customFormat="1" ht="18">
      <c r="A439" s="271"/>
      <c r="B439" s="272"/>
      <c r="C439" s="412"/>
      <c r="D439" s="274"/>
      <c r="E439" s="274"/>
      <c r="F439" s="274"/>
      <c r="G439" s="274"/>
      <c r="H439" s="274"/>
      <c r="I439" s="274"/>
      <c r="J439" s="274"/>
      <c r="K439" s="274"/>
      <c r="L439" s="274"/>
    </row>
    <row r="440" spans="1:12" s="397" customFormat="1" ht="18">
      <c r="A440" s="271"/>
      <c r="B440" s="272"/>
      <c r="C440" s="412"/>
      <c r="D440" s="274"/>
      <c r="E440" s="274"/>
      <c r="F440" s="274"/>
      <c r="G440" s="274"/>
      <c r="H440" s="274"/>
      <c r="I440" s="274"/>
      <c r="J440" s="274"/>
      <c r="K440" s="274"/>
      <c r="L440" s="274"/>
    </row>
    <row r="441" spans="1:12" s="397" customFormat="1" ht="18">
      <c r="A441" s="271"/>
      <c r="B441" s="272"/>
      <c r="C441" s="412"/>
      <c r="D441" s="274"/>
      <c r="E441" s="274"/>
      <c r="F441" s="274"/>
      <c r="G441" s="274"/>
      <c r="H441" s="274"/>
      <c r="I441" s="274"/>
      <c r="J441" s="274"/>
      <c r="K441" s="274"/>
      <c r="L441" s="274"/>
    </row>
    <row r="442" spans="1:12" s="397" customFormat="1" ht="18">
      <c r="A442" s="271"/>
      <c r="B442" s="272"/>
      <c r="C442" s="412"/>
      <c r="D442" s="274"/>
      <c r="E442" s="274"/>
      <c r="F442" s="274"/>
      <c r="G442" s="274"/>
      <c r="H442" s="274"/>
      <c r="I442" s="274"/>
      <c r="J442" s="274"/>
      <c r="K442" s="274"/>
      <c r="L442" s="274"/>
    </row>
    <row r="443" spans="1:12" s="397" customFormat="1" ht="18">
      <c r="A443" s="271"/>
      <c r="B443" s="272"/>
      <c r="C443" s="412"/>
      <c r="D443" s="274"/>
      <c r="E443" s="274"/>
      <c r="F443" s="274"/>
      <c r="G443" s="274"/>
      <c r="H443" s="274"/>
      <c r="I443" s="274"/>
      <c r="J443" s="274"/>
      <c r="K443" s="274"/>
      <c r="L443" s="274"/>
    </row>
    <row r="444" spans="1:12" s="397" customFormat="1" ht="18">
      <c r="A444" s="271"/>
      <c r="B444" s="272"/>
      <c r="C444" s="412"/>
      <c r="D444" s="274"/>
      <c r="E444" s="274"/>
      <c r="F444" s="274"/>
      <c r="G444" s="274"/>
      <c r="H444" s="274"/>
      <c r="I444" s="274"/>
      <c r="J444" s="274"/>
      <c r="K444" s="274"/>
      <c r="L444" s="274"/>
    </row>
    <row r="445" spans="1:12" s="397" customFormat="1" ht="18">
      <c r="A445" s="271"/>
      <c r="B445" s="272"/>
      <c r="C445" s="412"/>
      <c r="D445" s="274"/>
      <c r="E445" s="274"/>
      <c r="F445" s="274"/>
      <c r="G445" s="274"/>
      <c r="H445" s="274"/>
      <c r="I445" s="274"/>
      <c r="J445" s="274"/>
      <c r="K445" s="274"/>
      <c r="L445" s="274"/>
    </row>
    <row r="446" spans="1:12" s="397" customFormat="1" ht="18">
      <c r="A446" s="271"/>
      <c r="B446" s="272"/>
      <c r="C446" s="412"/>
      <c r="D446" s="274"/>
      <c r="E446" s="274"/>
      <c r="F446" s="274"/>
      <c r="G446" s="274"/>
      <c r="H446" s="274"/>
      <c r="I446" s="274"/>
      <c r="J446" s="274"/>
      <c r="K446" s="274"/>
      <c r="L446" s="274"/>
    </row>
    <row r="447" spans="1:12" s="397" customFormat="1" ht="18">
      <c r="A447" s="271"/>
      <c r="B447" s="272"/>
      <c r="C447" s="412"/>
      <c r="D447" s="274"/>
      <c r="E447" s="274"/>
      <c r="F447" s="274"/>
      <c r="G447" s="274"/>
      <c r="H447" s="274"/>
      <c r="I447" s="274"/>
      <c r="J447" s="274"/>
      <c r="K447" s="274"/>
      <c r="L447" s="274"/>
    </row>
    <row r="448" spans="1:12" s="397" customFormat="1" ht="18">
      <c r="A448" s="271"/>
      <c r="B448" s="272"/>
      <c r="C448" s="412"/>
      <c r="D448" s="274"/>
      <c r="E448" s="274"/>
      <c r="F448" s="274"/>
      <c r="G448" s="274"/>
      <c r="H448" s="274"/>
      <c r="I448" s="274"/>
      <c r="J448" s="274"/>
      <c r="K448" s="274"/>
      <c r="L448" s="274"/>
    </row>
    <row r="449" spans="1:12" s="397" customFormat="1" ht="18">
      <c r="A449" s="271"/>
      <c r="B449" s="272"/>
      <c r="C449" s="412"/>
      <c r="D449" s="274"/>
      <c r="E449" s="274"/>
      <c r="F449" s="274"/>
      <c r="G449" s="274"/>
      <c r="H449" s="274"/>
      <c r="I449" s="274"/>
      <c r="J449" s="274"/>
      <c r="K449" s="274"/>
      <c r="L449" s="274"/>
    </row>
    <row r="450" spans="1:12" s="397" customFormat="1" ht="18">
      <c r="A450" s="271"/>
      <c r="B450" s="272"/>
      <c r="C450" s="412"/>
      <c r="D450" s="274"/>
      <c r="E450" s="274"/>
      <c r="F450" s="274"/>
      <c r="G450" s="274"/>
      <c r="H450" s="274"/>
      <c r="I450" s="274"/>
      <c r="J450" s="274"/>
      <c r="K450" s="274"/>
      <c r="L450" s="274"/>
    </row>
    <row r="451" spans="1:12" s="397" customFormat="1" ht="18">
      <c r="A451" s="271"/>
      <c r="B451" s="272"/>
      <c r="C451" s="412"/>
      <c r="D451" s="274"/>
      <c r="E451" s="274"/>
      <c r="F451" s="274"/>
      <c r="G451" s="274"/>
      <c r="H451" s="274"/>
      <c r="I451" s="274"/>
      <c r="J451" s="274"/>
      <c r="K451" s="274"/>
      <c r="L451" s="274"/>
    </row>
    <row r="452" spans="1:12" s="397" customFormat="1" ht="18">
      <c r="A452" s="271"/>
      <c r="B452" s="272"/>
      <c r="C452" s="412"/>
      <c r="D452" s="274"/>
      <c r="E452" s="274"/>
      <c r="F452" s="274"/>
      <c r="G452" s="274"/>
      <c r="H452" s="274"/>
      <c r="I452" s="274"/>
      <c r="J452" s="274"/>
      <c r="K452" s="274"/>
      <c r="L452" s="274"/>
    </row>
    <row r="453" spans="1:12" s="397" customFormat="1" ht="18">
      <c r="A453" s="271"/>
      <c r="B453" s="272"/>
      <c r="C453" s="412"/>
      <c r="D453" s="274"/>
      <c r="E453" s="274"/>
      <c r="F453" s="274"/>
      <c r="G453" s="274"/>
      <c r="H453" s="274"/>
      <c r="I453" s="274"/>
      <c r="J453" s="274"/>
      <c r="K453" s="274"/>
      <c r="L453" s="274"/>
    </row>
    <row r="454" spans="1:12" s="397" customFormat="1" ht="18">
      <c r="A454" s="271"/>
      <c r="B454" s="272"/>
      <c r="C454" s="412"/>
      <c r="D454" s="274"/>
      <c r="E454" s="274"/>
      <c r="F454" s="274"/>
      <c r="G454" s="274"/>
      <c r="H454" s="274"/>
      <c r="I454" s="274"/>
      <c r="J454" s="274"/>
      <c r="K454" s="274"/>
      <c r="L454" s="274"/>
    </row>
    <row r="455" spans="1:12" s="397" customFormat="1" ht="18">
      <c r="A455" s="271"/>
      <c r="B455" s="272"/>
      <c r="C455" s="412"/>
      <c r="D455" s="274"/>
      <c r="E455" s="274"/>
      <c r="F455" s="274"/>
      <c r="G455" s="274"/>
      <c r="H455" s="274"/>
      <c r="I455" s="274"/>
      <c r="J455" s="274"/>
      <c r="K455" s="274"/>
      <c r="L455" s="274"/>
    </row>
    <row r="456" spans="1:12" s="397" customFormat="1" ht="18">
      <c r="A456" s="271"/>
      <c r="B456" s="272"/>
      <c r="C456" s="412"/>
      <c r="D456" s="274"/>
      <c r="E456" s="274"/>
      <c r="F456" s="274"/>
      <c r="G456" s="274"/>
      <c r="H456" s="274"/>
      <c r="I456" s="274"/>
      <c r="J456" s="274"/>
      <c r="K456" s="274"/>
      <c r="L456" s="274"/>
    </row>
    <row r="457" spans="1:12" s="397" customFormat="1" ht="18">
      <c r="A457" s="271"/>
      <c r="B457" s="272"/>
      <c r="C457" s="412"/>
      <c r="D457" s="274"/>
      <c r="E457" s="274"/>
      <c r="F457" s="274"/>
      <c r="G457" s="274"/>
      <c r="H457" s="274"/>
      <c r="I457" s="274"/>
      <c r="J457" s="274"/>
      <c r="K457" s="274"/>
      <c r="L457" s="274"/>
    </row>
    <row r="458" spans="1:12" s="397" customFormat="1" ht="18">
      <c r="A458" s="271"/>
      <c r="B458" s="272"/>
      <c r="C458" s="412"/>
      <c r="D458" s="274"/>
      <c r="E458" s="274"/>
      <c r="F458" s="274"/>
      <c r="G458" s="274"/>
      <c r="H458" s="274"/>
      <c r="I458" s="274"/>
      <c r="J458" s="274"/>
      <c r="K458" s="274"/>
      <c r="L458" s="274"/>
    </row>
    <row r="459" spans="1:12" s="397" customFormat="1" ht="18">
      <c r="A459" s="271"/>
      <c r="B459" s="272"/>
      <c r="C459" s="412"/>
      <c r="D459" s="274"/>
      <c r="E459" s="274"/>
      <c r="F459" s="274"/>
      <c r="G459" s="274"/>
      <c r="H459" s="274"/>
      <c r="I459" s="274"/>
      <c r="J459" s="274"/>
      <c r="K459" s="274"/>
      <c r="L459" s="274"/>
    </row>
    <row r="460" spans="1:12" s="397" customFormat="1" ht="18">
      <c r="A460" s="271"/>
      <c r="B460" s="272"/>
      <c r="C460" s="412"/>
      <c r="D460" s="274"/>
      <c r="E460" s="274"/>
      <c r="F460" s="274"/>
      <c r="G460" s="274"/>
      <c r="H460" s="274"/>
      <c r="I460" s="274"/>
      <c r="J460" s="274"/>
      <c r="K460" s="274"/>
      <c r="L460" s="274"/>
    </row>
    <row r="461" spans="1:12" s="397" customFormat="1" ht="18">
      <c r="A461" s="271"/>
      <c r="B461" s="272"/>
      <c r="C461" s="412"/>
      <c r="D461" s="274"/>
      <c r="E461" s="274"/>
      <c r="F461" s="274"/>
      <c r="G461" s="274"/>
      <c r="H461" s="274"/>
      <c r="I461" s="274"/>
      <c r="J461" s="274"/>
      <c r="K461" s="274"/>
      <c r="L461" s="274"/>
    </row>
    <row r="462" spans="1:12" s="397" customFormat="1" ht="18">
      <c r="A462" s="271"/>
      <c r="B462" s="272"/>
      <c r="C462" s="412"/>
      <c r="D462" s="274"/>
      <c r="E462" s="274"/>
      <c r="F462" s="274"/>
      <c r="G462" s="274"/>
      <c r="H462" s="274"/>
      <c r="I462" s="274"/>
      <c r="J462" s="274"/>
      <c r="K462" s="274"/>
      <c r="L462" s="274"/>
    </row>
    <row r="463" spans="1:12" s="397" customFormat="1" ht="18">
      <c r="A463" s="271"/>
      <c r="B463" s="272"/>
      <c r="C463" s="412"/>
      <c r="D463" s="274"/>
      <c r="E463" s="274"/>
      <c r="F463" s="274"/>
      <c r="G463" s="274"/>
      <c r="H463" s="274"/>
      <c r="I463" s="274"/>
      <c r="J463" s="274"/>
      <c r="K463" s="274"/>
      <c r="L463" s="274"/>
    </row>
    <row r="464" spans="1:12" s="397" customFormat="1" ht="18">
      <c r="A464" s="271"/>
      <c r="B464" s="272"/>
      <c r="C464" s="412"/>
      <c r="D464" s="274"/>
      <c r="E464" s="274"/>
      <c r="F464" s="274"/>
      <c r="G464" s="274"/>
      <c r="H464" s="274"/>
      <c r="I464" s="274"/>
      <c r="J464" s="274"/>
      <c r="K464" s="274"/>
      <c r="L464" s="274"/>
    </row>
    <row r="465" spans="1:12" s="397" customFormat="1" ht="18">
      <c r="A465" s="271"/>
      <c r="B465" s="272"/>
      <c r="C465" s="412"/>
      <c r="D465" s="274"/>
      <c r="E465" s="274"/>
      <c r="F465" s="274"/>
      <c r="G465" s="274"/>
      <c r="H465" s="274"/>
      <c r="I465" s="274"/>
      <c r="J465" s="274"/>
      <c r="K465" s="274"/>
      <c r="L465" s="274"/>
    </row>
    <row r="466" spans="1:12" s="397" customFormat="1" ht="18">
      <c r="A466" s="271"/>
      <c r="B466" s="272"/>
      <c r="C466" s="412"/>
      <c r="D466" s="274"/>
      <c r="E466" s="274"/>
      <c r="F466" s="274"/>
      <c r="G466" s="274"/>
      <c r="H466" s="274"/>
      <c r="I466" s="274"/>
      <c r="J466" s="274"/>
      <c r="K466" s="274"/>
      <c r="L466" s="274"/>
    </row>
    <row r="467" spans="1:12" s="397" customFormat="1" ht="18">
      <c r="A467" s="271"/>
      <c r="B467" s="272"/>
      <c r="C467" s="412"/>
      <c r="D467" s="274"/>
      <c r="E467" s="274"/>
      <c r="F467" s="274"/>
      <c r="G467" s="274"/>
      <c r="H467" s="274"/>
      <c r="I467" s="274"/>
      <c r="J467" s="274"/>
      <c r="K467" s="274"/>
      <c r="L467" s="274"/>
    </row>
    <row r="468" spans="1:12" s="397" customFormat="1" ht="18">
      <c r="A468" s="271"/>
      <c r="B468" s="272"/>
      <c r="C468" s="412"/>
      <c r="D468" s="274"/>
      <c r="E468" s="274"/>
      <c r="F468" s="274"/>
      <c r="G468" s="274"/>
      <c r="H468" s="274"/>
      <c r="I468" s="274"/>
      <c r="J468" s="274"/>
      <c r="K468" s="274"/>
      <c r="L468" s="274"/>
    </row>
    <row r="469" spans="1:12" s="397" customFormat="1" ht="18">
      <c r="A469" s="271"/>
      <c r="B469" s="272"/>
      <c r="C469" s="412"/>
      <c r="D469" s="274"/>
      <c r="E469" s="274"/>
      <c r="F469" s="274"/>
      <c r="G469" s="274"/>
      <c r="H469" s="274"/>
      <c r="I469" s="274"/>
      <c r="J469" s="274"/>
      <c r="K469" s="274"/>
      <c r="L469" s="274"/>
    </row>
    <row r="470" spans="1:12" s="397" customFormat="1" ht="18">
      <c r="A470" s="271"/>
      <c r="B470" s="272"/>
      <c r="C470" s="412"/>
      <c r="D470" s="274"/>
      <c r="E470" s="274"/>
      <c r="F470" s="274"/>
      <c r="G470" s="274"/>
      <c r="H470" s="274"/>
      <c r="I470" s="274"/>
      <c r="J470" s="274"/>
      <c r="K470" s="274"/>
      <c r="L470" s="274"/>
    </row>
    <row r="471" spans="1:12" s="397" customFormat="1" ht="18">
      <c r="A471" s="271"/>
      <c r="B471" s="272"/>
      <c r="C471" s="412"/>
      <c r="D471" s="274"/>
      <c r="E471" s="274"/>
      <c r="F471" s="274"/>
      <c r="G471" s="274"/>
      <c r="H471" s="274"/>
      <c r="I471" s="274"/>
      <c r="J471" s="274"/>
      <c r="K471" s="274"/>
      <c r="L471" s="274"/>
    </row>
    <row r="472" spans="1:12" s="397" customFormat="1" ht="18">
      <c r="A472" s="271"/>
      <c r="B472" s="272"/>
      <c r="C472" s="412"/>
      <c r="D472" s="274"/>
      <c r="E472" s="274"/>
      <c r="F472" s="274"/>
      <c r="G472" s="274"/>
      <c r="H472" s="274"/>
      <c r="I472" s="274"/>
      <c r="J472" s="274"/>
      <c r="K472" s="274"/>
      <c r="L472" s="274"/>
    </row>
    <row r="473" spans="1:12" s="397" customFormat="1" ht="18">
      <c r="A473" s="271"/>
      <c r="B473" s="272"/>
      <c r="C473" s="412"/>
      <c r="D473" s="274"/>
      <c r="E473" s="274"/>
      <c r="F473" s="274"/>
      <c r="G473" s="274"/>
      <c r="H473" s="274"/>
      <c r="I473" s="274"/>
      <c r="J473" s="274"/>
      <c r="K473" s="274"/>
      <c r="L473" s="274"/>
    </row>
    <row r="474" spans="1:12" s="397" customFormat="1" ht="18">
      <c r="A474" s="271"/>
      <c r="B474" s="272"/>
      <c r="C474" s="412"/>
      <c r="D474" s="274"/>
      <c r="E474" s="274"/>
      <c r="F474" s="274"/>
      <c r="G474" s="274"/>
      <c r="H474" s="274"/>
      <c r="I474" s="274"/>
      <c r="J474" s="274"/>
      <c r="K474" s="274"/>
      <c r="L474" s="274"/>
    </row>
    <row r="475" spans="1:12" s="397" customFormat="1" ht="18">
      <c r="A475" s="271"/>
      <c r="B475" s="272"/>
      <c r="C475" s="412"/>
      <c r="D475" s="274"/>
      <c r="E475" s="274"/>
      <c r="F475" s="274"/>
      <c r="G475" s="274"/>
      <c r="H475" s="274"/>
      <c r="I475" s="274"/>
      <c r="J475" s="274"/>
      <c r="K475" s="274"/>
      <c r="L475" s="274"/>
    </row>
    <row r="476" spans="1:12" s="397" customFormat="1" ht="18">
      <c r="A476" s="271"/>
      <c r="B476" s="272"/>
      <c r="C476" s="412"/>
      <c r="D476" s="274"/>
      <c r="E476" s="274"/>
      <c r="F476" s="274"/>
      <c r="G476" s="274"/>
      <c r="H476" s="274"/>
      <c r="I476" s="274"/>
      <c r="J476" s="274"/>
      <c r="K476" s="274"/>
      <c r="L476" s="274"/>
    </row>
    <row r="477" spans="1:12" s="397" customFormat="1" ht="18">
      <c r="A477" s="271"/>
      <c r="B477" s="272"/>
      <c r="C477" s="412"/>
      <c r="D477" s="274"/>
      <c r="E477" s="274"/>
      <c r="F477" s="274"/>
      <c r="G477" s="274"/>
      <c r="H477" s="274"/>
      <c r="I477" s="274"/>
      <c r="J477" s="274"/>
      <c r="K477" s="274"/>
      <c r="L477" s="274"/>
    </row>
    <row r="478" spans="1:12" s="397" customFormat="1" ht="18">
      <c r="A478" s="271"/>
      <c r="B478" s="272"/>
      <c r="C478" s="412"/>
      <c r="D478" s="274"/>
      <c r="E478" s="274"/>
      <c r="F478" s="274"/>
      <c r="G478" s="274"/>
      <c r="H478" s="274"/>
      <c r="I478" s="274"/>
      <c r="J478" s="274"/>
      <c r="K478" s="274"/>
      <c r="L478" s="274"/>
    </row>
    <row r="479" spans="1:12" s="397" customFormat="1" ht="18">
      <c r="A479" s="271"/>
      <c r="B479" s="272"/>
      <c r="C479" s="412"/>
      <c r="D479" s="274"/>
      <c r="E479" s="274"/>
      <c r="F479" s="274"/>
      <c r="G479" s="274"/>
      <c r="H479" s="274"/>
      <c r="I479" s="274"/>
      <c r="J479" s="274"/>
      <c r="K479" s="274"/>
      <c r="L479" s="274"/>
    </row>
    <row r="480" spans="1:12" s="397" customFormat="1" ht="18">
      <c r="A480" s="271"/>
      <c r="B480" s="272"/>
      <c r="C480" s="412"/>
      <c r="D480" s="274"/>
      <c r="E480" s="274"/>
      <c r="F480" s="274"/>
      <c r="G480" s="274"/>
      <c r="H480" s="274"/>
      <c r="I480" s="274"/>
      <c r="J480" s="274"/>
      <c r="K480" s="274"/>
      <c r="L480" s="274"/>
    </row>
    <row r="481" spans="1:12" s="397" customFormat="1" ht="18">
      <c r="A481" s="271"/>
      <c r="B481" s="272"/>
      <c r="C481" s="412"/>
      <c r="D481" s="274"/>
      <c r="E481" s="274"/>
      <c r="F481" s="274"/>
      <c r="G481" s="274"/>
      <c r="H481" s="274"/>
      <c r="I481" s="274"/>
      <c r="J481" s="274"/>
      <c r="K481" s="274"/>
      <c r="L481" s="274"/>
    </row>
    <row r="482" spans="1:12" s="397" customFormat="1" ht="18">
      <c r="A482" s="271"/>
      <c r="B482" s="272"/>
      <c r="C482" s="412"/>
      <c r="D482" s="274"/>
      <c r="E482" s="274"/>
      <c r="F482" s="274"/>
      <c r="G482" s="274"/>
      <c r="H482" s="274"/>
      <c r="I482" s="274"/>
      <c r="J482" s="274"/>
      <c r="K482" s="274"/>
      <c r="L482" s="274"/>
    </row>
    <row r="483" spans="1:12" s="397" customFormat="1" ht="18">
      <c r="A483" s="271"/>
      <c r="B483" s="272"/>
      <c r="C483" s="412"/>
      <c r="D483" s="274"/>
      <c r="E483" s="274"/>
      <c r="F483" s="274"/>
      <c r="G483" s="274"/>
      <c r="H483" s="274"/>
      <c r="I483" s="274"/>
      <c r="J483" s="274"/>
      <c r="K483" s="274"/>
      <c r="L483" s="274"/>
    </row>
    <row r="484" spans="1:12" s="397" customFormat="1" ht="18">
      <c r="A484" s="271"/>
      <c r="B484" s="272"/>
      <c r="C484" s="412"/>
      <c r="D484" s="274"/>
      <c r="E484" s="274"/>
      <c r="F484" s="274"/>
      <c r="G484" s="274"/>
      <c r="H484" s="274"/>
      <c r="I484" s="274"/>
      <c r="J484" s="274"/>
      <c r="K484" s="274"/>
      <c r="L484" s="274"/>
    </row>
    <row r="485" spans="1:12" s="397" customFormat="1" ht="18">
      <c r="A485" s="271"/>
      <c r="B485" s="272"/>
      <c r="C485" s="412"/>
      <c r="D485" s="274"/>
      <c r="E485" s="274"/>
      <c r="F485" s="274"/>
      <c r="G485" s="274"/>
      <c r="H485" s="274"/>
      <c r="I485" s="274"/>
      <c r="J485" s="274"/>
      <c r="K485" s="274"/>
      <c r="L485" s="274"/>
    </row>
    <row r="486" spans="1:12" s="397" customFormat="1" ht="18">
      <c r="A486" s="271"/>
      <c r="B486" s="272"/>
      <c r="C486" s="412"/>
      <c r="D486" s="274"/>
      <c r="E486" s="274"/>
      <c r="F486" s="274"/>
      <c r="G486" s="274"/>
      <c r="H486" s="274"/>
      <c r="I486" s="274"/>
      <c r="J486" s="274"/>
      <c r="K486" s="274"/>
      <c r="L486" s="274"/>
    </row>
    <row r="487" spans="1:12" s="397" customFormat="1" ht="18">
      <c r="A487" s="271"/>
      <c r="B487" s="272"/>
      <c r="C487" s="412"/>
      <c r="D487" s="274"/>
      <c r="E487" s="274"/>
      <c r="F487" s="274"/>
      <c r="G487" s="274"/>
      <c r="H487" s="274"/>
      <c r="I487" s="274"/>
      <c r="J487" s="274"/>
      <c r="K487" s="274"/>
      <c r="L487" s="274"/>
    </row>
    <row r="488" spans="1:12" s="397" customFormat="1" ht="18">
      <c r="A488" s="271"/>
      <c r="B488" s="272"/>
      <c r="C488" s="412"/>
      <c r="D488" s="274"/>
      <c r="E488" s="274"/>
      <c r="F488" s="274"/>
      <c r="G488" s="274"/>
      <c r="H488" s="274"/>
      <c r="I488" s="274"/>
      <c r="J488" s="274"/>
      <c r="K488" s="274"/>
      <c r="L488" s="274"/>
    </row>
    <row r="489" spans="1:12" s="397" customFormat="1" ht="18">
      <c r="A489" s="271"/>
      <c r="B489" s="272"/>
      <c r="C489" s="412"/>
      <c r="D489" s="274"/>
      <c r="E489" s="274"/>
      <c r="F489" s="274"/>
      <c r="G489" s="274"/>
      <c r="H489" s="274"/>
      <c r="I489" s="274"/>
      <c r="J489" s="274"/>
      <c r="K489" s="274"/>
      <c r="L489" s="274"/>
    </row>
    <row r="490" spans="1:12" s="397" customFormat="1" ht="18">
      <c r="A490" s="271"/>
      <c r="B490" s="272"/>
      <c r="C490" s="412"/>
      <c r="D490" s="274"/>
      <c r="E490" s="274"/>
      <c r="F490" s="274"/>
      <c r="G490" s="274"/>
      <c r="H490" s="274"/>
      <c r="I490" s="274"/>
      <c r="J490" s="274"/>
      <c r="K490" s="274"/>
      <c r="L490" s="274"/>
    </row>
    <row r="491" spans="1:12" s="397" customFormat="1" ht="18">
      <c r="A491" s="271"/>
      <c r="B491" s="272"/>
      <c r="C491" s="412"/>
      <c r="D491" s="274"/>
      <c r="E491" s="274"/>
      <c r="F491" s="274"/>
      <c r="G491" s="274"/>
      <c r="H491" s="274"/>
      <c r="I491" s="274"/>
      <c r="J491" s="274"/>
      <c r="K491" s="274"/>
      <c r="L491" s="274"/>
    </row>
    <row r="492" spans="1:12" s="397" customFormat="1" ht="18">
      <c r="A492" s="271"/>
      <c r="B492" s="272"/>
      <c r="C492" s="412"/>
      <c r="D492" s="274"/>
      <c r="E492" s="274"/>
      <c r="F492" s="274"/>
      <c r="G492" s="274"/>
      <c r="H492" s="274"/>
      <c r="I492" s="274"/>
      <c r="J492" s="274"/>
      <c r="K492" s="274"/>
      <c r="L492" s="274"/>
    </row>
    <row r="493" spans="1:12" s="397" customFormat="1" ht="18">
      <c r="A493" s="271"/>
      <c r="B493" s="272"/>
      <c r="C493" s="412"/>
      <c r="D493" s="274"/>
      <c r="E493" s="274"/>
      <c r="F493" s="274"/>
      <c r="G493" s="274"/>
      <c r="H493" s="274"/>
      <c r="I493" s="274"/>
      <c r="J493" s="274"/>
      <c r="K493" s="274"/>
      <c r="L493" s="274"/>
    </row>
    <row r="494" spans="1:12" s="397" customFormat="1" ht="18">
      <c r="A494" s="271"/>
      <c r="B494" s="272"/>
      <c r="C494" s="412"/>
      <c r="D494" s="274"/>
      <c r="E494" s="274"/>
      <c r="F494" s="274"/>
      <c r="G494" s="274"/>
      <c r="H494" s="274"/>
      <c r="I494" s="274"/>
      <c r="J494" s="274"/>
      <c r="K494" s="274"/>
      <c r="L494" s="274"/>
    </row>
    <row r="495" spans="1:12" s="397" customFormat="1" ht="18">
      <c r="A495" s="271"/>
      <c r="B495" s="272"/>
      <c r="C495" s="412"/>
      <c r="D495" s="274"/>
      <c r="E495" s="274"/>
      <c r="F495" s="274"/>
      <c r="G495" s="274"/>
      <c r="H495" s="274"/>
      <c r="I495" s="274"/>
      <c r="J495" s="274"/>
      <c r="K495" s="274"/>
      <c r="L495" s="274"/>
    </row>
    <row r="496" spans="1:12" s="397" customFormat="1" ht="18">
      <c r="A496" s="271"/>
      <c r="B496" s="272"/>
      <c r="C496" s="412"/>
      <c r="D496" s="274"/>
      <c r="E496" s="274"/>
      <c r="F496" s="274"/>
      <c r="G496" s="274"/>
      <c r="H496" s="274"/>
      <c r="I496" s="274"/>
      <c r="J496" s="274"/>
      <c r="K496" s="274"/>
      <c r="L496" s="274"/>
    </row>
    <row r="497" spans="1:12" s="397" customFormat="1" ht="18">
      <c r="A497" s="271"/>
      <c r="B497" s="272"/>
      <c r="C497" s="412"/>
      <c r="D497" s="274"/>
      <c r="E497" s="274"/>
      <c r="F497" s="274"/>
      <c r="G497" s="274"/>
      <c r="H497" s="274"/>
      <c r="I497" s="274"/>
      <c r="J497" s="274"/>
      <c r="K497" s="274"/>
      <c r="L497" s="274"/>
    </row>
    <row r="498" spans="1:12" s="397" customFormat="1" ht="18">
      <c r="A498" s="271"/>
      <c r="B498" s="272"/>
      <c r="C498" s="412"/>
      <c r="D498" s="274"/>
      <c r="E498" s="274"/>
      <c r="F498" s="274"/>
      <c r="G498" s="274"/>
      <c r="H498" s="274"/>
      <c r="I498" s="274"/>
      <c r="J498" s="274"/>
      <c r="K498" s="274"/>
      <c r="L498" s="274"/>
    </row>
    <row r="499" spans="1:12" s="397" customFormat="1" ht="18">
      <c r="A499" s="271"/>
      <c r="B499" s="272"/>
      <c r="C499" s="412"/>
      <c r="D499" s="274"/>
      <c r="E499" s="274"/>
      <c r="F499" s="274"/>
      <c r="G499" s="274"/>
      <c r="H499" s="274"/>
      <c r="I499" s="274"/>
      <c r="J499" s="274"/>
      <c r="K499" s="274"/>
      <c r="L499" s="274"/>
    </row>
    <row r="500" spans="1:12" s="397" customFormat="1" ht="18">
      <c r="A500" s="271"/>
      <c r="B500" s="272"/>
      <c r="C500" s="412"/>
      <c r="D500" s="274"/>
      <c r="E500" s="274"/>
      <c r="F500" s="274"/>
      <c r="G500" s="274"/>
      <c r="H500" s="274"/>
      <c r="I500" s="274"/>
      <c r="J500" s="274"/>
      <c r="K500" s="274"/>
      <c r="L500" s="274"/>
    </row>
    <row r="501" spans="1:12" s="397" customFormat="1" ht="18">
      <c r="A501" s="271"/>
      <c r="B501" s="272"/>
      <c r="C501" s="412"/>
      <c r="D501" s="274"/>
      <c r="E501" s="274"/>
      <c r="F501" s="274"/>
      <c r="G501" s="274"/>
      <c r="H501" s="274"/>
      <c r="I501" s="274"/>
      <c r="J501" s="274"/>
      <c r="K501" s="274"/>
      <c r="L501" s="274"/>
    </row>
    <row r="502" spans="1:12" s="397" customFormat="1" ht="18">
      <c r="A502" s="271"/>
      <c r="B502" s="272"/>
      <c r="C502" s="412"/>
      <c r="D502" s="274"/>
      <c r="E502" s="274"/>
      <c r="F502" s="274"/>
      <c r="G502" s="274"/>
      <c r="H502" s="274"/>
      <c r="I502" s="274"/>
      <c r="J502" s="274"/>
      <c r="K502" s="274"/>
      <c r="L502" s="274"/>
    </row>
    <row r="503" spans="1:12" s="397" customFormat="1" ht="18">
      <c r="A503" s="271"/>
      <c r="B503" s="272"/>
      <c r="C503" s="412"/>
      <c r="D503" s="274"/>
      <c r="E503" s="274"/>
      <c r="F503" s="274"/>
      <c r="G503" s="274"/>
      <c r="H503" s="274"/>
      <c r="I503" s="274"/>
      <c r="J503" s="274"/>
      <c r="K503" s="274"/>
      <c r="L503" s="274"/>
    </row>
    <row r="504" spans="1:12" s="397" customFormat="1" ht="18">
      <c r="A504" s="271"/>
      <c r="B504" s="272"/>
      <c r="C504" s="412"/>
      <c r="D504" s="274"/>
      <c r="E504" s="274"/>
      <c r="F504" s="274"/>
      <c r="G504" s="274"/>
      <c r="H504" s="274"/>
      <c r="I504" s="274"/>
      <c r="J504" s="274"/>
      <c r="K504" s="274"/>
      <c r="L504" s="274"/>
    </row>
    <row r="505" spans="1:12" s="397" customFormat="1" ht="18">
      <c r="A505" s="271"/>
      <c r="B505" s="272"/>
      <c r="C505" s="412"/>
      <c r="D505" s="274"/>
      <c r="E505" s="274"/>
      <c r="F505" s="274"/>
      <c r="G505" s="274"/>
      <c r="H505" s="274"/>
      <c r="I505" s="274"/>
      <c r="J505" s="274"/>
      <c r="K505" s="274"/>
      <c r="L505" s="274"/>
    </row>
    <row r="506" spans="1:12" s="397" customFormat="1" ht="18">
      <c r="A506" s="271"/>
      <c r="B506" s="272"/>
      <c r="C506" s="412"/>
      <c r="D506" s="274"/>
      <c r="E506" s="274"/>
      <c r="F506" s="274"/>
      <c r="G506" s="274"/>
      <c r="H506" s="274"/>
      <c r="I506" s="274"/>
      <c r="J506" s="274"/>
      <c r="K506" s="274"/>
      <c r="L506" s="274"/>
    </row>
    <row r="507" spans="1:12" s="397" customFormat="1" ht="18">
      <c r="A507" s="271"/>
      <c r="B507" s="272"/>
      <c r="C507" s="412"/>
      <c r="D507" s="274"/>
      <c r="E507" s="274"/>
      <c r="F507" s="274"/>
      <c r="G507" s="274"/>
      <c r="H507" s="274"/>
      <c r="I507" s="274"/>
      <c r="J507" s="274"/>
      <c r="K507" s="274"/>
      <c r="L507" s="274"/>
    </row>
    <row r="508" spans="1:12" s="397" customFormat="1" ht="18">
      <c r="A508" s="271"/>
      <c r="B508" s="272"/>
      <c r="C508" s="412"/>
      <c r="D508" s="274"/>
      <c r="E508" s="274"/>
      <c r="F508" s="274"/>
      <c r="G508" s="274"/>
      <c r="H508" s="274"/>
      <c r="I508" s="274"/>
      <c r="J508" s="274"/>
      <c r="K508" s="274"/>
      <c r="L508" s="274"/>
    </row>
    <row r="509" spans="1:12" s="397" customFormat="1" ht="18">
      <c r="A509" s="271"/>
      <c r="B509" s="272"/>
      <c r="C509" s="412"/>
      <c r="D509" s="274"/>
      <c r="E509" s="274"/>
      <c r="F509" s="274"/>
      <c r="G509" s="274"/>
      <c r="H509" s="274"/>
      <c r="I509" s="274"/>
      <c r="J509" s="274"/>
      <c r="K509" s="274"/>
      <c r="L509" s="274"/>
    </row>
    <row r="510" spans="1:12" s="397" customFormat="1" ht="18">
      <c r="A510" s="271"/>
      <c r="B510" s="272"/>
      <c r="C510" s="412"/>
      <c r="D510" s="274"/>
      <c r="E510" s="274"/>
      <c r="F510" s="274"/>
      <c r="G510" s="274"/>
      <c r="H510" s="274"/>
      <c r="I510" s="274"/>
      <c r="J510" s="274"/>
      <c r="K510" s="274"/>
      <c r="L510" s="274"/>
    </row>
    <row r="511" spans="1:12" s="397" customFormat="1" ht="18">
      <c r="A511" s="271"/>
      <c r="B511" s="272"/>
      <c r="C511" s="412"/>
      <c r="D511" s="274"/>
      <c r="E511" s="274"/>
      <c r="F511" s="274"/>
      <c r="G511" s="274"/>
      <c r="H511" s="274"/>
      <c r="I511" s="274"/>
      <c r="J511" s="274"/>
      <c r="K511" s="274"/>
      <c r="L511" s="274"/>
    </row>
    <row r="512" spans="1:12" s="397" customFormat="1" ht="18">
      <c r="A512" s="271"/>
      <c r="B512" s="272"/>
      <c r="C512" s="412"/>
      <c r="D512" s="274"/>
      <c r="E512" s="274"/>
      <c r="F512" s="274"/>
      <c r="G512" s="274"/>
      <c r="H512" s="274"/>
      <c r="I512" s="274"/>
      <c r="J512" s="274"/>
      <c r="K512" s="274"/>
      <c r="L512" s="274"/>
    </row>
    <row r="513" spans="1:12" s="397" customFormat="1" ht="18">
      <c r="A513" s="271"/>
      <c r="B513" s="272"/>
      <c r="C513" s="412"/>
      <c r="D513" s="274"/>
      <c r="E513" s="274"/>
      <c r="F513" s="274"/>
      <c r="G513" s="274"/>
      <c r="H513" s="274"/>
      <c r="I513" s="274"/>
      <c r="J513" s="274"/>
      <c r="K513" s="274"/>
      <c r="L513" s="274"/>
    </row>
    <row r="514" spans="1:12" s="397" customFormat="1" ht="18">
      <c r="A514" s="271"/>
      <c r="B514" s="272"/>
      <c r="C514" s="412"/>
      <c r="D514" s="274"/>
      <c r="E514" s="274"/>
      <c r="F514" s="274"/>
      <c r="G514" s="274"/>
      <c r="H514" s="274"/>
      <c r="I514" s="274"/>
      <c r="J514" s="274"/>
      <c r="K514" s="274"/>
      <c r="L514" s="274"/>
    </row>
    <row r="515" spans="1:12" s="397" customFormat="1" ht="18">
      <c r="A515" s="271"/>
      <c r="B515" s="272"/>
      <c r="C515" s="412"/>
      <c r="D515" s="274"/>
      <c r="E515" s="274"/>
      <c r="F515" s="274"/>
      <c r="G515" s="274"/>
      <c r="H515" s="274"/>
      <c r="I515" s="274"/>
      <c r="J515" s="274"/>
      <c r="K515" s="274"/>
      <c r="L515" s="274"/>
    </row>
    <row r="516" spans="1:12" s="397" customFormat="1" ht="18">
      <c r="A516" s="271"/>
      <c r="B516" s="272"/>
      <c r="C516" s="412"/>
      <c r="D516" s="274"/>
      <c r="E516" s="274"/>
      <c r="F516" s="274"/>
      <c r="G516" s="274"/>
      <c r="H516" s="274"/>
      <c r="I516" s="274"/>
      <c r="J516" s="274"/>
      <c r="K516" s="274"/>
      <c r="L516" s="274"/>
    </row>
    <row r="517" spans="1:12" s="397" customFormat="1" ht="18">
      <c r="A517" s="271"/>
      <c r="B517" s="272"/>
      <c r="C517" s="412"/>
      <c r="D517" s="274"/>
      <c r="E517" s="274"/>
      <c r="F517" s="274"/>
      <c r="G517" s="274"/>
      <c r="H517" s="274"/>
      <c r="I517" s="274"/>
      <c r="J517" s="274"/>
      <c r="K517" s="274"/>
      <c r="L517" s="274"/>
    </row>
    <row r="518" spans="1:12" s="397" customFormat="1" ht="18">
      <c r="A518" s="271"/>
      <c r="B518" s="272"/>
      <c r="C518" s="412"/>
      <c r="D518" s="274"/>
      <c r="E518" s="274"/>
      <c r="F518" s="274"/>
      <c r="G518" s="274"/>
      <c r="H518" s="274"/>
      <c r="I518" s="274"/>
      <c r="J518" s="274"/>
      <c r="K518" s="274"/>
      <c r="L518" s="274"/>
    </row>
    <row r="519" spans="1:12" s="397" customFormat="1" ht="18">
      <c r="A519" s="271"/>
      <c r="B519" s="272"/>
      <c r="C519" s="412"/>
      <c r="D519" s="274"/>
      <c r="E519" s="274"/>
      <c r="F519" s="274"/>
      <c r="G519" s="274"/>
      <c r="H519" s="274"/>
      <c r="I519" s="274"/>
      <c r="J519" s="274"/>
      <c r="K519" s="274"/>
      <c r="L519" s="274"/>
    </row>
    <row r="520" spans="1:12" s="397" customFormat="1" ht="18">
      <c r="A520" s="271"/>
      <c r="B520" s="272"/>
      <c r="C520" s="412"/>
      <c r="D520" s="274"/>
      <c r="E520" s="274"/>
      <c r="F520" s="274"/>
      <c r="G520" s="274"/>
      <c r="H520" s="274"/>
      <c r="I520" s="274"/>
      <c r="J520" s="274"/>
      <c r="K520" s="274"/>
      <c r="L520" s="274"/>
    </row>
    <row r="521" spans="1:12" s="397" customFormat="1" ht="18">
      <c r="A521" s="271"/>
      <c r="B521" s="272"/>
      <c r="C521" s="412"/>
      <c r="D521" s="274"/>
      <c r="E521" s="274"/>
      <c r="F521" s="274"/>
      <c r="G521" s="274"/>
      <c r="H521" s="274"/>
      <c r="I521" s="274"/>
      <c r="J521" s="274"/>
      <c r="K521" s="274"/>
      <c r="L521" s="274"/>
    </row>
    <row r="522" spans="1:12" s="397" customFormat="1" ht="18">
      <c r="A522" s="271"/>
      <c r="B522" s="272"/>
      <c r="C522" s="412"/>
      <c r="D522" s="274"/>
      <c r="E522" s="274"/>
      <c r="F522" s="274"/>
      <c r="G522" s="274"/>
      <c r="H522" s="274"/>
      <c r="I522" s="274"/>
      <c r="J522" s="274"/>
      <c r="K522" s="274"/>
      <c r="L522" s="274"/>
    </row>
    <row r="523" spans="1:12" s="397" customFormat="1" ht="18">
      <c r="A523" s="271"/>
      <c r="B523" s="272"/>
      <c r="C523" s="412"/>
      <c r="D523" s="274"/>
      <c r="E523" s="274"/>
      <c r="F523" s="274"/>
      <c r="G523" s="274"/>
      <c r="H523" s="274"/>
      <c r="I523" s="274"/>
      <c r="J523" s="274"/>
      <c r="K523" s="274"/>
      <c r="L523" s="274"/>
    </row>
    <row r="524" spans="1:12" s="397" customFormat="1" ht="18">
      <c r="A524" s="271"/>
      <c r="B524" s="272"/>
      <c r="C524" s="412"/>
      <c r="D524" s="274"/>
      <c r="E524" s="274"/>
      <c r="F524" s="274"/>
      <c r="G524" s="274"/>
      <c r="H524" s="274"/>
      <c r="I524" s="274"/>
      <c r="J524" s="274"/>
      <c r="K524" s="274"/>
      <c r="L524" s="274"/>
    </row>
    <row r="525" spans="1:12" s="397" customFormat="1" ht="18">
      <c r="A525" s="271"/>
      <c r="B525" s="272"/>
      <c r="C525" s="412"/>
      <c r="D525" s="274"/>
      <c r="E525" s="274"/>
      <c r="F525" s="274"/>
      <c r="G525" s="274"/>
      <c r="H525" s="274"/>
      <c r="I525" s="274"/>
      <c r="J525" s="274"/>
      <c r="K525" s="274"/>
      <c r="L525" s="274"/>
    </row>
    <row r="526" spans="1:12" s="397" customFormat="1" ht="18">
      <c r="A526" s="271"/>
      <c r="B526" s="272"/>
      <c r="C526" s="412"/>
      <c r="D526" s="274"/>
      <c r="E526" s="274"/>
      <c r="F526" s="274"/>
      <c r="G526" s="274"/>
      <c r="H526" s="274"/>
      <c r="I526" s="274"/>
      <c r="J526" s="274"/>
      <c r="K526" s="274"/>
      <c r="L526" s="274"/>
    </row>
    <row r="527" spans="1:12" s="397" customFormat="1" ht="18">
      <c r="A527" s="271"/>
      <c r="B527" s="272"/>
      <c r="C527" s="412"/>
      <c r="D527" s="274"/>
      <c r="E527" s="274"/>
      <c r="F527" s="274"/>
      <c r="G527" s="274"/>
      <c r="H527" s="274"/>
      <c r="I527" s="274"/>
      <c r="J527" s="274"/>
      <c r="K527" s="274"/>
      <c r="L527" s="274"/>
    </row>
    <row r="528" spans="1:12" s="397" customFormat="1" ht="18">
      <c r="A528" s="271"/>
      <c r="B528" s="272"/>
      <c r="C528" s="412"/>
      <c r="D528" s="274"/>
      <c r="E528" s="274"/>
      <c r="F528" s="274"/>
      <c r="G528" s="274"/>
      <c r="H528" s="274"/>
      <c r="I528" s="274"/>
      <c r="J528" s="274"/>
      <c r="K528" s="274"/>
      <c r="L528" s="274"/>
    </row>
    <row r="529" spans="1:12" s="397" customFormat="1" ht="18">
      <c r="A529" s="271"/>
      <c r="B529" s="272"/>
      <c r="C529" s="412"/>
      <c r="D529" s="274"/>
      <c r="E529" s="274"/>
      <c r="F529" s="274"/>
      <c r="G529" s="274"/>
      <c r="H529" s="274"/>
      <c r="I529" s="274"/>
      <c r="J529" s="274"/>
      <c r="K529" s="274"/>
      <c r="L529" s="274"/>
    </row>
    <row r="530" spans="1:12" s="397" customFormat="1" ht="18">
      <c r="A530" s="271"/>
      <c r="B530" s="272"/>
      <c r="C530" s="412"/>
      <c r="D530" s="274"/>
      <c r="E530" s="274"/>
      <c r="F530" s="274"/>
      <c r="G530" s="274"/>
      <c r="H530" s="274"/>
      <c r="I530" s="274"/>
      <c r="J530" s="274"/>
      <c r="K530" s="274"/>
      <c r="L530" s="274"/>
    </row>
    <row r="531" spans="1:12" s="397" customFormat="1" ht="18">
      <c r="A531" s="271"/>
      <c r="B531" s="272"/>
      <c r="C531" s="412"/>
      <c r="D531" s="274"/>
      <c r="E531" s="274"/>
      <c r="F531" s="274"/>
      <c r="G531" s="274"/>
      <c r="H531" s="274"/>
      <c r="I531" s="274"/>
      <c r="J531" s="274"/>
      <c r="K531" s="274"/>
      <c r="L531" s="274"/>
    </row>
    <row r="532" spans="1:12" s="397" customFormat="1" ht="18">
      <c r="A532" s="271"/>
      <c r="B532" s="272"/>
      <c r="C532" s="412"/>
      <c r="D532" s="274"/>
      <c r="E532" s="274"/>
      <c r="F532" s="274"/>
      <c r="G532" s="274"/>
      <c r="H532" s="274"/>
      <c r="I532" s="274"/>
      <c r="J532" s="274"/>
      <c r="K532" s="274"/>
      <c r="L532" s="274"/>
    </row>
    <row r="533" spans="1:12" s="397" customFormat="1" ht="18">
      <c r="A533" s="271"/>
      <c r="B533" s="272"/>
      <c r="C533" s="412"/>
      <c r="D533" s="274"/>
      <c r="E533" s="274"/>
      <c r="F533" s="274"/>
      <c r="G533" s="274"/>
      <c r="H533" s="274"/>
      <c r="I533" s="274"/>
      <c r="J533" s="274"/>
      <c r="K533" s="274"/>
      <c r="L533" s="274"/>
    </row>
    <row r="534" spans="1:12" s="397" customFormat="1" ht="18">
      <c r="A534" s="271"/>
      <c r="B534" s="272"/>
      <c r="C534" s="412"/>
      <c r="D534" s="274"/>
      <c r="E534" s="274"/>
      <c r="F534" s="274"/>
      <c r="G534" s="274"/>
      <c r="H534" s="274"/>
      <c r="I534" s="274"/>
      <c r="J534" s="274"/>
      <c r="K534" s="274"/>
      <c r="L534" s="274"/>
    </row>
    <row r="535" spans="1:12" s="397" customFormat="1" ht="18">
      <c r="A535" s="271"/>
      <c r="B535" s="272"/>
      <c r="C535" s="412"/>
      <c r="D535" s="274"/>
      <c r="E535" s="274"/>
      <c r="F535" s="274"/>
      <c r="G535" s="274"/>
      <c r="H535" s="274"/>
      <c r="I535" s="274"/>
      <c r="J535" s="274"/>
      <c r="K535" s="274"/>
      <c r="L535" s="274"/>
    </row>
    <row r="536" spans="1:12" s="397" customFormat="1" ht="18">
      <c r="A536" s="271"/>
      <c r="B536" s="272"/>
      <c r="C536" s="412"/>
      <c r="D536" s="274"/>
      <c r="E536" s="274"/>
      <c r="F536" s="274"/>
      <c r="G536" s="274"/>
      <c r="H536" s="274"/>
      <c r="I536" s="274"/>
      <c r="J536" s="274"/>
      <c r="K536" s="274"/>
      <c r="L536" s="274"/>
    </row>
    <row r="537" spans="1:12" s="397" customFormat="1" ht="18">
      <c r="A537" s="271"/>
      <c r="B537" s="272"/>
      <c r="C537" s="412"/>
      <c r="D537" s="274"/>
      <c r="E537" s="274"/>
      <c r="F537" s="274"/>
      <c r="G537" s="274"/>
      <c r="H537" s="274"/>
      <c r="I537" s="274"/>
      <c r="J537" s="274"/>
      <c r="K537" s="274"/>
      <c r="L537" s="274"/>
    </row>
    <row r="538" spans="1:12" s="397" customFormat="1" ht="18">
      <c r="A538" s="271"/>
      <c r="B538" s="272"/>
      <c r="C538" s="412"/>
      <c r="D538" s="274"/>
      <c r="E538" s="274"/>
      <c r="F538" s="274"/>
      <c r="G538" s="274"/>
      <c r="H538" s="274"/>
      <c r="I538" s="274"/>
      <c r="J538" s="274"/>
      <c r="K538" s="274"/>
      <c r="L538" s="274"/>
    </row>
    <row r="539" spans="1:12" s="397" customFormat="1" ht="18">
      <c r="A539" s="271"/>
      <c r="B539" s="272"/>
      <c r="C539" s="412"/>
      <c r="D539" s="274"/>
      <c r="E539" s="274"/>
      <c r="F539" s="274"/>
      <c r="G539" s="274"/>
      <c r="H539" s="274"/>
      <c r="I539" s="274"/>
      <c r="J539" s="274"/>
      <c r="K539" s="274"/>
      <c r="L539" s="274"/>
    </row>
    <row r="540" spans="1:12" s="397" customFormat="1" ht="18">
      <c r="A540" s="271"/>
      <c r="B540" s="272"/>
      <c r="C540" s="412"/>
      <c r="D540" s="274"/>
      <c r="E540" s="274"/>
      <c r="F540" s="274"/>
      <c r="G540" s="274"/>
      <c r="H540" s="274"/>
      <c r="I540" s="274"/>
      <c r="J540" s="274"/>
      <c r="K540" s="274"/>
      <c r="L540" s="274"/>
    </row>
    <row r="541" spans="1:12" s="397" customFormat="1" ht="18">
      <c r="A541" s="271"/>
      <c r="B541" s="272"/>
      <c r="C541" s="412"/>
      <c r="D541" s="274"/>
      <c r="E541" s="274"/>
      <c r="F541" s="274"/>
      <c r="G541" s="274"/>
      <c r="H541" s="274"/>
      <c r="I541" s="274"/>
      <c r="J541" s="274"/>
      <c r="K541" s="274"/>
      <c r="L541" s="274"/>
    </row>
    <row r="542" spans="1:12" s="397" customFormat="1" ht="18">
      <c r="A542" s="271"/>
      <c r="B542" s="272"/>
      <c r="C542" s="412"/>
      <c r="D542" s="274"/>
      <c r="E542" s="274"/>
      <c r="F542" s="274"/>
      <c r="G542" s="274"/>
      <c r="H542" s="274"/>
      <c r="I542" s="274"/>
      <c r="J542" s="274"/>
      <c r="K542" s="274"/>
      <c r="L542" s="274"/>
    </row>
    <row r="543" spans="1:12" s="397" customFormat="1" ht="18">
      <c r="A543" s="271"/>
      <c r="B543" s="272"/>
      <c r="C543" s="412"/>
      <c r="D543" s="274"/>
      <c r="E543" s="274"/>
      <c r="F543" s="274"/>
      <c r="G543" s="274"/>
      <c r="H543" s="274"/>
      <c r="I543" s="274"/>
      <c r="J543" s="274"/>
      <c r="K543" s="274"/>
      <c r="L543" s="274"/>
    </row>
    <row r="544" spans="1:12" s="397" customFormat="1" ht="18">
      <c r="A544" s="271"/>
      <c r="B544" s="272"/>
      <c r="C544" s="412"/>
      <c r="D544" s="274"/>
      <c r="E544" s="274"/>
      <c r="F544" s="274"/>
      <c r="G544" s="274"/>
      <c r="H544" s="274"/>
      <c r="I544" s="274"/>
      <c r="J544" s="274"/>
      <c r="K544" s="274"/>
      <c r="L544" s="274"/>
    </row>
    <row r="545" spans="1:12" s="397" customFormat="1" ht="18">
      <c r="A545" s="271"/>
      <c r="B545" s="272"/>
      <c r="C545" s="412"/>
      <c r="D545" s="274"/>
      <c r="E545" s="274"/>
      <c r="F545" s="274"/>
      <c r="G545" s="274"/>
      <c r="H545" s="274"/>
      <c r="I545" s="274"/>
      <c r="J545" s="274"/>
      <c r="K545" s="274"/>
      <c r="L545" s="274"/>
    </row>
    <row r="546" spans="1:12" s="397" customFormat="1" ht="18">
      <c r="A546" s="271"/>
      <c r="B546" s="272"/>
      <c r="C546" s="412"/>
      <c r="D546" s="274"/>
      <c r="E546" s="274"/>
      <c r="F546" s="274"/>
      <c r="G546" s="274"/>
      <c r="H546" s="274"/>
      <c r="I546" s="274"/>
      <c r="J546" s="274"/>
      <c r="K546" s="274"/>
      <c r="L546" s="274"/>
    </row>
    <row r="547" spans="1:12" s="397" customFormat="1" ht="18">
      <c r="A547" s="271"/>
      <c r="B547" s="272"/>
      <c r="C547" s="412"/>
      <c r="D547" s="274"/>
      <c r="E547" s="274"/>
      <c r="F547" s="274"/>
      <c r="G547" s="274"/>
      <c r="H547" s="274"/>
      <c r="I547" s="274"/>
      <c r="J547" s="274"/>
      <c r="K547" s="274"/>
      <c r="L547" s="274"/>
    </row>
    <row r="548" spans="1:12" s="397" customFormat="1" ht="18">
      <c r="A548" s="271"/>
      <c r="B548" s="272"/>
      <c r="C548" s="412"/>
      <c r="D548" s="274"/>
      <c r="E548" s="274"/>
      <c r="F548" s="274"/>
      <c r="G548" s="274"/>
      <c r="H548" s="274"/>
      <c r="I548" s="274"/>
      <c r="J548" s="274"/>
      <c r="K548" s="274"/>
      <c r="L548" s="274"/>
    </row>
    <row r="549" spans="1:12" s="397" customFormat="1" ht="18">
      <c r="A549" s="271"/>
      <c r="B549" s="272"/>
      <c r="C549" s="412"/>
      <c r="D549" s="274"/>
      <c r="E549" s="274"/>
      <c r="F549" s="274"/>
      <c r="G549" s="274"/>
      <c r="H549" s="274"/>
      <c r="I549" s="274"/>
      <c r="J549" s="274"/>
      <c r="K549" s="274"/>
      <c r="L549" s="274"/>
    </row>
    <row r="550" spans="1:12" s="397" customFormat="1" ht="18">
      <c r="A550" s="271"/>
      <c r="B550" s="272"/>
      <c r="C550" s="412"/>
      <c r="D550" s="274"/>
      <c r="E550" s="274"/>
      <c r="F550" s="274"/>
      <c r="G550" s="274"/>
      <c r="H550" s="274"/>
      <c r="I550" s="274"/>
      <c r="J550" s="274"/>
      <c r="K550" s="274"/>
      <c r="L550" s="274"/>
    </row>
    <row r="551" spans="1:12" s="397" customFormat="1" ht="18">
      <c r="A551" s="271"/>
      <c r="B551" s="272"/>
      <c r="C551" s="412"/>
      <c r="D551" s="274"/>
      <c r="E551" s="274"/>
      <c r="F551" s="274"/>
      <c r="G551" s="274"/>
      <c r="H551" s="274"/>
      <c r="I551" s="274"/>
      <c r="J551" s="274"/>
      <c r="K551" s="274"/>
      <c r="L551" s="274"/>
    </row>
    <row r="552" spans="1:12" s="397" customFormat="1" ht="18">
      <c r="A552" s="271"/>
      <c r="B552" s="272"/>
      <c r="C552" s="412"/>
      <c r="D552" s="274"/>
      <c r="E552" s="274"/>
      <c r="F552" s="274"/>
      <c r="G552" s="274"/>
      <c r="H552" s="274"/>
      <c r="I552" s="274"/>
      <c r="J552" s="274"/>
      <c r="K552" s="274"/>
      <c r="L552" s="274"/>
    </row>
    <row r="553" spans="1:12" s="397" customFormat="1" ht="18">
      <c r="A553" s="271"/>
      <c r="B553" s="272"/>
      <c r="C553" s="412"/>
      <c r="D553" s="274"/>
      <c r="E553" s="274"/>
      <c r="F553" s="274"/>
      <c r="G553" s="274"/>
      <c r="H553" s="274"/>
      <c r="I553" s="274"/>
      <c r="J553" s="274"/>
      <c r="K553" s="274"/>
      <c r="L553" s="274"/>
    </row>
    <row r="554" spans="1:12" s="397" customFormat="1" ht="18">
      <c r="A554" s="271"/>
      <c r="B554" s="272"/>
      <c r="C554" s="412"/>
      <c r="D554" s="274"/>
      <c r="E554" s="274"/>
      <c r="F554" s="274"/>
      <c r="G554" s="274"/>
      <c r="H554" s="274"/>
      <c r="I554" s="274"/>
      <c r="J554" s="274"/>
      <c r="K554" s="274"/>
      <c r="L554" s="274"/>
    </row>
    <row r="555" spans="1:12" s="397" customFormat="1" ht="18">
      <c r="A555" s="271"/>
      <c r="B555" s="272"/>
      <c r="C555" s="412"/>
      <c r="D555" s="274"/>
      <c r="E555" s="274"/>
      <c r="F555" s="274"/>
      <c r="G555" s="274"/>
      <c r="H555" s="274"/>
      <c r="I555" s="274"/>
      <c r="J555" s="274"/>
      <c r="K555" s="274"/>
      <c r="L555" s="274"/>
    </row>
    <row r="556" spans="1:12" s="397" customFormat="1" ht="18">
      <c r="A556" s="271"/>
      <c r="B556" s="272"/>
      <c r="C556" s="412"/>
      <c r="D556" s="274"/>
      <c r="E556" s="274"/>
      <c r="F556" s="274"/>
      <c r="G556" s="274"/>
      <c r="H556" s="274"/>
      <c r="I556" s="274"/>
      <c r="J556" s="274"/>
      <c r="K556" s="274"/>
      <c r="L556" s="274"/>
    </row>
    <row r="557" spans="1:12" s="397" customFormat="1" ht="18">
      <c r="A557" s="271"/>
      <c r="B557" s="272"/>
      <c r="C557" s="412"/>
      <c r="D557" s="274"/>
      <c r="E557" s="274"/>
      <c r="F557" s="274"/>
      <c r="G557" s="274"/>
      <c r="H557" s="274"/>
      <c r="I557" s="274"/>
      <c r="J557" s="274"/>
      <c r="K557" s="274"/>
      <c r="L557" s="274"/>
    </row>
    <row r="558" spans="1:12" s="397" customFormat="1" ht="18">
      <c r="A558" s="271"/>
      <c r="B558" s="272"/>
      <c r="C558" s="412"/>
      <c r="D558" s="274"/>
      <c r="E558" s="274"/>
      <c r="F558" s="274"/>
      <c r="G558" s="274"/>
      <c r="H558" s="274"/>
      <c r="I558" s="274"/>
      <c r="J558" s="274"/>
      <c r="K558" s="274"/>
      <c r="L558" s="274"/>
    </row>
    <row r="559" spans="1:12" s="397" customFormat="1" ht="18">
      <c r="A559" s="271"/>
      <c r="B559" s="272"/>
      <c r="C559" s="412"/>
      <c r="D559" s="274"/>
      <c r="E559" s="274"/>
      <c r="F559" s="274"/>
      <c r="G559" s="274"/>
      <c r="H559" s="274"/>
      <c r="I559" s="274"/>
      <c r="J559" s="274"/>
      <c r="K559" s="274"/>
      <c r="L559" s="274"/>
    </row>
    <row r="560" spans="1:12" s="397" customFormat="1" ht="18">
      <c r="A560" s="271"/>
      <c r="B560" s="272"/>
      <c r="C560" s="412"/>
      <c r="D560" s="274"/>
      <c r="E560" s="274"/>
      <c r="F560" s="274"/>
      <c r="G560" s="274"/>
      <c r="H560" s="274"/>
      <c r="I560" s="274"/>
      <c r="J560" s="274"/>
      <c r="K560" s="274"/>
      <c r="L560" s="274"/>
    </row>
    <row r="561" spans="1:12" s="397" customFormat="1" ht="18">
      <c r="A561" s="271"/>
      <c r="B561" s="272"/>
      <c r="C561" s="412"/>
      <c r="D561" s="274"/>
      <c r="E561" s="274"/>
      <c r="F561" s="274"/>
      <c r="G561" s="274"/>
      <c r="H561" s="274"/>
      <c r="I561" s="274"/>
      <c r="J561" s="274"/>
      <c r="K561" s="274"/>
      <c r="L561" s="274"/>
    </row>
    <row r="562" spans="1:12" s="397" customFormat="1" ht="18">
      <c r="A562" s="271"/>
      <c r="B562" s="272"/>
      <c r="C562" s="412"/>
      <c r="D562" s="274"/>
      <c r="E562" s="274"/>
      <c r="F562" s="274"/>
      <c r="G562" s="274"/>
      <c r="H562" s="274"/>
      <c r="I562" s="274"/>
      <c r="J562" s="274"/>
      <c r="K562" s="274"/>
      <c r="L562" s="274"/>
    </row>
  </sheetData>
  <sheetProtection/>
  <mergeCells count="12"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J5"/>
    <mergeCell ref="C228:L228"/>
    <mergeCell ref="K5:L5"/>
  </mergeCells>
  <conditionalFormatting sqref="C109:H111 C118:H118 C23:C25 C14 E14 C10 C15:F22 C53:H69 C28:C52 D29:F52 C70:F74 C76:F108 C112:F117 C119:F127 G159:H165 G167:H219 C131:F167 C169:F219">
    <cfRule type="cellIs" priority="2" dxfId="8" operator="equal" stopIfTrue="1">
      <formula>0</formula>
    </cfRule>
  </conditionalFormatting>
  <conditionalFormatting sqref="C109:C111 C118 C113:C115 C53:C69 E29:M74 C159:C165 G131:M219 E131:F167 C167 C193:C219 E169:F219 E76:M127">
    <cfRule type="cellIs" priority="1" dxfId="9" operator="equal" stopIfTrue="1">
      <formula>8223.307275</formula>
    </cfRule>
  </conditionalFormatting>
  <printOptions/>
  <pageMargins left="0.3937007874015748" right="0.1968503937007874" top="0.7480314960629921" bottom="0.7480314960629921" header="0.5118110236220472" footer="0.5118110236220472"/>
  <pageSetup fitToHeight="2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497"/>
  <sheetViews>
    <sheetView tabSelected="1" workbookViewId="0" topLeftCell="A150">
      <selection activeCell="G159" sqref="G159"/>
    </sheetView>
  </sheetViews>
  <sheetFormatPr defaultColWidth="9.140625" defaultRowHeight="15"/>
  <cols>
    <col min="1" max="1" width="4.421875" style="271" customWidth="1"/>
    <col min="2" max="2" width="12.421875" style="272" customWidth="1"/>
    <col min="3" max="3" width="41.140625" style="273" customWidth="1"/>
    <col min="4" max="4" width="13.00390625" style="274" customWidth="1"/>
    <col min="5" max="5" width="10.7109375" style="275" customWidth="1"/>
    <col min="6" max="6" width="10.57421875" style="275" customWidth="1"/>
    <col min="7" max="7" width="11.7109375" style="275" customWidth="1"/>
    <col min="8" max="8" width="12.28125" style="275" customWidth="1"/>
    <col min="9" max="9" width="10.140625" style="275" bestFit="1" customWidth="1"/>
    <col min="10" max="10" width="11.7109375" style="275" customWidth="1"/>
    <col min="11" max="11" width="9.8515625" style="275" bestFit="1" customWidth="1"/>
    <col min="12" max="12" width="13.140625" style="275" customWidth="1"/>
    <col min="13" max="13" width="15.28125" style="264" customWidth="1"/>
    <col min="14" max="16384" width="9.140625" style="264" customWidth="1"/>
  </cols>
  <sheetData>
    <row r="1" spans="1:13" ht="18">
      <c r="A1" s="442" t="s">
        <v>159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8">
      <c r="A2" s="443" t="s">
        <v>163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1:12" ht="18">
      <c r="A3" s="265"/>
      <c r="B3" s="266" t="s">
        <v>3</v>
      </c>
      <c r="C3" s="267"/>
      <c r="D3" s="268">
        <f>M160/1000</f>
        <v>0</v>
      </c>
      <c r="E3" s="269" t="s">
        <v>9</v>
      </c>
      <c r="F3" s="269"/>
      <c r="G3" s="269"/>
      <c r="H3" s="269"/>
      <c r="I3" s="270" t="s">
        <v>183</v>
      </c>
      <c r="J3" s="269"/>
      <c r="K3" s="269"/>
      <c r="L3" s="269"/>
    </row>
    <row r="4" ht="18.75" thickBot="1">
      <c r="I4" s="276"/>
    </row>
    <row r="5" spans="1:13" s="282" customFormat="1" ht="15.75" customHeight="1">
      <c r="A5" s="445" t="s">
        <v>1</v>
      </c>
      <c r="B5" s="447" t="s">
        <v>92</v>
      </c>
      <c r="C5" s="438" t="s">
        <v>43</v>
      </c>
      <c r="D5" s="438" t="s">
        <v>44</v>
      </c>
      <c r="E5" s="438" t="s">
        <v>45</v>
      </c>
      <c r="F5" s="438" t="s">
        <v>91</v>
      </c>
      <c r="G5" s="440" t="s">
        <v>71</v>
      </c>
      <c r="H5" s="440"/>
      <c r="I5" s="440" t="s">
        <v>73</v>
      </c>
      <c r="J5" s="440"/>
      <c r="K5" s="438" t="s">
        <v>74</v>
      </c>
      <c r="L5" s="438"/>
      <c r="M5" s="281" t="s">
        <v>75</v>
      </c>
    </row>
    <row r="6" spans="1:13" s="282" customFormat="1" ht="26.25" customHeight="1" thickBot="1">
      <c r="A6" s="446"/>
      <c r="B6" s="448"/>
      <c r="C6" s="439"/>
      <c r="D6" s="439"/>
      <c r="E6" s="439"/>
      <c r="F6" s="439"/>
      <c r="G6" s="284" t="s">
        <v>72</v>
      </c>
      <c r="H6" s="285" t="s">
        <v>69</v>
      </c>
      <c r="I6" s="284" t="s">
        <v>72</v>
      </c>
      <c r="J6" s="285" t="s">
        <v>69</v>
      </c>
      <c r="K6" s="284" t="s">
        <v>72</v>
      </c>
      <c r="L6" s="285" t="s">
        <v>69</v>
      </c>
      <c r="M6" s="286" t="s">
        <v>76</v>
      </c>
    </row>
    <row r="7" spans="1:13" ht="18.75" thickBot="1">
      <c r="A7" s="277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87">
        <v>7</v>
      </c>
      <c r="H7" s="288">
        <v>8</v>
      </c>
      <c r="I7" s="287">
        <v>9</v>
      </c>
      <c r="J7" s="288">
        <v>10</v>
      </c>
      <c r="K7" s="287">
        <v>11</v>
      </c>
      <c r="L7" s="288">
        <v>12</v>
      </c>
      <c r="M7" s="289">
        <v>13</v>
      </c>
    </row>
    <row r="8" spans="1:13" ht="18">
      <c r="A8" s="290"/>
      <c r="B8" s="279"/>
      <c r="C8" s="291" t="s">
        <v>179</v>
      </c>
      <c r="D8" s="279"/>
      <c r="E8" s="279"/>
      <c r="F8" s="279"/>
      <c r="G8" s="280"/>
      <c r="H8" s="292"/>
      <c r="I8" s="280"/>
      <c r="J8" s="292"/>
      <c r="K8" s="280"/>
      <c r="L8" s="292"/>
      <c r="M8" s="281"/>
    </row>
    <row r="9" spans="1:13" ht="30">
      <c r="A9" s="293"/>
      <c r="B9" s="294"/>
      <c r="C9" s="295" t="s">
        <v>19</v>
      </c>
      <c r="D9" s="189"/>
      <c r="E9" s="189"/>
      <c r="F9" s="189"/>
      <c r="G9" s="189"/>
      <c r="H9" s="189"/>
      <c r="I9" s="189"/>
      <c r="J9" s="189"/>
      <c r="K9" s="189"/>
      <c r="L9" s="189"/>
      <c r="M9" s="194"/>
    </row>
    <row r="10" spans="1:13" ht="75">
      <c r="A10" s="296">
        <v>1</v>
      </c>
      <c r="B10" s="297" t="s">
        <v>46</v>
      </c>
      <c r="C10" s="298" t="s">
        <v>102</v>
      </c>
      <c r="D10" s="297" t="s">
        <v>5</v>
      </c>
      <c r="E10" s="299"/>
      <c r="F10" s="300">
        <v>0.32</v>
      </c>
      <c r="G10" s="301"/>
      <c r="H10" s="301"/>
      <c r="I10" s="301"/>
      <c r="J10" s="301"/>
      <c r="K10" s="301"/>
      <c r="L10" s="301"/>
      <c r="M10" s="302"/>
    </row>
    <row r="11" spans="1:13" ht="18">
      <c r="A11" s="303"/>
      <c r="B11" s="304"/>
      <c r="C11" s="305" t="s">
        <v>47</v>
      </c>
      <c r="D11" s="306" t="s">
        <v>6</v>
      </c>
      <c r="E11" s="307">
        <v>93.22</v>
      </c>
      <c r="F11" s="307">
        <f>F10*E11</f>
        <v>29.8304</v>
      </c>
      <c r="G11" s="308"/>
      <c r="H11" s="307"/>
      <c r="I11" s="307"/>
      <c r="J11" s="307"/>
      <c r="K11" s="308"/>
      <c r="L11" s="307"/>
      <c r="M11" s="309"/>
    </row>
    <row r="12" spans="1:13" ht="18">
      <c r="A12" s="310"/>
      <c r="B12" s="311"/>
      <c r="C12" s="312" t="s">
        <v>12</v>
      </c>
      <c r="D12" s="313" t="s">
        <v>4</v>
      </c>
      <c r="E12" s="314"/>
      <c r="F12" s="314"/>
      <c r="G12" s="315"/>
      <c r="H12" s="315"/>
      <c r="I12" s="315"/>
      <c r="J12" s="315"/>
      <c r="K12" s="315"/>
      <c r="L12" s="315"/>
      <c r="M12" s="316"/>
    </row>
    <row r="13" spans="1:13" ht="18">
      <c r="A13" s="310"/>
      <c r="B13" s="311"/>
      <c r="C13" s="295" t="s">
        <v>13</v>
      </c>
      <c r="D13" s="317"/>
      <c r="E13" s="318"/>
      <c r="F13" s="318"/>
      <c r="G13" s="318"/>
      <c r="H13" s="318"/>
      <c r="I13" s="318"/>
      <c r="J13" s="318"/>
      <c r="K13" s="318"/>
      <c r="L13" s="318"/>
      <c r="M13" s="319"/>
    </row>
    <row r="14" spans="1:13" ht="45">
      <c r="A14" s="296">
        <v>1</v>
      </c>
      <c r="B14" s="320" t="s">
        <v>86</v>
      </c>
      <c r="C14" s="298" t="s">
        <v>84</v>
      </c>
      <c r="D14" s="306" t="s">
        <v>54</v>
      </c>
      <c r="E14" s="306" t="s">
        <v>2</v>
      </c>
      <c r="F14" s="321">
        <v>728</v>
      </c>
      <c r="G14" s="318"/>
      <c r="H14" s="322"/>
      <c r="I14" s="318"/>
      <c r="J14" s="322"/>
      <c r="K14" s="306"/>
      <c r="L14" s="322"/>
      <c r="M14" s="323"/>
    </row>
    <row r="15" spans="1:13" ht="18">
      <c r="A15" s="303"/>
      <c r="B15" s="306"/>
      <c r="C15" s="324" t="s">
        <v>50</v>
      </c>
      <c r="D15" s="306" t="s">
        <v>55</v>
      </c>
      <c r="E15" s="325">
        <v>0.02</v>
      </c>
      <c r="F15" s="307">
        <f>E15*F14</f>
        <v>14.56</v>
      </c>
      <c r="G15" s="307"/>
      <c r="H15" s="307"/>
      <c r="I15" s="307"/>
      <c r="J15" s="307"/>
      <c r="K15" s="307"/>
      <c r="L15" s="307"/>
      <c r="M15" s="309"/>
    </row>
    <row r="16" spans="1:13" ht="18">
      <c r="A16" s="303"/>
      <c r="B16" s="306"/>
      <c r="C16" s="324" t="s">
        <v>68</v>
      </c>
      <c r="D16" s="306" t="s">
        <v>56</v>
      </c>
      <c r="E16" s="308">
        <v>0.0448</v>
      </c>
      <c r="F16" s="307">
        <f>E16*F14</f>
        <v>32.614399999999996</v>
      </c>
      <c r="G16" s="307"/>
      <c r="H16" s="307"/>
      <c r="I16" s="307"/>
      <c r="J16" s="307"/>
      <c r="K16" s="307"/>
      <c r="L16" s="307"/>
      <c r="M16" s="309"/>
    </row>
    <row r="17" spans="1:13" ht="18">
      <c r="A17" s="303"/>
      <c r="B17" s="304"/>
      <c r="C17" s="324" t="s">
        <v>51</v>
      </c>
      <c r="D17" s="306" t="s">
        <v>4</v>
      </c>
      <c r="E17" s="326">
        <v>0.0021</v>
      </c>
      <c r="F17" s="307">
        <f>F14*E17</f>
        <v>1.5288</v>
      </c>
      <c r="G17" s="307"/>
      <c r="H17" s="307"/>
      <c r="I17" s="307"/>
      <c r="J17" s="307"/>
      <c r="K17" s="307"/>
      <c r="L17" s="307"/>
      <c r="M17" s="309"/>
    </row>
    <row r="18" spans="1:13" ht="18">
      <c r="A18" s="296">
        <v>2</v>
      </c>
      <c r="B18" s="327" t="s">
        <v>85</v>
      </c>
      <c r="C18" s="324" t="s">
        <v>88</v>
      </c>
      <c r="D18" s="306" t="s">
        <v>54</v>
      </c>
      <c r="E18" s="308" t="s">
        <v>2</v>
      </c>
      <c r="F18" s="321">
        <v>38</v>
      </c>
      <c r="G18" s="307"/>
      <c r="H18" s="307"/>
      <c r="I18" s="307"/>
      <c r="J18" s="307"/>
      <c r="K18" s="307"/>
      <c r="L18" s="307"/>
      <c r="M18" s="328"/>
    </row>
    <row r="19" spans="1:13" ht="18">
      <c r="A19" s="296"/>
      <c r="B19" s="306"/>
      <c r="C19" s="324" t="s">
        <v>50</v>
      </c>
      <c r="D19" s="306" t="s">
        <v>57</v>
      </c>
      <c r="E19" s="308">
        <v>2.06</v>
      </c>
      <c r="F19" s="307">
        <f>F18*E19</f>
        <v>78.28</v>
      </c>
      <c r="G19" s="307"/>
      <c r="H19" s="307"/>
      <c r="I19" s="307"/>
      <c r="J19" s="307"/>
      <c r="K19" s="307"/>
      <c r="L19" s="307"/>
      <c r="M19" s="309"/>
    </row>
    <row r="20" spans="1:13" ht="30">
      <c r="A20" s="296">
        <v>3</v>
      </c>
      <c r="B20" s="327" t="s">
        <v>10</v>
      </c>
      <c r="C20" s="324" t="s">
        <v>52</v>
      </c>
      <c r="D20" s="306" t="s">
        <v>54</v>
      </c>
      <c r="E20" s="308" t="s">
        <v>2</v>
      </c>
      <c r="F20" s="321">
        <f>F18</f>
        <v>38</v>
      </c>
      <c r="G20" s="307"/>
      <c r="H20" s="307"/>
      <c r="I20" s="307"/>
      <c r="J20" s="307"/>
      <c r="K20" s="307"/>
      <c r="L20" s="307"/>
      <c r="M20" s="328"/>
    </row>
    <row r="21" spans="1:13" ht="18">
      <c r="A21" s="303"/>
      <c r="B21" s="306"/>
      <c r="C21" s="324" t="s">
        <v>50</v>
      </c>
      <c r="D21" s="306" t="s">
        <v>57</v>
      </c>
      <c r="E21" s="308">
        <v>0.87</v>
      </c>
      <c r="F21" s="307">
        <f>F20*E21</f>
        <v>33.06</v>
      </c>
      <c r="G21" s="307"/>
      <c r="H21" s="307"/>
      <c r="I21" s="307"/>
      <c r="J21" s="307"/>
      <c r="K21" s="307"/>
      <c r="L21" s="307"/>
      <c r="M21" s="309"/>
    </row>
    <row r="22" spans="1:13" ht="18">
      <c r="A22" s="296">
        <v>4</v>
      </c>
      <c r="B22" s="304" t="s">
        <v>58</v>
      </c>
      <c r="C22" s="324" t="s">
        <v>141</v>
      </c>
      <c r="D22" s="306" t="s">
        <v>11</v>
      </c>
      <c r="E22" s="307">
        <v>1.9</v>
      </c>
      <c r="F22" s="321">
        <f>(F14+F20)*1.9</f>
        <v>1455.3999999999999</v>
      </c>
      <c r="G22" s="307"/>
      <c r="H22" s="307"/>
      <c r="I22" s="307"/>
      <c r="J22" s="307"/>
      <c r="K22" s="307"/>
      <c r="L22" s="307"/>
      <c r="M22" s="309"/>
    </row>
    <row r="23" spans="1:13" ht="30">
      <c r="A23" s="296">
        <v>5</v>
      </c>
      <c r="B23" s="329" t="s">
        <v>93</v>
      </c>
      <c r="C23" s="324" t="s">
        <v>95</v>
      </c>
      <c r="D23" s="330" t="s">
        <v>82</v>
      </c>
      <c r="E23" s="308"/>
      <c r="F23" s="307">
        <v>1500</v>
      </c>
      <c r="G23" s="308"/>
      <c r="H23" s="307"/>
      <c r="I23" s="308"/>
      <c r="J23" s="307"/>
      <c r="K23" s="308"/>
      <c r="L23" s="307"/>
      <c r="M23" s="309"/>
    </row>
    <row r="24" spans="1:13" ht="18">
      <c r="A24" s="331"/>
      <c r="B24" s="332"/>
      <c r="C24" s="333" t="s">
        <v>96</v>
      </c>
      <c r="D24" s="334" t="s">
        <v>94</v>
      </c>
      <c r="E24" s="335">
        <v>0.00067</v>
      </c>
      <c r="F24" s="307">
        <f>F23*E24</f>
        <v>1.0050000000000001</v>
      </c>
      <c r="G24" s="308"/>
      <c r="H24" s="307"/>
      <c r="I24" s="308"/>
      <c r="J24" s="307"/>
      <c r="K24" s="307"/>
      <c r="L24" s="307"/>
      <c r="M24" s="309"/>
    </row>
    <row r="25" spans="1:13" ht="18">
      <c r="A25" s="336"/>
      <c r="B25" s="337"/>
      <c r="C25" s="333" t="s">
        <v>97</v>
      </c>
      <c r="D25" s="334" t="s">
        <v>94</v>
      </c>
      <c r="E25" s="335">
        <v>0.00039</v>
      </c>
      <c r="F25" s="307">
        <f>F23*E25</f>
        <v>0.585</v>
      </c>
      <c r="G25" s="308"/>
      <c r="H25" s="307"/>
      <c r="I25" s="308"/>
      <c r="J25" s="307"/>
      <c r="K25" s="308"/>
      <c r="L25" s="307"/>
      <c r="M25" s="309"/>
    </row>
    <row r="26" spans="1:13" ht="18">
      <c r="A26" s="303"/>
      <c r="B26" s="304"/>
      <c r="C26" s="312" t="s">
        <v>14</v>
      </c>
      <c r="D26" s="313" t="s">
        <v>4</v>
      </c>
      <c r="E26" s="314"/>
      <c r="F26" s="314"/>
      <c r="G26" s="315"/>
      <c r="H26" s="315"/>
      <c r="I26" s="315"/>
      <c r="J26" s="315"/>
      <c r="K26" s="315"/>
      <c r="L26" s="315"/>
      <c r="M26" s="316"/>
    </row>
    <row r="27" spans="1:13" ht="18">
      <c r="A27" s="303"/>
      <c r="B27" s="304"/>
      <c r="C27" s="295" t="s">
        <v>15</v>
      </c>
      <c r="D27" s="313"/>
      <c r="E27" s="313"/>
      <c r="F27" s="313"/>
      <c r="G27" s="338"/>
      <c r="H27" s="338"/>
      <c r="I27" s="338"/>
      <c r="J27" s="338"/>
      <c r="K27" s="338"/>
      <c r="L27" s="338"/>
      <c r="M27" s="339"/>
    </row>
    <row r="28" spans="1:13" ht="30">
      <c r="A28" s="303"/>
      <c r="B28" s="304"/>
      <c r="C28" s="295" t="s">
        <v>144</v>
      </c>
      <c r="D28" s="313"/>
      <c r="E28" s="313"/>
      <c r="F28" s="313"/>
      <c r="G28" s="338"/>
      <c r="H28" s="338"/>
      <c r="I28" s="338"/>
      <c r="J28" s="338"/>
      <c r="K28" s="338"/>
      <c r="L28" s="338"/>
      <c r="M28" s="339"/>
    </row>
    <row r="29" spans="1:13" ht="45">
      <c r="A29" s="296">
        <v>1</v>
      </c>
      <c r="B29" s="320" t="s">
        <v>86</v>
      </c>
      <c r="C29" s="298" t="s">
        <v>87</v>
      </c>
      <c r="D29" s="306" t="s">
        <v>54</v>
      </c>
      <c r="E29" s="306" t="s">
        <v>2</v>
      </c>
      <c r="F29" s="321">
        <v>4</v>
      </c>
      <c r="G29" s="318"/>
      <c r="H29" s="322"/>
      <c r="I29" s="318"/>
      <c r="J29" s="322"/>
      <c r="K29" s="306"/>
      <c r="L29" s="322"/>
      <c r="M29" s="323"/>
    </row>
    <row r="30" spans="1:13" ht="18">
      <c r="A30" s="303"/>
      <c r="B30" s="306"/>
      <c r="C30" s="324" t="s">
        <v>50</v>
      </c>
      <c r="D30" s="306" t="s">
        <v>55</v>
      </c>
      <c r="E30" s="325">
        <v>0.02</v>
      </c>
      <c r="F30" s="307">
        <f>E30*F29</f>
        <v>0.08</v>
      </c>
      <c r="G30" s="307"/>
      <c r="H30" s="307"/>
      <c r="I30" s="307"/>
      <c r="J30" s="307"/>
      <c r="K30" s="307"/>
      <c r="L30" s="307"/>
      <c r="M30" s="309"/>
    </row>
    <row r="31" spans="1:13" ht="18">
      <c r="A31" s="303"/>
      <c r="B31" s="306"/>
      <c r="C31" s="324" t="s">
        <v>68</v>
      </c>
      <c r="D31" s="306" t="s">
        <v>56</v>
      </c>
      <c r="E31" s="308">
        <v>0.0448</v>
      </c>
      <c r="F31" s="307">
        <f>E31*F29</f>
        <v>0.1792</v>
      </c>
      <c r="G31" s="307"/>
      <c r="H31" s="307"/>
      <c r="I31" s="307"/>
      <c r="J31" s="307"/>
      <c r="K31" s="307"/>
      <c r="L31" s="307"/>
      <c r="M31" s="309"/>
    </row>
    <row r="32" spans="1:13" ht="18">
      <c r="A32" s="303"/>
      <c r="B32" s="304"/>
      <c r="C32" s="324" t="s">
        <v>51</v>
      </c>
      <c r="D32" s="306" t="s">
        <v>4</v>
      </c>
      <c r="E32" s="326">
        <v>0.0021</v>
      </c>
      <c r="F32" s="307">
        <f>F29*E32</f>
        <v>0.0084</v>
      </c>
      <c r="G32" s="307"/>
      <c r="H32" s="307"/>
      <c r="I32" s="307"/>
      <c r="J32" s="307"/>
      <c r="K32" s="307"/>
      <c r="L32" s="307"/>
      <c r="M32" s="309"/>
    </row>
    <row r="33" spans="1:13" ht="18">
      <c r="A33" s="296">
        <v>2</v>
      </c>
      <c r="B33" s="304" t="s">
        <v>58</v>
      </c>
      <c r="C33" s="324" t="s">
        <v>141</v>
      </c>
      <c r="D33" s="306" t="s">
        <v>11</v>
      </c>
      <c r="E33" s="307"/>
      <c r="F33" s="321">
        <f>F29*1.95</f>
        <v>7.8</v>
      </c>
      <c r="G33" s="307"/>
      <c r="H33" s="307"/>
      <c r="I33" s="307"/>
      <c r="J33" s="307"/>
      <c r="K33" s="307"/>
      <c r="L33" s="307"/>
      <c r="M33" s="309"/>
    </row>
    <row r="34" spans="1:13" ht="18">
      <c r="A34" s="296">
        <v>3</v>
      </c>
      <c r="B34" s="340" t="s">
        <v>81</v>
      </c>
      <c r="C34" s="324" t="s">
        <v>142</v>
      </c>
      <c r="D34" s="306" t="s">
        <v>54</v>
      </c>
      <c r="E34" s="308"/>
      <c r="F34" s="307">
        <v>1</v>
      </c>
      <c r="G34" s="308"/>
      <c r="H34" s="307"/>
      <c r="I34" s="308"/>
      <c r="J34" s="307"/>
      <c r="K34" s="308"/>
      <c r="L34" s="307"/>
      <c r="M34" s="309"/>
    </row>
    <row r="35" spans="1:13" ht="18">
      <c r="A35" s="303"/>
      <c r="B35" s="304"/>
      <c r="C35" s="305" t="s">
        <v>47</v>
      </c>
      <c r="D35" s="306" t="s">
        <v>6</v>
      </c>
      <c r="E35" s="307">
        <v>1.78</v>
      </c>
      <c r="F35" s="307">
        <f>F34*E35</f>
        <v>1.78</v>
      </c>
      <c r="G35" s="307"/>
      <c r="H35" s="307"/>
      <c r="I35" s="307"/>
      <c r="J35" s="307"/>
      <c r="K35" s="307"/>
      <c r="L35" s="307"/>
      <c r="M35" s="309"/>
    </row>
    <row r="36" spans="1:13" ht="18">
      <c r="A36" s="303"/>
      <c r="B36" s="304"/>
      <c r="C36" s="304" t="s">
        <v>59</v>
      </c>
      <c r="D36" s="306"/>
      <c r="E36" s="307"/>
      <c r="F36" s="307"/>
      <c r="G36" s="307"/>
      <c r="H36" s="307"/>
      <c r="I36" s="307"/>
      <c r="J36" s="307"/>
      <c r="K36" s="307"/>
      <c r="L36" s="307"/>
      <c r="M36" s="309"/>
    </row>
    <row r="37" spans="1:13" ht="18">
      <c r="A37" s="303"/>
      <c r="B37" s="304"/>
      <c r="C37" s="305" t="s">
        <v>143</v>
      </c>
      <c r="D37" s="306" t="s">
        <v>54</v>
      </c>
      <c r="E37" s="307">
        <v>1.1</v>
      </c>
      <c r="F37" s="307">
        <f>F34*E37</f>
        <v>1.1</v>
      </c>
      <c r="G37" s="307"/>
      <c r="H37" s="307"/>
      <c r="I37" s="307"/>
      <c r="J37" s="307"/>
      <c r="K37" s="307"/>
      <c r="L37" s="307"/>
      <c r="M37" s="309"/>
    </row>
    <row r="38" spans="1:13" ht="30">
      <c r="A38" s="303"/>
      <c r="B38" s="304" t="s">
        <v>58</v>
      </c>
      <c r="C38" s="324" t="s">
        <v>167</v>
      </c>
      <c r="D38" s="306" t="s">
        <v>11</v>
      </c>
      <c r="E38" s="307"/>
      <c r="F38" s="321">
        <f>F37*1.6</f>
        <v>1.7600000000000002</v>
      </c>
      <c r="G38" s="307"/>
      <c r="H38" s="307"/>
      <c r="I38" s="307"/>
      <c r="J38" s="307"/>
      <c r="K38" s="307"/>
      <c r="L38" s="307"/>
      <c r="M38" s="309"/>
    </row>
    <row r="39" spans="1:13" ht="31.5">
      <c r="A39" s="296">
        <v>4</v>
      </c>
      <c r="B39" s="341" t="s">
        <v>103</v>
      </c>
      <c r="C39" s="342" t="s">
        <v>144</v>
      </c>
      <c r="D39" s="330" t="s">
        <v>80</v>
      </c>
      <c r="E39" s="326"/>
      <c r="F39" s="307">
        <v>2.24</v>
      </c>
      <c r="G39" s="330"/>
      <c r="H39" s="343"/>
      <c r="I39" s="330"/>
      <c r="J39" s="343"/>
      <c r="K39" s="330"/>
      <c r="L39" s="343"/>
      <c r="M39" s="344"/>
    </row>
    <row r="40" spans="1:13" ht="18">
      <c r="A40" s="331"/>
      <c r="B40" s="332"/>
      <c r="C40" s="324" t="s">
        <v>50</v>
      </c>
      <c r="D40" s="306" t="s">
        <v>55</v>
      </c>
      <c r="E40" s="307">
        <v>3.42</v>
      </c>
      <c r="F40" s="325">
        <f>F39*E40</f>
        <v>7.660800000000001</v>
      </c>
      <c r="G40" s="307"/>
      <c r="H40" s="307"/>
      <c r="I40" s="307"/>
      <c r="J40" s="307"/>
      <c r="K40" s="307"/>
      <c r="L40" s="307"/>
      <c r="M40" s="345"/>
    </row>
    <row r="41" spans="1:13" ht="18">
      <c r="A41" s="331"/>
      <c r="B41" s="332"/>
      <c r="C41" s="346" t="s">
        <v>104</v>
      </c>
      <c r="D41" s="306" t="s">
        <v>56</v>
      </c>
      <c r="E41" s="307">
        <v>1.13</v>
      </c>
      <c r="F41" s="325">
        <f>F39*E41</f>
        <v>2.5312</v>
      </c>
      <c r="G41" s="307"/>
      <c r="H41" s="307"/>
      <c r="I41" s="307"/>
      <c r="J41" s="307"/>
      <c r="K41" s="307"/>
      <c r="L41" s="307"/>
      <c r="M41" s="345"/>
    </row>
    <row r="42" spans="1:13" ht="18">
      <c r="A42" s="331"/>
      <c r="B42" s="332"/>
      <c r="C42" s="304" t="s">
        <v>59</v>
      </c>
      <c r="D42" s="330"/>
      <c r="E42" s="326"/>
      <c r="F42" s="326"/>
      <c r="G42" s="307"/>
      <c r="H42" s="307"/>
      <c r="I42" s="307"/>
      <c r="J42" s="307"/>
      <c r="K42" s="307"/>
      <c r="L42" s="307"/>
      <c r="M42" s="345"/>
    </row>
    <row r="43" spans="1:13" ht="18">
      <c r="A43" s="331"/>
      <c r="B43" s="332"/>
      <c r="C43" s="346" t="s">
        <v>105</v>
      </c>
      <c r="D43" s="330" t="s">
        <v>80</v>
      </c>
      <c r="E43" s="325">
        <v>0.092</v>
      </c>
      <c r="F43" s="326">
        <f>F39*E43</f>
        <v>0.20608</v>
      </c>
      <c r="G43" s="307"/>
      <c r="H43" s="307"/>
      <c r="I43" s="307"/>
      <c r="J43" s="307"/>
      <c r="K43" s="307"/>
      <c r="L43" s="307"/>
      <c r="M43" s="345"/>
    </row>
    <row r="44" spans="1:13" ht="18">
      <c r="A44" s="331"/>
      <c r="B44" s="332"/>
      <c r="C44" s="346" t="s">
        <v>145</v>
      </c>
      <c r="D44" s="330" t="s">
        <v>18</v>
      </c>
      <c r="E44" s="326"/>
      <c r="F44" s="307">
        <v>16</v>
      </c>
      <c r="G44" s="307"/>
      <c r="H44" s="307"/>
      <c r="I44" s="307"/>
      <c r="J44" s="307"/>
      <c r="K44" s="307"/>
      <c r="L44" s="307"/>
      <c r="M44" s="345"/>
    </row>
    <row r="45" spans="1:13" ht="30">
      <c r="A45" s="331"/>
      <c r="B45" s="304" t="s">
        <v>58</v>
      </c>
      <c r="C45" s="324" t="s">
        <v>168</v>
      </c>
      <c r="D45" s="306" t="s">
        <v>11</v>
      </c>
      <c r="E45" s="307"/>
      <c r="F45" s="321">
        <f>F39*2.5</f>
        <v>5.6000000000000005</v>
      </c>
      <c r="G45" s="307"/>
      <c r="H45" s="307"/>
      <c r="I45" s="307"/>
      <c r="J45" s="307"/>
      <c r="K45" s="307"/>
      <c r="L45" s="307"/>
      <c r="M45" s="345"/>
    </row>
    <row r="46" spans="1:13" ht="30">
      <c r="A46" s="296">
        <v>5</v>
      </c>
      <c r="B46" s="347" t="s">
        <v>106</v>
      </c>
      <c r="C46" s="298" t="s">
        <v>107</v>
      </c>
      <c r="D46" s="306" t="s">
        <v>11</v>
      </c>
      <c r="E46" s="306" t="s">
        <v>2</v>
      </c>
      <c r="F46" s="321">
        <f>F45</f>
        <v>5.6000000000000005</v>
      </c>
      <c r="G46" s="318"/>
      <c r="H46" s="322"/>
      <c r="I46" s="318"/>
      <c r="J46" s="322"/>
      <c r="K46" s="306"/>
      <c r="L46" s="322"/>
      <c r="M46" s="323"/>
    </row>
    <row r="47" spans="1:13" ht="18">
      <c r="A47" s="303"/>
      <c r="B47" s="341" t="s">
        <v>108</v>
      </c>
      <c r="C47" s="324" t="s">
        <v>50</v>
      </c>
      <c r="D47" s="306" t="s">
        <v>55</v>
      </c>
      <c r="E47" s="307">
        <v>0.22</v>
      </c>
      <c r="F47" s="307">
        <f>E47*F46</f>
        <v>1.2320000000000002</v>
      </c>
      <c r="G47" s="307"/>
      <c r="H47" s="307"/>
      <c r="I47" s="307"/>
      <c r="J47" s="307"/>
      <c r="K47" s="307"/>
      <c r="L47" s="307"/>
      <c r="M47" s="345"/>
    </row>
    <row r="48" spans="1:13" ht="18">
      <c r="A48" s="303"/>
      <c r="B48" s="341" t="s">
        <v>109</v>
      </c>
      <c r="C48" s="324" t="s">
        <v>110</v>
      </c>
      <c r="D48" s="306" t="s">
        <v>56</v>
      </c>
      <c r="E48" s="308">
        <v>0.11</v>
      </c>
      <c r="F48" s="307">
        <f>E48*F46</f>
        <v>0.6160000000000001</v>
      </c>
      <c r="G48" s="307"/>
      <c r="H48" s="307"/>
      <c r="I48" s="307"/>
      <c r="J48" s="307"/>
      <c r="K48" s="307"/>
      <c r="L48" s="307"/>
      <c r="M48" s="345"/>
    </row>
    <row r="49" spans="1:13" ht="31.5">
      <c r="A49" s="296">
        <v>6</v>
      </c>
      <c r="B49" s="348" t="s">
        <v>146</v>
      </c>
      <c r="C49" s="346" t="s">
        <v>147</v>
      </c>
      <c r="D49" s="330" t="s">
        <v>82</v>
      </c>
      <c r="E49" s="330"/>
      <c r="F49" s="321">
        <v>26</v>
      </c>
      <c r="G49" s="330"/>
      <c r="H49" s="343"/>
      <c r="I49" s="330"/>
      <c r="J49" s="343"/>
      <c r="K49" s="330"/>
      <c r="L49" s="343"/>
      <c r="M49" s="344"/>
    </row>
    <row r="50" spans="1:13" ht="18">
      <c r="A50" s="331"/>
      <c r="B50" s="332"/>
      <c r="C50" s="305" t="s">
        <v>47</v>
      </c>
      <c r="D50" s="306" t="s">
        <v>55</v>
      </c>
      <c r="E50" s="325">
        <v>0.564</v>
      </c>
      <c r="F50" s="307">
        <f>F49*E50</f>
        <v>14.663999999999998</v>
      </c>
      <c r="G50" s="307"/>
      <c r="H50" s="307"/>
      <c r="I50" s="307"/>
      <c r="J50" s="307"/>
      <c r="K50" s="307"/>
      <c r="L50" s="307"/>
      <c r="M50" s="309"/>
    </row>
    <row r="51" spans="1:13" ht="18">
      <c r="A51" s="331"/>
      <c r="B51" s="332"/>
      <c r="C51" s="324" t="s">
        <v>51</v>
      </c>
      <c r="D51" s="306" t="s">
        <v>4</v>
      </c>
      <c r="E51" s="326">
        <v>0.0409</v>
      </c>
      <c r="F51" s="307">
        <f>F49*E51</f>
        <v>1.0634</v>
      </c>
      <c r="G51" s="307"/>
      <c r="H51" s="307"/>
      <c r="I51" s="307"/>
      <c r="J51" s="307"/>
      <c r="K51" s="307"/>
      <c r="L51" s="307"/>
      <c r="M51" s="309"/>
    </row>
    <row r="52" spans="1:13" ht="18">
      <c r="A52" s="331"/>
      <c r="B52" s="332"/>
      <c r="C52" s="304" t="s">
        <v>59</v>
      </c>
      <c r="D52" s="330"/>
      <c r="E52" s="307"/>
      <c r="F52" s="307"/>
      <c r="G52" s="307"/>
      <c r="H52" s="307"/>
      <c r="I52" s="307"/>
      <c r="J52" s="307"/>
      <c r="K52" s="307"/>
      <c r="L52" s="307"/>
      <c r="M52" s="309"/>
    </row>
    <row r="53" spans="1:13" ht="18">
      <c r="A53" s="331"/>
      <c r="B53" s="332"/>
      <c r="C53" s="346" t="s">
        <v>148</v>
      </c>
      <c r="D53" s="330" t="s">
        <v>11</v>
      </c>
      <c r="E53" s="326">
        <v>0.0045</v>
      </c>
      <c r="F53" s="326">
        <f>F49*E53</f>
        <v>0.11699999999999999</v>
      </c>
      <c r="G53" s="307"/>
      <c r="H53" s="307"/>
      <c r="I53" s="307"/>
      <c r="J53" s="307"/>
      <c r="K53" s="307"/>
      <c r="L53" s="307"/>
      <c r="M53" s="309"/>
    </row>
    <row r="54" spans="1:13" ht="18">
      <c r="A54" s="331"/>
      <c r="B54" s="332"/>
      <c r="C54" s="346" t="s">
        <v>60</v>
      </c>
      <c r="D54" s="330" t="s">
        <v>4</v>
      </c>
      <c r="E54" s="326">
        <v>0.265</v>
      </c>
      <c r="F54" s="307">
        <f>F49*E54</f>
        <v>6.890000000000001</v>
      </c>
      <c r="G54" s="307"/>
      <c r="H54" s="307"/>
      <c r="I54" s="307"/>
      <c r="J54" s="307"/>
      <c r="K54" s="307"/>
      <c r="L54" s="307"/>
      <c r="M54" s="309"/>
    </row>
    <row r="55" spans="1:13" ht="31.5">
      <c r="A55" s="331"/>
      <c r="B55" s="304" t="s">
        <v>58</v>
      </c>
      <c r="C55" s="346" t="s">
        <v>169</v>
      </c>
      <c r="D55" s="306" t="s">
        <v>11</v>
      </c>
      <c r="E55" s="307"/>
      <c r="F55" s="349">
        <f>F53</f>
        <v>0.11699999999999999</v>
      </c>
      <c r="G55" s="307"/>
      <c r="H55" s="307"/>
      <c r="I55" s="307"/>
      <c r="J55" s="307"/>
      <c r="K55" s="307"/>
      <c r="L55" s="307"/>
      <c r="M55" s="309"/>
    </row>
    <row r="56" spans="1:13" ht="18">
      <c r="A56" s="296">
        <v>7</v>
      </c>
      <c r="B56" s="341" t="s">
        <v>149</v>
      </c>
      <c r="C56" s="342" t="s">
        <v>150</v>
      </c>
      <c r="D56" s="330" t="s">
        <v>11</v>
      </c>
      <c r="E56" s="350"/>
      <c r="F56" s="325">
        <f>F60+F61+F62</f>
        <v>0.646</v>
      </c>
      <c r="G56" s="351"/>
      <c r="H56" s="351"/>
      <c r="I56" s="351"/>
      <c r="J56" s="351"/>
      <c r="K56" s="351"/>
      <c r="L56" s="351"/>
      <c r="M56" s="352"/>
    </row>
    <row r="57" spans="1:13" ht="18">
      <c r="A57" s="353"/>
      <c r="B57" s="354"/>
      <c r="C57" s="305" t="s">
        <v>47</v>
      </c>
      <c r="D57" s="306" t="s">
        <v>55</v>
      </c>
      <c r="E57" s="321">
        <v>37.4</v>
      </c>
      <c r="F57" s="321">
        <f>F56*E57</f>
        <v>24.1604</v>
      </c>
      <c r="G57" s="355"/>
      <c r="H57" s="355"/>
      <c r="I57" s="355"/>
      <c r="J57" s="355"/>
      <c r="K57" s="355"/>
      <c r="L57" s="355"/>
      <c r="M57" s="356"/>
    </row>
    <row r="58" spans="1:13" ht="18">
      <c r="A58" s="353"/>
      <c r="B58" s="354"/>
      <c r="C58" s="324" t="s">
        <v>51</v>
      </c>
      <c r="D58" s="330" t="s">
        <v>4</v>
      </c>
      <c r="E58" s="321">
        <v>6.32</v>
      </c>
      <c r="F58" s="321">
        <f>F56*E58</f>
        <v>4.08272</v>
      </c>
      <c r="G58" s="355"/>
      <c r="H58" s="355"/>
      <c r="I58" s="355"/>
      <c r="J58" s="355"/>
      <c r="K58" s="355"/>
      <c r="L58" s="355"/>
      <c r="M58" s="356"/>
    </row>
    <row r="59" spans="1:13" ht="18">
      <c r="A59" s="353"/>
      <c r="B59" s="354"/>
      <c r="C59" s="304" t="s">
        <v>59</v>
      </c>
      <c r="D59" s="330"/>
      <c r="E59" s="321"/>
      <c r="F59" s="321"/>
      <c r="G59" s="355"/>
      <c r="H59" s="355"/>
      <c r="I59" s="355"/>
      <c r="J59" s="355"/>
      <c r="K59" s="355"/>
      <c r="L59" s="355"/>
      <c r="M59" s="356"/>
    </row>
    <row r="60" spans="1:13" ht="18">
      <c r="A60" s="353"/>
      <c r="B60" s="354"/>
      <c r="C60" s="342" t="s">
        <v>153</v>
      </c>
      <c r="D60" s="330" t="s">
        <v>11</v>
      </c>
      <c r="E60" s="321"/>
      <c r="F60" s="300">
        <v>0.3</v>
      </c>
      <c r="G60" s="355"/>
      <c r="H60" s="355"/>
      <c r="I60" s="355"/>
      <c r="J60" s="355"/>
      <c r="K60" s="355"/>
      <c r="L60" s="355"/>
      <c r="M60" s="356"/>
    </row>
    <row r="61" spans="1:13" ht="18">
      <c r="A61" s="353"/>
      <c r="B61" s="354"/>
      <c r="C61" s="342" t="s">
        <v>154</v>
      </c>
      <c r="D61" s="330" t="s">
        <v>11</v>
      </c>
      <c r="E61" s="321"/>
      <c r="F61" s="300">
        <v>0.34</v>
      </c>
      <c r="G61" s="355"/>
      <c r="H61" s="355"/>
      <c r="I61" s="355"/>
      <c r="J61" s="355"/>
      <c r="K61" s="355"/>
      <c r="L61" s="355"/>
      <c r="M61" s="356"/>
    </row>
    <row r="62" spans="1:13" ht="31.5">
      <c r="A62" s="353"/>
      <c r="B62" s="354"/>
      <c r="C62" s="342" t="s">
        <v>151</v>
      </c>
      <c r="D62" s="330" t="s">
        <v>11</v>
      </c>
      <c r="E62" s="321"/>
      <c r="F62" s="300">
        <v>0.006</v>
      </c>
      <c r="G62" s="355"/>
      <c r="H62" s="355"/>
      <c r="I62" s="355"/>
      <c r="J62" s="355"/>
      <c r="K62" s="355"/>
      <c r="L62" s="355"/>
      <c r="M62" s="356"/>
    </row>
    <row r="63" spans="1:13" ht="18">
      <c r="A63" s="353"/>
      <c r="B63" s="354"/>
      <c r="C63" s="346" t="s">
        <v>152</v>
      </c>
      <c r="D63" s="330" t="s">
        <v>80</v>
      </c>
      <c r="E63" s="321">
        <v>0.75</v>
      </c>
      <c r="F63" s="300">
        <f>F56*E63</f>
        <v>0.48450000000000004</v>
      </c>
      <c r="G63" s="355"/>
      <c r="H63" s="355"/>
      <c r="I63" s="355"/>
      <c r="J63" s="355"/>
      <c r="K63" s="355"/>
      <c r="L63" s="355"/>
      <c r="M63" s="356"/>
    </row>
    <row r="64" spans="1:13" ht="18">
      <c r="A64" s="353"/>
      <c r="B64" s="354"/>
      <c r="C64" s="346" t="s">
        <v>60</v>
      </c>
      <c r="D64" s="330" t="s">
        <v>4</v>
      </c>
      <c r="E64" s="321">
        <v>7.63</v>
      </c>
      <c r="F64" s="321">
        <f>F56*E64</f>
        <v>4.92898</v>
      </c>
      <c r="G64" s="355"/>
      <c r="H64" s="355"/>
      <c r="I64" s="355"/>
      <c r="J64" s="355"/>
      <c r="K64" s="355"/>
      <c r="L64" s="355"/>
      <c r="M64" s="356"/>
    </row>
    <row r="65" spans="1:13" ht="30">
      <c r="A65" s="296"/>
      <c r="B65" s="304" t="s">
        <v>58</v>
      </c>
      <c r="C65" s="324" t="s">
        <v>170</v>
      </c>
      <c r="D65" s="306" t="s">
        <v>11</v>
      </c>
      <c r="E65" s="307"/>
      <c r="F65" s="300">
        <f>F56</f>
        <v>0.646</v>
      </c>
      <c r="G65" s="307"/>
      <c r="H65" s="307"/>
      <c r="I65" s="307"/>
      <c r="J65" s="307"/>
      <c r="K65" s="307"/>
      <c r="L65" s="307"/>
      <c r="M65" s="345"/>
    </row>
    <row r="66" spans="1:13" ht="45">
      <c r="A66" s="296">
        <v>8</v>
      </c>
      <c r="B66" s="340" t="s">
        <v>81</v>
      </c>
      <c r="C66" s="324" t="s">
        <v>113</v>
      </c>
      <c r="D66" s="306" t="s">
        <v>54</v>
      </c>
      <c r="E66" s="308"/>
      <c r="F66" s="307">
        <v>1</v>
      </c>
      <c r="G66" s="308"/>
      <c r="H66" s="307"/>
      <c r="I66" s="308"/>
      <c r="J66" s="307"/>
      <c r="K66" s="308"/>
      <c r="L66" s="307"/>
      <c r="M66" s="309"/>
    </row>
    <row r="67" spans="1:13" ht="18">
      <c r="A67" s="303"/>
      <c r="B67" s="304"/>
      <c r="C67" s="305" t="s">
        <v>47</v>
      </c>
      <c r="D67" s="306" t="s">
        <v>6</v>
      </c>
      <c r="E67" s="307">
        <v>1.78</v>
      </c>
      <c r="F67" s="307">
        <f>F66*E67</f>
        <v>1.78</v>
      </c>
      <c r="G67" s="307"/>
      <c r="H67" s="307"/>
      <c r="I67" s="307"/>
      <c r="J67" s="307"/>
      <c r="K67" s="307"/>
      <c r="L67" s="307"/>
      <c r="M67" s="309"/>
    </row>
    <row r="68" spans="1:13" ht="18">
      <c r="A68" s="303"/>
      <c r="B68" s="304"/>
      <c r="C68" s="304" t="s">
        <v>59</v>
      </c>
      <c r="D68" s="306"/>
      <c r="E68" s="307"/>
      <c r="F68" s="307"/>
      <c r="G68" s="307"/>
      <c r="H68" s="307"/>
      <c r="I68" s="307"/>
      <c r="J68" s="307"/>
      <c r="K68" s="307"/>
      <c r="L68" s="307"/>
      <c r="M68" s="309"/>
    </row>
    <row r="69" spans="1:13" ht="18">
      <c r="A69" s="303"/>
      <c r="B69" s="304"/>
      <c r="C69" s="305" t="s">
        <v>111</v>
      </c>
      <c r="D69" s="306" t="s">
        <v>54</v>
      </c>
      <c r="E69" s="307">
        <v>1.1</v>
      </c>
      <c r="F69" s="307">
        <f>F66*E69</f>
        <v>1.1</v>
      </c>
      <c r="G69" s="307"/>
      <c r="H69" s="307"/>
      <c r="I69" s="307"/>
      <c r="J69" s="307"/>
      <c r="K69" s="307"/>
      <c r="L69" s="307"/>
      <c r="M69" s="309"/>
    </row>
    <row r="70" spans="1:13" ht="30">
      <c r="A70" s="303"/>
      <c r="B70" s="304" t="s">
        <v>58</v>
      </c>
      <c r="C70" s="324" t="s">
        <v>171</v>
      </c>
      <c r="D70" s="306" t="s">
        <v>11</v>
      </c>
      <c r="E70" s="307"/>
      <c r="F70" s="321">
        <f>F69*1.9</f>
        <v>2.09</v>
      </c>
      <c r="G70" s="307"/>
      <c r="H70" s="307"/>
      <c r="I70" s="307"/>
      <c r="J70" s="307"/>
      <c r="K70" s="307"/>
      <c r="L70" s="307"/>
      <c r="M70" s="309"/>
    </row>
    <row r="71" spans="1:13" ht="18">
      <c r="A71" s="296"/>
      <c r="B71" s="304"/>
      <c r="C71" s="312" t="s">
        <v>16</v>
      </c>
      <c r="D71" s="313" t="s">
        <v>4</v>
      </c>
      <c r="E71" s="314"/>
      <c r="F71" s="314"/>
      <c r="G71" s="315"/>
      <c r="H71" s="315"/>
      <c r="I71" s="315"/>
      <c r="J71" s="315"/>
      <c r="K71" s="315"/>
      <c r="L71" s="315"/>
      <c r="M71" s="316"/>
    </row>
    <row r="72" spans="1:13" ht="18">
      <c r="A72" s="331"/>
      <c r="B72" s="304"/>
      <c r="C72" s="295" t="s">
        <v>98</v>
      </c>
      <c r="D72" s="306"/>
      <c r="E72" s="308"/>
      <c r="F72" s="307"/>
      <c r="G72" s="307"/>
      <c r="H72" s="307"/>
      <c r="I72" s="307"/>
      <c r="J72" s="307"/>
      <c r="K72" s="307"/>
      <c r="L72" s="307"/>
      <c r="M72" s="309"/>
    </row>
    <row r="73" spans="1:13" ht="30">
      <c r="A73" s="296">
        <v>1</v>
      </c>
      <c r="B73" s="357" t="s">
        <v>7</v>
      </c>
      <c r="C73" s="324" t="s">
        <v>161</v>
      </c>
      <c r="D73" s="306" t="s">
        <v>54</v>
      </c>
      <c r="E73" s="81"/>
      <c r="F73" s="321">
        <v>397</v>
      </c>
      <c r="G73" s="81"/>
      <c r="H73" s="82"/>
      <c r="I73" s="83"/>
      <c r="J73" s="82"/>
      <c r="K73" s="83"/>
      <c r="L73" s="82"/>
      <c r="M73" s="84"/>
    </row>
    <row r="74" spans="1:13" ht="18">
      <c r="A74" s="358"/>
      <c r="B74" s="359"/>
      <c r="C74" s="333" t="s">
        <v>47</v>
      </c>
      <c r="D74" s="81" t="s">
        <v>6</v>
      </c>
      <c r="E74" s="325">
        <v>0.15</v>
      </c>
      <c r="F74" s="307">
        <f>F73*E74</f>
        <v>59.55</v>
      </c>
      <c r="G74" s="307"/>
      <c r="H74" s="307"/>
      <c r="I74" s="307"/>
      <c r="J74" s="307"/>
      <c r="K74" s="307"/>
      <c r="L74" s="307"/>
      <c r="M74" s="345"/>
    </row>
    <row r="75" spans="1:13" ht="30">
      <c r="A75" s="358"/>
      <c r="B75" s="359"/>
      <c r="C75" s="333" t="s">
        <v>101</v>
      </c>
      <c r="D75" s="81" t="s">
        <v>67</v>
      </c>
      <c r="E75" s="326">
        <v>0.0216</v>
      </c>
      <c r="F75" s="307">
        <f>F73*E75</f>
        <v>8.5752</v>
      </c>
      <c r="G75" s="307"/>
      <c r="H75" s="307"/>
      <c r="I75" s="307"/>
      <c r="J75" s="307"/>
      <c r="K75" s="307"/>
      <c r="L75" s="307"/>
      <c r="M75" s="345"/>
    </row>
    <row r="76" spans="1:13" ht="18">
      <c r="A76" s="358"/>
      <c r="B76" s="359"/>
      <c r="C76" s="333" t="s">
        <v>61</v>
      </c>
      <c r="D76" s="81" t="s">
        <v>67</v>
      </c>
      <c r="E76" s="326">
        <v>0.0273</v>
      </c>
      <c r="F76" s="307">
        <f>F74*E76</f>
        <v>1.625715</v>
      </c>
      <c r="G76" s="307"/>
      <c r="H76" s="307"/>
      <c r="I76" s="307"/>
      <c r="J76" s="307"/>
      <c r="K76" s="307"/>
      <c r="L76" s="307"/>
      <c r="M76" s="345"/>
    </row>
    <row r="77" spans="1:13" ht="18">
      <c r="A77" s="358"/>
      <c r="B77" s="359"/>
      <c r="C77" s="333" t="s">
        <v>48</v>
      </c>
      <c r="D77" s="81" t="s">
        <v>67</v>
      </c>
      <c r="E77" s="326">
        <v>0.0097</v>
      </c>
      <c r="F77" s="307">
        <f>F73*E77</f>
        <v>3.8509</v>
      </c>
      <c r="G77" s="307"/>
      <c r="H77" s="307"/>
      <c r="I77" s="307"/>
      <c r="J77" s="307"/>
      <c r="K77" s="307"/>
      <c r="L77" s="307"/>
      <c r="M77" s="345"/>
    </row>
    <row r="78" spans="1:13" ht="18">
      <c r="A78" s="358"/>
      <c r="B78" s="359"/>
      <c r="C78" s="304" t="s">
        <v>59</v>
      </c>
      <c r="D78" s="81"/>
      <c r="E78" s="326"/>
      <c r="F78" s="307"/>
      <c r="G78" s="307"/>
      <c r="H78" s="307"/>
      <c r="I78" s="307"/>
      <c r="J78" s="307"/>
      <c r="K78" s="307"/>
      <c r="L78" s="307"/>
      <c r="M78" s="345"/>
    </row>
    <row r="79" spans="1:13" ht="18">
      <c r="A79" s="358"/>
      <c r="B79" s="359"/>
      <c r="C79" s="333" t="s">
        <v>62</v>
      </c>
      <c r="D79" s="306" t="s">
        <v>54</v>
      </c>
      <c r="E79" s="307">
        <v>1.22</v>
      </c>
      <c r="F79" s="307">
        <f>F73*E79</f>
        <v>484.34</v>
      </c>
      <c r="G79" s="307"/>
      <c r="H79" s="307"/>
      <c r="I79" s="307"/>
      <c r="J79" s="307"/>
      <c r="K79" s="307"/>
      <c r="L79" s="307"/>
      <c r="M79" s="345"/>
    </row>
    <row r="80" spans="1:13" ht="18">
      <c r="A80" s="358"/>
      <c r="B80" s="359"/>
      <c r="C80" s="333" t="s">
        <v>49</v>
      </c>
      <c r="D80" s="306" t="s">
        <v>54</v>
      </c>
      <c r="E80" s="325">
        <v>0.07</v>
      </c>
      <c r="F80" s="307">
        <f>F73*E80</f>
        <v>27.790000000000003</v>
      </c>
      <c r="G80" s="307"/>
      <c r="H80" s="307"/>
      <c r="I80" s="307"/>
      <c r="J80" s="307"/>
      <c r="K80" s="307"/>
      <c r="L80" s="307"/>
      <c r="M80" s="345"/>
    </row>
    <row r="81" spans="1:13" ht="30">
      <c r="A81" s="358"/>
      <c r="B81" s="304" t="s">
        <v>58</v>
      </c>
      <c r="C81" s="324" t="s">
        <v>172</v>
      </c>
      <c r="D81" s="306" t="s">
        <v>11</v>
      </c>
      <c r="E81" s="307"/>
      <c r="F81" s="321">
        <f>F79*1.6</f>
        <v>774.944</v>
      </c>
      <c r="G81" s="307"/>
      <c r="H81" s="307"/>
      <c r="I81" s="307"/>
      <c r="J81" s="307"/>
      <c r="K81" s="307"/>
      <c r="L81" s="307"/>
      <c r="M81" s="309"/>
    </row>
    <row r="82" spans="1:13" ht="30">
      <c r="A82" s="296">
        <v>2</v>
      </c>
      <c r="B82" s="357" t="s">
        <v>99</v>
      </c>
      <c r="C82" s="324" t="s">
        <v>155</v>
      </c>
      <c r="D82" s="304" t="s">
        <v>53</v>
      </c>
      <c r="E82" s="360"/>
      <c r="F82" s="307">
        <v>1369</v>
      </c>
      <c r="G82" s="360"/>
      <c r="H82" s="361"/>
      <c r="I82" s="362"/>
      <c r="J82" s="361"/>
      <c r="K82" s="362"/>
      <c r="L82" s="361"/>
      <c r="M82" s="363"/>
    </row>
    <row r="83" spans="1:13" ht="18">
      <c r="A83" s="364"/>
      <c r="B83" s="359"/>
      <c r="C83" s="333" t="s">
        <v>47</v>
      </c>
      <c r="D83" s="81" t="s">
        <v>6</v>
      </c>
      <c r="E83" s="325">
        <v>0.033</v>
      </c>
      <c r="F83" s="307">
        <f>F82*E83</f>
        <v>45.177</v>
      </c>
      <c r="G83" s="307"/>
      <c r="H83" s="307"/>
      <c r="I83" s="307"/>
      <c r="J83" s="307"/>
      <c r="K83" s="307"/>
      <c r="L83" s="307"/>
      <c r="M83" s="345"/>
    </row>
    <row r="84" spans="1:13" ht="18">
      <c r="A84" s="364"/>
      <c r="B84" s="359"/>
      <c r="C84" s="333" t="s">
        <v>63</v>
      </c>
      <c r="D84" s="81" t="s">
        <v>67</v>
      </c>
      <c r="E84" s="335">
        <v>0.00042</v>
      </c>
      <c r="F84" s="307">
        <f>F82*E84</f>
        <v>0.57498</v>
      </c>
      <c r="G84" s="307"/>
      <c r="H84" s="307"/>
      <c r="I84" s="307"/>
      <c r="J84" s="307"/>
      <c r="K84" s="307"/>
      <c r="L84" s="307"/>
      <c r="M84" s="345"/>
    </row>
    <row r="85" spans="1:13" ht="18">
      <c r="A85" s="364"/>
      <c r="B85" s="359"/>
      <c r="C85" s="333" t="s">
        <v>96</v>
      </c>
      <c r="D85" s="81" t="s">
        <v>67</v>
      </c>
      <c r="E85" s="335">
        <v>0.00258</v>
      </c>
      <c r="F85" s="307">
        <f>F82*E85</f>
        <v>3.5320199999999997</v>
      </c>
      <c r="G85" s="307"/>
      <c r="H85" s="307"/>
      <c r="I85" s="307"/>
      <c r="J85" s="307"/>
      <c r="K85" s="307"/>
      <c r="L85" s="307"/>
      <c r="M85" s="345"/>
    </row>
    <row r="86" spans="1:13" ht="18">
      <c r="A86" s="364"/>
      <c r="B86" s="359"/>
      <c r="C86" s="333" t="s">
        <v>64</v>
      </c>
      <c r="D86" s="81" t="s">
        <v>67</v>
      </c>
      <c r="E86" s="326">
        <v>0.0112</v>
      </c>
      <c r="F86" s="307">
        <f>F82*E86</f>
        <v>15.3328</v>
      </c>
      <c r="G86" s="307"/>
      <c r="H86" s="307"/>
      <c r="I86" s="307"/>
      <c r="J86" s="307"/>
      <c r="K86" s="307"/>
      <c r="L86" s="307"/>
      <c r="M86" s="345"/>
    </row>
    <row r="87" spans="1:13" ht="18">
      <c r="A87" s="364"/>
      <c r="B87" s="359"/>
      <c r="C87" s="333" t="s">
        <v>65</v>
      </c>
      <c r="D87" s="81" t="s">
        <v>67</v>
      </c>
      <c r="E87" s="326">
        <v>0.0248</v>
      </c>
      <c r="F87" s="307">
        <f>F82*E87</f>
        <v>33.9512</v>
      </c>
      <c r="G87" s="307"/>
      <c r="H87" s="307"/>
      <c r="I87" s="307"/>
      <c r="J87" s="307"/>
      <c r="K87" s="307"/>
      <c r="L87" s="307"/>
      <c r="M87" s="345"/>
    </row>
    <row r="88" spans="1:13" ht="18">
      <c r="A88" s="364"/>
      <c r="B88" s="359"/>
      <c r="C88" s="333" t="s">
        <v>48</v>
      </c>
      <c r="D88" s="81" t="s">
        <v>67</v>
      </c>
      <c r="E88" s="326">
        <v>0.00414</v>
      </c>
      <c r="F88" s="307">
        <f>F82*E88</f>
        <v>5.66766</v>
      </c>
      <c r="G88" s="307"/>
      <c r="H88" s="307"/>
      <c r="I88" s="307"/>
      <c r="J88" s="307"/>
      <c r="K88" s="307"/>
      <c r="L88" s="307"/>
      <c r="M88" s="345"/>
    </row>
    <row r="89" spans="1:13" ht="18">
      <c r="A89" s="364"/>
      <c r="B89" s="359"/>
      <c r="C89" s="333" t="s">
        <v>66</v>
      </c>
      <c r="D89" s="81" t="s">
        <v>67</v>
      </c>
      <c r="E89" s="335">
        <v>0.00053</v>
      </c>
      <c r="F89" s="307">
        <f>F82*E89</f>
        <v>0.7255699999999999</v>
      </c>
      <c r="G89" s="307"/>
      <c r="H89" s="307"/>
      <c r="I89" s="307"/>
      <c r="J89" s="307"/>
      <c r="K89" s="307"/>
      <c r="L89" s="307"/>
      <c r="M89" s="345"/>
    </row>
    <row r="90" spans="1:13" ht="18">
      <c r="A90" s="364"/>
      <c r="B90" s="359"/>
      <c r="C90" s="304" t="s">
        <v>59</v>
      </c>
      <c r="D90" s="81"/>
      <c r="E90" s="326"/>
      <c r="F90" s="307"/>
      <c r="G90" s="307"/>
      <c r="H90" s="307"/>
      <c r="I90" s="307"/>
      <c r="J90" s="307"/>
      <c r="K90" s="307"/>
      <c r="L90" s="307"/>
      <c r="M90" s="345"/>
    </row>
    <row r="91" spans="1:13" ht="30">
      <c r="A91" s="364"/>
      <c r="B91" s="359"/>
      <c r="C91" s="333" t="s">
        <v>156</v>
      </c>
      <c r="D91" s="304" t="s">
        <v>54</v>
      </c>
      <c r="E91" s="326">
        <v>0.2268</v>
      </c>
      <c r="F91" s="307">
        <f>F82*E91</f>
        <v>310.4892</v>
      </c>
      <c r="G91" s="307"/>
      <c r="H91" s="307"/>
      <c r="I91" s="307"/>
      <c r="J91" s="307"/>
      <c r="K91" s="307"/>
      <c r="L91" s="307"/>
      <c r="M91" s="345"/>
    </row>
    <row r="92" spans="1:13" ht="18">
      <c r="A92" s="364"/>
      <c r="B92" s="359"/>
      <c r="C92" s="333" t="s">
        <v>49</v>
      </c>
      <c r="D92" s="81" t="s">
        <v>54</v>
      </c>
      <c r="E92" s="325">
        <v>0.03</v>
      </c>
      <c r="F92" s="307">
        <f>F82*E92</f>
        <v>41.07</v>
      </c>
      <c r="G92" s="307"/>
      <c r="H92" s="307"/>
      <c r="I92" s="307"/>
      <c r="J92" s="307"/>
      <c r="K92" s="307"/>
      <c r="L92" s="307"/>
      <c r="M92" s="345"/>
    </row>
    <row r="93" spans="1:13" ht="30">
      <c r="A93" s="364"/>
      <c r="B93" s="304" t="s">
        <v>58</v>
      </c>
      <c r="C93" s="324" t="s">
        <v>173</v>
      </c>
      <c r="D93" s="306" t="s">
        <v>11</v>
      </c>
      <c r="E93" s="307"/>
      <c r="F93" s="321">
        <f>F91*1.6</f>
        <v>496.78272</v>
      </c>
      <c r="G93" s="307"/>
      <c r="H93" s="307"/>
      <c r="I93" s="307"/>
      <c r="J93" s="307"/>
      <c r="K93" s="307"/>
      <c r="L93" s="307"/>
      <c r="M93" s="345"/>
    </row>
    <row r="94" spans="1:13" ht="78.75">
      <c r="A94" s="296">
        <v>3</v>
      </c>
      <c r="B94" s="329" t="s">
        <v>116</v>
      </c>
      <c r="C94" s="365" t="s">
        <v>117</v>
      </c>
      <c r="D94" s="332" t="s">
        <v>82</v>
      </c>
      <c r="E94" s="307"/>
      <c r="F94" s="307">
        <v>1120</v>
      </c>
      <c r="G94" s="308"/>
      <c r="H94" s="307"/>
      <c r="I94" s="308"/>
      <c r="J94" s="307"/>
      <c r="K94" s="308"/>
      <c r="L94" s="307"/>
      <c r="M94" s="309"/>
    </row>
    <row r="95" spans="1:13" ht="31.5">
      <c r="A95" s="296"/>
      <c r="B95" s="332"/>
      <c r="C95" s="346" t="s">
        <v>118</v>
      </c>
      <c r="D95" s="330" t="s">
        <v>6</v>
      </c>
      <c r="E95" s="325">
        <v>0.386</v>
      </c>
      <c r="F95" s="307">
        <f>F94*E95</f>
        <v>432.32</v>
      </c>
      <c r="G95" s="308"/>
      <c r="H95" s="307"/>
      <c r="I95" s="307"/>
      <c r="J95" s="307"/>
      <c r="K95" s="308"/>
      <c r="L95" s="307"/>
      <c r="M95" s="309"/>
    </row>
    <row r="96" spans="1:13" ht="18">
      <c r="A96" s="296"/>
      <c r="B96" s="332"/>
      <c r="C96" s="346" t="s">
        <v>48</v>
      </c>
      <c r="D96" s="81" t="s">
        <v>67</v>
      </c>
      <c r="E96" s="326">
        <v>0.0226</v>
      </c>
      <c r="F96" s="307">
        <f>F94*E96</f>
        <v>25.311999999999998</v>
      </c>
      <c r="G96" s="307"/>
      <c r="H96" s="307"/>
      <c r="I96" s="307"/>
      <c r="J96" s="307"/>
      <c r="K96" s="307"/>
      <c r="L96" s="307"/>
      <c r="M96" s="309"/>
    </row>
    <row r="97" spans="1:13" ht="18">
      <c r="A97" s="296"/>
      <c r="B97" s="332"/>
      <c r="C97" s="346" t="s">
        <v>114</v>
      </c>
      <c r="D97" s="330" t="s">
        <v>4</v>
      </c>
      <c r="E97" s="326">
        <v>0.0131</v>
      </c>
      <c r="F97" s="307">
        <f>E97*F94</f>
        <v>14.672</v>
      </c>
      <c r="G97" s="308"/>
      <c r="H97" s="307"/>
      <c r="I97" s="308"/>
      <c r="J97" s="307"/>
      <c r="K97" s="307"/>
      <c r="L97" s="307"/>
      <c r="M97" s="309"/>
    </row>
    <row r="98" spans="1:13" ht="18">
      <c r="A98" s="296"/>
      <c r="B98" s="332"/>
      <c r="C98" s="304" t="s">
        <v>59</v>
      </c>
      <c r="D98" s="330"/>
      <c r="E98" s="307"/>
      <c r="F98" s="307"/>
      <c r="G98" s="308"/>
      <c r="H98" s="307"/>
      <c r="I98" s="308"/>
      <c r="J98" s="307"/>
      <c r="K98" s="308"/>
      <c r="L98" s="307"/>
      <c r="M98" s="309"/>
    </row>
    <row r="99" spans="1:13" ht="18">
      <c r="A99" s="296"/>
      <c r="B99" s="366"/>
      <c r="C99" s="346" t="s">
        <v>119</v>
      </c>
      <c r="D99" s="367" t="s">
        <v>80</v>
      </c>
      <c r="E99" s="326">
        <v>0.1632</v>
      </c>
      <c r="F99" s="307">
        <f>F94*0.16*1.02</f>
        <v>182.78400000000002</v>
      </c>
      <c r="G99" s="368"/>
      <c r="H99" s="307"/>
      <c r="I99" s="308"/>
      <c r="J99" s="307"/>
      <c r="K99" s="308"/>
      <c r="L99" s="307"/>
      <c r="M99" s="309"/>
    </row>
    <row r="100" spans="1:13" ht="18">
      <c r="A100" s="296"/>
      <c r="B100" s="366"/>
      <c r="C100" s="346" t="s">
        <v>115</v>
      </c>
      <c r="D100" s="367" t="s">
        <v>11</v>
      </c>
      <c r="E100" s="307"/>
      <c r="F100" s="325">
        <v>4.42</v>
      </c>
      <c r="G100" s="368"/>
      <c r="H100" s="307"/>
      <c r="I100" s="308"/>
      <c r="J100" s="307"/>
      <c r="K100" s="308"/>
      <c r="L100" s="307"/>
      <c r="M100" s="309"/>
    </row>
    <row r="101" spans="1:13" ht="31.5">
      <c r="A101" s="296"/>
      <c r="B101" s="366"/>
      <c r="C101" s="346" t="s">
        <v>120</v>
      </c>
      <c r="D101" s="367" t="s">
        <v>11</v>
      </c>
      <c r="E101" s="335">
        <v>0.00019</v>
      </c>
      <c r="F101" s="335">
        <f>F94*E101</f>
        <v>0.21280000000000002</v>
      </c>
      <c r="G101" s="368"/>
      <c r="H101" s="307"/>
      <c r="I101" s="308"/>
      <c r="J101" s="307"/>
      <c r="K101" s="308"/>
      <c r="L101" s="307"/>
      <c r="M101" s="309"/>
    </row>
    <row r="102" spans="1:13" ht="18">
      <c r="A102" s="369"/>
      <c r="B102" s="370"/>
      <c r="C102" s="346" t="s">
        <v>121</v>
      </c>
      <c r="D102" s="367" t="s">
        <v>82</v>
      </c>
      <c r="E102" s="335">
        <v>0.00934</v>
      </c>
      <c r="F102" s="335">
        <f>F94*E102</f>
        <v>10.460799999999999</v>
      </c>
      <c r="G102" s="368"/>
      <c r="H102" s="307"/>
      <c r="I102" s="308"/>
      <c r="J102" s="307"/>
      <c r="K102" s="308"/>
      <c r="L102" s="307"/>
      <c r="M102" s="309"/>
    </row>
    <row r="103" spans="1:13" ht="18">
      <c r="A103" s="369"/>
      <c r="B103" s="370"/>
      <c r="C103" s="371" t="s">
        <v>49</v>
      </c>
      <c r="D103" s="372" t="s">
        <v>80</v>
      </c>
      <c r="E103" s="325">
        <v>0.178</v>
      </c>
      <c r="F103" s="307">
        <f>F94*E103</f>
        <v>199.35999999999999</v>
      </c>
      <c r="G103" s="307"/>
      <c r="H103" s="307"/>
      <c r="I103" s="307"/>
      <c r="J103" s="307"/>
      <c r="K103" s="307"/>
      <c r="L103" s="307"/>
      <c r="M103" s="309"/>
    </row>
    <row r="104" spans="1:13" ht="18">
      <c r="A104" s="369"/>
      <c r="B104" s="370"/>
      <c r="C104" s="371" t="s">
        <v>122</v>
      </c>
      <c r="D104" s="372" t="s">
        <v>4</v>
      </c>
      <c r="E104" s="335">
        <v>0.00564</v>
      </c>
      <c r="F104" s="307">
        <f>F94*E104</f>
        <v>6.3168</v>
      </c>
      <c r="G104" s="307"/>
      <c r="H104" s="307"/>
      <c r="I104" s="307"/>
      <c r="J104" s="307"/>
      <c r="K104" s="307"/>
      <c r="L104" s="307"/>
      <c r="M104" s="309"/>
    </row>
    <row r="105" spans="1:13" ht="30">
      <c r="A105" s="369"/>
      <c r="B105" s="366"/>
      <c r="C105" s="324" t="s">
        <v>174</v>
      </c>
      <c r="D105" s="366" t="s">
        <v>11</v>
      </c>
      <c r="E105" s="321">
        <v>2.4</v>
      </c>
      <c r="F105" s="307">
        <f>F99*2.4</f>
        <v>438.68160000000006</v>
      </c>
      <c r="G105" s="321"/>
      <c r="H105" s="321"/>
      <c r="I105" s="321"/>
      <c r="J105" s="321"/>
      <c r="K105" s="321"/>
      <c r="L105" s="321"/>
      <c r="M105" s="373"/>
    </row>
    <row r="106" spans="1:13" ht="30">
      <c r="A106" s="369"/>
      <c r="B106" s="366"/>
      <c r="C106" s="324" t="s">
        <v>175</v>
      </c>
      <c r="D106" s="366" t="s">
        <v>11</v>
      </c>
      <c r="E106" s="300"/>
      <c r="F106" s="325">
        <f>F100</f>
        <v>4.42</v>
      </c>
      <c r="G106" s="321"/>
      <c r="H106" s="321"/>
      <c r="I106" s="321"/>
      <c r="J106" s="321"/>
      <c r="K106" s="321"/>
      <c r="L106" s="321"/>
      <c r="M106" s="373"/>
    </row>
    <row r="107" spans="1:13" ht="30">
      <c r="A107" s="369"/>
      <c r="B107" s="366"/>
      <c r="C107" s="324" t="s">
        <v>169</v>
      </c>
      <c r="D107" s="366" t="s">
        <v>11</v>
      </c>
      <c r="E107" s="300"/>
      <c r="F107" s="335">
        <f>F101</f>
        <v>0.21280000000000002</v>
      </c>
      <c r="G107" s="321"/>
      <c r="H107" s="321"/>
      <c r="I107" s="321"/>
      <c r="J107" s="321"/>
      <c r="K107" s="321"/>
      <c r="L107" s="321"/>
      <c r="M107" s="373"/>
    </row>
    <row r="108" spans="1:13" ht="31.5">
      <c r="A108" s="296">
        <v>4</v>
      </c>
      <c r="B108" s="366" t="s">
        <v>123</v>
      </c>
      <c r="C108" s="365" t="s">
        <v>124</v>
      </c>
      <c r="D108" s="367" t="s">
        <v>82</v>
      </c>
      <c r="E108" s="374"/>
      <c r="F108" s="307">
        <f>F94</f>
        <v>1120</v>
      </c>
      <c r="G108" s="374"/>
      <c r="H108" s="375"/>
      <c r="I108" s="374"/>
      <c r="J108" s="375"/>
      <c r="K108" s="374"/>
      <c r="L108" s="375"/>
      <c r="M108" s="376"/>
    </row>
    <row r="109" spans="1:13" ht="18">
      <c r="A109" s="377"/>
      <c r="B109" s="378"/>
      <c r="C109" s="305" t="s">
        <v>47</v>
      </c>
      <c r="D109" s="330" t="s">
        <v>6</v>
      </c>
      <c r="E109" s="300">
        <v>0.197</v>
      </c>
      <c r="F109" s="321">
        <f>E109*F108</f>
        <v>220.64000000000001</v>
      </c>
      <c r="G109" s="321"/>
      <c r="H109" s="321"/>
      <c r="I109" s="321"/>
      <c r="J109" s="321"/>
      <c r="K109" s="321"/>
      <c r="L109" s="321"/>
      <c r="M109" s="379"/>
    </row>
    <row r="110" spans="1:13" ht="18">
      <c r="A110" s="377"/>
      <c r="B110" s="378"/>
      <c r="C110" s="324" t="s">
        <v>51</v>
      </c>
      <c r="D110" s="372" t="s">
        <v>4</v>
      </c>
      <c r="E110" s="300">
        <v>0.0437</v>
      </c>
      <c r="F110" s="321">
        <f>E110*F108</f>
        <v>48.944</v>
      </c>
      <c r="G110" s="321"/>
      <c r="H110" s="321"/>
      <c r="I110" s="321"/>
      <c r="J110" s="321"/>
      <c r="K110" s="321"/>
      <c r="L110" s="321"/>
      <c r="M110" s="379"/>
    </row>
    <row r="111" spans="1:13" ht="18">
      <c r="A111" s="377"/>
      <c r="B111" s="378"/>
      <c r="C111" s="304" t="s">
        <v>59</v>
      </c>
      <c r="D111" s="372"/>
      <c r="E111" s="321"/>
      <c r="F111" s="321"/>
      <c r="G111" s="321"/>
      <c r="H111" s="321"/>
      <c r="I111" s="321"/>
      <c r="J111" s="321"/>
      <c r="K111" s="321"/>
      <c r="L111" s="321"/>
      <c r="M111" s="379"/>
    </row>
    <row r="112" spans="1:13" ht="18">
      <c r="A112" s="377"/>
      <c r="B112" s="378"/>
      <c r="C112" s="346" t="s">
        <v>125</v>
      </c>
      <c r="D112" s="372" t="s">
        <v>112</v>
      </c>
      <c r="E112" s="321">
        <v>0.5</v>
      </c>
      <c r="F112" s="321">
        <f>E112*F108</f>
        <v>560</v>
      </c>
      <c r="G112" s="321"/>
      <c r="H112" s="321"/>
      <c r="I112" s="321"/>
      <c r="J112" s="321"/>
      <c r="K112" s="321"/>
      <c r="L112" s="321"/>
      <c r="M112" s="379"/>
    </row>
    <row r="113" spans="1:13" ht="18">
      <c r="A113" s="377"/>
      <c r="B113" s="378"/>
      <c r="C113" s="346" t="s">
        <v>60</v>
      </c>
      <c r="D113" s="372" t="s">
        <v>4</v>
      </c>
      <c r="E113" s="349">
        <v>0.072</v>
      </c>
      <c r="F113" s="321">
        <f>E113*F108</f>
        <v>80.64</v>
      </c>
      <c r="G113" s="321"/>
      <c r="H113" s="321"/>
      <c r="I113" s="321"/>
      <c r="J113" s="321"/>
      <c r="K113" s="321"/>
      <c r="L113" s="321"/>
      <c r="M113" s="379"/>
    </row>
    <row r="114" spans="1:13" ht="30">
      <c r="A114" s="369"/>
      <c r="B114" s="366"/>
      <c r="C114" s="324" t="s">
        <v>126</v>
      </c>
      <c r="D114" s="366" t="s">
        <v>11</v>
      </c>
      <c r="E114" s="300"/>
      <c r="F114" s="325">
        <f>F112/1000</f>
        <v>0.56</v>
      </c>
      <c r="G114" s="321"/>
      <c r="H114" s="321"/>
      <c r="I114" s="321"/>
      <c r="J114" s="321"/>
      <c r="K114" s="321"/>
      <c r="L114" s="321"/>
      <c r="M114" s="373"/>
    </row>
    <row r="115" spans="1:13" ht="18">
      <c r="A115" s="364"/>
      <c r="B115" s="304"/>
      <c r="C115" s="312" t="s">
        <v>17</v>
      </c>
      <c r="D115" s="313" t="s">
        <v>4</v>
      </c>
      <c r="E115" s="314"/>
      <c r="F115" s="314"/>
      <c r="G115" s="315"/>
      <c r="H115" s="315"/>
      <c r="I115" s="315"/>
      <c r="J115" s="315"/>
      <c r="K115" s="315"/>
      <c r="L115" s="315"/>
      <c r="M115" s="316"/>
    </row>
    <row r="116" spans="1:13" ht="30">
      <c r="A116" s="364"/>
      <c r="B116" s="304"/>
      <c r="C116" s="295" t="s">
        <v>128</v>
      </c>
      <c r="D116" s="313"/>
      <c r="E116" s="314"/>
      <c r="F116" s="314"/>
      <c r="G116" s="315"/>
      <c r="H116" s="315"/>
      <c r="I116" s="315"/>
      <c r="J116" s="315"/>
      <c r="K116" s="315"/>
      <c r="L116" s="315"/>
      <c r="M116" s="316"/>
    </row>
    <row r="117" spans="1:13" ht="18">
      <c r="A117" s="364"/>
      <c r="B117" s="304"/>
      <c r="C117" s="295" t="s">
        <v>129</v>
      </c>
      <c r="D117" s="313"/>
      <c r="E117" s="314"/>
      <c r="F117" s="314"/>
      <c r="G117" s="315"/>
      <c r="H117" s="315"/>
      <c r="I117" s="315"/>
      <c r="J117" s="315"/>
      <c r="K117" s="315"/>
      <c r="L117" s="315"/>
      <c r="M117" s="316"/>
    </row>
    <row r="118" spans="1:13" ht="45">
      <c r="A118" s="296">
        <v>1</v>
      </c>
      <c r="B118" s="320" t="s">
        <v>86</v>
      </c>
      <c r="C118" s="298" t="s">
        <v>87</v>
      </c>
      <c r="D118" s="306" t="s">
        <v>54</v>
      </c>
      <c r="E118" s="306" t="s">
        <v>2</v>
      </c>
      <c r="F118" s="321">
        <v>5.3</v>
      </c>
      <c r="G118" s="318"/>
      <c r="H118" s="322"/>
      <c r="I118" s="318"/>
      <c r="J118" s="322"/>
      <c r="K118" s="306"/>
      <c r="L118" s="322"/>
      <c r="M118" s="323"/>
    </row>
    <row r="119" spans="1:13" ht="18">
      <c r="A119" s="303"/>
      <c r="B119" s="306"/>
      <c r="C119" s="324" t="s">
        <v>50</v>
      </c>
      <c r="D119" s="306" t="s">
        <v>55</v>
      </c>
      <c r="E119" s="325">
        <v>0.02</v>
      </c>
      <c r="F119" s="307">
        <f>E119*F118</f>
        <v>0.106</v>
      </c>
      <c r="G119" s="307"/>
      <c r="H119" s="307"/>
      <c r="I119" s="307"/>
      <c r="J119" s="307"/>
      <c r="K119" s="307"/>
      <c r="L119" s="307"/>
      <c r="M119" s="309"/>
    </row>
    <row r="120" spans="1:13" ht="18">
      <c r="A120" s="303"/>
      <c r="B120" s="306"/>
      <c r="C120" s="324" t="s">
        <v>68</v>
      </c>
      <c r="D120" s="306" t="s">
        <v>56</v>
      </c>
      <c r="E120" s="308">
        <v>0.0448</v>
      </c>
      <c r="F120" s="307">
        <f>E120*F118</f>
        <v>0.23743999999999998</v>
      </c>
      <c r="G120" s="307"/>
      <c r="H120" s="307"/>
      <c r="I120" s="307"/>
      <c r="J120" s="307"/>
      <c r="K120" s="307"/>
      <c r="L120" s="307"/>
      <c r="M120" s="309"/>
    </row>
    <row r="121" spans="1:13" ht="18">
      <c r="A121" s="303"/>
      <c r="B121" s="304"/>
      <c r="C121" s="324" t="s">
        <v>51</v>
      </c>
      <c r="D121" s="306" t="s">
        <v>4</v>
      </c>
      <c r="E121" s="326">
        <v>0.0021</v>
      </c>
      <c r="F121" s="307">
        <f>F118*E121</f>
        <v>0.01113</v>
      </c>
      <c r="G121" s="307"/>
      <c r="H121" s="307"/>
      <c r="I121" s="307"/>
      <c r="J121" s="307"/>
      <c r="K121" s="307"/>
      <c r="L121" s="307"/>
      <c r="M121" s="309"/>
    </row>
    <row r="122" spans="1:13" ht="18">
      <c r="A122" s="296">
        <v>2</v>
      </c>
      <c r="B122" s="327" t="s">
        <v>85</v>
      </c>
      <c r="C122" s="324" t="s">
        <v>88</v>
      </c>
      <c r="D122" s="306" t="s">
        <v>54</v>
      </c>
      <c r="E122" s="308" t="s">
        <v>2</v>
      </c>
      <c r="F122" s="321">
        <v>0.5</v>
      </c>
      <c r="G122" s="307"/>
      <c r="H122" s="307"/>
      <c r="I122" s="307"/>
      <c r="J122" s="307"/>
      <c r="K122" s="307"/>
      <c r="L122" s="307"/>
      <c r="M122" s="328"/>
    </row>
    <row r="123" spans="1:13" ht="18">
      <c r="A123" s="296"/>
      <c r="B123" s="306"/>
      <c r="C123" s="324" t="s">
        <v>50</v>
      </c>
      <c r="D123" s="306" t="s">
        <v>57</v>
      </c>
      <c r="E123" s="308">
        <v>2.06</v>
      </c>
      <c r="F123" s="307">
        <f>F122*E123</f>
        <v>1.03</v>
      </c>
      <c r="G123" s="307"/>
      <c r="H123" s="307"/>
      <c r="I123" s="307"/>
      <c r="J123" s="307"/>
      <c r="K123" s="307"/>
      <c r="L123" s="307"/>
      <c r="M123" s="309"/>
    </row>
    <row r="124" spans="1:13" ht="30">
      <c r="A124" s="296">
        <v>3</v>
      </c>
      <c r="B124" s="327" t="s">
        <v>10</v>
      </c>
      <c r="C124" s="324" t="s">
        <v>52</v>
      </c>
      <c r="D124" s="306" t="s">
        <v>54</v>
      </c>
      <c r="E124" s="308" t="s">
        <v>2</v>
      </c>
      <c r="F124" s="321">
        <f>F122</f>
        <v>0.5</v>
      </c>
      <c r="G124" s="307"/>
      <c r="H124" s="307"/>
      <c r="I124" s="307"/>
      <c r="J124" s="307"/>
      <c r="K124" s="307"/>
      <c r="L124" s="307"/>
      <c r="M124" s="328"/>
    </row>
    <row r="125" spans="1:13" ht="18">
      <c r="A125" s="303"/>
      <c r="B125" s="306"/>
      <c r="C125" s="324" t="s">
        <v>50</v>
      </c>
      <c r="D125" s="306" t="s">
        <v>57</v>
      </c>
      <c r="E125" s="308">
        <v>0.87</v>
      </c>
      <c r="F125" s="307">
        <f>F124*E125</f>
        <v>0.435</v>
      </c>
      <c r="G125" s="307"/>
      <c r="H125" s="307"/>
      <c r="I125" s="307"/>
      <c r="J125" s="307"/>
      <c r="K125" s="307"/>
      <c r="L125" s="307"/>
      <c r="M125" s="309"/>
    </row>
    <row r="126" spans="1:13" ht="18">
      <c r="A126" s="296">
        <v>4</v>
      </c>
      <c r="B126" s="304" t="s">
        <v>58</v>
      </c>
      <c r="C126" s="324" t="s">
        <v>141</v>
      </c>
      <c r="D126" s="306" t="s">
        <v>11</v>
      </c>
      <c r="E126" s="307"/>
      <c r="F126" s="321">
        <f>(F118+F124)*1.9</f>
        <v>11.02</v>
      </c>
      <c r="G126" s="307"/>
      <c r="H126" s="307"/>
      <c r="I126" s="307"/>
      <c r="J126" s="307"/>
      <c r="K126" s="307"/>
      <c r="L126" s="307"/>
      <c r="M126" s="309"/>
    </row>
    <row r="127" spans="1:13" ht="30">
      <c r="A127" s="296">
        <v>5</v>
      </c>
      <c r="B127" s="357" t="s">
        <v>7</v>
      </c>
      <c r="C127" s="324" t="s">
        <v>136</v>
      </c>
      <c r="D127" s="306" t="s">
        <v>54</v>
      </c>
      <c r="E127" s="81"/>
      <c r="F127" s="321">
        <v>2</v>
      </c>
      <c r="G127" s="81"/>
      <c r="H127" s="82"/>
      <c r="I127" s="83"/>
      <c r="J127" s="82"/>
      <c r="K127" s="83"/>
      <c r="L127" s="82"/>
      <c r="M127" s="84"/>
    </row>
    <row r="128" spans="1:13" ht="18">
      <c r="A128" s="358"/>
      <c r="B128" s="359"/>
      <c r="C128" s="333" t="s">
        <v>47</v>
      </c>
      <c r="D128" s="81" t="s">
        <v>6</v>
      </c>
      <c r="E128" s="325">
        <v>0.15</v>
      </c>
      <c r="F128" s="307">
        <f>F127*E128</f>
        <v>0.3</v>
      </c>
      <c r="G128" s="307"/>
      <c r="H128" s="307"/>
      <c r="I128" s="307"/>
      <c r="J128" s="307"/>
      <c r="K128" s="307"/>
      <c r="L128" s="307"/>
      <c r="M128" s="345"/>
    </row>
    <row r="129" spans="1:13" ht="30">
      <c r="A129" s="358"/>
      <c r="B129" s="359"/>
      <c r="C129" s="333" t="s">
        <v>101</v>
      </c>
      <c r="D129" s="81" t="s">
        <v>67</v>
      </c>
      <c r="E129" s="326">
        <v>0.0216</v>
      </c>
      <c r="F129" s="307">
        <f>F127*E129</f>
        <v>0.0432</v>
      </c>
      <c r="G129" s="307"/>
      <c r="H129" s="307"/>
      <c r="I129" s="307"/>
      <c r="J129" s="307"/>
      <c r="K129" s="307"/>
      <c r="L129" s="307"/>
      <c r="M129" s="345"/>
    </row>
    <row r="130" spans="1:13" ht="18">
      <c r="A130" s="358"/>
      <c r="B130" s="359"/>
      <c r="C130" s="333" t="s">
        <v>61</v>
      </c>
      <c r="D130" s="81" t="s">
        <v>67</v>
      </c>
      <c r="E130" s="326">
        <v>0.0273</v>
      </c>
      <c r="F130" s="307">
        <f>F128*E130</f>
        <v>0.00819</v>
      </c>
      <c r="G130" s="307"/>
      <c r="H130" s="307"/>
      <c r="I130" s="307"/>
      <c r="J130" s="307"/>
      <c r="K130" s="307"/>
      <c r="L130" s="307"/>
      <c r="M130" s="345"/>
    </row>
    <row r="131" spans="1:13" ht="18">
      <c r="A131" s="358"/>
      <c r="B131" s="359"/>
      <c r="C131" s="333" t="s">
        <v>48</v>
      </c>
      <c r="D131" s="81" t="s">
        <v>67</v>
      </c>
      <c r="E131" s="326">
        <v>0.0097</v>
      </c>
      <c r="F131" s="307">
        <f>F127*E131</f>
        <v>0.0194</v>
      </c>
      <c r="G131" s="307"/>
      <c r="H131" s="307"/>
      <c r="I131" s="307"/>
      <c r="J131" s="307"/>
      <c r="K131" s="307"/>
      <c r="L131" s="307"/>
      <c r="M131" s="345"/>
    </row>
    <row r="132" spans="1:13" ht="18">
      <c r="A132" s="358"/>
      <c r="B132" s="359"/>
      <c r="C132" s="304" t="s">
        <v>59</v>
      </c>
      <c r="D132" s="81"/>
      <c r="E132" s="326"/>
      <c r="F132" s="307"/>
      <c r="G132" s="307"/>
      <c r="H132" s="307"/>
      <c r="I132" s="307"/>
      <c r="J132" s="307"/>
      <c r="K132" s="307"/>
      <c r="L132" s="307"/>
      <c r="M132" s="345"/>
    </row>
    <row r="133" spans="1:13" ht="18">
      <c r="A133" s="358"/>
      <c r="B133" s="359"/>
      <c r="C133" s="333" t="s">
        <v>62</v>
      </c>
      <c r="D133" s="306" t="s">
        <v>54</v>
      </c>
      <c r="E133" s="307">
        <v>1.22</v>
      </c>
      <c r="F133" s="307">
        <f>F127*E133</f>
        <v>2.44</v>
      </c>
      <c r="G133" s="307"/>
      <c r="H133" s="307"/>
      <c r="I133" s="307"/>
      <c r="J133" s="307"/>
      <c r="K133" s="307"/>
      <c r="L133" s="307"/>
      <c r="M133" s="345"/>
    </row>
    <row r="134" spans="1:13" ht="18">
      <c r="A134" s="358"/>
      <c r="B134" s="359"/>
      <c r="C134" s="333" t="s">
        <v>49</v>
      </c>
      <c r="D134" s="306" t="s">
        <v>54</v>
      </c>
      <c r="E134" s="325">
        <v>0.07</v>
      </c>
      <c r="F134" s="307">
        <f>F127*E134</f>
        <v>0.14</v>
      </c>
      <c r="G134" s="307"/>
      <c r="H134" s="307"/>
      <c r="I134" s="307"/>
      <c r="J134" s="307"/>
      <c r="K134" s="307"/>
      <c r="L134" s="307"/>
      <c r="M134" s="345"/>
    </row>
    <row r="135" spans="1:13" ht="30">
      <c r="A135" s="358"/>
      <c r="B135" s="304" t="s">
        <v>58</v>
      </c>
      <c r="C135" s="324" t="s">
        <v>172</v>
      </c>
      <c r="D135" s="306" t="s">
        <v>11</v>
      </c>
      <c r="E135" s="307"/>
      <c r="F135" s="321">
        <f>F133*1.6</f>
        <v>3.904</v>
      </c>
      <c r="G135" s="307"/>
      <c r="H135" s="307"/>
      <c r="I135" s="307"/>
      <c r="J135" s="307"/>
      <c r="K135" s="307"/>
      <c r="L135" s="307"/>
      <c r="M135" s="309"/>
    </row>
    <row r="136" spans="1:13" ht="63">
      <c r="A136" s="296">
        <v>6</v>
      </c>
      <c r="B136" s="329" t="s">
        <v>116</v>
      </c>
      <c r="C136" s="365" t="s">
        <v>130</v>
      </c>
      <c r="D136" s="332" t="s">
        <v>82</v>
      </c>
      <c r="E136" s="307"/>
      <c r="F136" s="307">
        <v>21</v>
      </c>
      <c r="G136" s="308"/>
      <c r="H136" s="307"/>
      <c r="I136" s="308"/>
      <c r="J136" s="307"/>
      <c r="K136" s="308"/>
      <c r="L136" s="307"/>
      <c r="M136" s="309"/>
    </row>
    <row r="137" spans="1:13" ht="31.5">
      <c r="A137" s="296"/>
      <c r="B137" s="332"/>
      <c r="C137" s="346" t="s">
        <v>131</v>
      </c>
      <c r="D137" s="330" t="s">
        <v>6</v>
      </c>
      <c r="E137" s="335">
        <v>0.36788</v>
      </c>
      <c r="F137" s="307">
        <f>F136*E137</f>
        <v>7.725479999999999</v>
      </c>
      <c r="G137" s="308"/>
      <c r="H137" s="307"/>
      <c r="I137" s="307"/>
      <c r="J137" s="307"/>
      <c r="K137" s="308"/>
      <c r="L137" s="307"/>
      <c r="M137" s="309"/>
    </row>
    <row r="138" spans="1:13" ht="18">
      <c r="A138" s="296"/>
      <c r="B138" s="332"/>
      <c r="C138" s="333" t="s">
        <v>48</v>
      </c>
      <c r="D138" s="81" t="s">
        <v>67</v>
      </c>
      <c r="E138" s="326">
        <v>0.0226</v>
      </c>
      <c r="F138" s="307">
        <f>F136*E138</f>
        <v>0.47459999999999997</v>
      </c>
      <c r="G138" s="307"/>
      <c r="H138" s="307"/>
      <c r="I138" s="307"/>
      <c r="J138" s="307"/>
      <c r="K138" s="307"/>
      <c r="L138" s="307"/>
      <c r="M138" s="309"/>
    </row>
    <row r="139" spans="1:13" ht="18">
      <c r="A139" s="296"/>
      <c r="B139" s="332"/>
      <c r="C139" s="324" t="s">
        <v>51</v>
      </c>
      <c r="D139" s="330" t="s">
        <v>4</v>
      </c>
      <c r="E139" s="326">
        <v>0.0131</v>
      </c>
      <c r="F139" s="307">
        <f>E139*F136</f>
        <v>0.2751</v>
      </c>
      <c r="G139" s="308"/>
      <c r="H139" s="307"/>
      <c r="I139" s="308"/>
      <c r="J139" s="307"/>
      <c r="K139" s="307"/>
      <c r="L139" s="307"/>
      <c r="M139" s="309"/>
    </row>
    <row r="140" spans="1:13" ht="18">
      <c r="A140" s="296"/>
      <c r="B140" s="332"/>
      <c r="C140" s="304" t="s">
        <v>59</v>
      </c>
      <c r="D140" s="330"/>
      <c r="E140" s="307"/>
      <c r="F140" s="307"/>
      <c r="G140" s="308"/>
      <c r="H140" s="307"/>
      <c r="I140" s="308"/>
      <c r="J140" s="307"/>
      <c r="K140" s="308"/>
      <c r="L140" s="307"/>
      <c r="M140" s="309"/>
    </row>
    <row r="141" spans="1:13" ht="18">
      <c r="A141" s="296"/>
      <c r="B141" s="366"/>
      <c r="C141" s="346" t="s">
        <v>132</v>
      </c>
      <c r="D141" s="367" t="s">
        <v>80</v>
      </c>
      <c r="E141" s="326">
        <v>0.1224</v>
      </c>
      <c r="F141" s="307">
        <f>F136*E141</f>
        <v>2.5704</v>
      </c>
      <c r="G141" s="368"/>
      <c r="H141" s="307"/>
      <c r="I141" s="308"/>
      <c r="J141" s="307"/>
      <c r="K141" s="308"/>
      <c r="L141" s="307"/>
      <c r="M141" s="309"/>
    </row>
    <row r="142" spans="1:13" ht="31.5">
      <c r="A142" s="296"/>
      <c r="B142" s="366"/>
      <c r="C142" s="346" t="s">
        <v>133</v>
      </c>
      <c r="D142" s="367" t="s">
        <v>11</v>
      </c>
      <c r="E142" s="335">
        <v>0.00015</v>
      </c>
      <c r="F142" s="335">
        <f>F136*E142</f>
        <v>0.0031499999999999996</v>
      </c>
      <c r="G142" s="368"/>
      <c r="H142" s="307"/>
      <c r="I142" s="308"/>
      <c r="J142" s="307"/>
      <c r="K142" s="308"/>
      <c r="L142" s="307"/>
      <c r="M142" s="309"/>
    </row>
    <row r="143" spans="1:13" ht="18">
      <c r="A143" s="369"/>
      <c r="B143" s="370"/>
      <c r="C143" s="346" t="s">
        <v>134</v>
      </c>
      <c r="D143" s="367" t="s">
        <v>82</v>
      </c>
      <c r="E143" s="335">
        <v>0.00698</v>
      </c>
      <c r="F143" s="325">
        <f>F136*E143</f>
        <v>0.14658</v>
      </c>
      <c r="G143" s="368"/>
      <c r="H143" s="307"/>
      <c r="I143" s="308"/>
      <c r="J143" s="307"/>
      <c r="K143" s="308"/>
      <c r="L143" s="307"/>
      <c r="M143" s="309"/>
    </row>
    <row r="144" spans="1:13" ht="18">
      <c r="A144" s="369"/>
      <c r="B144" s="370"/>
      <c r="C144" s="371" t="s">
        <v>49</v>
      </c>
      <c r="D144" s="372" t="s">
        <v>80</v>
      </c>
      <c r="E144" s="325">
        <v>0.178</v>
      </c>
      <c r="F144" s="307">
        <f>F136*E144</f>
        <v>3.738</v>
      </c>
      <c r="G144" s="307"/>
      <c r="H144" s="307"/>
      <c r="I144" s="307"/>
      <c r="J144" s="307"/>
      <c r="K144" s="307"/>
      <c r="L144" s="307"/>
      <c r="M144" s="309"/>
    </row>
    <row r="145" spans="1:13" ht="18">
      <c r="A145" s="369"/>
      <c r="B145" s="370"/>
      <c r="C145" s="371" t="s">
        <v>135</v>
      </c>
      <c r="D145" s="372" t="s">
        <v>4</v>
      </c>
      <c r="E145" s="335">
        <v>0.00488</v>
      </c>
      <c r="F145" s="307">
        <f>F136*E145</f>
        <v>0.10248</v>
      </c>
      <c r="G145" s="307"/>
      <c r="H145" s="307"/>
      <c r="I145" s="307"/>
      <c r="J145" s="307"/>
      <c r="K145" s="307"/>
      <c r="L145" s="307"/>
      <c r="M145" s="309"/>
    </row>
    <row r="146" spans="1:13" ht="30">
      <c r="A146" s="296"/>
      <c r="B146" s="304"/>
      <c r="C146" s="324" t="s">
        <v>174</v>
      </c>
      <c r="D146" s="366" t="s">
        <v>11</v>
      </c>
      <c r="E146" s="321">
        <v>2.4</v>
      </c>
      <c r="F146" s="307">
        <f>F141*2.4</f>
        <v>6.168959999999999</v>
      </c>
      <c r="G146" s="321"/>
      <c r="H146" s="321"/>
      <c r="I146" s="321"/>
      <c r="J146" s="321"/>
      <c r="K146" s="321"/>
      <c r="L146" s="321"/>
      <c r="M146" s="373"/>
    </row>
    <row r="147" spans="1:13" ht="30">
      <c r="A147" s="296"/>
      <c r="B147" s="304"/>
      <c r="C147" s="324" t="s">
        <v>169</v>
      </c>
      <c r="D147" s="366" t="s">
        <v>11</v>
      </c>
      <c r="E147" s="300"/>
      <c r="F147" s="335">
        <f>F142</f>
        <v>0.0031499999999999996</v>
      </c>
      <c r="G147" s="321"/>
      <c r="H147" s="321"/>
      <c r="I147" s="321"/>
      <c r="J147" s="321"/>
      <c r="K147" s="321"/>
      <c r="L147" s="321"/>
      <c r="M147" s="373"/>
    </row>
    <row r="148" spans="1:13" ht="31.5">
      <c r="A148" s="296">
        <v>7</v>
      </c>
      <c r="B148" s="366" t="s">
        <v>123</v>
      </c>
      <c r="C148" s="365" t="s">
        <v>124</v>
      </c>
      <c r="D148" s="367" t="s">
        <v>82</v>
      </c>
      <c r="E148" s="374"/>
      <c r="F148" s="307">
        <f>F136</f>
        <v>21</v>
      </c>
      <c r="G148" s="374"/>
      <c r="H148" s="375"/>
      <c r="I148" s="374"/>
      <c r="J148" s="375"/>
      <c r="K148" s="374"/>
      <c r="L148" s="375"/>
      <c r="M148" s="376"/>
    </row>
    <row r="149" spans="1:13" ht="18">
      <c r="A149" s="377"/>
      <c r="B149" s="378"/>
      <c r="C149" s="305" t="s">
        <v>47</v>
      </c>
      <c r="D149" s="330" t="s">
        <v>6</v>
      </c>
      <c r="E149" s="300">
        <v>0.197</v>
      </c>
      <c r="F149" s="321">
        <f>E149*F148</f>
        <v>4.1370000000000005</v>
      </c>
      <c r="G149" s="321"/>
      <c r="H149" s="321"/>
      <c r="I149" s="321"/>
      <c r="J149" s="321"/>
      <c r="K149" s="321"/>
      <c r="L149" s="321"/>
      <c r="M149" s="379"/>
    </row>
    <row r="150" spans="1:13" ht="18">
      <c r="A150" s="377"/>
      <c r="B150" s="378"/>
      <c r="C150" s="324" t="s">
        <v>51</v>
      </c>
      <c r="D150" s="372" t="s">
        <v>4</v>
      </c>
      <c r="E150" s="300">
        <v>0.0437</v>
      </c>
      <c r="F150" s="321">
        <f>E150*F148</f>
        <v>0.9177000000000001</v>
      </c>
      <c r="G150" s="321"/>
      <c r="H150" s="321"/>
      <c r="I150" s="321"/>
      <c r="J150" s="321"/>
      <c r="K150" s="321"/>
      <c r="L150" s="321"/>
      <c r="M150" s="379"/>
    </row>
    <row r="151" spans="1:13" ht="18">
      <c r="A151" s="377"/>
      <c r="B151" s="378"/>
      <c r="C151" s="304" t="s">
        <v>59</v>
      </c>
      <c r="D151" s="372"/>
      <c r="E151" s="321"/>
      <c r="F151" s="321"/>
      <c r="G151" s="321"/>
      <c r="H151" s="321"/>
      <c r="I151" s="321"/>
      <c r="J151" s="321"/>
      <c r="K151" s="321"/>
      <c r="L151" s="321"/>
      <c r="M151" s="379"/>
    </row>
    <row r="152" spans="1:13" ht="18">
      <c r="A152" s="377"/>
      <c r="B152" s="378"/>
      <c r="C152" s="346" t="s">
        <v>125</v>
      </c>
      <c r="D152" s="372" t="s">
        <v>112</v>
      </c>
      <c r="E152" s="321">
        <v>0.5</v>
      </c>
      <c r="F152" s="321">
        <f>E152*F148</f>
        <v>10.5</v>
      </c>
      <c r="G152" s="321"/>
      <c r="H152" s="321"/>
      <c r="I152" s="321"/>
      <c r="J152" s="321"/>
      <c r="K152" s="321"/>
      <c r="L152" s="321"/>
      <c r="M152" s="379"/>
    </row>
    <row r="153" spans="1:13" ht="18">
      <c r="A153" s="377"/>
      <c r="B153" s="378"/>
      <c r="C153" s="346" t="s">
        <v>60</v>
      </c>
      <c r="D153" s="372" t="s">
        <v>4</v>
      </c>
      <c r="E153" s="349">
        <v>0.072</v>
      </c>
      <c r="F153" s="321">
        <f>E153*F148</f>
        <v>1.5119999999999998</v>
      </c>
      <c r="G153" s="321"/>
      <c r="H153" s="321"/>
      <c r="I153" s="321"/>
      <c r="J153" s="321"/>
      <c r="K153" s="321"/>
      <c r="L153" s="321"/>
      <c r="M153" s="379"/>
    </row>
    <row r="154" spans="1:13" ht="30">
      <c r="A154" s="369"/>
      <c r="B154" s="366"/>
      <c r="C154" s="324" t="s">
        <v>160</v>
      </c>
      <c r="D154" s="366" t="s">
        <v>11</v>
      </c>
      <c r="E154" s="300"/>
      <c r="F154" s="325">
        <f>F152/1000</f>
        <v>0.0105</v>
      </c>
      <c r="G154" s="321"/>
      <c r="H154" s="321"/>
      <c r="I154" s="321"/>
      <c r="J154" s="321"/>
      <c r="K154" s="321"/>
      <c r="L154" s="321"/>
      <c r="M154" s="373"/>
    </row>
    <row r="155" spans="1:13" ht="18.75" thickBot="1">
      <c r="A155" s="384"/>
      <c r="B155" s="283"/>
      <c r="C155" s="385" t="s">
        <v>137</v>
      </c>
      <c r="D155" s="386" t="s">
        <v>4</v>
      </c>
      <c r="E155" s="387"/>
      <c r="F155" s="387"/>
      <c r="G155" s="388"/>
      <c r="H155" s="388"/>
      <c r="I155" s="388"/>
      <c r="J155" s="388"/>
      <c r="K155" s="388"/>
      <c r="L155" s="388"/>
      <c r="M155" s="389"/>
    </row>
    <row r="156" spans="1:14" ht="18">
      <c r="A156" s="390"/>
      <c r="B156" s="391"/>
      <c r="C156" s="392" t="s">
        <v>90</v>
      </c>
      <c r="D156" s="393" t="s">
        <v>4</v>
      </c>
      <c r="E156" s="394"/>
      <c r="F156" s="394"/>
      <c r="G156" s="395"/>
      <c r="H156" s="395"/>
      <c r="I156" s="395"/>
      <c r="J156" s="395"/>
      <c r="K156" s="395"/>
      <c r="L156" s="395"/>
      <c r="M156" s="396"/>
      <c r="N156" s="397"/>
    </row>
    <row r="157" spans="1:14" ht="18">
      <c r="A157" s="398"/>
      <c r="B157" s="399"/>
      <c r="C157" s="400" t="s">
        <v>83</v>
      </c>
      <c r="D157" s="306" t="s">
        <v>0</v>
      </c>
      <c r="E157" s="321"/>
      <c r="F157" s="401"/>
      <c r="G157" s="401"/>
      <c r="H157" s="401"/>
      <c r="I157" s="401"/>
      <c r="J157" s="401"/>
      <c r="K157" s="401"/>
      <c r="L157" s="321"/>
      <c r="M157" s="379"/>
      <c r="N157" s="397"/>
    </row>
    <row r="158" spans="1:14" ht="18">
      <c r="A158" s="398"/>
      <c r="B158" s="399"/>
      <c r="C158" s="402" t="s">
        <v>69</v>
      </c>
      <c r="D158" s="313" t="s">
        <v>4</v>
      </c>
      <c r="E158" s="321"/>
      <c r="F158" s="314"/>
      <c r="G158" s="314"/>
      <c r="H158" s="314"/>
      <c r="I158" s="314"/>
      <c r="J158" s="314"/>
      <c r="K158" s="314"/>
      <c r="L158" s="315"/>
      <c r="M158" s="316"/>
      <c r="N158" s="397"/>
    </row>
    <row r="159" spans="1:14" ht="18">
      <c r="A159" s="398"/>
      <c r="B159" s="399"/>
      <c r="C159" s="403" t="s">
        <v>70</v>
      </c>
      <c r="D159" s="306" t="s">
        <v>0</v>
      </c>
      <c r="E159" s="321"/>
      <c r="F159" s="401"/>
      <c r="G159" s="401"/>
      <c r="H159" s="401"/>
      <c r="I159" s="401"/>
      <c r="J159" s="401"/>
      <c r="K159" s="401"/>
      <c r="L159" s="321"/>
      <c r="M159" s="379"/>
      <c r="N159" s="397"/>
    </row>
    <row r="160" spans="1:14" ht="18.75" thickBot="1">
      <c r="A160" s="404"/>
      <c r="B160" s="405"/>
      <c r="C160" s="406" t="s">
        <v>69</v>
      </c>
      <c r="D160" s="386" t="s">
        <v>4</v>
      </c>
      <c r="E160" s="387"/>
      <c r="F160" s="387"/>
      <c r="G160" s="387"/>
      <c r="H160" s="387"/>
      <c r="I160" s="387"/>
      <c r="J160" s="387"/>
      <c r="K160" s="387"/>
      <c r="L160" s="388"/>
      <c r="M160" s="389"/>
      <c r="N160" s="397"/>
    </row>
    <row r="161" spans="1:14" ht="18">
      <c r="A161" s="407"/>
      <c r="B161" s="408"/>
      <c r="C161" s="409"/>
      <c r="D161" s="410"/>
      <c r="E161" s="410"/>
      <c r="F161" s="410"/>
      <c r="G161" s="410"/>
      <c r="H161" s="410"/>
      <c r="I161" s="410"/>
      <c r="J161" s="410"/>
      <c r="K161" s="410"/>
      <c r="L161" s="411"/>
      <c r="M161" s="411"/>
      <c r="N161" s="397"/>
    </row>
    <row r="162" spans="3:14" ht="18"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397"/>
      <c r="N162" s="397"/>
    </row>
    <row r="163" spans="3:7" ht="18">
      <c r="C163" s="441"/>
      <c r="D163" s="441"/>
      <c r="E163" s="441"/>
      <c r="F163" s="441"/>
      <c r="G163" s="441"/>
    </row>
    <row r="164" spans="1:12" s="397" customFormat="1" ht="18">
      <c r="A164" s="271"/>
      <c r="B164" s="272"/>
      <c r="C164" s="412"/>
      <c r="D164" s="274"/>
      <c r="E164" s="274"/>
      <c r="F164" s="274"/>
      <c r="G164" s="274"/>
      <c r="H164" s="274"/>
      <c r="I164" s="274"/>
      <c r="J164" s="274"/>
      <c r="K164" s="274"/>
      <c r="L164" s="274"/>
    </row>
    <row r="165" spans="1:12" s="397" customFormat="1" ht="18">
      <c r="A165" s="271"/>
      <c r="B165" s="272"/>
      <c r="C165" s="412"/>
      <c r="D165" s="274"/>
      <c r="E165" s="274"/>
      <c r="F165" s="274"/>
      <c r="G165" s="274"/>
      <c r="H165" s="274"/>
      <c r="I165" s="274"/>
      <c r="J165" s="274"/>
      <c r="K165" s="274"/>
      <c r="L165" s="274"/>
    </row>
    <row r="166" spans="1:12" s="397" customFormat="1" ht="18">
      <c r="A166" s="271"/>
      <c r="B166" s="272"/>
      <c r="C166" s="412"/>
      <c r="D166" s="274"/>
      <c r="E166" s="274"/>
      <c r="F166" s="274"/>
      <c r="G166" s="274"/>
      <c r="H166" s="274"/>
      <c r="I166" s="274"/>
      <c r="J166" s="274"/>
      <c r="K166" s="274"/>
      <c r="L166" s="274"/>
    </row>
    <row r="167" spans="1:12" s="397" customFormat="1" ht="18">
      <c r="A167" s="271"/>
      <c r="B167" s="272"/>
      <c r="C167" s="412"/>
      <c r="D167" s="274"/>
      <c r="E167" s="274"/>
      <c r="F167" s="274"/>
      <c r="G167" s="274"/>
      <c r="H167" s="274"/>
      <c r="I167" s="274"/>
      <c r="J167" s="274"/>
      <c r="K167" s="274"/>
      <c r="L167" s="274"/>
    </row>
    <row r="168" spans="1:12" s="397" customFormat="1" ht="18">
      <c r="A168" s="271"/>
      <c r="B168" s="272"/>
      <c r="C168" s="412"/>
      <c r="D168" s="274"/>
      <c r="E168" s="274"/>
      <c r="F168" s="274"/>
      <c r="G168" s="274"/>
      <c r="H168" s="274"/>
      <c r="I168" s="274"/>
      <c r="J168" s="274"/>
      <c r="K168" s="274"/>
      <c r="L168" s="274"/>
    </row>
    <row r="169" spans="1:12" s="397" customFormat="1" ht="18">
      <c r="A169" s="271"/>
      <c r="B169" s="272"/>
      <c r="C169" s="412"/>
      <c r="D169" s="274"/>
      <c r="E169" s="274"/>
      <c r="F169" s="274"/>
      <c r="G169" s="274"/>
      <c r="H169" s="274"/>
      <c r="I169" s="274"/>
      <c r="J169" s="274"/>
      <c r="K169" s="274"/>
      <c r="L169" s="274"/>
    </row>
    <row r="170" spans="1:12" s="397" customFormat="1" ht="18">
      <c r="A170" s="271"/>
      <c r="B170" s="272"/>
      <c r="C170" s="412"/>
      <c r="D170" s="274"/>
      <c r="E170" s="274"/>
      <c r="F170" s="274"/>
      <c r="G170" s="274"/>
      <c r="H170" s="274"/>
      <c r="I170" s="274"/>
      <c r="J170" s="274"/>
      <c r="K170" s="274"/>
      <c r="L170" s="274"/>
    </row>
    <row r="171" spans="1:12" s="397" customFormat="1" ht="18">
      <c r="A171" s="271"/>
      <c r="B171" s="272"/>
      <c r="C171" s="412"/>
      <c r="D171" s="274"/>
      <c r="E171" s="274"/>
      <c r="F171" s="274"/>
      <c r="G171" s="274"/>
      <c r="H171" s="274"/>
      <c r="I171" s="274"/>
      <c r="J171" s="274"/>
      <c r="K171" s="274"/>
      <c r="L171" s="274"/>
    </row>
    <row r="172" spans="1:12" s="397" customFormat="1" ht="18">
      <c r="A172" s="271"/>
      <c r="B172" s="272"/>
      <c r="C172" s="412"/>
      <c r="D172" s="274"/>
      <c r="E172" s="274"/>
      <c r="F172" s="274"/>
      <c r="G172" s="274"/>
      <c r="H172" s="274"/>
      <c r="I172" s="274"/>
      <c r="J172" s="274"/>
      <c r="K172" s="274"/>
      <c r="L172" s="274"/>
    </row>
    <row r="173" spans="1:12" s="397" customFormat="1" ht="18">
      <c r="A173" s="271"/>
      <c r="B173" s="272"/>
      <c r="C173" s="412"/>
      <c r="D173" s="274"/>
      <c r="E173" s="274"/>
      <c r="F173" s="274"/>
      <c r="G173" s="274"/>
      <c r="H173" s="274"/>
      <c r="I173" s="274"/>
      <c r="J173" s="274"/>
      <c r="K173" s="274"/>
      <c r="L173" s="274"/>
    </row>
    <row r="174" spans="1:12" s="397" customFormat="1" ht="18">
      <c r="A174" s="271"/>
      <c r="B174" s="272"/>
      <c r="C174" s="412"/>
      <c r="D174" s="274"/>
      <c r="E174" s="274"/>
      <c r="F174" s="274"/>
      <c r="G174" s="274"/>
      <c r="H174" s="274"/>
      <c r="I174" s="274"/>
      <c r="J174" s="274"/>
      <c r="K174" s="274"/>
      <c r="L174" s="274"/>
    </row>
    <row r="175" spans="1:12" s="397" customFormat="1" ht="18">
      <c r="A175" s="271"/>
      <c r="B175" s="272"/>
      <c r="C175" s="412"/>
      <c r="D175" s="274"/>
      <c r="E175" s="274"/>
      <c r="F175" s="274"/>
      <c r="G175" s="274"/>
      <c r="H175" s="274"/>
      <c r="I175" s="274"/>
      <c r="J175" s="274"/>
      <c r="K175" s="274"/>
      <c r="L175" s="274"/>
    </row>
    <row r="176" spans="1:12" s="397" customFormat="1" ht="18">
      <c r="A176" s="271"/>
      <c r="B176" s="272"/>
      <c r="C176" s="412"/>
      <c r="D176" s="274"/>
      <c r="E176" s="274"/>
      <c r="F176" s="274"/>
      <c r="G176" s="274"/>
      <c r="H176" s="274"/>
      <c r="I176" s="274"/>
      <c r="J176" s="274"/>
      <c r="K176" s="274"/>
      <c r="L176" s="274"/>
    </row>
    <row r="177" spans="1:12" s="397" customFormat="1" ht="18">
      <c r="A177" s="271"/>
      <c r="B177" s="272"/>
      <c r="C177" s="412"/>
      <c r="D177" s="274"/>
      <c r="E177" s="274"/>
      <c r="F177" s="274"/>
      <c r="G177" s="274"/>
      <c r="H177" s="274"/>
      <c r="I177" s="274"/>
      <c r="J177" s="274"/>
      <c r="K177" s="274"/>
      <c r="L177" s="274"/>
    </row>
    <row r="178" spans="1:12" s="397" customFormat="1" ht="18">
      <c r="A178" s="271"/>
      <c r="B178" s="272"/>
      <c r="C178" s="412"/>
      <c r="D178" s="274"/>
      <c r="E178" s="274"/>
      <c r="F178" s="274"/>
      <c r="G178" s="274"/>
      <c r="H178" s="274"/>
      <c r="I178" s="274"/>
      <c r="J178" s="274"/>
      <c r="K178" s="274"/>
      <c r="L178" s="274"/>
    </row>
    <row r="179" spans="1:12" s="397" customFormat="1" ht="18">
      <c r="A179" s="271"/>
      <c r="B179" s="272"/>
      <c r="C179" s="412"/>
      <c r="D179" s="274"/>
      <c r="E179" s="274"/>
      <c r="F179" s="274"/>
      <c r="G179" s="274"/>
      <c r="H179" s="274"/>
      <c r="I179" s="274"/>
      <c r="J179" s="274"/>
      <c r="K179" s="274"/>
      <c r="L179" s="274"/>
    </row>
    <row r="180" spans="1:12" s="397" customFormat="1" ht="18">
      <c r="A180" s="271"/>
      <c r="B180" s="272"/>
      <c r="C180" s="412"/>
      <c r="D180" s="274"/>
      <c r="E180" s="274"/>
      <c r="F180" s="274"/>
      <c r="G180" s="274"/>
      <c r="H180" s="274"/>
      <c r="I180" s="274"/>
      <c r="J180" s="274"/>
      <c r="K180" s="274"/>
      <c r="L180" s="274"/>
    </row>
    <row r="181" spans="1:12" s="397" customFormat="1" ht="18">
      <c r="A181" s="271"/>
      <c r="B181" s="272"/>
      <c r="C181" s="412"/>
      <c r="D181" s="274"/>
      <c r="E181" s="274"/>
      <c r="F181" s="274"/>
      <c r="G181" s="274"/>
      <c r="H181" s="274"/>
      <c r="I181" s="274"/>
      <c r="J181" s="274"/>
      <c r="K181" s="274"/>
      <c r="L181" s="274"/>
    </row>
    <row r="182" spans="1:12" s="397" customFormat="1" ht="18">
      <c r="A182" s="271"/>
      <c r="B182" s="272"/>
      <c r="C182" s="412"/>
      <c r="D182" s="274"/>
      <c r="E182" s="274"/>
      <c r="F182" s="274"/>
      <c r="G182" s="274"/>
      <c r="H182" s="274"/>
      <c r="I182" s="274"/>
      <c r="J182" s="274"/>
      <c r="K182" s="274"/>
      <c r="L182" s="274"/>
    </row>
    <row r="183" spans="1:12" s="397" customFormat="1" ht="18">
      <c r="A183" s="271"/>
      <c r="B183" s="272"/>
      <c r="C183" s="412"/>
      <c r="D183" s="274"/>
      <c r="E183" s="274"/>
      <c r="F183" s="274"/>
      <c r="G183" s="274"/>
      <c r="H183" s="274"/>
      <c r="I183" s="274"/>
      <c r="J183" s="274"/>
      <c r="K183" s="274"/>
      <c r="L183" s="274"/>
    </row>
    <row r="184" spans="1:12" s="397" customFormat="1" ht="18">
      <c r="A184" s="271"/>
      <c r="B184" s="272"/>
      <c r="C184" s="412"/>
      <c r="D184" s="274"/>
      <c r="E184" s="274"/>
      <c r="F184" s="274"/>
      <c r="G184" s="274"/>
      <c r="H184" s="274"/>
      <c r="I184" s="274"/>
      <c r="J184" s="274"/>
      <c r="K184" s="274"/>
      <c r="L184" s="274"/>
    </row>
    <row r="185" spans="1:12" s="397" customFormat="1" ht="18">
      <c r="A185" s="271"/>
      <c r="B185" s="272"/>
      <c r="C185" s="412"/>
      <c r="D185" s="274"/>
      <c r="E185" s="274"/>
      <c r="F185" s="274"/>
      <c r="G185" s="274"/>
      <c r="H185" s="274"/>
      <c r="I185" s="274"/>
      <c r="J185" s="274"/>
      <c r="K185" s="274"/>
      <c r="L185" s="274"/>
    </row>
    <row r="186" spans="1:12" s="397" customFormat="1" ht="18">
      <c r="A186" s="271"/>
      <c r="B186" s="272"/>
      <c r="C186" s="412"/>
      <c r="D186" s="274"/>
      <c r="E186" s="274"/>
      <c r="F186" s="274"/>
      <c r="G186" s="274"/>
      <c r="H186" s="274"/>
      <c r="I186" s="274"/>
      <c r="J186" s="274"/>
      <c r="K186" s="274"/>
      <c r="L186" s="274"/>
    </row>
    <row r="187" spans="1:12" s="397" customFormat="1" ht="18">
      <c r="A187" s="271"/>
      <c r="B187" s="272"/>
      <c r="C187" s="412"/>
      <c r="D187" s="274"/>
      <c r="E187" s="274"/>
      <c r="F187" s="274"/>
      <c r="G187" s="274"/>
      <c r="H187" s="274"/>
      <c r="I187" s="274"/>
      <c r="J187" s="274"/>
      <c r="K187" s="274"/>
      <c r="L187" s="274"/>
    </row>
    <row r="188" spans="1:12" s="397" customFormat="1" ht="18">
      <c r="A188" s="271"/>
      <c r="B188" s="272"/>
      <c r="C188" s="412"/>
      <c r="D188" s="274"/>
      <c r="E188" s="274"/>
      <c r="F188" s="274"/>
      <c r="G188" s="274"/>
      <c r="H188" s="274"/>
      <c r="I188" s="274"/>
      <c r="J188" s="274"/>
      <c r="K188" s="274"/>
      <c r="L188" s="274"/>
    </row>
    <row r="189" spans="1:12" s="397" customFormat="1" ht="18">
      <c r="A189" s="271"/>
      <c r="B189" s="272"/>
      <c r="C189" s="412"/>
      <c r="D189" s="274"/>
      <c r="E189" s="274"/>
      <c r="F189" s="274"/>
      <c r="G189" s="274"/>
      <c r="H189" s="274"/>
      <c r="I189" s="274"/>
      <c r="J189" s="274"/>
      <c r="K189" s="274"/>
      <c r="L189" s="274"/>
    </row>
    <row r="190" spans="1:12" s="397" customFormat="1" ht="18">
      <c r="A190" s="271"/>
      <c r="B190" s="272"/>
      <c r="C190" s="412"/>
      <c r="D190" s="274"/>
      <c r="E190" s="274"/>
      <c r="F190" s="274"/>
      <c r="G190" s="274"/>
      <c r="H190" s="274"/>
      <c r="I190" s="274"/>
      <c r="J190" s="274"/>
      <c r="K190" s="274"/>
      <c r="L190" s="274"/>
    </row>
    <row r="191" spans="1:12" s="397" customFormat="1" ht="18">
      <c r="A191" s="271"/>
      <c r="B191" s="272"/>
      <c r="C191" s="412"/>
      <c r="D191" s="274"/>
      <c r="E191" s="274"/>
      <c r="F191" s="274"/>
      <c r="G191" s="274"/>
      <c r="H191" s="274"/>
      <c r="I191" s="274"/>
      <c r="J191" s="274"/>
      <c r="K191" s="274"/>
      <c r="L191" s="274"/>
    </row>
    <row r="192" spans="1:12" s="397" customFormat="1" ht="18">
      <c r="A192" s="271"/>
      <c r="B192" s="272"/>
      <c r="C192" s="412"/>
      <c r="D192" s="274"/>
      <c r="E192" s="274"/>
      <c r="F192" s="274"/>
      <c r="G192" s="274"/>
      <c r="H192" s="274"/>
      <c r="I192" s="274"/>
      <c r="J192" s="274"/>
      <c r="K192" s="274"/>
      <c r="L192" s="274"/>
    </row>
    <row r="193" spans="1:12" s="397" customFormat="1" ht="18">
      <c r="A193" s="271"/>
      <c r="B193" s="272"/>
      <c r="C193" s="412"/>
      <c r="D193" s="274"/>
      <c r="E193" s="274"/>
      <c r="F193" s="274"/>
      <c r="G193" s="274"/>
      <c r="H193" s="274"/>
      <c r="I193" s="274"/>
      <c r="J193" s="274"/>
      <c r="K193" s="274"/>
      <c r="L193" s="274"/>
    </row>
    <row r="194" spans="1:12" s="397" customFormat="1" ht="18">
      <c r="A194" s="271"/>
      <c r="B194" s="272"/>
      <c r="C194" s="412"/>
      <c r="D194" s="274"/>
      <c r="E194" s="274"/>
      <c r="F194" s="274"/>
      <c r="G194" s="274"/>
      <c r="H194" s="274"/>
      <c r="I194" s="274"/>
      <c r="J194" s="274"/>
      <c r="K194" s="274"/>
      <c r="L194" s="274"/>
    </row>
    <row r="195" spans="1:12" s="397" customFormat="1" ht="18">
      <c r="A195" s="271"/>
      <c r="B195" s="272"/>
      <c r="C195" s="412"/>
      <c r="D195" s="274"/>
      <c r="E195" s="274"/>
      <c r="F195" s="274"/>
      <c r="G195" s="274"/>
      <c r="H195" s="274"/>
      <c r="I195" s="274"/>
      <c r="J195" s="274"/>
      <c r="K195" s="274"/>
      <c r="L195" s="274"/>
    </row>
    <row r="196" spans="1:12" s="397" customFormat="1" ht="18">
      <c r="A196" s="271"/>
      <c r="B196" s="272"/>
      <c r="C196" s="412"/>
      <c r="D196" s="274"/>
      <c r="E196" s="274"/>
      <c r="F196" s="274"/>
      <c r="G196" s="274"/>
      <c r="H196" s="274"/>
      <c r="I196" s="274"/>
      <c r="J196" s="274"/>
      <c r="K196" s="274"/>
      <c r="L196" s="274"/>
    </row>
    <row r="197" spans="1:12" s="397" customFormat="1" ht="18">
      <c r="A197" s="271"/>
      <c r="B197" s="272"/>
      <c r="C197" s="412"/>
      <c r="D197" s="274"/>
      <c r="E197" s="274"/>
      <c r="F197" s="274"/>
      <c r="G197" s="274"/>
      <c r="H197" s="274"/>
      <c r="I197" s="274"/>
      <c r="J197" s="274"/>
      <c r="K197" s="274"/>
      <c r="L197" s="274"/>
    </row>
    <row r="198" spans="1:12" s="397" customFormat="1" ht="18">
      <c r="A198" s="271"/>
      <c r="B198" s="272"/>
      <c r="C198" s="412"/>
      <c r="D198" s="274"/>
      <c r="E198" s="274"/>
      <c r="F198" s="274"/>
      <c r="G198" s="274"/>
      <c r="H198" s="274"/>
      <c r="I198" s="274"/>
      <c r="J198" s="274"/>
      <c r="K198" s="274"/>
      <c r="L198" s="274"/>
    </row>
    <row r="199" spans="1:12" s="397" customFormat="1" ht="18">
      <c r="A199" s="271"/>
      <c r="B199" s="272"/>
      <c r="C199" s="412"/>
      <c r="D199" s="274"/>
      <c r="E199" s="274"/>
      <c r="F199" s="274"/>
      <c r="G199" s="274"/>
      <c r="H199" s="274"/>
      <c r="I199" s="274"/>
      <c r="J199" s="274"/>
      <c r="K199" s="274"/>
      <c r="L199" s="274"/>
    </row>
    <row r="200" spans="1:12" s="397" customFormat="1" ht="18">
      <c r="A200" s="271"/>
      <c r="B200" s="272"/>
      <c r="C200" s="412"/>
      <c r="D200" s="274"/>
      <c r="E200" s="274"/>
      <c r="F200" s="274"/>
      <c r="G200" s="274"/>
      <c r="H200" s="274"/>
      <c r="I200" s="274"/>
      <c r="J200" s="274"/>
      <c r="K200" s="274"/>
      <c r="L200" s="274"/>
    </row>
    <row r="201" spans="1:12" s="397" customFormat="1" ht="18">
      <c r="A201" s="271"/>
      <c r="B201" s="272"/>
      <c r="C201" s="412"/>
      <c r="D201" s="274"/>
      <c r="E201" s="274"/>
      <c r="F201" s="274"/>
      <c r="G201" s="274"/>
      <c r="H201" s="274"/>
      <c r="I201" s="274"/>
      <c r="J201" s="274"/>
      <c r="K201" s="274"/>
      <c r="L201" s="274"/>
    </row>
    <row r="202" spans="1:12" s="397" customFormat="1" ht="18">
      <c r="A202" s="271"/>
      <c r="B202" s="272"/>
      <c r="C202" s="412"/>
      <c r="D202" s="274"/>
      <c r="E202" s="274"/>
      <c r="F202" s="274"/>
      <c r="G202" s="274"/>
      <c r="H202" s="274"/>
      <c r="I202" s="274"/>
      <c r="J202" s="274"/>
      <c r="K202" s="274"/>
      <c r="L202" s="274"/>
    </row>
    <row r="203" spans="1:12" s="397" customFormat="1" ht="18">
      <c r="A203" s="271"/>
      <c r="B203" s="272"/>
      <c r="C203" s="412"/>
      <c r="D203" s="274"/>
      <c r="E203" s="274"/>
      <c r="F203" s="274"/>
      <c r="G203" s="274"/>
      <c r="H203" s="274"/>
      <c r="I203" s="274"/>
      <c r="J203" s="274"/>
      <c r="K203" s="274"/>
      <c r="L203" s="274"/>
    </row>
    <row r="204" spans="1:12" s="397" customFormat="1" ht="18">
      <c r="A204" s="271"/>
      <c r="B204" s="272"/>
      <c r="C204" s="412"/>
      <c r="D204" s="274"/>
      <c r="E204" s="274"/>
      <c r="F204" s="274"/>
      <c r="G204" s="274"/>
      <c r="H204" s="274"/>
      <c r="I204" s="274"/>
      <c r="J204" s="274"/>
      <c r="K204" s="274"/>
      <c r="L204" s="274"/>
    </row>
    <row r="205" spans="1:12" s="397" customFormat="1" ht="18">
      <c r="A205" s="271"/>
      <c r="B205" s="272"/>
      <c r="C205" s="412"/>
      <c r="D205" s="274"/>
      <c r="E205" s="274"/>
      <c r="F205" s="274"/>
      <c r="G205" s="274"/>
      <c r="H205" s="274"/>
      <c r="I205" s="274"/>
      <c r="J205" s="274"/>
      <c r="K205" s="274"/>
      <c r="L205" s="274"/>
    </row>
    <row r="206" spans="1:12" s="397" customFormat="1" ht="18">
      <c r="A206" s="271"/>
      <c r="B206" s="272"/>
      <c r="C206" s="412"/>
      <c r="D206" s="274"/>
      <c r="E206" s="274"/>
      <c r="F206" s="274"/>
      <c r="G206" s="274"/>
      <c r="H206" s="274"/>
      <c r="I206" s="274"/>
      <c r="J206" s="274"/>
      <c r="K206" s="274"/>
      <c r="L206" s="274"/>
    </row>
    <row r="207" spans="1:12" s="397" customFormat="1" ht="18">
      <c r="A207" s="271"/>
      <c r="B207" s="272"/>
      <c r="C207" s="412"/>
      <c r="D207" s="274"/>
      <c r="E207" s="274"/>
      <c r="F207" s="274"/>
      <c r="G207" s="274"/>
      <c r="H207" s="274"/>
      <c r="I207" s="274"/>
      <c r="J207" s="274"/>
      <c r="K207" s="274"/>
      <c r="L207" s="274"/>
    </row>
    <row r="208" spans="1:12" s="397" customFormat="1" ht="18">
      <c r="A208" s="271"/>
      <c r="B208" s="272"/>
      <c r="C208" s="412"/>
      <c r="D208" s="274"/>
      <c r="E208" s="274"/>
      <c r="F208" s="274"/>
      <c r="G208" s="274"/>
      <c r="H208" s="274"/>
      <c r="I208" s="274"/>
      <c r="J208" s="274"/>
      <c r="K208" s="274"/>
      <c r="L208" s="274"/>
    </row>
    <row r="209" spans="1:12" s="397" customFormat="1" ht="18">
      <c r="A209" s="271"/>
      <c r="B209" s="272"/>
      <c r="C209" s="412"/>
      <c r="D209" s="274"/>
      <c r="E209" s="274"/>
      <c r="F209" s="274"/>
      <c r="G209" s="274"/>
      <c r="H209" s="274"/>
      <c r="I209" s="274"/>
      <c r="J209" s="274"/>
      <c r="K209" s="274"/>
      <c r="L209" s="274"/>
    </row>
    <row r="210" spans="1:12" s="397" customFormat="1" ht="18">
      <c r="A210" s="271"/>
      <c r="B210" s="272"/>
      <c r="C210" s="412"/>
      <c r="D210" s="274"/>
      <c r="E210" s="274"/>
      <c r="F210" s="274"/>
      <c r="G210" s="274"/>
      <c r="H210" s="274"/>
      <c r="I210" s="274"/>
      <c r="J210" s="274"/>
      <c r="K210" s="274"/>
      <c r="L210" s="274"/>
    </row>
    <row r="211" spans="1:12" s="397" customFormat="1" ht="18">
      <c r="A211" s="271"/>
      <c r="B211" s="272"/>
      <c r="C211" s="412"/>
      <c r="D211" s="274"/>
      <c r="E211" s="274"/>
      <c r="F211" s="274"/>
      <c r="G211" s="274"/>
      <c r="H211" s="274"/>
      <c r="I211" s="274"/>
      <c r="J211" s="274"/>
      <c r="K211" s="274"/>
      <c r="L211" s="274"/>
    </row>
    <row r="212" spans="1:12" s="397" customFormat="1" ht="18">
      <c r="A212" s="271"/>
      <c r="B212" s="272"/>
      <c r="C212" s="412"/>
      <c r="D212" s="274"/>
      <c r="E212" s="274"/>
      <c r="F212" s="274"/>
      <c r="G212" s="274"/>
      <c r="H212" s="274"/>
      <c r="I212" s="274"/>
      <c r="J212" s="274"/>
      <c r="K212" s="274"/>
      <c r="L212" s="274"/>
    </row>
    <row r="213" spans="1:12" s="397" customFormat="1" ht="18">
      <c r="A213" s="271"/>
      <c r="B213" s="272"/>
      <c r="C213" s="412"/>
      <c r="D213" s="274"/>
      <c r="E213" s="274"/>
      <c r="F213" s="274"/>
      <c r="G213" s="274"/>
      <c r="H213" s="274"/>
      <c r="I213" s="274"/>
      <c r="J213" s="274"/>
      <c r="K213" s="274"/>
      <c r="L213" s="274"/>
    </row>
    <row r="214" spans="1:12" s="397" customFormat="1" ht="18">
      <c r="A214" s="271"/>
      <c r="B214" s="272"/>
      <c r="C214" s="412"/>
      <c r="D214" s="274"/>
      <c r="E214" s="274"/>
      <c r="F214" s="274"/>
      <c r="G214" s="274"/>
      <c r="H214" s="274"/>
      <c r="I214" s="274"/>
      <c r="J214" s="274"/>
      <c r="K214" s="274"/>
      <c r="L214" s="274"/>
    </row>
    <row r="215" spans="1:12" s="397" customFormat="1" ht="18">
      <c r="A215" s="271"/>
      <c r="B215" s="272"/>
      <c r="C215" s="412"/>
      <c r="D215" s="274"/>
      <c r="E215" s="274"/>
      <c r="F215" s="274"/>
      <c r="G215" s="274"/>
      <c r="H215" s="274"/>
      <c r="I215" s="274"/>
      <c r="J215" s="274"/>
      <c r="K215" s="274"/>
      <c r="L215" s="274"/>
    </row>
    <row r="216" spans="1:12" s="397" customFormat="1" ht="18">
      <c r="A216" s="271"/>
      <c r="B216" s="272"/>
      <c r="C216" s="412"/>
      <c r="D216" s="274"/>
      <c r="E216" s="274"/>
      <c r="F216" s="274"/>
      <c r="G216" s="274"/>
      <c r="H216" s="274"/>
      <c r="I216" s="274"/>
      <c r="J216" s="274"/>
      <c r="K216" s="274"/>
      <c r="L216" s="274"/>
    </row>
    <row r="217" spans="1:12" s="397" customFormat="1" ht="18">
      <c r="A217" s="271"/>
      <c r="B217" s="272"/>
      <c r="C217" s="412"/>
      <c r="D217" s="274"/>
      <c r="E217" s="274"/>
      <c r="F217" s="274"/>
      <c r="G217" s="274"/>
      <c r="H217" s="274"/>
      <c r="I217" s="274"/>
      <c r="J217" s="274"/>
      <c r="K217" s="274"/>
      <c r="L217" s="274"/>
    </row>
    <row r="218" spans="1:12" s="397" customFormat="1" ht="18">
      <c r="A218" s="271"/>
      <c r="B218" s="272"/>
      <c r="C218" s="412"/>
      <c r="D218" s="274"/>
      <c r="E218" s="274"/>
      <c r="F218" s="274"/>
      <c r="G218" s="274"/>
      <c r="H218" s="274"/>
      <c r="I218" s="274"/>
      <c r="J218" s="274"/>
      <c r="K218" s="274"/>
      <c r="L218" s="274"/>
    </row>
    <row r="219" spans="1:12" s="397" customFormat="1" ht="18">
      <c r="A219" s="271"/>
      <c r="B219" s="272"/>
      <c r="C219" s="412"/>
      <c r="D219" s="274"/>
      <c r="E219" s="274"/>
      <c r="F219" s="274"/>
      <c r="G219" s="274"/>
      <c r="H219" s="274"/>
      <c r="I219" s="274"/>
      <c r="J219" s="274"/>
      <c r="K219" s="274"/>
      <c r="L219" s="274"/>
    </row>
    <row r="220" spans="1:12" s="397" customFormat="1" ht="18">
      <c r="A220" s="271"/>
      <c r="B220" s="272"/>
      <c r="C220" s="412"/>
      <c r="D220" s="274"/>
      <c r="E220" s="274"/>
      <c r="F220" s="274"/>
      <c r="G220" s="274"/>
      <c r="H220" s="274"/>
      <c r="I220" s="274"/>
      <c r="J220" s="274"/>
      <c r="K220" s="274"/>
      <c r="L220" s="274"/>
    </row>
    <row r="221" spans="1:12" s="397" customFormat="1" ht="18">
      <c r="A221" s="271"/>
      <c r="B221" s="272"/>
      <c r="C221" s="412"/>
      <c r="D221" s="274"/>
      <c r="E221" s="274"/>
      <c r="F221" s="274"/>
      <c r="G221" s="274"/>
      <c r="H221" s="274"/>
      <c r="I221" s="274"/>
      <c r="J221" s="274"/>
      <c r="K221" s="274"/>
      <c r="L221" s="274"/>
    </row>
    <row r="222" spans="1:12" s="397" customFormat="1" ht="18">
      <c r="A222" s="271"/>
      <c r="B222" s="272"/>
      <c r="C222" s="412"/>
      <c r="D222" s="274"/>
      <c r="E222" s="274"/>
      <c r="F222" s="274"/>
      <c r="G222" s="274"/>
      <c r="H222" s="274"/>
      <c r="I222" s="274"/>
      <c r="J222" s="274"/>
      <c r="K222" s="274"/>
      <c r="L222" s="274"/>
    </row>
    <row r="223" spans="1:12" s="397" customFormat="1" ht="18">
      <c r="A223" s="271"/>
      <c r="B223" s="272"/>
      <c r="C223" s="412"/>
      <c r="D223" s="274"/>
      <c r="E223" s="274"/>
      <c r="F223" s="274"/>
      <c r="G223" s="274"/>
      <c r="H223" s="274"/>
      <c r="I223" s="274"/>
      <c r="J223" s="274"/>
      <c r="K223" s="274"/>
      <c r="L223" s="274"/>
    </row>
    <row r="224" spans="1:12" s="397" customFormat="1" ht="18">
      <c r="A224" s="271"/>
      <c r="B224" s="272"/>
      <c r="C224" s="412"/>
      <c r="D224" s="274"/>
      <c r="E224" s="274"/>
      <c r="F224" s="274"/>
      <c r="G224" s="274"/>
      <c r="H224" s="274"/>
      <c r="I224" s="274"/>
      <c r="J224" s="274"/>
      <c r="K224" s="274"/>
      <c r="L224" s="274"/>
    </row>
    <row r="225" spans="1:12" s="397" customFormat="1" ht="18">
      <c r="A225" s="271"/>
      <c r="B225" s="272"/>
      <c r="C225" s="412"/>
      <c r="D225" s="274"/>
      <c r="E225" s="274"/>
      <c r="F225" s="274"/>
      <c r="G225" s="274"/>
      <c r="H225" s="274"/>
      <c r="I225" s="274"/>
      <c r="J225" s="274"/>
      <c r="K225" s="274"/>
      <c r="L225" s="274"/>
    </row>
    <row r="226" spans="1:12" s="397" customFormat="1" ht="18">
      <c r="A226" s="271"/>
      <c r="B226" s="272"/>
      <c r="C226" s="412"/>
      <c r="D226" s="274"/>
      <c r="E226" s="274"/>
      <c r="F226" s="274"/>
      <c r="G226" s="274"/>
      <c r="H226" s="274"/>
      <c r="I226" s="274"/>
      <c r="J226" s="274"/>
      <c r="K226" s="274"/>
      <c r="L226" s="274"/>
    </row>
    <row r="227" spans="1:12" s="397" customFormat="1" ht="18">
      <c r="A227" s="271"/>
      <c r="B227" s="272"/>
      <c r="C227" s="412"/>
      <c r="D227" s="274"/>
      <c r="E227" s="274"/>
      <c r="F227" s="274"/>
      <c r="G227" s="274"/>
      <c r="H227" s="274"/>
      <c r="I227" s="274"/>
      <c r="J227" s="274"/>
      <c r="K227" s="274"/>
      <c r="L227" s="274"/>
    </row>
    <row r="228" spans="1:12" s="397" customFormat="1" ht="18">
      <c r="A228" s="271"/>
      <c r="B228" s="272"/>
      <c r="C228" s="412"/>
      <c r="D228" s="274"/>
      <c r="E228" s="274"/>
      <c r="F228" s="274"/>
      <c r="G228" s="274"/>
      <c r="H228" s="274"/>
      <c r="I228" s="274"/>
      <c r="J228" s="274"/>
      <c r="K228" s="274"/>
      <c r="L228" s="274"/>
    </row>
    <row r="229" spans="1:12" s="397" customFormat="1" ht="18">
      <c r="A229" s="271"/>
      <c r="B229" s="272"/>
      <c r="C229" s="412"/>
      <c r="D229" s="274"/>
      <c r="E229" s="274"/>
      <c r="F229" s="274"/>
      <c r="G229" s="274"/>
      <c r="H229" s="274"/>
      <c r="I229" s="274"/>
      <c r="J229" s="274"/>
      <c r="K229" s="274"/>
      <c r="L229" s="274"/>
    </row>
    <row r="230" spans="1:12" s="397" customFormat="1" ht="18">
      <c r="A230" s="271"/>
      <c r="B230" s="272"/>
      <c r="C230" s="412"/>
      <c r="D230" s="274"/>
      <c r="E230" s="274"/>
      <c r="F230" s="274"/>
      <c r="G230" s="274"/>
      <c r="H230" s="274"/>
      <c r="I230" s="274"/>
      <c r="J230" s="274"/>
      <c r="K230" s="274"/>
      <c r="L230" s="274"/>
    </row>
    <row r="231" spans="1:12" s="397" customFormat="1" ht="18">
      <c r="A231" s="271"/>
      <c r="B231" s="272"/>
      <c r="C231" s="412"/>
      <c r="D231" s="274"/>
      <c r="E231" s="274"/>
      <c r="F231" s="274"/>
      <c r="G231" s="274"/>
      <c r="H231" s="274"/>
      <c r="I231" s="274"/>
      <c r="J231" s="274"/>
      <c r="K231" s="274"/>
      <c r="L231" s="274"/>
    </row>
    <row r="232" spans="1:12" s="397" customFormat="1" ht="18">
      <c r="A232" s="271"/>
      <c r="B232" s="272"/>
      <c r="C232" s="412"/>
      <c r="D232" s="274"/>
      <c r="E232" s="274"/>
      <c r="F232" s="274"/>
      <c r="G232" s="274"/>
      <c r="H232" s="274"/>
      <c r="I232" s="274"/>
      <c r="J232" s="274"/>
      <c r="K232" s="274"/>
      <c r="L232" s="274"/>
    </row>
    <row r="233" spans="1:12" s="397" customFormat="1" ht="18">
      <c r="A233" s="271"/>
      <c r="B233" s="272"/>
      <c r="C233" s="412"/>
      <c r="D233" s="274"/>
      <c r="E233" s="274"/>
      <c r="F233" s="274"/>
      <c r="G233" s="274"/>
      <c r="H233" s="274"/>
      <c r="I233" s="274"/>
      <c r="J233" s="274"/>
      <c r="K233" s="274"/>
      <c r="L233" s="274"/>
    </row>
    <row r="234" spans="1:12" s="397" customFormat="1" ht="18">
      <c r="A234" s="271"/>
      <c r="B234" s="272"/>
      <c r="C234" s="412"/>
      <c r="D234" s="274"/>
      <c r="E234" s="274"/>
      <c r="F234" s="274"/>
      <c r="G234" s="274"/>
      <c r="H234" s="274"/>
      <c r="I234" s="274"/>
      <c r="J234" s="274"/>
      <c r="K234" s="274"/>
      <c r="L234" s="274"/>
    </row>
    <row r="235" spans="1:12" s="397" customFormat="1" ht="18">
      <c r="A235" s="271"/>
      <c r="B235" s="272"/>
      <c r="C235" s="412"/>
      <c r="D235" s="274"/>
      <c r="E235" s="274"/>
      <c r="F235" s="274"/>
      <c r="G235" s="274"/>
      <c r="H235" s="274"/>
      <c r="I235" s="274"/>
      <c r="J235" s="274"/>
      <c r="K235" s="274"/>
      <c r="L235" s="274"/>
    </row>
    <row r="236" spans="1:12" s="397" customFormat="1" ht="18">
      <c r="A236" s="271"/>
      <c r="B236" s="272"/>
      <c r="C236" s="412"/>
      <c r="D236" s="274"/>
      <c r="E236" s="274"/>
      <c r="F236" s="274"/>
      <c r="G236" s="274"/>
      <c r="H236" s="274"/>
      <c r="I236" s="274"/>
      <c r="J236" s="274"/>
      <c r="K236" s="274"/>
      <c r="L236" s="274"/>
    </row>
    <row r="237" spans="1:12" s="397" customFormat="1" ht="18">
      <c r="A237" s="271"/>
      <c r="B237" s="272"/>
      <c r="C237" s="412"/>
      <c r="D237" s="274"/>
      <c r="E237" s="274"/>
      <c r="F237" s="274"/>
      <c r="G237" s="274"/>
      <c r="H237" s="274"/>
      <c r="I237" s="274"/>
      <c r="J237" s="274"/>
      <c r="K237" s="274"/>
      <c r="L237" s="274"/>
    </row>
    <row r="238" spans="1:12" s="397" customFormat="1" ht="18">
      <c r="A238" s="271"/>
      <c r="B238" s="272"/>
      <c r="C238" s="412"/>
      <c r="D238" s="274"/>
      <c r="E238" s="274"/>
      <c r="F238" s="274"/>
      <c r="G238" s="274"/>
      <c r="H238" s="274"/>
      <c r="I238" s="274"/>
      <c r="J238" s="274"/>
      <c r="K238" s="274"/>
      <c r="L238" s="274"/>
    </row>
    <row r="239" spans="1:12" s="397" customFormat="1" ht="18">
      <c r="A239" s="271"/>
      <c r="B239" s="272"/>
      <c r="C239" s="412"/>
      <c r="D239" s="274"/>
      <c r="E239" s="274"/>
      <c r="F239" s="274"/>
      <c r="G239" s="274"/>
      <c r="H239" s="274"/>
      <c r="I239" s="274"/>
      <c r="J239" s="274"/>
      <c r="K239" s="274"/>
      <c r="L239" s="274"/>
    </row>
    <row r="240" spans="1:12" s="397" customFormat="1" ht="18">
      <c r="A240" s="271"/>
      <c r="B240" s="272"/>
      <c r="C240" s="412"/>
      <c r="D240" s="274"/>
      <c r="E240" s="274"/>
      <c r="F240" s="274"/>
      <c r="G240" s="274"/>
      <c r="H240" s="274"/>
      <c r="I240" s="274"/>
      <c r="J240" s="274"/>
      <c r="K240" s="274"/>
      <c r="L240" s="274"/>
    </row>
    <row r="241" spans="1:12" s="397" customFormat="1" ht="18">
      <c r="A241" s="271"/>
      <c r="B241" s="272"/>
      <c r="C241" s="412"/>
      <c r="D241" s="274"/>
      <c r="E241" s="274"/>
      <c r="F241" s="274"/>
      <c r="G241" s="274"/>
      <c r="H241" s="274"/>
      <c r="I241" s="274"/>
      <c r="J241" s="274"/>
      <c r="K241" s="274"/>
      <c r="L241" s="274"/>
    </row>
    <row r="242" spans="1:12" s="397" customFormat="1" ht="18">
      <c r="A242" s="271"/>
      <c r="B242" s="272"/>
      <c r="C242" s="412"/>
      <c r="D242" s="274"/>
      <c r="E242" s="274"/>
      <c r="F242" s="274"/>
      <c r="G242" s="274"/>
      <c r="H242" s="274"/>
      <c r="I242" s="274"/>
      <c r="J242" s="274"/>
      <c r="K242" s="274"/>
      <c r="L242" s="274"/>
    </row>
    <row r="243" spans="1:12" s="397" customFormat="1" ht="18">
      <c r="A243" s="271"/>
      <c r="B243" s="272"/>
      <c r="C243" s="412"/>
      <c r="D243" s="274"/>
      <c r="E243" s="274"/>
      <c r="F243" s="274"/>
      <c r="G243" s="274"/>
      <c r="H243" s="274"/>
      <c r="I243" s="274"/>
      <c r="J243" s="274"/>
      <c r="K243" s="274"/>
      <c r="L243" s="274"/>
    </row>
    <row r="244" spans="1:12" s="397" customFormat="1" ht="18">
      <c r="A244" s="271"/>
      <c r="B244" s="272"/>
      <c r="C244" s="412"/>
      <c r="D244" s="274"/>
      <c r="E244" s="274"/>
      <c r="F244" s="274"/>
      <c r="G244" s="274"/>
      <c r="H244" s="274"/>
      <c r="I244" s="274"/>
      <c r="J244" s="274"/>
      <c r="K244" s="274"/>
      <c r="L244" s="274"/>
    </row>
    <row r="245" spans="1:12" s="397" customFormat="1" ht="18">
      <c r="A245" s="271"/>
      <c r="B245" s="272"/>
      <c r="C245" s="412"/>
      <c r="D245" s="274"/>
      <c r="E245" s="274"/>
      <c r="F245" s="274"/>
      <c r="G245" s="274"/>
      <c r="H245" s="274"/>
      <c r="I245" s="274"/>
      <c r="J245" s="274"/>
      <c r="K245" s="274"/>
      <c r="L245" s="274"/>
    </row>
    <row r="246" spans="1:12" s="397" customFormat="1" ht="18">
      <c r="A246" s="271"/>
      <c r="B246" s="272"/>
      <c r="C246" s="412"/>
      <c r="D246" s="274"/>
      <c r="E246" s="274"/>
      <c r="F246" s="274"/>
      <c r="G246" s="274"/>
      <c r="H246" s="274"/>
      <c r="I246" s="274"/>
      <c r="J246" s="274"/>
      <c r="K246" s="274"/>
      <c r="L246" s="274"/>
    </row>
    <row r="247" spans="1:12" s="397" customFormat="1" ht="18">
      <c r="A247" s="271"/>
      <c r="B247" s="272"/>
      <c r="C247" s="412"/>
      <c r="D247" s="274"/>
      <c r="E247" s="274"/>
      <c r="F247" s="274"/>
      <c r="G247" s="274"/>
      <c r="H247" s="274"/>
      <c r="I247" s="274"/>
      <c r="J247" s="274"/>
      <c r="K247" s="274"/>
      <c r="L247" s="274"/>
    </row>
    <row r="248" spans="1:12" s="397" customFormat="1" ht="18">
      <c r="A248" s="271"/>
      <c r="B248" s="272"/>
      <c r="C248" s="412"/>
      <c r="D248" s="274"/>
      <c r="E248" s="274"/>
      <c r="F248" s="274"/>
      <c r="G248" s="274"/>
      <c r="H248" s="274"/>
      <c r="I248" s="274"/>
      <c r="J248" s="274"/>
      <c r="K248" s="274"/>
      <c r="L248" s="274"/>
    </row>
    <row r="249" spans="1:12" s="397" customFormat="1" ht="18">
      <c r="A249" s="271"/>
      <c r="B249" s="272"/>
      <c r="C249" s="412"/>
      <c r="D249" s="274"/>
      <c r="E249" s="274"/>
      <c r="F249" s="274"/>
      <c r="G249" s="274"/>
      <c r="H249" s="274"/>
      <c r="I249" s="274"/>
      <c r="J249" s="274"/>
      <c r="K249" s="274"/>
      <c r="L249" s="274"/>
    </row>
    <row r="250" spans="1:12" s="397" customFormat="1" ht="18">
      <c r="A250" s="271"/>
      <c r="B250" s="272"/>
      <c r="C250" s="412"/>
      <c r="D250" s="274"/>
      <c r="E250" s="274"/>
      <c r="F250" s="274"/>
      <c r="G250" s="274"/>
      <c r="H250" s="274"/>
      <c r="I250" s="274"/>
      <c r="J250" s="274"/>
      <c r="K250" s="274"/>
      <c r="L250" s="274"/>
    </row>
    <row r="251" spans="1:12" s="397" customFormat="1" ht="18">
      <c r="A251" s="271"/>
      <c r="B251" s="272"/>
      <c r="C251" s="412"/>
      <c r="D251" s="274"/>
      <c r="E251" s="274"/>
      <c r="F251" s="274"/>
      <c r="G251" s="274"/>
      <c r="H251" s="274"/>
      <c r="I251" s="274"/>
      <c r="J251" s="274"/>
      <c r="K251" s="274"/>
      <c r="L251" s="274"/>
    </row>
    <row r="252" spans="1:12" s="397" customFormat="1" ht="18">
      <c r="A252" s="271"/>
      <c r="B252" s="272"/>
      <c r="C252" s="412"/>
      <c r="D252" s="274"/>
      <c r="E252" s="274"/>
      <c r="F252" s="274"/>
      <c r="G252" s="274"/>
      <c r="H252" s="274"/>
      <c r="I252" s="274"/>
      <c r="J252" s="274"/>
      <c r="K252" s="274"/>
      <c r="L252" s="274"/>
    </row>
    <row r="253" spans="1:12" s="397" customFormat="1" ht="18">
      <c r="A253" s="271"/>
      <c r="B253" s="272"/>
      <c r="C253" s="412"/>
      <c r="D253" s="274"/>
      <c r="E253" s="274"/>
      <c r="F253" s="274"/>
      <c r="G253" s="274"/>
      <c r="H253" s="274"/>
      <c r="I253" s="274"/>
      <c r="J253" s="274"/>
      <c r="K253" s="274"/>
      <c r="L253" s="274"/>
    </row>
    <row r="254" spans="1:12" s="397" customFormat="1" ht="18">
      <c r="A254" s="271"/>
      <c r="B254" s="272"/>
      <c r="C254" s="412"/>
      <c r="D254" s="274"/>
      <c r="E254" s="274"/>
      <c r="F254" s="274"/>
      <c r="G254" s="274"/>
      <c r="H254" s="274"/>
      <c r="I254" s="274"/>
      <c r="J254" s="274"/>
      <c r="K254" s="274"/>
      <c r="L254" s="274"/>
    </row>
    <row r="255" spans="1:12" s="397" customFormat="1" ht="18">
      <c r="A255" s="271"/>
      <c r="B255" s="272"/>
      <c r="C255" s="412"/>
      <c r="D255" s="274"/>
      <c r="E255" s="274"/>
      <c r="F255" s="274"/>
      <c r="G255" s="274"/>
      <c r="H255" s="274"/>
      <c r="I255" s="274"/>
      <c r="J255" s="274"/>
      <c r="K255" s="274"/>
      <c r="L255" s="274"/>
    </row>
    <row r="256" spans="1:12" s="397" customFormat="1" ht="18">
      <c r="A256" s="271"/>
      <c r="B256" s="272"/>
      <c r="C256" s="412"/>
      <c r="D256" s="274"/>
      <c r="E256" s="274"/>
      <c r="F256" s="274"/>
      <c r="G256" s="274"/>
      <c r="H256" s="274"/>
      <c r="I256" s="274"/>
      <c r="J256" s="274"/>
      <c r="K256" s="274"/>
      <c r="L256" s="274"/>
    </row>
    <row r="257" spans="1:12" s="397" customFormat="1" ht="18">
      <c r="A257" s="271"/>
      <c r="B257" s="272"/>
      <c r="C257" s="412"/>
      <c r="D257" s="274"/>
      <c r="E257" s="274"/>
      <c r="F257" s="274"/>
      <c r="G257" s="274"/>
      <c r="H257" s="274"/>
      <c r="I257" s="274"/>
      <c r="J257" s="274"/>
      <c r="K257" s="274"/>
      <c r="L257" s="274"/>
    </row>
    <row r="258" spans="1:12" s="397" customFormat="1" ht="18">
      <c r="A258" s="271"/>
      <c r="B258" s="272"/>
      <c r="C258" s="412"/>
      <c r="D258" s="274"/>
      <c r="E258" s="274"/>
      <c r="F258" s="274"/>
      <c r="G258" s="274"/>
      <c r="H258" s="274"/>
      <c r="I258" s="274"/>
      <c r="J258" s="274"/>
      <c r="K258" s="274"/>
      <c r="L258" s="274"/>
    </row>
    <row r="259" spans="1:12" s="397" customFormat="1" ht="18">
      <c r="A259" s="271"/>
      <c r="B259" s="272"/>
      <c r="C259" s="412"/>
      <c r="D259" s="274"/>
      <c r="E259" s="274"/>
      <c r="F259" s="274"/>
      <c r="G259" s="274"/>
      <c r="H259" s="274"/>
      <c r="I259" s="274"/>
      <c r="J259" s="274"/>
      <c r="K259" s="274"/>
      <c r="L259" s="274"/>
    </row>
    <row r="260" spans="1:12" s="397" customFormat="1" ht="18">
      <c r="A260" s="271"/>
      <c r="B260" s="272"/>
      <c r="C260" s="412"/>
      <c r="D260" s="274"/>
      <c r="E260" s="274"/>
      <c r="F260" s="274"/>
      <c r="G260" s="274"/>
      <c r="H260" s="274"/>
      <c r="I260" s="274"/>
      <c r="J260" s="274"/>
      <c r="K260" s="274"/>
      <c r="L260" s="274"/>
    </row>
    <row r="261" spans="1:12" s="397" customFormat="1" ht="18">
      <c r="A261" s="271"/>
      <c r="B261" s="272"/>
      <c r="C261" s="412"/>
      <c r="D261" s="274"/>
      <c r="E261" s="274"/>
      <c r="F261" s="274"/>
      <c r="G261" s="274"/>
      <c r="H261" s="274"/>
      <c r="I261" s="274"/>
      <c r="J261" s="274"/>
      <c r="K261" s="274"/>
      <c r="L261" s="274"/>
    </row>
    <row r="262" spans="1:12" s="397" customFormat="1" ht="18">
      <c r="A262" s="271"/>
      <c r="B262" s="272"/>
      <c r="C262" s="412"/>
      <c r="D262" s="274"/>
      <c r="E262" s="274"/>
      <c r="F262" s="274"/>
      <c r="G262" s="274"/>
      <c r="H262" s="274"/>
      <c r="I262" s="274"/>
      <c r="J262" s="274"/>
      <c r="K262" s="274"/>
      <c r="L262" s="274"/>
    </row>
    <row r="263" spans="1:12" s="397" customFormat="1" ht="18">
      <c r="A263" s="271"/>
      <c r="B263" s="272"/>
      <c r="C263" s="412"/>
      <c r="D263" s="274"/>
      <c r="E263" s="274"/>
      <c r="F263" s="274"/>
      <c r="G263" s="274"/>
      <c r="H263" s="274"/>
      <c r="I263" s="274"/>
      <c r="J263" s="274"/>
      <c r="K263" s="274"/>
      <c r="L263" s="274"/>
    </row>
    <row r="264" spans="1:12" s="397" customFormat="1" ht="18">
      <c r="A264" s="271"/>
      <c r="B264" s="272"/>
      <c r="C264" s="412"/>
      <c r="D264" s="274"/>
      <c r="E264" s="274"/>
      <c r="F264" s="274"/>
      <c r="G264" s="274"/>
      <c r="H264" s="274"/>
      <c r="I264" s="274"/>
      <c r="J264" s="274"/>
      <c r="K264" s="274"/>
      <c r="L264" s="274"/>
    </row>
    <row r="265" spans="1:12" s="397" customFormat="1" ht="18">
      <c r="A265" s="271"/>
      <c r="B265" s="272"/>
      <c r="C265" s="412"/>
      <c r="D265" s="274"/>
      <c r="E265" s="274"/>
      <c r="F265" s="274"/>
      <c r="G265" s="274"/>
      <c r="H265" s="274"/>
      <c r="I265" s="274"/>
      <c r="J265" s="274"/>
      <c r="K265" s="274"/>
      <c r="L265" s="274"/>
    </row>
    <row r="266" spans="1:12" s="397" customFormat="1" ht="18">
      <c r="A266" s="271"/>
      <c r="B266" s="272"/>
      <c r="C266" s="412"/>
      <c r="D266" s="274"/>
      <c r="E266" s="274"/>
      <c r="F266" s="274"/>
      <c r="G266" s="274"/>
      <c r="H266" s="274"/>
      <c r="I266" s="274"/>
      <c r="J266" s="274"/>
      <c r="K266" s="274"/>
      <c r="L266" s="274"/>
    </row>
    <row r="267" spans="1:12" s="397" customFormat="1" ht="18">
      <c r="A267" s="271"/>
      <c r="B267" s="272"/>
      <c r="C267" s="412"/>
      <c r="D267" s="274"/>
      <c r="E267" s="274"/>
      <c r="F267" s="274"/>
      <c r="G267" s="274"/>
      <c r="H267" s="274"/>
      <c r="I267" s="274"/>
      <c r="J267" s="274"/>
      <c r="K267" s="274"/>
      <c r="L267" s="274"/>
    </row>
    <row r="268" spans="1:12" s="397" customFormat="1" ht="18">
      <c r="A268" s="271"/>
      <c r="B268" s="272"/>
      <c r="C268" s="412"/>
      <c r="D268" s="274"/>
      <c r="E268" s="274"/>
      <c r="F268" s="274"/>
      <c r="G268" s="274"/>
      <c r="H268" s="274"/>
      <c r="I268" s="274"/>
      <c r="J268" s="274"/>
      <c r="K268" s="274"/>
      <c r="L268" s="274"/>
    </row>
    <row r="269" spans="1:12" s="397" customFormat="1" ht="18">
      <c r="A269" s="271"/>
      <c r="B269" s="272"/>
      <c r="C269" s="412"/>
      <c r="D269" s="274"/>
      <c r="E269" s="274"/>
      <c r="F269" s="274"/>
      <c r="G269" s="274"/>
      <c r="H269" s="274"/>
      <c r="I269" s="274"/>
      <c r="J269" s="274"/>
      <c r="K269" s="274"/>
      <c r="L269" s="274"/>
    </row>
    <row r="270" spans="1:12" s="397" customFormat="1" ht="18">
      <c r="A270" s="271"/>
      <c r="B270" s="272"/>
      <c r="C270" s="412"/>
      <c r="D270" s="274"/>
      <c r="E270" s="274"/>
      <c r="F270" s="274"/>
      <c r="G270" s="274"/>
      <c r="H270" s="274"/>
      <c r="I270" s="274"/>
      <c r="J270" s="274"/>
      <c r="K270" s="274"/>
      <c r="L270" s="274"/>
    </row>
    <row r="271" spans="1:12" s="397" customFormat="1" ht="18">
      <c r="A271" s="271"/>
      <c r="B271" s="272"/>
      <c r="C271" s="412"/>
      <c r="D271" s="274"/>
      <c r="E271" s="274"/>
      <c r="F271" s="274"/>
      <c r="G271" s="274"/>
      <c r="H271" s="274"/>
      <c r="I271" s="274"/>
      <c r="J271" s="274"/>
      <c r="K271" s="274"/>
      <c r="L271" s="274"/>
    </row>
    <row r="272" spans="1:12" s="397" customFormat="1" ht="18">
      <c r="A272" s="271"/>
      <c r="B272" s="272"/>
      <c r="C272" s="412"/>
      <c r="D272" s="274"/>
      <c r="E272" s="274"/>
      <c r="F272" s="274"/>
      <c r="G272" s="274"/>
      <c r="H272" s="274"/>
      <c r="I272" s="274"/>
      <c r="J272" s="274"/>
      <c r="K272" s="274"/>
      <c r="L272" s="274"/>
    </row>
    <row r="273" spans="1:12" s="397" customFormat="1" ht="18">
      <c r="A273" s="271"/>
      <c r="B273" s="272"/>
      <c r="C273" s="412"/>
      <c r="D273" s="274"/>
      <c r="E273" s="274"/>
      <c r="F273" s="274"/>
      <c r="G273" s="274"/>
      <c r="H273" s="274"/>
      <c r="I273" s="274"/>
      <c r="J273" s="274"/>
      <c r="K273" s="274"/>
      <c r="L273" s="274"/>
    </row>
    <row r="274" spans="1:12" s="397" customFormat="1" ht="18">
      <c r="A274" s="271"/>
      <c r="B274" s="272"/>
      <c r="C274" s="412"/>
      <c r="D274" s="274"/>
      <c r="E274" s="274"/>
      <c r="F274" s="274"/>
      <c r="G274" s="274"/>
      <c r="H274" s="274"/>
      <c r="I274" s="274"/>
      <c r="J274" s="274"/>
      <c r="K274" s="274"/>
      <c r="L274" s="274"/>
    </row>
    <row r="275" spans="1:12" s="397" customFormat="1" ht="18">
      <c r="A275" s="271"/>
      <c r="B275" s="272"/>
      <c r="C275" s="412"/>
      <c r="D275" s="274"/>
      <c r="E275" s="274"/>
      <c r="F275" s="274"/>
      <c r="G275" s="274"/>
      <c r="H275" s="274"/>
      <c r="I275" s="274"/>
      <c r="J275" s="274"/>
      <c r="K275" s="274"/>
      <c r="L275" s="274"/>
    </row>
    <row r="276" spans="1:12" s="397" customFormat="1" ht="18">
      <c r="A276" s="271"/>
      <c r="B276" s="272"/>
      <c r="C276" s="412"/>
      <c r="D276" s="274"/>
      <c r="E276" s="274"/>
      <c r="F276" s="274"/>
      <c r="G276" s="274"/>
      <c r="H276" s="274"/>
      <c r="I276" s="274"/>
      <c r="J276" s="274"/>
      <c r="K276" s="274"/>
      <c r="L276" s="274"/>
    </row>
    <row r="277" spans="1:12" s="397" customFormat="1" ht="18">
      <c r="A277" s="271"/>
      <c r="B277" s="272"/>
      <c r="C277" s="412"/>
      <c r="D277" s="274"/>
      <c r="E277" s="274"/>
      <c r="F277" s="274"/>
      <c r="G277" s="274"/>
      <c r="H277" s="274"/>
      <c r="I277" s="274"/>
      <c r="J277" s="274"/>
      <c r="K277" s="274"/>
      <c r="L277" s="274"/>
    </row>
    <row r="278" spans="1:12" s="397" customFormat="1" ht="18">
      <c r="A278" s="271"/>
      <c r="B278" s="272"/>
      <c r="C278" s="412"/>
      <c r="D278" s="274"/>
      <c r="E278" s="274"/>
      <c r="F278" s="274"/>
      <c r="G278" s="274"/>
      <c r="H278" s="274"/>
      <c r="I278" s="274"/>
      <c r="J278" s="274"/>
      <c r="K278" s="274"/>
      <c r="L278" s="274"/>
    </row>
    <row r="279" spans="1:12" s="397" customFormat="1" ht="18">
      <c r="A279" s="271"/>
      <c r="B279" s="272"/>
      <c r="C279" s="412"/>
      <c r="D279" s="274"/>
      <c r="E279" s="274"/>
      <c r="F279" s="274"/>
      <c r="G279" s="274"/>
      <c r="H279" s="274"/>
      <c r="I279" s="274"/>
      <c r="J279" s="274"/>
      <c r="K279" s="274"/>
      <c r="L279" s="274"/>
    </row>
    <row r="280" spans="1:12" s="397" customFormat="1" ht="18">
      <c r="A280" s="271"/>
      <c r="B280" s="272"/>
      <c r="C280" s="412"/>
      <c r="D280" s="274"/>
      <c r="E280" s="274"/>
      <c r="F280" s="274"/>
      <c r="G280" s="274"/>
      <c r="H280" s="274"/>
      <c r="I280" s="274"/>
      <c r="J280" s="274"/>
      <c r="K280" s="274"/>
      <c r="L280" s="274"/>
    </row>
    <row r="281" spans="1:12" s="397" customFormat="1" ht="18">
      <c r="A281" s="271"/>
      <c r="B281" s="272"/>
      <c r="C281" s="412"/>
      <c r="D281" s="274"/>
      <c r="E281" s="274"/>
      <c r="F281" s="274"/>
      <c r="G281" s="274"/>
      <c r="H281" s="274"/>
      <c r="I281" s="274"/>
      <c r="J281" s="274"/>
      <c r="K281" s="274"/>
      <c r="L281" s="274"/>
    </row>
    <row r="282" spans="1:12" s="397" customFormat="1" ht="18">
      <c r="A282" s="271"/>
      <c r="B282" s="272"/>
      <c r="C282" s="412"/>
      <c r="D282" s="274"/>
      <c r="E282" s="274"/>
      <c r="F282" s="274"/>
      <c r="G282" s="274"/>
      <c r="H282" s="274"/>
      <c r="I282" s="274"/>
      <c r="J282" s="274"/>
      <c r="K282" s="274"/>
      <c r="L282" s="274"/>
    </row>
    <row r="283" spans="1:12" s="397" customFormat="1" ht="18">
      <c r="A283" s="271"/>
      <c r="B283" s="272"/>
      <c r="C283" s="412"/>
      <c r="D283" s="274"/>
      <c r="E283" s="274"/>
      <c r="F283" s="274"/>
      <c r="G283" s="274"/>
      <c r="H283" s="274"/>
      <c r="I283" s="274"/>
      <c r="J283" s="274"/>
      <c r="K283" s="274"/>
      <c r="L283" s="274"/>
    </row>
    <row r="284" spans="1:12" s="397" customFormat="1" ht="18">
      <c r="A284" s="271"/>
      <c r="B284" s="272"/>
      <c r="C284" s="412"/>
      <c r="D284" s="274"/>
      <c r="E284" s="274"/>
      <c r="F284" s="274"/>
      <c r="G284" s="274"/>
      <c r="H284" s="274"/>
      <c r="I284" s="274"/>
      <c r="J284" s="274"/>
      <c r="K284" s="274"/>
      <c r="L284" s="274"/>
    </row>
    <row r="285" spans="1:12" s="397" customFormat="1" ht="18">
      <c r="A285" s="271"/>
      <c r="B285" s="272"/>
      <c r="C285" s="412"/>
      <c r="D285" s="274"/>
      <c r="E285" s="274"/>
      <c r="F285" s="274"/>
      <c r="G285" s="274"/>
      <c r="H285" s="274"/>
      <c r="I285" s="274"/>
      <c r="J285" s="274"/>
      <c r="K285" s="274"/>
      <c r="L285" s="274"/>
    </row>
    <row r="286" spans="1:12" s="397" customFormat="1" ht="18">
      <c r="A286" s="271"/>
      <c r="B286" s="272"/>
      <c r="C286" s="412"/>
      <c r="D286" s="274"/>
      <c r="E286" s="274"/>
      <c r="F286" s="274"/>
      <c r="G286" s="274"/>
      <c r="H286" s="274"/>
      <c r="I286" s="274"/>
      <c r="J286" s="274"/>
      <c r="K286" s="274"/>
      <c r="L286" s="274"/>
    </row>
    <row r="287" spans="1:12" s="397" customFormat="1" ht="18">
      <c r="A287" s="271"/>
      <c r="B287" s="272"/>
      <c r="C287" s="412"/>
      <c r="D287" s="274"/>
      <c r="E287" s="274"/>
      <c r="F287" s="274"/>
      <c r="G287" s="274"/>
      <c r="H287" s="274"/>
      <c r="I287" s="274"/>
      <c r="J287" s="274"/>
      <c r="K287" s="274"/>
      <c r="L287" s="274"/>
    </row>
    <row r="288" spans="1:12" s="397" customFormat="1" ht="18">
      <c r="A288" s="271"/>
      <c r="B288" s="272"/>
      <c r="C288" s="412"/>
      <c r="D288" s="274"/>
      <c r="E288" s="274"/>
      <c r="F288" s="274"/>
      <c r="G288" s="274"/>
      <c r="H288" s="274"/>
      <c r="I288" s="274"/>
      <c r="J288" s="274"/>
      <c r="K288" s="274"/>
      <c r="L288" s="274"/>
    </row>
    <row r="289" spans="1:12" s="397" customFormat="1" ht="18">
      <c r="A289" s="271"/>
      <c r="B289" s="272"/>
      <c r="C289" s="412"/>
      <c r="D289" s="274"/>
      <c r="E289" s="274"/>
      <c r="F289" s="274"/>
      <c r="G289" s="274"/>
      <c r="H289" s="274"/>
      <c r="I289" s="274"/>
      <c r="J289" s="274"/>
      <c r="K289" s="274"/>
      <c r="L289" s="274"/>
    </row>
    <row r="290" spans="1:12" s="397" customFormat="1" ht="18">
      <c r="A290" s="271"/>
      <c r="B290" s="272"/>
      <c r="C290" s="412"/>
      <c r="D290" s="274"/>
      <c r="E290" s="274"/>
      <c r="F290" s="274"/>
      <c r="G290" s="274"/>
      <c r="H290" s="274"/>
      <c r="I290" s="274"/>
      <c r="J290" s="274"/>
      <c r="K290" s="274"/>
      <c r="L290" s="274"/>
    </row>
    <row r="291" spans="1:12" s="397" customFormat="1" ht="18">
      <c r="A291" s="271"/>
      <c r="B291" s="272"/>
      <c r="C291" s="412"/>
      <c r="D291" s="274"/>
      <c r="E291" s="274"/>
      <c r="F291" s="274"/>
      <c r="G291" s="274"/>
      <c r="H291" s="274"/>
      <c r="I291" s="274"/>
      <c r="J291" s="274"/>
      <c r="K291" s="274"/>
      <c r="L291" s="274"/>
    </row>
    <row r="292" spans="1:12" s="397" customFormat="1" ht="18">
      <c r="A292" s="271"/>
      <c r="B292" s="272"/>
      <c r="C292" s="412"/>
      <c r="D292" s="274"/>
      <c r="E292" s="274"/>
      <c r="F292" s="274"/>
      <c r="G292" s="274"/>
      <c r="H292" s="274"/>
      <c r="I292" s="274"/>
      <c r="J292" s="274"/>
      <c r="K292" s="274"/>
      <c r="L292" s="274"/>
    </row>
    <row r="293" spans="1:12" s="397" customFormat="1" ht="18">
      <c r="A293" s="271"/>
      <c r="B293" s="272"/>
      <c r="C293" s="412"/>
      <c r="D293" s="274"/>
      <c r="E293" s="274"/>
      <c r="F293" s="274"/>
      <c r="G293" s="274"/>
      <c r="H293" s="274"/>
      <c r="I293" s="274"/>
      <c r="J293" s="274"/>
      <c r="K293" s="274"/>
      <c r="L293" s="274"/>
    </row>
    <row r="294" spans="1:12" s="397" customFormat="1" ht="18">
      <c r="A294" s="271"/>
      <c r="B294" s="272"/>
      <c r="C294" s="412"/>
      <c r="D294" s="274"/>
      <c r="E294" s="274"/>
      <c r="F294" s="274"/>
      <c r="G294" s="274"/>
      <c r="H294" s="274"/>
      <c r="I294" s="274"/>
      <c r="J294" s="274"/>
      <c r="K294" s="274"/>
      <c r="L294" s="274"/>
    </row>
    <row r="295" spans="1:12" s="397" customFormat="1" ht="18">
      <c r="A295" s="271"/>
      <c r="B295" s="272"/>
      <c r="C295" s="412"/>
      <c r="D295" s="274"/>
      <c r="E295" s="274"/>
      <c r="F295" s="274"/>
      <c r="G295" s="274"/>
      <c r="H295" s="274"/>
      <c r="I295" s="274"/>
      <c r="J295" s="274"/>
      <c r="K295" s="274"/>
      <c r="L295" s="274"/>
    </row>
    <row r="296" spans="1:12" s="397" customFormat="1" ht="18">
      <c r="A296" s="271"/>
      <c r="B296" s="272"/>
      <c r="C296" s="412"/>
      <c r="D296" s="274"/>
      <c r="E296" s="274"/>
      <c r="F296" s="274"/>
      <c r="G296" s="274"/>
      <c r="H296" s="274"/>
      <c r="I296" s="274"/>
      <c r="J296" s="274"/>
      <c r="K296" s="274"/>
      <c r="L296" s="274"/>
    </row>
    <row r="297" spans="1:12" s="397" customFormat="1" ht="18">
      <c r="A297" s="271"/>
      <c r="B297" s="272"/>
      <c r="C297" s="412"/>
      <c r="D297" s="274"/>
      <c r="E297" s="274"/>
      <c r="F297" s="274"/>
      <c r="G297" s="274"/>
      <c r="H297" s="274"/>
      <c r="I297" s="274"/>
      <c r="J297" s="274"/>
      <c r="K297" s="274"/>
      <c r="L297" s="274"/>
    </row>
    <row r="298" spans="1:12" s="397" customFormat="1" ht="18">
      <c r="A298" s="271"/>
      <c r="B298" s="272"/>
      <c r="C298" s="412"/>
      <c r="D298" s="274"/>
      <c r="E298" s="274"/>
      <c r="F298" s="274"/>
      <c r="G298" s="274"/>
      <c r="H298" s="274"/>
      <c r="I298" s="274"/>
      <c r="J298" s="274"/>
      <c r="K298" s="274"/>
      <c r="L298" s="274"/>
    </row>
    <row r="299" spans="1:12" s="397" customFormat="1" ht="18">
      <c r="A299" s="271"/>
      <c r="B299" s="272"/>
      <c r="C299" s="412"/>
      <c r="D299" s="274"/>
      <c r="E299" s="274"/>
      <c r="F299" s="274"/>
      <c r="G299" s="274"/>
      <c r="H299" s="274"/>
      <c r="I299" s="274"/>
      <c r="J299" s="274"/>
      <c r="K299" s="274"/>
      <c r="L299" s="274"/>
    </row>
    <row r="300" spans="1:12" s="397" customFormat="1" ht="18">
      <c r="A300" s="271"/>
      <c r="B300" s="272"/>
      <c r="C300" s="412"/>
      <c r="D300" s="274"/>
      <c r="E300" s="274"/>
      <c r="F300" s="274"/>
      <c r="G300" s="274"/>
      <c r="H300" s="274"/>
      <c r="I300" s="274"/>
      <c r="J300" s="274"/>
      <c r="K300" s="274"/>
      <c r="L300" s="274"/>
    </row>
    <row r="301" spans="1:12" s="397" customFormat="1" ht="18">
      <c r="A301" s="271"/>
      <c r="B301" s="272"/>
      <c r="C301" s="412"/>
      <c r="D301" s="274"/>
      <c r="E301" s="274"/>
      <c r="F301" s="274"/>
      <c r="G301" s="274"/>
      <c r="H301" s="274"/>
      <c r="I301" s="274"/>
      <c r="J301" s="274"/>
      <c r="K301" s="274"/>
      <c r="L301" s="274"/>
    </row>
    <row r="302" spans="1:12" s="397" customFormat="1" ht="18">
      <c r="A302" s="271"/>
      <c r="B302" s="272"/>
      <c r="C302" s="412"/>
      <c r="D302" s="274"/>
      <c r="E302" s="274"/>
      <c r="F302" s="274"/>
      <c r="G302" s="274"/>
      <c r="H302" s="274"/>
      <c r="I302" s="274"/>
      <c r="J302" s="274"/>
      <c r="K302" s="274"/>
      <c r="L302" s="274"/>
    </row>
    <row r="303" spans="1:12" s="397" customFormat="1" ht="18">
      <c r="A303" s="271"/>
      <c r="B303" s="272"/>
      <c r="C303" s="412"/>
      <c r="D303" s="274"/>
      <c r="E303" s="274"/>
      <c r="F303" s="274"/>
      <c r="G303" s="274"/>
      <c r="H303" s="274"/>
      <c r="I303" s="274"/>
      <c r="J303" s="274"/>
      <c r="K303" s="274"/>
      <c r="L303" s="274"/>
    </row>
    <row r="304" spans="1:12" s="397" customFormat="1" ht="18">
      <c r="A304" s="271"/>
      <c r="B304" s="272"/>
      <c r="C304" s="412"/>
      <c r="D304" s="274"/>
      <c r="E304" s="274"/>
      <c r="F304" s="274"/>
      <c r="G304" s="274"/>
      <c r="H304" s="274"/>
      <c r="I304" s="274"/>
      <c r="J304" s="274"/>
      <c r="K304" s="274"/>
      <c r="L304" s="274"/>
    </row>
    <row r="305" spans="1:12" s="397" customFormat="1" ht="18">
      <c r="A305" s="271"/>
      <c r="B305" s="272"/>
      <c r="C305" s="412"/>
      <c r="D305" s="274"/>
      <c r="E305" s="274"/>
      <c r="F305" s="274"/>
      <c r="G305" s="274"/>
      <c r="H305" s="274"/>
      <c r="I305" s="274"/>
      <c r="J305" s="274"/>
      <c r="K305" s="274"/>
      <c r="L305" s="274"/>
    </row>
    <row r="306" spans="1:12" s="397" customFormat="1" ht="18">
      <c r="A306" s="271"/>
      <c r="B306" s="272"/>
      <c r="C306" s="412"/>
      <c r="D306" s="274"/>
      <c r="E306" s="274"/>
      <c r="F306" s="274"/>
      <c r="G306" s="274"/>
      <c r="H306" s="274"/>
      <c r="I306" s="274"/>
      <c r="J306" s="274"/>
      <c r="K306" s="274"/>
      <c r="L306" s="274"/>
    </row>
    <row r="307" spans="1:12" s="397" customFormat="1" ht="18">
      <c r="A307" s="271"/>
      <c r="B307" s="272"/>
      <c r="C307" s="412"/>
      <c r="D307" s="274"/>
      <c r="E307" s="274"/>
      <c r="F307" s="274"/>
      <c r="G307" s="274"/>
      <c r="H307" s="274"/>
      <c r="I307" s="274"/>
      <c r="J307" s="274"/>
      <c r="K307" s="274"/>
      <c r="L307" s="274"/>
    </row>
    <row r="308" spans="1:12" s="397" customFormat="1" ht="18">
      <c r="A308" s="271"/>
      <c r="B308" s="272"/>
      <c r="C308" s="412"/>
      <c r="D308" s="274"/>
      <c r="E308" s="274"/>
      <c r="F308" s="274"/>
      <c r="G308" s="274"/>
      <c r="H308" s="274"/>
      <c r="I308" s="274"/>
      <c r="J308" s="274"/>
      <c r="K308" s="274"/>
      <c r="L308" s="274"/>
    </row>
    <row r="309" spans="1:12" s="397" customFormat="1" ht="18">
      <c r="A309" s="271"/>
      <c r="B309" s="272"/>
      <c r="C309" s="412"/>
      <c r="D309" s="274"/>
      <c r="E309" s="274"/>
      <c r="F309" s="274"/>
      <c r="G309" s="274"/>
      <c r="H309" s="274"/>
      <c r="I309" s="274"/>
      <c r="J309" s="274"/>
      <c r="K309" s="274"/>
      <c r="L309" s="274"/>
    </row>
    <row r="310" spans="1:12" s="397" customFormat="1" ht="18">
      <c r="A310" s="271"/>
      <c r="B310" s="272"/>
      <c r="C310" s="412"/>
      <c r="D310" s="274"/>
      <c r="E310" s="274"/>
      <c r="F310" s="274"/>
      <c r="G310" s="274"/>
      <c r="H310" s="274"/>
      <c r="I310" s="274"/>
      <c r="J310" s="274"/>
      <c r="K310" s="274"/>
      <c r="L310" s="274"/>
    </row>
    <row r="311" spans="1:12" s="397" customFormat="1" ht="18">
      <c r="A311" s="271"/>
      <c r="B311" s="272"/>
      <c r="C311" s="412"/>
      <c r="D311" s="274"/>
      <c r="E311" s="274"/>
      <c r="F311" s="274"/>
      <c r="G311" s="274"/>
      <c r="H311" s="274"/>
      <c r="I311" s="274"/>
      <c r="J311" s="274"/>
      <c r="K311" s="274"/>
      <c r="L311" s="274"/>
    </row>
    <row r="312" spans="1:12" s="397" customFormat="1" ht="18">
      <c r="A312" s="271"/>
      <c r="B312" s="272"/>
      <c r="C312" s="412"/>
      <c r="D312" s="274"/>
      <c r="E312" s="274"/>
      <c r="F312" s="274"/>
      <c r="G312" s="274"/>
      <c r="H312" s="274"/>
      <c r="I312" s="274"/>
      <c r="J312" s="274"/>
      <c r="K312" s="274"/>
      <c r="L312" s="274"/>
    </row>
    <row r="313" spans="1:12" s="397" customFormat="1" ht="18">
      <c r="A313" s="271"/>
      <c r="B313" s="272"/>
      <c r="C313" s="412"/>
      <c r="D313" s="274"/>
      <c r="E313" s="274"/>
      <c r="F313" s="274"/>
      <c r="G313" s="274"/>
      <c r="H313" s="274"/>
      <c r="I313" s="274"/>
      <c r="J313" s="274"/>
      <c r="K313" s="274"/>
      <c r="L313" s="274"/>
    </row>
    <row r="314" spans="1:12" s="397" customFormat="1" ht="18">
      <c r="A314" s="271"/>
      <c r="B314" s="272"/>
      <c r="C314" s="412"/>
      <c r="D314" s="274"/>
      <c r="E314" s="274"/>
      <c r="F314" s="274"/>
      <c r="G314" s="274"/>
      <c r="H314" s="274"/>
      <c r="I314" s="274"/>
      <c r="J314" s="274"/>
      <c r="K314" s="274"/>
      <c r="L314" s="274"/>
    </row>
    <row r="315" spans="1:12" s="397" customFormat="1" ht="18">
      <c r="A315" s="271"/>
      <c r="B315" s="272"/>
      <c r="C315" s="412"/>
      <c r="D315" s="274"/>
      <c r="E315" s="274"/>
      <c r="F315" s="274"/>
      <c r="G315" s="274"/>
      <c r="H315" s="274"/>
      <c r="I315" s="274"/>
      <c r="J315" s="274"/>
      <c r="K315" s="274"/>
      <c r="L315" s="274"/>
    </row>
    <row r="316" spans="1:12" s="397" customFormat="1" ht="18">
      <c r="A316" s="271"/>
      <c r="B316" s="272"/>
      <c r="C316" s="412"/>
      <c r="D316" s="274"/>
      <c r="E316" s="274"/>
      <c r="F316" s="274"/>
      <c r="G316" s="274"/>
      <c r="H316" s="274"/>
      <c r="I316" s="274"/>
      <c r="J316" s="274"/>
      <c r="K316" s="274"/>
      <c r="L316" s="274"/>
    </row>
    <row r="317" spans="1:12" s="397" customFormat="1" ht="18">
      <c r="A317" s="271"/>
      <c r="B317" s="272"/>
      <c r="C317" s="412"/>
      <c r="D317" s="274"/>
      <c r="E317" s="274"/>
      <c r="F317" s="274"/>
      <c r="G317" s="274"/>
      <c r="H317" s="274"/>
      <c r="I317" s="274"/>
      <c r="J317" s="274"/>
      <c r="K317" s="274"/>
      <c r="L317" s="274"/>
    </row>
    <row r="318" spans="1:12" s="397" customFormat="1" ht="18">
      <c r="A318" s="271"/>
      <c r="B318" s="272"/>
      <c r="C318" s="412"/>
      <c r="D318" s="274"/>
      <c r="E318" s="274"/>
      <c r="F318" s="274"/>
      <c r="G318" s="274"/>
      <c r="H318" s="274"/>
      <c r="I318" s="274"/>
      <c r="J318" s="274"/>
      <c r="K318" s="274"/>
      <c r="L318" s="274"/>
    </row>
    <row r="319" spans="1:12" s="397" customFormat="1" ht="18">
      <c r="A319" s="271"/>
      <c r="B319" s="272"/>
      <c r="C319" s="412"/>
      <c r="D319" s="274"/>
      <c r="E319" s="274"/>
      <c r="F319" s="274"/>
      <c r="G319" s="274"/>
      <c r="H319" s="274"/>
      <c r="I319" s="274"/>
      <c r="J319" s="274"/>
      <c r="K319" s="274"/>
      <c r="L319" s="274"/>
    </row>
    <row r="320" spans="1:12" s="397" customFormat="1" ht="18">
      <c r="A320" s="271"/>
      <c r="B320" s="272"/>
      <c r="C320" s="412"/>
      <c r="D320" s="274"/>
      <c r="E320" s="274"/>
      <c r="F320" s="274"/>
      <c r="G320" s="274"/>
      <c r="H320" s="274"/>
      <c r="I320" s="274"/>
      <c r="J320" s="274"/>
      <c r="K320" s="274"/>
      <c r="L320" s="274"/>
    </row>
    <row r="321" spans="1:12" s="397" customFormat="1" ht="18">
      <c r="A321" s="271"/>
      <c r="B321" s="272"/>
      <c r="C321" s="412"/>
      <c r="D321" s="274"/>
      <c r="E321" s="274"/>
      <c r="F321" s="274"/>
      <c r="G321" s="274"/>
      <c r="H321" s="274"/>
      <c r="I321" s="274"/>
      <c r="J321" s="274"/>
      <c r="K321" s="274"/>
      <c r="L321" s="274"/>
    </row>
    <row r="322" spans="1:12" s="397" customFormat="1" ht="18">
      <c r="A322" s="271"/>
      <c r="B322" s="272"/>
      <c r="C322" s="412"/>
      <c r="D322" s="274"/>
      <c r="E322" s="274"/>
      <c r="F322" s="274"/>
      <c r="G322" s="274"/>
      <c r="H322" s="274"/>
      <c r="I322" s="274"/>
      <c r="J322" s="274"/>
      <c r="K322" s="274"/>
      <c r="L322" s="274"/>
    </row>
    <row r="323" spans="1:12" s="397" customFormat="1" ht="18">
      <c r="A323" s="271"/>
      <c r="B323" s="272"/>
      <c r="C323" s="412"/>
      <c r="D323" s="274"/>
      <c r="E323" s="274"/>
      <c r="F323" s="274"/>
      <c r="G323" s="274"/>
      <c r="H323" s="274"/>
      <c r="I323" s="274"/>
      <c r="J323" s="274"/>
      <c r="K323" s="274"/>
      <c r="L323" s="274"/>
    </row>
    <row r="324" spans="1:12" s="397" customFormat="1" ht="18">
      <c r="A324" s="271"/>
      <c r="B324" s="272"/>
      <c r="C324" s="412"/>
      <c r="D324" s="274"/>
      <c r="E324" s="274"/>
      <c r="F324" s="274"/>
      <c r="G324" s="274"/>
      <c r="H324" s="274"/>
      <c r="I324" s="274"/>
      <c r="J324" s="274"/>
      <c r="K324" s="274"/>
      <c r="L324" s="274"/>
    </row>
    <row r="325" spans="1:12" s="397" customFormat="1" ht="18">
      <c r="A325" s="271"/>
      <c r="B325" s="272"/>
      <c r="C325" s="412"/>
      <c r="D325" s="274"/>
      <c r="E325" s="274"/>
      <c r="F325" s="274"/>
      <c r="G325" s="274"/>
      <c r="H325" s="274"/>
      <c r="I325" s="274"/>
      <c r="J325" s="274"/>
      <c r="K325" s="274"/>
      <c r="L325" s="274"/>
    </row>
    <row r="326" spans="1:12" s="397" customFormat="1" ht="18">
      <c r="A326" s="271"/>
      <c r="B326" s="272"/>
      <c r="C326" s="412"/>
      <c r="D326" s="274"/>
      <c r="E326" s="274"/>
      <c r="F326" s="274"/>
      <c r="G326" s="274"/>
      <c r="H326" s="274"/>
      <c r="I326" s="274"/>
      <c r="J326" s="274"/>
      <c r="K326" s="274"/>
      <c r="L326" s="274"/>
    </row>
    <row r="327" spans="1:12" s="397" customFormat="1" ht="18">
      <c r="A327" s="271"/>
      <c r="B327" s="272"/>
      <c r="C327" s="412"/>
      <c r="D327" s="274"/>
      <c r="E327" s="274"/>
      <c r="F327" s="274"/>
      <c r="G327" s="274"/>
      <c r="H327" s="274"/>
      <c r="I327" s="274"/>
      <c r="J327" s="274"/>
      <c r="K327" s="274"/>
      <c r="L327" s="274"/>
    </row>
    <row r="328" spans="1:12" s="397" customFormat="1" ht="18">
      <c r="A328" s="271"/>
      <c r="B328" s="272"/>
      <c r="C328" s="412"/>
      <c r="D328" s="274"/>
      <c r="E328" s="274"/>
      <c r="F328" s="274"/>
      <c r="G328" s="274"/>
      <c r="H328" s="274"/>
      <c r="I328" s="274"/>
      <c r="J328" s="274"/>
      <c r="K328" s="274"/>
      <c r="L328" s="274"/>
    </row>
    <row r="329" spans="1:12" s="397" customFormat="1" ht="18">
      <c r="A329" s="271"/>
      <c r="B329" s="272"/>
      <c r="C329" s="412"/>
      <c r="D329" s="274"/>
      <c r="E329" s="274"/>
      <c r="F329" s="274"/>
      <c r="G329" s="274"/>
      <c r="H329" s="274"/>
      <c r="I329" s="274"/>
      <c r="J329" s="274"/>
      <c r="K329" s="274"/>
      <c r="L329" s="274"/>
    </row>
    <row r="330" spans="1:12" s="397" customFormat="1" ht="18">
      <c r="A330" s="271"/>
      <c r="B330" s="272"/>
      <c r="C330" s="412"/>
      <c r="D330" s="274"/>
      <c r="E330" s="274"/>
      <c r="F330" s="274"/>
      <c r="G330" s="274"/>
      <c r="H330" s="274"/>
      <c r="I330" s="274"/>
      <c r="J330" s="274"/>
      <c r="K330" s="274"/>
      <c r="L330" s="274"/>
    </row>
    <row r="331" spans="1:12" s="397" customFormat="1" ht="18">
      <c r="A331" s="271"/>
      <c r="B331" s="272"/>
      <c r="C331" s="412"/>
      <c r="D331" s="274"/>
      <c r="E331" s="274"/>
      <c r="F331" s="274"/>
      <c r="G331" s="274"/>
      <c r="H331" s="274"/>
      <c r="I331" s="274"/>
      <c r="J331" s="274"/>
      <c r="K331" s="274"/>
      <c r="L331" s="274"/>
    </row>
    <row r="332" spans="1:12" s="397" customFormat="1" ht="18">
      <c r="A332" s="271"/>
      <c r="B332" s="272"/>
      <c r="C332" s="412"/>
      <c r="D332" s="274"/>
      <c r="E332" s="274"/>
      <c r="F332" s="274"/>
      <c r="G332" s="274"/>
      <c r="H332" s="274"/>
      <c r="I332" s="274"/>
      <c r="J332" s="274"/>
      <c r="K332" s="274"/>
      <c r="L332" s="274"/>
    </row>
    <row r="333" spans="1:12" s="397" customFormat="1" ht="18">
      <c r="A333" s="271"/>
      <c r="B333" s="272"/>
      <c r="C333" s="412"/>
      <c r="D333" s="274"/>
      <c r="E333" s="274"/>
      <c r="F333" s="274"/>
      <c r="G333" s="274"/>
      <c r="H333" s="274"/>
      <c r="I333" s="274"/>
      <c r="J333" s="274"/>
      <c r="K333" s="274"/>
      <c r="L333" s="274"/>
    </row>
    <row r="334" spans="1:12" s="397" customFormat="1" ht="18">
      <c r="A334" s="271"/>
      <c r="B334" s="272"/>
      <c r="C334" s="412"/>
      <c r="D334" s="274"/>
      <c r="E334" s="274"/>
      <c r="F334" s="274"/>
      <c r="G334" s="274"/>
      <c r="H334" s="274"/>
      <c r="I334" s="274"/>
      <c r="J334" s="274"/>
      <c r="K334" s="274"/>
      <c r="L334" s="274"/>
    </row>
    <row r="335" spans="1:12" s="397" customFormat="1" ht="18">
      <c r="A335" s="271"/>
      <c r="B335" s="272"/>
      <c r="C335" s="412"/>
      <c r="D335" s="274"/>
      <c r="E335" s="274"/>
      <c r="F335" s="274"/>
      <c r="G335" s="274"/>
      <c r="H335" s="274"/>
      <c r="I335" s="274"/>
      <c r="J335" s="274"/>
      <c r="K335" s="274"/>
      <c r="L335" s="274"/>
    </row>
    <row r="336" spans="1:12" s="397" customFormat="1" ht="18">
      <c r="A336" s="271"/>
      <c r="B336" s="272"/>
      <c r="C336" s="412"/>
      <c r="D336" s="274"/>
      <c r="E336" s="274"/>
      <c r="F336" s="274"/>
      <c r="G336" s="274"/>
      <c r="H336" s="274"/>
      <c r="I336" s="274"/>
      <c r="J336" s="274"/>
      <c r="K336" s="274"/>
      <c r="L336" s="274"/>
    </row>
    <row r="337" spans="1:12" s="397" customFormat="1" ht="18">
      <c r="A337" s="271"/>
      <c r="B337" s="272"/>
      <c r="C337" s="412"/>
      <c r="D337" s="274"/>
      <c r="E337" s="274"/>
      <c r="F337" s="274"/>
      <c r="G337" s="274"/>
      <c r="H337" s="274"/>
      <c r="I337" s="274"/>
      <c r="J337" s="274"/>
      <c r="K337" s="274"/>
      <c r="L337" s="274"/>
    </row>
    <row r="338" spans="1:12" s="397" customFormat="1" ht="18">
      <c r="A338" s="271"/>
      <c r="B338" s="272"/>
      <c r="C338" s="412"/>
      <c r="D338" s="274"/>
      <c r="E338" s="274"/>
      <c r="F338" s="274"/>
      <c r="G338" s="274"/>
      <c r="H338" s="274"/>
      <c r="I338" s="274"/>
      <c r="J338" s="274"/>
      <c r="K338" s="274"/>
      <c r="L338" s="274"/>
    </row>
    <row r="339" spans="1:12" s="397" customFormat="1" ht="18">
      <c r="A339" s="271"/>
      <c r="B339" s="272"/>
      <c r="C339" s="412"/>
      <c r="D339" s="274"/>
      <c r="E339" s="274"/>
      <c r="F339" s="274"/>
      <c r="G339" s="274"/>
      <c r="H339" s="274"/>
      <c r="I339" s="274"/>
      <c r="J339" s="274"/>
      <c r="K339" s="274"/>
      <c r="L339" s="274"/>
    </row>
    <row r="340" spans="1:12" s="397" customFormat="1" ht="18">
      <c r="A340" s="271"/>
      <c r="B340" s="272"/>
      <c r="C340" s="412"/>
      <c r="D340" s="274"/>
      <c r="E340" s="274"/>
      <c r="F340" s="274"/>
      <c r="G340" s="274"/>
      <c r="H340" s="274"/>
      <c r="I340" s="274"/>
      <c r="J340" s="274"/>
      <c r="K340" s="274"/>
      <c r="L340" s="274"/>
    </row>
    <row r="341" spans="1:12" s="397" customFormat="1" ht="18">
      <c r="A341" s="271"/>
      <c r="B341" s="272"/>
      <c r="C341" s="412"/>
      <c r="D341" s="274"/>
      <c r="E341" s="274"/>
      <c r="F341" s="274"/>
      <c r="G341" s="274"/>
      <c r="H341" s="274"/>
      <c r="I341" s="274"/>
      <c r="J341" s="274"/>
      <c r="K341" s="274"/>
      <c r="L341" s="274"/>
    </row>
    <row r="342" spans="1:12" s="397" customFormat="1" ht="18">
      <c r="A342" s="271"/>
      <c r="B342" s="272"/>
      <c r="C342" s="412"/>
      <c r="D342" s="274"/>
      <c r="E342" s="274"/>
      <c r="F342" s="274"/>
      <c r="G342" s="274"/>
      <c r="H342" s="274"/>
      <c r="I342" s="274"/>
      <c r="J342" s="274"/>
      <c r="K342" s="274"/>
      <c r="L342" s="274"/>
    </row>
    <row r="343" spans="1:12" s="397" customFormat="1" ht="18">
      <c r="A343" s="271"/>
      <c r="B343" s="272"/>
      <c r="C343" s="412"/>
      <c r="D343" s="274"/>
      <c r="E343" s="274"/>
      <c r="F343" s="274"/>
      <c r="G343" s="274"/>
      <c r="H343" s="274"/>
      <c r="I343" s="274"/>
      <c r="J343" s="274"/>
      <c r="K343" s="274"/>
      <c r="L343" s="274"/>
    </row>
    <row r="344" spans="1:12" s="397" customFormat="1" ht="18">
      <c r="A344" s="271"/>
      <c r="B344" s="272"/>
      <c r="C344" s="412"/>
      <c r="D344" s="274"/>
      <c r="E344" s="274"/>
      <c r="F344" s="274"/>
      <c r="G344" s="274"/>
      <c r="H344" s="274"/>
      <c r="I344" s="274"/>
      <c r="J344" s="274"/>
      <c r="K344" s="274"/>
      <c r="L344" s="274"/>
    </row>
    <row r="345" spans="1:12" s="397" customFormat="1" ht="18">
      <c r="A345" s="271"/>
      <c r="B345" s="272"/>
      <c r="C345" s="412"/>
      <c r="D345" s="274"/>
      <c r="E345" s="274"/>
      <c r="F345" s="274"/>
      <c r="G345" s="274"/>
      <c r="H345" s="274"/>
      <c r="I345" s="274"/>
      <c r="J345" s="274"/>
      <c r="K345" s="274"/>
      <c r="L345" s="274"/>
    </row>
    <row r="346" spans="1:12" s="397" customFormat="1" ht="18">
      <c r="A346" s="271"/>
      <c r="B346" s="272"/>
      <c r="C346" s="412"/>
      <c r="D346" s="274"/>
      <c r="E346" s="274"/>
      <c r="F346" s="274"/>
      <c r="G346" s="274"/>
      <c r="H346" s="274"/>
      <c r="I346" s="274"/>
      <c r="J346" s="274"/>
      <c r="K346" s="274"/>
      <c r="L346" s="274"/>
    </row>
    <row r="347" spans="1:12" s="397" customFormat="1" ht="18">
      <c r="A347" s="271"/>
      <c r="B347" s="272"/>
      <c r="C347" s="412"/>
      <c r="D347" s="274"/>
      <c r="E347" s="274"/>
      <c r="F347" s="274"/>
      <c r="G347" s="274"/>
      <c r="H347" s="274"/>
      <c r="I347" s="274"/>
      <c r="J347" s="274"/>
      <c r="K347" s="274"/>
      <c r="L347" s="274"/>
    </row>
    <row r="348" spans="1:12" s="397" customFormat="1" ht="18">
      <c r="A348" s="271"/>
      <c r="B348" s="272"/>
      <c r="C348" s="412"/>
      <c r="D348" s="274"/>
      <c r="E348" s="274"/>
      <c r="F348" s="274"/>
      <c r="G348" s="274"/>
      <c r="H348" s="274"/>
      <c r="I348" s="274"/>
      <c r="J348" s="274"/>
      <c r="K348" s="274"/>
      <c r="L348" s="274"/>
    </row>
    <row r="349" spans="1:12" s="397" customFormat="1" ht="18">
      <c r="A349" s="271"/>
      <c r="B349" s="272"/>
      <c r="C349" s="412"/>
      <c r="D349" s="274"/>
      <c r="E349" s="274"/>
      <c r="F349" s="274"/>
      <c r="G349" s="274"/>
      <c r="H349" s="274"/>
      <c r="I349" s="274"/>
      <c r="J349" s="274"/>
      <c r="K349" s="274"/>
      <c r="L349" s="274"/>
    </row>
    <row r="350" spans="1:12" s="397" customFormat="1" ht="18">
      <c r="A350" s="271"/>
      <c r="B350" s="272"/>
      <c r="C350" s="412"/>
      <c r="D350" s="274"/>
      <c r="E350" s="274"/>
      <c r="F350" s="274"/>
      <c r="G350" s="274"/>
      <c r="H350" s="274"/>
      <c r="I350" s="274"/>
      <c r="J350" s="274"/>
      <c r="K350" s="274"/>
      <c r="L350" s="274"/>
    </row>
    <row r="351" spans="1:12" s="397" customFormat="1" ht="18">
      <c r="A351" s="271"/>
      <c r="B351" s="272"/>
      <c r="C351" s="412"/>
      <c r="D351" s="274"/>
      <c r="E351" s="274"/>
      <c r="F351" s="274"/>
      <c r="G351" s="274"/>
      <c r="H351" s="274"/>
      <c r="I351" s="274"/>
      <c r="J351" s="274"/>
      <c r="K351" s="274"/>
      <c r="L351" s="274"/>
    </row>
    <row r="352" spans="1:12" s="397" customFormat="1" ht="18">
      <c r="A352" s="271"/>
      <c r="B352" s="272"/>
      <c r="C352" s="412"/>
      <c r="D352" s="274"/>
      <c r="E352" s="274"/>
      <c r="F352" s="274"/>
      <c r="G352" s="274"/>
      <c r="H352" s="274"/>
      <c r="I352" s="274"/>
      <c r="J352" s="274"/>
      <c r="K352" s="274"/>
      <c r="L352" s="274"/>
    </row>
    <row r="353" spans="1:12" s="397" customFormat="1" ht="18">
      <c r="A353" s="271"/>
      <c r="B353" s="272"/>
      <c r="C353" s="412"/>
      <c r="D353" s="274"/>
      <c r="E353" s="274"/>
      <c r="F353" s="274"/>
      <c r="G353" s="274"/>
      <c r="H353" s="274"/>
      <c r="I353" s="274"/>
      <c r="J353" s="274"/>
      <c r="K353" s="274"/>
      <c r="L353" s="274"/>
    </row>
    <row r="354" spans="1:12" s="397" customFormat="1" ht="18">
      <c r="A354" s="271"/>
      <c r="B354" s="272"/>
      <c r="C354" s="412"/>
      <c r="D354" s="274"/>
      <c r="E354" s="274"/>
      <c r="F354" s="274"/>
      <c r="G354" s="274"/>
      <c r="H354" s="274"/>
      <c r="I354" s="274"/>
      <c r="J354" s="274"/>
      <c r="K354" s="274"/>
      <c r="L354" s="274"/>
    </row>
    <row r="355" spans="1:12" s="397" customFormat="1" ht="18">
      <c r="A355" s="271"/>
      <c r="B355" s="272"/>
      <c r="C355" s="412"/>
      <c r="D355" s="274"/>
      <c r="E355" s="274"/>
      <c r="F355" s="274"/>
      <c r="G355" s="274"/>
      <c r="H355" s="274"/>
      <c r="I355" s="274"/>
      <c r="J355" s="274"/>
      <c r="K355" s="274"/>
      <c r="L355" s="274"/>
    </row>
    <row r="356" spans="1:12" s="397" customFormat="1" ht="18">
      <c r="A356" s="271"/>
      <c r="B356" s="272"/>
      <c r="C356" s="412"/>
      <c r="D356" s="274"/>
      <c r="E356" s="274"/>
      <c r="F356" s="274"/>
      <c r="G356" s="274"/>
      <c r="H356" s="274"/>
      <c r="I356" s="274"/>
      <c r="J356" s="274"/>
      <c r="K356" s="274"/>
      <c r="L356" s="274"/>
    </row>
    <row r="357" spans="1:12" s="397" customFormat="1" ht="18">
      <c r="A357" s="271"/>
      <c r="B357" s="272"/>
      <c r="C357" s="412"/>
      <c r="D357" s="274"/>
      <c r="E357" s="274"/>
      <c r="F357" s="274"/>
      <c r="G357" s="274"/>
      <c r="H357" s="274"/>
      <c r="I357" s="274"/>
      <c r="J357" s="274"/>
      <c r="K357" s="274"/>
      <c r="L357" s="274"/>
    </row>
    <row r="358" spans="1:12" s="397" customFormat="1" ht="18">
      <c r="A358" s="271"/>
      <c r="B358" s="272"/>
      <c r="C358" s="412"/>
      <c r="D358" s="274"/>
      <c r="E358" s="274"/>
      <c r="F358" s="274"/>
      <c r="G358" s="274"/>
      <c r="H358" s="274"/>
      <c r="I358" s="274"/>
      <c r="J358" s="274"/>
      <c r="K358" s="274"/>
      <c r="L358" s="274"/>
    </row>
    <row r="359" spans="1:12" s="397" customFormat="1" ht="18">
      <c r="A359" s="271"/>
      <c r="B359" s="272"/>
      <c r="C359" s="412"/>
      <c r="D359" s="274"/>
      <c r="E359" s="274"/>
      <c r="F359" s="274"/>
      <c r="G359" s="274"/>
      <c r="H359" s="274"/>
      <c r="I359" s="274"/>
      <c r="J359" s="274"/>
      <c r="K359" s="274"/>
      <c r="L359" s="274"/>
    </row>
    <row r="360" spans="1:12" s="397" customFormat="1" ht="18">
      <c r="A360" s="271"/>
      <c r="B360" s="272"/>
      <c r="C360" s="412"/>
      <c r="D360" s="274"/>
      <c r="E360" s="274"/>
      <c r="F360" s="274"/>
      <c r="G360" s="274"/>
      <c r="H360" s="274"/>
      <c r="I360" s="274"/>
      <c r="J360" s="274"/>
      <c r="K360" s="274"/>
      <c r="L360" s="274"/>
    </row>
    <row r="361" spans="1:12" s="397" customFormat="1" ht="18">
      <c r="A361" s="271"/>
      <c r="B361" s="272"/>
      <c r="C361" s="412"/>
      <c r="D361" s="274"/>
      <c r="E361" s="274"/>
      <c r="F361" s="274"/>
      <c r="G361" s="274"/>
      <c r="H361" s="274"/>
      <c r="I361" s="274"/>
      <c r="J361" s="274"/>
      <c r="K361" s="274"/>
      <c r="L361" s="274"/>
    </row>
    <row r="362" spans="1:12" s="397" customFormat="1" ht="18">
      <c r="A362" s="271"/>
      <c r="B362" s="272"/>
      <c r="C362" s="412"/>
      <c r="D362" s="274"/>
      <c r="E362" s="274"/>
      <c r="F362" s="274"/>
      <c r="G362" s="274"/>
      <c r="H362" s="274"/>
      <c r="I362" s="274"/>
      <c r="J362" s="274"/>
      <c r="K362" s="274"/>
      <c r="L362" s="274"/>
    </row>
    <row r="363" spans="1:12" s="397" customFormat="1" ht="18">
      <c r="A363" s="271"/>
      <c r="B363" s="272"/>
      <c r="C363" s="412"/>
      <c r="D363" s="274"/>
      <c r="E363" s="274"/>
      <c r="F363" s="274"/>
      <c r="G363" s="274"/>
      <c r="H363" s="274"/>
      <c r="I363" s="274"/>
      <c r="J363" s="274"/>
      <c r="K363" s="274"/>
      <c r="L363" s="274"/>
    </row>
    <row r="364" spans="1:12" s="397" customFormat="1" ht="18">
      <c r="A364" s="271"/>
      <c r="B364" s="272"/>
      <c r="C364" s="412"/>
      <c r="D364" s="274"/>
      <c r="E364" s="274"/>
      <c r="F364" s="274"/>
      <c r="G364" s="274"/>
      <c r="H364" s="274"/>
      <c r="I364" s="274"/>
      <c r="J364" s="274"/>
      <c r="K364" s="274"/>
      <c r="L364" s="274"/>
    </row>
    <row r="365" spans="1:12" s="397" customFormat="1" ht="18">
      <c r="A365" s="271"/>
      <c r="B365" s="272"/>
      <c r="C365" s="412"/>
      <c r="D365" s="274"/>
      <c r="E365" s="274"/>
      <c r="F365" s="274"/>
      <c r="G365" s="274"/>
      <c r="H365" s="274"/>
      <c r="I365" s="274"/>
      <c r="J365" s="274"/>
      <c r="K365" s="274"/>
      <c r="L365" s="274"/>
    </row>
    <row r="366" spans="1:12" s="397" customFormat="1" ht="18">
      <c r="A366" s="271"/>
      <c r="B366" s="272"/>
      <c r="C366" s="412"/>
      <c r="D366" s="274"/>
      <c r="E366" s="274"/>
      <c r="F366" s="274"/>
      <c r="G366" s="274"/>
      <c r="H366" s="274"/>
      <c r="I366" s="274"/>
      <c r="J366" s="274"/>
      <c r="K366" s="274"/>
      <c r="L366" s="274"/>
    </row>
    <row r="367" spans="1:12" s="397" customFormat="1" ht="18">
      <c r="A367" s="271"/>
      <c r="B367" s="272"/>
      <c r="C367" s="412"/>
      <c r="D367" s="274"/>
      <c r="E367" s="274"/>
      <c r="F367" s="274"/>
      <c r="G367" s="274"/>
      <c r="H367" s="274"/>
      <c r="I367" s="274"/>
      <c r="J367" s="274"/>
      <c r="K367" s="274"/>
      <c r="L367" s="274"/>
    </row>
    <row r="368" spans="1:12" s="397" customFormat="1" ht="18">
      <c r="A368" s="271"/>
      <c r="B368" s="272"/>
      <c r="C368" s="412"/>
      <c r="D368" s="274"/>
      <c r="E368" s="274"/>
      <c r="F368" s="274"/>
      <c r="G368" s="274"/>
      <c r="H368" s="274"/>
      <c r="I368" s="274"/>
      <c r="J368" s="274"/>
      <c r="K368" s="274"/>
      <c r="L368" s="274"/>
    </row>
    <row r="369" spans="1:12" s="397" customFormat="1" ht="18">
      <c r="A369" s="271"/>
      <c r="B369" s="272"/>
      <c r="C369" s="412"/>
      <c r="D369" s="274"/>
      <c r="E369" s="274"/>
      <c r="F369" s="274"/>
      <c r="G369" s="274"/>
      <c r="H369" s="274"/>
      <c r="I369" s="274"/>
      <c r="J369" s="274"/>
      <c r="K369" s="274"/>
      <c r="L369" s="274"/>
    </row>
    <row r="370" spans="1:12" s="397" customFormat="1" ht="18">
      <c r="A370" s="271"/>
      <c r="B370" s="272"/>
      <c r="C370" s="412"/>
      <c r="D370" s="274"/>
      <c r="E370" s="274"/>
      <c r="F370" s="274"/>
      <c r="G370" s="274"/>
      <c r="H370" s="274"/>
      <c r="I370" s="274"/>
      <c r="J370" s="274"/>
      <c r="K370" s="274"/>
      <c r="L370" s="274"/>
    </row>
    <row r="371" spans="1:12" s="397" customFormat="1" ht="18">
      <c r="A371" s="271"/>
      <c r="B371" s="272"/>
      <c r="C371" s="412"/>
      <c r="D371" s="274"/>
      <c r="E371" s="274"/>
      <c r="F371" s="274"/>
      <c r="G371" s="274"/>
      <c r="H371" s="274"/>
      <c r="I371" s="274"/>
      <c r="J371" s="274"/>
      <c r="K371" s="274"/>
      <c r="L371" s="274"/>
    </row>
    <row r="372" spans="1:12" s="397" customFormat="1" ht="18">
      <c r="A372" s="271"/>
      <c r="B372" s="272"/>
      <c r="C372" s="412"/>
      <c r="D372" s="274"/>
      <c r="E372" s="274"/>
      <c r="F372" s="274"/>
      <c r="G372" s="274"/>
      <c r="H372" s="274"/>
      <c r="I372" s="274"/>
      <c r="J372" s="274"/>
      <c r="K372" s="274"/>
      <c r="L372" s="274"/>
    </row>
    <row r="373" spans="1:12" s="397" customFormat="1" ht="18">
      <c r="A373" s="271"/>
      <c r="B373" s="272"/>
      <c r="C373" s="412"/>
      <c r="D373" s="274"/>
      <c r="E373" s="274"/>
      <c r="F373" s="274"/>
      <c r="G373" s="274"/>
      <c r="H373" s="274"/>
      <c r="I373" s="274"/>
      <c r="J373" s="274"/>
      <c r="K373" s="274"/>
      <c r="L373" s="274"/>
    </row>
    <row r="374" spans="1:12" s="397" customFormat="1" ht="18">
      <c r="A374" s="271"/>
      <c r="B374" s="272"/>
      <c r="C374" s="412"/>
      <c r="D374" s="274"/>
      <c r="E374" s="274"/>
      <c r="F374" s="274"/>
      <c r="G374" s="274"/>
      <c r="H374" s="274"/>
      <c r="I374" s="274"/>
      <c r="J374" s="274"/>
      <c r="K374" s="274"/>
      <c r="L374" s="274"/>
    </row>
    <row r="375" spans="1:12" s="397" customFormat="1" ht="18">
      <c r="A375" s="271"/>
      <c r="B375" s="272"/>
      <c r="C375" s="412"/>
      <c r="D375" s="274"/>
      <c r="E375" s="274"/>
      <c r="F375" s="274"/>
      <c r="G375" s="274"/>
      <c r="H375" s="274"/>
      <c r="I375" s="274"/>
      <c r="J375" s="274"/>
      <c r="K375" s="274"/>
      <c r="L375" s="274"/>
    </row>
    <row r="376" spans="1:12" s="397" customFormat="1" ht="18">
      <c r="A376" s="271"/>
      <c r="B376" s="272"/>
      <c r="C376" s="412"/>
      <c r="D376" s="274"/>
      <c r="E376" s="274"/>
      <c r="F376" s="274"/>
      <c r="G376" s="274"/>
      <c r="H376" s="274"/>
      <c r="I376" s="274"/>
      <c r="J376" s="274"/>
      <c r="K376" s="274"/>
      <c r="L376" s="274"/>
    </row>
    <row r="377" spans="1:12" s="397" customFormat="1" ht="18">
      <c r="A377" s="271"/>
      <c r="B377" s="272"/>
      <c r="C377" s="412"/>
      <c r="D377" s="274"/>
      <c r="E377" s="274"/>
      <c r="F377" s="274"/>
      <c r="G377" s="274"/>
      <c r="H377" s="274"/>
      <c r="I377" s="274"/>
      <c r="J377" s="274"/>
      <c r="K377" s="274"/>
      <c r="L377" s="274"/>
    </row>
    <row r="378" spans="1:12" s="397" customFormat="1" ht="18">
      <c r="A378" s="271"/>
      <c r="B378" s="272"/>
      <c r="C378" s="412"/>
      <c r="D378" s="274"/>
      <c r="E378" s="274"/>
      <c r="F378" s="274"/>
      <c r="G378" s="274"/>
      <c r="H378" s="274"/>
      <c r="I378" s="274"/>
      <c r="J378" s="274"/>
      <c r="K378" s="274"/>
      <c r="L378" s="274"/>
    </row>
    <row r="379" spans="1:12" s="397" customFormat="1" ht="18">
      <c r="A379" s="271"/>
      <c r="B379" s="272"/>
      <c r="C379" s="412"/>
      <c r="D379" s="274"/>
      <c r="E379" s="274"/>
      <c r="F379" s="274"/>
      <c r="G379" s="274"/>
      <c r="H379" s="274"/>
      <c r="I379" s="274"/>
      <c r="J379" s="274"/>
      <c r="K379" s="274"/>
      <c r="L379" s="274"/>
    </row>
    <row r="380" spans="1:12" s="397" customFormat="1" ht="18">
      <c r="A380" s="271"/>
      <c r="B380" s="272"/>
      <c r="C380" s="412"/>
      <c r="D380" s="274"/>
      <c r="E380" s="274"/>
      <c r="F380" s="274"/>
      <c r="G380" s="274"/>
      <c r="H380" s="274"/>
      <c r="I380" s="274"/>
      <c r="J380" s="274"/>
      <c r="K380" s="274"/>
      <c r="L380" s="274"/>
    </row>
    <row r="381" spans="1:12" s="397" customFormat="1" ht="18">
      <c r="A381" s="271"/>
      <c r="B381" s="272"/>
      <c r="C381" s="412"/>
      <c r="D381" s="274"/>
      <c r="E381" s="274"/>
      <c r="F381" s="274"/>
      <c r="G381" s="274"/>
      <c r="H381" s="274"/>
      <c r="I381" s="274"/>
      <c r="J381" s="274"/>
      <c r="K381" s="274"/>
      <c r="L381" s="274"/>
    </row>
    <row r="382" spans="1:12" s="397" customFormat="1" ht="18">
      <c r="A382" s="271"/>
      <c r="B382" s="272"/>
      <c r="C382" s="412"/>
      <c r="D382" s="274"/>
      <c r="E382" s="274"/>
      <c r="F382" s="274"/>
      <c r="G382" s="274"/>
      <c r="H382" s="274"/>
      <c r="I382" s="274"/>
      <c r="J382" s="274"/>
      <c r="K382" s="274"/>
      <c r="L382" s="274"/>
    </row>
    <row r="383" spans="1:12" s="397" customFormat="1" ht="18">
      <c r="A383" s="271"/>
      <c r="B383" s="272"/>
      <c r="C383" s="412"/>
      <c r="D383" s="274"/>
      <c r="E383" s="274"/>
      <c r="F383" s="274"/>
      <c r="G383" s="274"/>
      <c r="H383" s="274"/>
      <c r="I383" s="274"/>
      <c r="J383" s="274"/>
      <c r="K383" s="274"/>
      <c r="L383" s="274"/>
    </row>
    <row r="384" spans="1:12" s="397" customFormat="1" ht="18">
      <c r="A384" s="271"/>
      <c r="B384" s="272"/>
      <c r="C384" s="412"/>
      <c r="D384" s="274"/>
      <c r="E384" s="274"/>
      <c r="F384" s="274"/>
      <c r="G384" s="274"/>
      <c r="H384" s="274"/>
      <c r="I384" s="274"/>
      <c r="J384" s="274"/>
      <c r="K384" s="274"/>
      <c r="L384" s="274"/>
    </row>
    <row r="385" spans="1:12" s="397" customFormat="1" ht="18">
      <c r="A385" s="271"/>
      <c r="B385" s="272"/>
      <c r="C385" s="412"/>
      <c r="D385" s="274"/>
      <c r="E385" s="274"/>
      <c r="F385" s="274"/>
      <c r="G385" s="274"/>
      <c r="H385" s="274"/>
      <c r="I385" s="274"/>
      <c r="J385" s="274"/>
      <c r="K385" s="274"/>
      <c r="L385" s="274"/>
    </row>
    <row r="386" spans="1:12" s="397" customFormat="1" ht="18">
      <c r="A386" s="271"/>
      <c r="B386" s="272"/>
      <c r="C386" s="412"/>
      <c r="D386" s="274"/>
      <c r="E386" s="274"/>
      <c r="F386" s="274"/>
      <c r="G386" s="274"/>
      <c r="H386" s="274"/>
      <c r="I386" s="274"/>
      <c r="J386" s="274"/>
      <c r="K386" s="274"/>
      <c r="L386" s="274"/>
    </row>
    <row r="387" spans="1:12" s="397" customFormat="1" ht="18">
      <c r="A387" s="271"/>
      <c r="B387" s="272"/>
      <c r="C387" s="412"/>
      <c r="D387" s="274"/>
      <c r="E387" s="274"/>
      <c r="F387" s="274"/>
      <c r="G387" s="274"/>
      <c r="H387" s="274"/>
      <c r="I387" s="274"/>
      <c r="J387" s="274"/>
      <c r="K387" s="274"/>
      <c r="L387" s="274"/>
    </row>
    <row r="388" spans="1:12" s="397" customFormat="1" ht="18">
      <c r="A388" s="271"/>
      <c r="B388" s="272"/>
      <c r="C388" s="412"/>
      <c r="D388" s="274"/>
      <c r="E388" s="274"/>
      <c r="F388" s="274"/>
      <c r="G388" s="274"/>
      <c r="H388" s="274"/>
      <c r="I388" s="274"/>
      <c r="J388" s="274"/>
      <c r="K388" s="274"/>
      <c r="L388" s="274"/>
    </row>
    <row r="389" spans="1:12" s="397" customFormat="1" ht="18">
      <c r="A389" s="271"/>
      <c r="B389" s="272"/>
      <c r="C389" s="412"/>
      <c r="D389" s="274"/>
      <c r="E389" s="274"/>
      <c r="F389" s="274"/>
      <c r="G389" s="274"/>
      <c r="H389" s="274"/>
      <c r="I389" s="274"/>
      <c r="J389" s="274"/>
      <c r="K389" s="274"/>
      <c r="L389" s="274"/>
    </row>
    <row r="390" spans="1:12" s="397" customFormat="1" ht="18">
      <c r="A390" s="271"/>
      <c r="B390" s="272"/>
      <c r="C390" s="412"/>
      <c r="D390" s="274"/>
      <c r="E390" s="274"/>
      <c r="F390" s="274"/>
      <c r="G390" s="274"/>
      <c r="H390" s="274"/>
      <c r="I390" s="274"/>
      <c r="J390" s="274"/>
      <c r="K390" s="274"/>
      <c r="L390" s="274"/>
    </row>
    <row r="391" spans="1:12" s="397" customFormat="1" ht="18">
      <c r="A391" s="271"/>
      <c r="B391" s="272"/>
      <c r="C391" s="412"/>
      <c r="D391" s="274"/>
      <c r="E391" s="274"/>
      <c r="F391" s="274"/>
      <c r="G391" s="274"/>
      <c r="H391" s="274"/>
      <c r="I391" s="274"/>
      <c r="J391" s="274"/>
      <c r="K391" s="274"/>
      <c r="L391" s="274"/>
    </row>
    <row r="392" spans="1:12" s="397" customFormat="1" ht="18">
      <c r="A392" s="271"/>
      <c r="B392" s="272"/>
      <c r="C392" s="412"/>
      <c r="D392" s="274"/>
      <c r="E392" s="274"/>
      <c r="F392" s="274"/>
      <c r="G392" s="274"/>
      <c r="H392" s="274"/>
      <c r="I392" s="274"/>
      <c r="J392" s="274"/>
      <c r="K392" s="274"/>
      <c r="L392" s="274"/>
    </row>
    <row r="393" spans="1:12" s="397" customFormat="1" ht="18">
      <c r="A393" s="271"/>
      <c r="B393" s="272"/>
      <c r="C393" s="412"/>
      <c r="D393" s="274"/>
      <c r="E393" s="274"/>
      <c r="F393" s="274"/>
      <c r="G393" s="274"/>
      <c r="H393" s="274"/>
      <c r="I393" s="274"/>
      <c r="J393" s="274"/>
      <c r="K393" s="274"/>
      <c r="L393" s="274"/>
    </row>
    <row r="394" spans="1:12" s="397" customFormat="1" ht="18">
      <c r="A394" s="271"/>
      <c r="B394" s="272"/>
      <c r="C394" s="412"/>
      <c r="D394" s="274"/>
      <c r="E394" s="274"/>
      <c r="F394" s="274"/>
      <c r="G394" s="274"/>
      <c r="H394" s="274"/>
      <c r="I394" s="274"/>
      <c r="J394" s="274"/>
      <c r="K394" s="274"/>
      <c r="L394" s="274"/>
    </row>
    <row r="395" spans="1:12" s="397" customFormat="1" ht="18">
      <c r="A395" s="271"/>
      <c r="B395" s="272"/>
      <c r="C395" s="412"/>
      <c r="D395" s="274"/>
      <c r="E395" s="274"/>
      <c r="F395" s="274"/>
      <c r="G395" s="274"/>
      <c r="H395" s="274"/>
      <c r="I395" s="274"/>
      <c r="J395" s="274"/>
      <c r="K395" s="274"/>
      <c r="L395" s="274"/>
    </row>
    <row r="396" spans="1:12" s="397" customFormat="1" ht="18">
      <c r="A396" s="271"/>
      <c r="B396" s="272"/>
      <c r="C396" s="412"/>
      <c r="D396" s="274"/>
      <c r="E396" s="274"/>
      <c r="F396" s="274"/>
      <c r="G396" s="274"/>
      <c r="H396" s="274"/>
      <c r="I396" s="274"/>
      <c r="J396" s="274"/>
      <c r="K396" s="274"/>
      <c r="L396" s="274"/>
    </row>
    <row r="397" spans="1:12" s="397" customFormat="1" ht="18">
      <c r="A397" s="271"/>
      <c r="B397" s="272"/>
      <c r="C397" s="412"/>
      <c r="D397" s="274"/>
      <c r="E397" s="274"/>
      <c r="F397" s="274"/>
      <c r="G397" s="274"/>
      <c r="H397" s="274"/>
      <c r="I397" s="274"/>
      <c r="J397" s="274"/>
      <c r="K397" s="274"/>
      <c r="L397" s="274"/>
    </row>
    <row r="398" spans="1:12" s="397" customFormat="1" ht="18">
      <c r="A398" s="271"/>
      <c r="B398" s="272"/>
      <c r="C398" s="412"/>
      <c r="D398" s="274"/>
      <c r="E398" s="274"/>
      <c r="F398" s="274"/>
      <c r="G398" s="274"/>
      <c r="H398" s="274"/>
      <c r="I398" s="274"/>
      <c r="J398" s="274"/>
      <c r="K398" s="274"/>
      <c r="L398" s="274"/>
    </row>
    <row r="399" spans="1:12" s="397" customFormat="1" ht="18">
      <c r="A399" s="271"/>
      <c r="B399" s="272"/>
      <c r="C399" s="412"/>
      <c r="D399" s="274"/>
      <c r="E399" s="274"/>
      <c r="F399" s="274"/>
      <c r="G399" s="274"/>
      <c r="H399" s="274"/>
      <c r="I399" s="274"/>
      <c r="J399" s="274"/>
      <c r="K399" s="274"/>
      <c r="L399" s="274"/>
    </row>
    <row r="400" spans="1:12" s="397" customFormat="1" ht="18">
      <c r="A400" s="271"/>
      <c r="B400" s="272"/>
      <c r="C400" s="412"/>
      <c r="D400" s="274"/>
      <c r="E400" s="274"/>
      <c r="F400" s="274"/>
      <c r="G400" s="274"/>
      <c r="H400" s="274"/>
      <c r="I400" s="274"/>
      <c r="J400" s="274"/>
      <c r="K400" s="274"/>
      <c r="L400" s="274"/>
    </row>
    <row r="401" spans="1:12" s="397" customFormat="1" ht="18">
      <c r="A401" s="271"/>
      <c r="B401" s="272"/>
      <c r="C401" s="412"/>
      <c r="D401" s="274"/>
      <c r="E401" s="274"/>
      <c r="F401" s="274"/>
      <c r="G401" s="274"/>
      <c r="H401" s="274"/>
      <c r="I401" s="274"/>
      <c r="J401" s="274"/>
      <c r="K401" s="274"/>
      <c r="L401" s="274"/>
    </row>
    <row r="402" spans="1:12" s="397" customFormat="1" ht="18">
      <c r="A402" s="271"/>
      <c r="B402" s="272"/>
      <c r="C402" s="412"/>
      <c r="D402" s="274"/>
      <c r="E402" s="274"/>
      <c r="F402" s="274"/>
      <c r="G402" s="274"/>
      <c r="H402" s="274"/>
      <c r="I402" s="274"/>
      <c r="J402" s="274"/>
      <c r="K402" s="274"/>
      <c r="L402" s="274"/>
    </row>
    <row r="403" spans="1:12" s="397" customFormat="1" ht="18">
      <c r="A403" s="271"/>
      <c r="B403" s="272"/>
      <c r="C403" s="412"/>
      <c r="D403" s="274"/>
      <c r="E403" s="274"/>
      <c r="F403" s="274"/>
      <c r="G403" s="274"/>
      <c r="H403" s="274"/>
      <c r="I403" s="274"/>
      <c r="J403" s="274"/>
      <c r="K403" s="274"/>
      <c r="L403" s="274"/>
    </row>
    <row r="404" spans="1:12" s="397" customFormat="1" ht="18">
      <c r="A404" s="271"/>
      <c r="B404" s="272"/>
      <c r="C404" s="412"/>
      <c r="D404" s="274"/>
      <c r="E404" s="274"/>
      <c r="F404" s="274"/>
      <c r="G404" s="274"/>
      <c r="H404" s="274"/>
      <c r="I404" s="274"/>
      <c r="J404" s="274"/>
      <c r="K404" s="274"/>
      <c r="L404" s="274"/>
    </row>
    <row r="405" spans="1:12" s="397" customFormat="1" ht="18">
      <c r="A405" s="271"/>
      <c r="B405" s="272"/>
      <c r="C405" s="412"/>
      <c r="D405" s="274"/>
      <c r="E405" s="274"/>
      <c r="F405" s="274"/>
      <c r="G405" s="274"/>
      <c r="H405" s="274"/>
      <c r="I405" s="274"/>
      <c r="J405" s="274"/>
      <c r="K405" s="274"/>
      <c r="L405" s="274"/>
    </row>
    <row r="406" spans="1:12" s="397" customFormat="1" ht="18">
      <c r="A406" s="271"/>
      <c r="B406" s="272"/>
      <c r="C406" s="412"/>
      <c r="D406" s="274"/>
      <c r="E406" s="274"/>
      <c r="F406" s="274"/>
      <c r="G406" s="274"/>
      <c r="H406" s="274"/>
      <c r="I406" s="274"/>
      <c r="J406" s="274"/>
      <c r="K406" s="274"/>
      <c r="L406" s="274"/>
    </row>
    <row r="407" spans="1:12" s="397" customFormat="1" ht="18">
      <c r="A407" s="271"/>
      <c r="B407" s="272"/>
      <c r="C407" s="412"/>
      <c r="D407" s="274"/>
      <c r="E407" s="274"/>
      <c r="F407" s="274"/>
      <c r="G407" s="274"/>
      <c r="H407" s="274"/>
      <c r="I407" s="274"/>
      <c r="J407" s="274"/>
      <c r="K407" s="274"/>
      <c r="L407" s="274"/>
    </row>
    <row r="408" spans="1:12" s="397" customFormat="1" ht="18">
      <c r="A408" s="271"/>
      <c r="B408" s="272"/>
      <c r="C408" s="412"/>
      <c r="D408" s="274"/>
      <c r="E408" s="274"/>
      <c r="F408" s="274"/>
      <c r="G408" s="274"/>
      <c r="H408" s="274"/>
      <c r="I408" s="274"/>
      <c r="J408" s="274"/>
      <c r="K408" s="274"/>
      <c r="L408" s="274"/>
    </row>
    <row r="409" spans="1:12" s="397" customFormat="1" ht="18">
      <c r="A409" s="271"/>
      <c r="B409" s="272"/>
      <c r="C409" s="412"/>
      <c r="D409" s="274"/>
      <c r="E409" s="274"/>
      <c r="F409" s="274"/>
      <c r="G409" s="274"/>
      <c r="H409" s="274"/>
      <c r="I409" s="274"/>
      <c r="J409" s="274"/>
      <c r="K409" s="274"/>
      <c r="L409" s="274"/>
    </row>
    <row r="410" spans="1:12" s="397" customFormat="1" ht="18">
      <c r="A410" s="271"/>
      <c r="B410" s="272"/>
      <c r="C410" s="412"/>
      <c r="D410" s="274"/>
      <c r="E410" s="274"/>
      <c r="F410" s="274"/>
      <c r="G410" s="274"/>
      <c r="H410" s="274"/>
      <c r="I410" s="274"/>
      <c r="J410" s="274"/>
      <c r="K410" s="274"/>
      <c r="L410" s="274"/>
    </row>
    <row r="411" spans="1:12" s="397" customFormat="1" ht="18">
      <c r="A411" s="271"/>
      <c r="B411" s="272"/>
      <c r="C411" s="412"/>
      <c r="D411" s="274"/>
      <c r="E411" s="274"/>
      <c r="F411" s="274"/>
      <c r="G411" s="274"/>
      <c r="H411" s="274"/>
      <c r="I411" s="274"/>
      <c r="J411" s="274"/>
      <c r="K411" s="274"/>
      <c r="L411" s="274"/>
    </row>
    <row r="412" spans="1:12" s="397" customFormat="1" ht="18">
      <c r="A412" s="271"/>
      <c r="B412" s="272"/>
      <c r="C412" s="412"/>
      <c r="D412" s="274"/>
      <c r="E412" s="274"/>
      <c r="F412" s="274"/>
      <c r="G412" s="274"/>
      <c r="H412" s="274"/>
      <c r="I412" s="274"/>
      <c r="J412" s="274"/>
      <c r="K412" s="274"/>
      <c r="L412" s="274"/>
    </row>
    <row r="413" spans="1:12" s="397" customFormat="1" ht="18">
      <c r="A413" s="271"/>
      <c r="B413" s="272"/>
      <c r="C413" s="412"/>
      <c r="D413" s="274"/>
      <c r="E413" s="274"/>
      <c r="F413" s="274"/>
      <c r="G413" s="274"/>
      <c r="H413" s="274"/>
      <c r="I413" s="274"/>
      <c r="J413" s="274"/>
      <c r="K413" s="274"/>
      <c r="L413" s="274"/>
    </row>
    <row r="414" spans="1:12" s="397" customFormat="1" ht="18">
      <c r="A414" s="271"/>
      <c r="B414" s="272"/>
      <c r="C414" s="412"/>
      <c r="D414" s="274"/>
      <c r="E414" s="274"/>
      <c r="F414" s="274"/>
      <c r="G414" s="274"/>
      <c r="H414" s="274"/>
      <c r="I414" s="274"/>
      <c r="J414" s="274"/>
      <c r="K414" s="274"/>
      <c r="L414" s="274"/>
    </row>
    <row r="415" spans="1:12" s="397" customFormat="1" ht="18">
      <c r="A415" s="271"/>
      <c r="B415" s="272"/>
      <c r="C415" s="412"/>
      <c r="D415" s="274"/>
      <c r="E415" s="274"/>
      <c r="F415" s="274"/>
      <c r="G415" s="274"/>
      <c r="H415" s="274"/>
      <c r="I415" s="274"/>
      <c r="J415" s="274"/>
      <c r="K415" s="274"/>
      <c r="L415" s="274"/>
    </row>
    <row r="416" spans="1:12" s="397" customFormat="1" ht="18">
      <c r="A416" s="271"/>
      <c r="B416" s="272"/>
      <c r="C416" s="412"/>
      <c r="D416" s="274"/>
      <c r="E416" s="274"/>
      <c r="F416" s="274"/>
      <c r="G416" s="274"/>
      <c r="H416" s="274"/>
      <c r="I416" s="274"/>
      <c r="J416" s="274"/>
      <c r="K416" s="274"/>
      <c r="L416" s="274"/>
    </row>
    <row r="417" spans="1:12" s="397" customFormat="1" ht="18">
      <c r="A417" s="271"/>
      <c r="B417" s="272"/>
      <c r="C417" s="412"/>
      <c r="D417" s="274"/>
      <c r="E417" s="274"/>
      <c r="F417" s="274"/>
      <c r="G417" s="274"/>
      <c r="H417" s="274"/>
      <c r="I417" s="274"/>
      <c r="J417" s="274"/>
      <c r="K417" s="274"/>
      <c r="L417" s="274"/>
    </row>
    <row r="418" spans="1:12" s="397" customFormat="1" ht="18">
      <c r="A418" s="271"/>
      <c r="B418" s="272"/>
      <c r="C418" s="412"/>
      <c r="D418" s="274"/>
      <c r="E418" s="274"/>
      <c r="F418" s="274"/>
      <c r="G418" s="274"/>
      <c r="H418" s="274"/>
      <c r="I418" s="274"/>
      <c r="J418" s="274"/>
      <c r="K418" s="274"/>
      <c r="L418" s="274"/>
    </row>
    <row r="419" spans="1:12" s="397" customFormat="1" ht="18">
      <c r="A419" s="271"/>
      <c r="B419" s="272"/>
      <c r="C419" s="412"/>
      <c r="D419" s="274"/>
      <c r="E419" s="274"/>
      <c r="F419" s="274"/>
      <c r="G419" s="274"/>
      <c r="H419" s="274"/>
      <c r="I419" s="274"/>
      <c r="J419" s="274"/>
      <c r="K419" s="274"/>
      <c r="L419" s="274"/>
    </row>
    <row r="420" spans="1:12" s="397" customFormat="1" ht="18">
      <c r="A420" s="271"/>
      <c r="B420" s="272"/>
      <c r="C420" s="412"/>
      <c r="D420" s="274"/>
      <c r="E420" s="274"/>
      <c r="F420" s="274"/>
      <c r="G420" s="274"/>
      <c r="H420" s="274"/>
      <c r="I420" s="274"/>
      <c r="J420" s="274"/>
      <c r="K420" s="274"/>
      <c r="L420" s="274"/>
    </row>
    <row r="421" spans="1:12" s="397" customFormat="1" ht="18">
      <c r="A421" s="271"/>
      <c r="B421" s="272"/>
      <c r="C421" s="412"/>
      <c r="D421" s="274"/>
      <c r="E421" s="274"/>
      <c r="F421" s="274"/>
      <c r="G421" s="274"/>
      <c r="H421" s="274"/>
      <c r="I421" s="274"/>
      <c r="J421" s="274"/>
      <c r="K421" s="274"/>
      <c r="L421" s="274"/>
    </row>
    <row r="422" spans="1:12" s="397" customFormat="1" ht="18">
      <c r="A422" s="271"/>
      <c r="B422" s="272"/>
      <c r="C422" s="412"/>
      <c r="D422" s="274"/>
      <c r="E422" s="274"/>
      <c r="F422" s="274"/>
      <c r="G422" s="274"/>
      <c r="H422" s="274"/>
      <c r="I422" s="274"/>
      <c r="J422" s="274"/>
      <c r="K422" s="274"/>
      <c r="L422" s="274"/>
    </row>
    <row r="423" spans="1:12" s="397" customFormat="1" ht="18">
      <c r="A423" s="271"/>
      <c r="B423" s="272"/>
      <c r="C423" s="412"/>
      <c r="D423" s="274"/>
      <c r="E423" s="274"/>
      <c r="F423" s="274"/>
      <c r="G423" s="274"/>
      <c r="H423" s="274"/>
      <c r="I423" s="274"/>
      <c r="J423" s="274"/>
      <c r="K423" s="274"/>
      <c r="L423" s="274"/>
    </row>
    <row r="424" spans="1:12" s="397" customFormat="1" ht="18">
      <c r="A424" s="271"/>
      <c r="B424" s="272"/>
      <c r="C424" s="412"/>
      <c r="D424" s="274"/>
      <c r="E424" s="274"/>
      <c r="F424" s="274"/>
      <c r="G424" s="274"/>
      <c r="H424" s="274"/>
      <c r="I424" s="274"/>
      <c r="J424" s="274"/>
      <c r="K424" s="274"/>
      <c r="L424" s="274"/>
    </row>
    <row r="425" spans="1:12" s="397" customFormat="1" ht="18">
      <c r="A425" s="271"/>
      <c r="B425" s="272"/>
      <c r="C425" s="412"/>
      <c r="D425" s="274"/>
      <c r="E425" s="274"/>
      <c r="F425" s="274"/>
      <c r="G425" s="274"/>
      <c r="H425" s="274"/>
      <c r="I425" s="274"/>
      <c r="J425" s="274"/>
      <c r="K425" s="274"/>
      <c r="L425" s="274"/>
    </row>
    <row r="426" spans="1:12" s="397" customFormat="1" ht="18">
      <c r="A426" s="271"/>
      <c r="B426" s="272"/>
      <c r="C426" s="412"/>
      <c r="D426" s="274"/>
      <c r="E426" s="274"/>
      <c r="F426" s="274"/>
      <c r="G426" s="274"/>
      <c r="H426" s="274"/>
      <c r="I426" s="274"/>
      <c r="J426" s="274"/>
      <c r="K426" s="274"/>
      <c r="L426" s="274"/>
    </row>
    <row r="427" spans="1:12" s="397" customFormat="1" ht="18">
      <c r="A427" s="271"/>
      <c r="B427" s="272"/>
      <c r="C427" s="412"/>
      <c r="D427" s="274"/>
      <c r="E427" s="274"/>
      <c r="F427" s="274"/>
      <c r="G427" s="274"/>
      <c r="H427" s="274"/>
      <c r="I427" s="274"/>
      <c r="J427" s="274"/>
      <c r="K427" s="274"/>
      <c r="L427" s="274"/>
    </row>
    <row r="428" spans="1:12" s="397" customFormat="1" ht="18">
      <c r="A428" s="271"/>
      <c r="B428" s="272"/>
      <c r="C428" s="412"/>
      <c r="D428" s="274"/>
      <c r="E428" s="274"/>
      <c r="F428" s="274"/>
      <c r="G428" s="274"/>
      <c r="H428" s="274"/>
      <c r="I428" s="274"/>
      <c r="J428" s="274"/>
      <c r="K428" s="274"/>
      <c r="L428" s="274"/>
    </row>
    <row r="429" spans="1:12" s="397" customFormat="1" ht="18">
      <c r="A429" s="271"/>
      <c r="B429" s="272"/>
      <c r="C429" s="412"/>
      <c r="D429" s="274"/>
      <c r="E429" s="274"/>
      <c r="F429" s="274"/>
      <c r="G429" s="274"/>
      <c r="H429" s="274"/>
      <c r="I429" s="274"/>
      <c r="J429" s="274"/>
      <c r="K429" s="274"/>
      <c r="L429" s="274"/>
    </row>
    <row r="430" spans="1:12" s="397" customFormat="1" ht="18">
      <c r="A430" s="271"/>
      <c r="B430" s="272"/>
      <c r="C430" s="412"/>
      <c r="D430" s="274"/>
      <c r="E430" s="274"/>
      <c r="F430" s="274"/>
      <c r="G430" s="274"/>
      <c r="H430" s="274"/>
      <c r="I430" s="274"/>
      <c r="J430" s="274"/>
      <c r="K430" s="274"/>
      <c r="L430" s="274"/>
    </row>
    <row r="431" spans="1:12" s="397" customFormat="1" ht="18">
      <c r="A431" s="271"/>
      <c r="B431" s="272"/>
      <c r="C431" s="412"/>
      <c r="D431" s="274"/>
      <c r="E431" s="274"/>
      <c r="F431" s="274"/>
      <c r="G431" s="274"/>
      <c r="H431" s="274"/>
      <c r="I431" s="274"/>
      <c r="J431" s="274"/>
      <c r="K431" s="274"/>
      <c r="L431" s="274"/>
    </row>
    <row r="432" spans="1:12" s="397" customFormat="1" ht="18">
      <c r="A432" s="271"/>
      <c r="B432" s="272"/>
      <c r="C432" s="412"/>
      <c r="D432" s="274"/>
      <c r="E432" s="274"/>
      <c r="F432" s="274"/>
      <c r="G432" s="274"/>
      <c r="H432" s="274"/>
      <c r="I432" s="274"/>
      <c r="J432" s="274"/>
      <c r="K432" s="274"/>
      <c r="L432" s="274"/>
    </row>
    <row r="433" spans="1:12" s="397" customFormat="1" ht="18">
      <c r="A433" s="271"/>
      <c r="B433" s="272"/>
      <c r="C433" s="412"/>
      <c r="D433" s="274"/>
      <c r="E433" s="274"/>
      <c r="F433" s="274"/>
      <c r="G433" s="274"/>
      <c r="H433" s="274"/>
      <c r="I433" s="274"/>
      <c r="J433" s="274"/>
      <c r="K433" s="274"/>
      <c r="L433" s="274"/>
    </row>
    <row r="434" spans="1:12" s="397" customFormat="1" ht="18">
      <c r="A434" s="271"/>
      <c r="B434" s="272"/>
      <c r="C434" s="412"/>
      <c r="D434" s="274"/>
      <c r="E434" s="274"/>
      <c r="F434" s="274"/>
      <c r="G434" s="274"/>
      <c r="H434" s="274"/>
      <c r="I434" s="274"/>
      <c r="J434" s="274"/>
      <c r="K434" s="274"/>
      <c r="L434" s="274"/>
    </row>
    <row r="435" spans="1:12" s="397" customFormat="1" ht="18">
      <c r="A435" s="271"/>
      <c r="B435" s="272"/>
      <c r="C435" s="412"/>
      <c r="D435" s="274"/>
      <c r="E435" s="274"/>
      <c r="F435" s="274"/>
      <c r="G435" s="274"/>
      <c r="H435" s="274"/>
      <c r="I435" s="274"/>
      <c r="J435" s="274"/>
      <c r="K435" s="274"/>
      <c r="L435" s="274"/>
    </row>
    <row r="436" spans="1:12" s="397" customFormat="1" ht="18">
      <c r="A436" s="271"/>
      <c r="B436" s="272"/>
      <c r="C436" s="412"/>
      <c r="D436" s="274"/>
      <c r="E436" s="274"/>
      <c r="F436" s="274"/>
      <c r="G436" s="274"/>
      <c r="H436" s="274"/>
      <c r="I436" s="274"/>
      <c r="J436" s="274"/>
      <c r="K436" s="274"/>
      <c r="L436" s="274"/>
    </row>
    <row r="437" spans="1:12" s="397" customFormat="1" ht="18">
      <c r="A437" s="271"/>
      <c r="B437" s="272"/>
      <c r="C437" s="412"/>
      <c r="D437" s="274"/>
      <c r="E437" s="274"/>
      <c r="F437" s="274"/>
      <c r="G437" s="274"/>
      <c r="H437" s="274"/>
      <c r="I437" s="274"/>
      <c r="J437" s="274"/>
      <c r="K437" s="274"/>
      <c r="L437" s="274"/>
    </row>
    <row r="438" spans="1:12" s="397" customFormat="1" ht="18">
      <c r="A438" s="271"/>
      <c r="B438" s="272"/>
      <c r="C438" s="412"/>
      <c r="D438" s="274"/>
      <c r="E438" s="274"/>
      <c r="F438" s="274"/>
      <c r="G438" s="274"/>
      <c r="H438" s="274"/>
      <c r="I438" s="274"/>
      <c r="J438" s="274"/>
      <c r="K438" s="274"/>
      <c r="L438" s="274"/>
    </row>
    <row r="439" spans="1:12" s="397" customFormat="1" ht="18">
      <c r="A439" s="271"/>
      <c r="B439" s="272"/>
      <c r="C439" s="412"/>
      <c r="D439" s="274"/>
      <c r="E439" s="274"/>
      <c r="F439" s="274"/>
      <c r="G439" s="274"/>
      <c r="H439" s="274"/>
      <c r="I439" s="274"/>
      <c r="J439" s="274"/>
      <c r="K439" s="274"/>
      <c r="L439" s="274"/>
    </row>
    <row r="440" spans="1:12" s="397" customFormat="1" ht="18">
      <c r="A440" s="271"/>
      <c r="B440" s="272"/>
      <c r="C440" s="412"/>
      <c r="D440" s="274"/>
      <c r="E440" s="274"/>
      <c r="F440" s="274"/>
      <c r="G440" s="274"/>
      <c r="H440" s="274"/>
      <c r="I440" s="274"/>
      <c r="J440" s="274"/>
      <c r="K440" s="274"/>
      <c r="L440" s="274"/>
    </row>
    <row r="441" spans="1:12" s="397" customFormat="1" ht="18">
      <c r="A441" s="271"/>
      <c r="B441" s="272"/>
      <c r="C441" s="412"/>
      <c r="D441" s="274"/>
      <c r="E441" s="274"/>
      <c r="F441" s="274"/>
      <c r="G441" s="274"/>
      <c r="H441" s="274"/>
      <c r="I441" s="274"/>
      <c r="J441" s="274"/>
      <c r="K441" s="274"/>
      <c r="L441" s="274"/>
    </row>
    <row r="442" spans="1:12" s="397" customFormat="1" ht="18">
      <c r="A442" s="271"/>
      <c r="B442" s="272"/>
      <c r="C442" s="412"/>
      <c r="D442" s="274"/>
      <c r="E442" s="274"/>
      <c r="F442" s="274"/>
      <c r="G442" s="274"/>
      <c r="H442" s="274"/>
      <c r="I442" s="274"/>
      <c r="J442" s="274"/>
      <c r="K442" s="274"/>
      <c r="L442" s="274"/>
    </row>
    <row r="443" spans="1:12" s="397" customFormat="1" ht="18">
      <c r="A443" s="271"/>
      <c r="B443" s="272"/>
      <c r="C443" s="412"/>
      <c r="D443" s="274"/>
      <c r="E443" s="274"/>
      <c r="F443" s="274"/>
      <c r="G443" s="274"/>
      <c r="H443" s="274"/>
      <c r="I443" s="274"/>
      <c r="J443" s="274"/>
      <c r="K443" s="274"/>
      <c r="L443" s="274"/>
    </row>
    <row r="444" spans="1:12" s="397" customFormat="1" ht="18">
      <c r="A444" s="271"/>
      <c r="B444" s="272"/>
      <c r="C444" s="412"/>
      <c r="D444" s="274"/>
      <c r="E444" s="274"/>
      <c r="F444" s="274"/>
      <c r="G444" s="274"/>
      <c r="H444" s="274"/>
      <c r="I444" s="274"/>
      <c r="J444" s="274"/>
      <c r="K444" s="274"/>
      <c r="L444" s="274"/>
    </row>
    <row r="445" spans="1:12" s="397" customFormat="1" ht="18">
      <c r="A445" s="271"/>
      <c r="B445" s="272"/>
      <c r="C445" s="412"/>
      <c r="D445" s="274"/>
      <c r="E445" s="274"/>
      <c r="F445" s="274"/>
      <c r="G445" s="274"/>
      <c r="H445" s="274"/>
      <c r="I445" s="274"/>
      <c r="J445" s="274"/>
      <c r="K445" s="274"/>
      <c r="L445" s="274"/>
    </row>
    <row r="446" spans="1:12" s="397" customFormat="1" ht="18">
      <c r="A446" s="271"/>
      <c r="B446" s="272"/>
      <c r="C446" s="412"/>
      <c r="D446" s="274"/>
      <c r="E446" s="274"/>
      <c r="F446" s="274"/>
      <c r="G446" s="274"/>
      <c r="H446" s="274"/>
      <c r="I446" s="274"/>
      <c r="J446" s="274"/>
      <c r="K446" s="274"/>
      <c r="L446" s="274"/>
    </row>
    <row r="447" spans="1:12" s="397" customFormat="1" ht="18">
      <c r="A447" s="271"/>
      <c r="B447" s="272"/>
      <c r="C447" s="412"/>
      <c r="D447" s="274"/>
      <c r="E447" s="274"/>
      <c r="F447" s="274"/>
      <c r="G447" s="274"/>
      <c r="H447" s="274"/>
      <c r="I447" s="274"/>
      <c r="J447" s="274"/>
      <c r="K447" s="274"/>
      <c r="L447" s="274"/>
    </row>
    <row r="448" spans="1:12" s="397" customFormat="1" ht="18">
      <c r="A448" s="271"/>
      <c r="B448" s="272"/>
      <c r="C448" s="412"/>
      <c r="D448" s="274"/>
      <c r="E448" s="274"/>
      <c r="F448" s="274"/>
      <c r="G448" s="274"/>
      <c r="H448" s="274"/>
      <c r="I448" s="274"/>
      <c r="J448" s="274"/>
      <c r="K448" s="274"/>
      <c r="L448" s="274"/>
    </row>
    <row r="449" spans="1:12" s="397" customFormat="1" ht="18">
      <c r="A449" s="271"/>
      <c r="B449" s="272"/>
      <c r="C449" s="412"/>
      <c r="D449" s="274"/>
      <c r="E449" s="274"/>
      <c r="F449" s="274"/>
      <c r="G449" s="274"/>
      <c r="H449" s="274"/>
      <c r="I449" s="274"/>
      <c r="J449" s="274"/>
      <c r="K449" s="274"/>
      <c r="L449" s="274"/>
    </row>
    <row r="450" spans="1:12" s="397" customFormat="1" ht="18">
      <c r="A450" s="271"/>
      <c r="B450" s="272"/>
      <c r="C450" s="412"/>
      <c r="D450" s="274"/>
      <c r="E450" s="274"/>
      <c r="F450" s="274"/>
      <c r="G450" s="274"/>
      <c r="H450" s="274"/>
      <c r="I450" s="274"/>
      <c r="J450" s="274"/>
      <c r="K450" s="274"/>
      <c r="L450" s="274"/>
    </row>
    <row r="451" spans="1:12" s="397" customFormat="1" ht="18">
      <c r="A451" s="271"/>
      <c r="B451" s="272"/>
      <c r="C451" s="412"/>
      <c r="D451" s="274"/>
      <c r="E451" s="274"/>
      <c r="F451" s="274"/>
      <c r="G451" s="274"/>
      <c r="H451" s="274"/>
      <c r="I451" s="274"/>
      <c r="J451" s="274"/>
      <c r="K451" s="274"/>
      <c r="L451" s="274"/>
    </row>
    <row r="452" spans="1:12" s="397" customFormat="1" ht="18">
      <c r="A452" s="271"/>
      <c r="B452" s="272"/>
      <c r="C452" s="412"/>
      <c r="D452" s="274"/>
      <c r="E452" s="274"/>
      <c r="F452" s="274"/>
      <c r="G452" s="274"/>
      <c r="H452" s="274"/>
      <c r="I452" s="274"/>
      <c r="J452" s="274"/>
      <c r="K452" s="274"/>
      <c r="L452" s="274"/>
    </row>
    <row r="453" spans="1:12" s="397" customFormat="1" ht="18">
      <c r="A453" s="271"/>
      <c r="B453" s="272"/>
      <c r="C453" s="412"/>
      <c r="D453" s="274"/>
      <c r="E453" s="274"/>
      <c r="F453" s="274"/>
      <c r="G453" s="274"/>
      <c r="H453" s="274"/>
      <c r="I453" s="274"/>
      <c r="J453" s="274"/>
      <c r="K453" s="274"/>
      <c r="L453" s="274"/>
    </row>
    <row r="454" spans="1:12" s="397" customFormat="1" ht="18">
      <c r="A454" s="271"/>
      <c r="B454" s="272"/>
      <c r="C454" s="412"/>
      <c r="D454" s="274"/>
      <c r="E454" s="274"/>
      <c r="F454" s="274"/>
      <c r="G454" s="274"/>
      <c r="H454" s="274"/>
      <c r="I454" s="274"/>
      <c r="J454" s="274"/>
      <c r="K454" s="274"/>
      <c r="L454" s="274"/>
    </row>
    <row r="455" spans="1:12" s="397" customFormat="1" ht="18">
      <c r="A455" s="271"/>
      <c r="B455" s="272"/>
      <c r="C455" s="412"/>
      <c r="D455" s="274"/>
      <c r="E455" s="274"/>
      <c r="F455" s="274"/>
      <c r="G455" s="274"/>
      <c r="H455" s="274"/>
      <c r="I455" s="274"/>
      <c r="J455" s="274"/>
      <c r="K455" s="274"/>
      <c r="L455" s="274"/>
    </row>
    <row r="456" spans="1:12" s="397" customFormat="1" ht="18">
      <c r="A456" s="271"/>
      <c r="B456" s="272"/>
      <c r="C456" s="412"/>
      <c r="D456" s="274"/>
      <c r="E456" s="274"/>
      <c r="F456" s="274"/>
      <c r="G456" s="274"/>
      <c r="H456" s="274"/>
      <c r="I456" s="274"/>
      <c r="J456" s="274"/>
      <c r="K456" s="274"/>
      <c r="L456" s="274"/>
    </row>
    <row r="457" spans="1:12" s="397" customFormat="1" ht="18">
      <c r="A457" s="271"/>
      <c r="B457" s="272"/>
      <c r="C457" s="412"/>
      <c r="D457" s="274"/>
      <c r="E457" s="274"/>
      <c r="F457" s="274"/>
      <c r="G457" s="274"/>
      <c r="H457" s="274"/>
      <c r="I457" s="274"/>
      <c r="J457" s="274"/>
      <c r="K457" s="274"/>
      <c r="L457" s="274"/>
    </row>
    <row r="458" spans="1:12" s="397" customFormat="1" ht="18">
      <c r="A458" s="271"/>
      <c r="B458" s="272"/>
      <c r="C458" s="412"/>
      <c r="D458" s="274"/>
      <c r="E458" s="274"/>
      <c r="F458" s="274"/>
      <c r="G458" s="274"/>
      <c r="H458" s="274"/>
      <c r="I458" s="274"/>
      <c r="J458" s="274"/>
      <c r="K458" s="274"/>
      <c r="L458" s="274"/>
    </row>
    <row r="459" spans="1:12" s="397" customFormat="1" ht="18">
      <c r="A459" s="271"/>
      <c r="B459" s="272"/>
      <c r="C459" s="412"/>
      <c r="D459" s="274"/>
      <c r="E459" s="274"/>
      <c r="F459" s="274"/>
      <c r="G459" s="274"/>
      <c r="H459" s="274"/>
      <c r="I459" s="274"/>
      <c r="J459" s="274"/>
      <c r="K459" s="274"/>
      <c r="L459" s="274"/>
    </row>
    <row r="460" spans="1:12" s="397" customFormat="1" ht="18">
      <c r="A460" s="271"/>
      <c r="B460" s="272"/>
      <c r="C460" s="412"/>
      <c r="D460" s="274"/>
      <c r="E460" s="274"/>
      <c r="F460" s="274"/>
      <c r="G460" s="274"/>
      <c r="H460" s="274"/>
      <c r="I460" s="274"/>
      <c r="J460" s="274"/>
      <c r="K460" s="274"/>
      <c r="L460" s="274"/>
    </row>
    <row r="461" spans="1:12" s="397" customFormat="1" ht="18">
      <c r="A461" s="271"/>
      <c r="B461" s="272"/>
      <c r="C461" s="412"/>
      <c r="D461" s="274"/>
      <c r="E461" s="274"/>
      <c r="F461" s="274"/>
      <c r="G461" s="274"/>
      <c r="H461" s="274"/>
      <c r="I461" s="274"/>
      <c r="J461" s="274"/>
      <c r="K461" s="274"/>
      <c r="L461" s="274"/>
    </row>
    <row r="462" spans="1:12" s="397" customFormat="1" ht="18">
      <c r="A462" s="271"/>
      <c r="B462" s="272"/>
      <c r="C462" s="412"/>
      <c r="D462" s="274"/>
      <c r="E462" s="274"/>
      <c r="F462" s="274"/>
      <c r="G462" s="274"/>
      <c r="H462" s="274"/>
      <c r="I462" s="274"/>
      <c r="J462" s="274"/>
      <c r="K462" s="274"/>
      <c r="L462" s="274"/>
    </row>
    <row r="463" spans="1:12" s="397" customFormat="1" ht="18">
      <c r="A463" s="271"/>
      <c r="B463" s="272"/>
      <c r="C463" s="412"/>
      <c r="D463" s="274"/>
      <c r="E463" s="274"/>
      <c r="F463" s="274"/>
      <c r="G463" s="274"/>
      <c r="H463" s="274"/>
      <c r="I463" s="274"/>
      <c r="J463" s="274"/>
      <c r="K463" s="274"/>
      <c r="L463" s="274"/>
    </row>
    <row r="464" spans="1:12" s="397" customFormat="1" ht="18">
      <c r="A464" s="271"/>
      <c r="B464" s="272"/>
      <c r="C464" s="412"/>
      <c r="D464" s="274"/>
      <c r="E464" s="274"/>
      <c r="F464" s="274"/>
      <c r="G464" s="274"/>
      <c r="H464" s="274"/>
      <c r="I464" s="274"/>
      <c r="J464" s="274"/>
      <c r="K464" s="274"/>
      <c r="L464" s="274"/>
    </row>
    <row r="465" spans="1:12" s="397" customFormat="1" ht="18">
      <c r="A465" s="271"/>
      <c r="B465" s="272"/>
      <c r="C465" s="412"/>
      <c r="D465" s="274"/>
      <c r="E465" s="274"/>
      <c r="F465" s="274"/>
      <c r="G465" s="274"/>
      <c r="H465" s="274"/>
      <c r="I465" s="274"/>
      <c r="J465" s="274"/>
      <c r="K465" s="274"/>
      <c r="L465" s="274"/>
    </row>
    <row r="466" spans="1:12" s="397" customFormat="1" ht="18">
      <c r="A466" s="271"/>
      <c r="B466" s="272"/>
      <c r="C466" s="412"/>
      <c r="D466" s="274"/>
      <c r="E466" s="274"/>
      <c r="F466" s="274"/>
      <c r="G466" s="274"/>
      <c r="H466" s="274"/>
      <c r="I466" s="274"/>
      <c r="J466" s="274"/>
      <c r="K466" s="274"/>
      <c r="L466" s="274"/>
    </row>
    <row r="467" spans="1:12" s="397" customFormat="1" ht="18">
      <c r="A467" s="271"/>
      <c r="B467" s="272"/>
      <c r="C467" s="412"/>
      <c r="D467" s="274"/>
      <c r="E467" s="274"/>
      <c r="F467" s="274"/>
      <c r="G467" s="274"/>
      <c r="H467" s="274"/>
      <c r="I467" s="274"/>
      <c r="J467" s="274"/>
      <c r="K467" s="274"/>
      <c r="L467" s="274"/>
    </row>
    <row r="468" spans="1:12" s="397" customFormat="1" ht="18">
      <c r="A468" s="271"/>
      <c r="B468" s="272"/>
      <c r="C468" s="412"/>
      <c r="D468" s="274"/>
      <c r="E468" s="274"/>
      <c r="F468" s="274"/>
      <c r="G468" s="274"/>
      <c r="H468" s="274"/>
      <c r="I468" s="274"/>
      <c r="J468" s="274"/>
      <c r="K468" s="274"/>
      <c r="L468" s="274"/>
    </row>
    <row r="469" spans="1:12" s="397" customFormat="1" ht="18">
      <c r="A469" s="271"/>
      <c r="B469" s="272"/>
      <c r="C469" s="412"/>
      <c r="D469" s="274"/>
      <c r="E469" s="274"/>
      <c r="F469" s="274"/>
      <c r="G469" s="274"/>
      <c r="H469" s="274"/>
      <c r="I469" s="274"/>
      <c r="J469" s="274"/>
      <c r="K469" s="274"/>
      <c r="L469" s="274"/>
    </row>
    <row r="470" spans="1:12" s="397" customFormat="1" ht="18">
      <c r="A470" s="271"/>
      <c r="B470" s="272"/>
      <c r="C470" s="412"/>
      <c r="D470" s="274"/>
      <c r="E470" s="274"/>
      <c r="F470" s="274"/>
      <c r="G470" s="274"/>
      <c r="H470" s="274"/>
      <c r="I470" s="274"/>
      <c r="J470" s="274"/>
      <c r="K470" s="274"/>
      <c r="L470" s="274"/>
    </row>
    <row r="471" spans="1:12" s="397" customFormat="1" ht="18">
      <c r="A471" s="271"/>
      <c r="B471" s="272"/>
      <c r="C471" s="412"/>
      <c r="D471" s="274"/>
      <c r="E471" s="274"/>
      <c r="F471" s="274"/>
      <c r="G471" s="274"/>
      <c r="H471" s="274"/>
      <c r="I471" s="274"/>
      <c r="J471" s="274"/>
      <c r="K471" s="274"/>
      <c r="L471" s="274"/>
    </row>
    <row r="472" spans="1:12" s="397" customFormat="1" ht="18">
      <c r="A472" s="271"/>
      <c r="B472" s="272"/>
      <c r="C472" s="412"/>
      <c r="D472" s="274"/>
      <c r="E472" s="274"/>
      <c r="F472" s="274"/>
      <c r="G472" s="274"/>
      <c r="H472" s="274"/>
      <c r="I472" s="274"/>
      <c r="J472" s="274"/>
      <c r="K472" s="274"/>
      <c r="L472" s="274"/>
    </row>
    <row r="473" spans="1:12" s="397" customFormat="1" ht="18">
      <c r="A473" s="271"/>
      <c r="B473" s="272"/>
      <c r="C473" s="412"/>
      <c r="D473" s="274"/>
      <c r="E473" s="274"/>
      <c r="F473" s="274"/>
      <c r="G473" s="274"/>
      <c r="H473" s="274"/>
      <c r="I473" s="274"/>
      <c r="J473" s="274"/>
      <c r="K473" s="274"/>
      <c r="L473" s="274"/>
    </row>
    <row r="474" spans="1:12" s="397" customFormat="1" ht="18">
      <c r="A474" s="271"/>
      <c r="B474" s="272"/>
      <c r="C474" s="412"/>
      <c r="D474" s="274"/>
      <c r="E474" s="274"/>
      <c r="F474" s="274"/>
      <c r="G474" s="274"/>
      <c r="H474" s="274"/>
      <c r="I474" s="274"/>
      <c r="J474" s="274"/>
      <c r="K474" s="274"/>
      <c r="L474" s="274"/>
    </row>
    <row r="475" spans="1:12" s="397" customFormat="1" ht="18">
      <c r="A475" s="271"/>
      <c r="B475" s="272"/>
      <c r="C475" s="412"/>
      <c r="D475" s="274"/>
      <c r="E475" s="274"/>
      <c r="F475" s="274"/>
      <c r="G475" s="274"/>
      <c r="H475" s="274"/>
      <c r="I475" s="274"/>
      <c r="J475" s="274"/>
      <c r="K475" s="274"/>
      <c r="L475" s="274"/>
    </row>
    <row r="476" spans="1:12" s="397" customFormat="1" ht="18">
      <c r="A476" s="271"/>
      <c r="B476" s="272"/>
      <c r="C476" s="412"/>
      <c r="D476" s="274"/>
      <c r="E476" s="274"/>
      <c r="F476" s="274"/>
      <c r="G476" s="274"/>
      <c r="H476" s="274"/>
      <c r="I476" s="274"/>
      <c r="J476" s="274"/>
      <c r="K476" s="274"/>
      <c r="L476" s="274"/>
    </row>
    <row r="477" spans="1:12" s="397" customFormat="1" ht="18">
      <c r="A477" s="271"/>
      <c r="B477" s="272"/>
      <c r="C477" s="412"/>
      <c r="D477" s="274"/>
      <c r="E477" s="274"/>
      <c r="F477" s="274"/>
      <c r="G477" s="274"/>
      <c r="H477" s="274"/>
      <c r="I477" s="274"/>
      <c r="J477" s="274"/>
      <c r="K477" s="274"/>
      <c r="L477" s="274"/>
    </row>
    <row r="478" spans="1:12" s="397" customFormat="1" ht="18">
      <c r="A478" s="271"/>
      <c r="B478" s="272"/>
      <c r="C478" s="412"/>
      <c r="D478" s="274"/>
      <c r="E478" s="274"/>
      <c r="F478" s="274"/>
      <c r="G478" s="274"/>
      <c r="H478" s="274"/>
      <c r="I478" s="274"/>
      <c r="J478" s="274"/>
      <c r="K478" s="274"/>
      <c r="L478" s="274"/>
    </row>
    <row r="479" spans="1:12" s="397" customFormat="1" ht="18">
      <c r="A479" s="271"/>
      <c r="B479" s="272"/>
      <c r="C479" s="412"/>
      <c r="D479" s="274"/>
      <c r="E479" s="274"/>
      <c r="F479" s="274"/>
      <c r="G479" s="274"/>
      <c r="H479" s="274"/>
      <c r="I479" s="274"/>
      <c r="J479" s="274"/>
      <c r="K479" s="274"/>
      <c r="L479" s="274"/>
    </row>
    <row r="480" spans="1:12" s="397" customFormat="1" ht="18">
      <c r="A480" s="271"/>
      <c r="B480" s="272"/>
      <c r="C480" s="412"/>
      <c r="D480" s="274"/>
      <c r="E480" s="274"/>
      <c r="F480" s="274"/>
      <c r="G480" s="274"/>
      <c r="H480" s="274"/>
      <c r="I480" s="274"/>
      <c r="J480" s="274"/>
      <c r="K480" s="274"/>
      <c r="L480" s="274"/>
    </row>
    <row r="481" spans="1:12" s="397" customFormat="1" ht="18">
      <c r="A481" s="271"/>
      <c r="B481" s="272"/>
      <c r="C481" s="412"/>
      <c r="D481" s="274"/>
      <c r="E481" s="274"/>
      <c r="F481" s="274"/>
      <c r="G481" s="274"/>
      <c r="H481" s="274"/>
      <c r="I481" s="274"/>
      <c r="J481" s="274"/>
      <c r="K481" s="274"/>
      <c r="L481" s="274"/>
    </row>
    <row r="482" spans="1:12" s="397" customFormat="1" ht="18">
      <c r="A482" s="271"/>
      <c r="B482" s="272"/>
      <c r="C482" s="412"/>
      <c r="D482" s="274"/>
      <c r="E482" s="274"/>
      <c r="F482" s="274"/>
      <c r="G482" s="274"/>
      <c r="H482" s="274"/>
      <c r="I482" s="274"/>
      <c r="J482" s="274"/>
      <c r="K482" s="274"/>
      <c r="L482" s="274"/>
    </row>
    <row r="483" spans="1:12" s="397" customFormat="1" ht="18">
      <c r="A483" s="271"/>
      <c r="B483" s="272"/>
      <c r="C483" s="412"/>
      <c r="D483" s="274"/>
      <c r="E483" s="274"/>
      <c r="F483" s="274"/>
      <c r="G483" s="274"/>
      <c r="H483" s="274"/>
      <c r="I483" s="274"/>
      <c r="J483" s="274"/>
      <c r="K483" s="274"/>
      <c r="L483" s="274"/>
    </row>
    <row r="484" spans="1:12" s="397" customFormat="1" ht="18">
      <c r="A484" s="271"/>
      <c r="B484" s="272"/>
      <c r="C484" s="412"/>
      <c r="D484" s="274"/>
      <c r="E484" s="274"/>
      <c r="F484" s="274"/>
      <c r="G484" s="274"/>
      <c r="H484" s="274"/>
      <c r="I484" s="274"/>
      <c r="J484" s="274"/>
      <c r="K484" s="274"/>
      <c r="L484" s="274"/>
    </row>
    <row r="485" spans="1:12" s="397" customFormat="1" ht="18">
      <c r="A485" s="271"/>
      <c r="B485" s="272"/>
      <c r="C485" s="412"/>
      <c r="D485" s="274"/>
      <c r="E485" s="274"/>
      <c r="F485" s="274"/>
      <c r="G485" s="274"/>
      <c r="H485" s="274"/>
      <c r="I485" s="274"/>
      <c r="J485" s="274"/>
      <c r="K485" s="274"/>
      <c r="L485" s="274"/>
    </row>
    <row r="486" spans="1:12" s="397" customFormat="1" ht="18">
      <c r="A486" s="271"/>
      <c r="B486" s="272"/>
      <c r="C486" s="412"/>
      <c r="D486" s="274"/>
      <c r="E486" s="274"/>
      <c r="F486" s="274"/>
      <c r="G486" s="274"/>
      <c r="H486" s="274"/>
      <c r="I486" s="274"/>
      <c r="J486" s="274"/>
      <c r="K486" s="274"/>
      <c r="L486" s="274"/>
    </row>
    <row r="487" spans="1:12" s="397" customFormat="1" ht="18">
      <c r="A487" s="271"/>
      <c r="B487" s="272"/>
      <c r="C487" s="412"/>
      <c r="D487" s="274"/>
      <c r="E487" s="274"/>
      <c r="F487" s="274"/>
      <c r="G487" s="274"/>
      <c r="H487" s="274"/>
      <c r="I487" s="274"/>
      <c r="J487" s="274"/>
      <c r="K487" s="274"/>
      <c r="L487" s="274"/>
    </row>
    <row r="488" spans="1:12" s="397" customFormat="1" ht="18">
      <c r="A488" s="271"/>
      <c r="B488" s="272"/>
      <c r="C488" s="412"/>
      <c r="D488" s="274"/>
      <c r="E488" s="274"/>
      <c r="F488" s="274"/>
      <c r="G488" s="274"/>
      <c r="H488" s="274"/>
      <c r="I488" s="274"/>
      <c r="J488" s="274"/>
      <c r="K488" s="274"/>
      <c r="L488" s="274"/>
    </row>
    <row r="489" spans="1:12" s="397" customFormat="1" ht="18">
      <c r="A489" s="271"/>
      <c r="B489" s="272"/>
      <c r="C489" s="412"/>
      <c r="D489" s="274"/>
      <c r="E489" s="274"/>
      <c r="F489" s="274"/>
      <c r="G489" s="274"/>
      <c r="H489" s="274"/>
      <c r="I489" s="274"/>
      <c r="J489" s="274"/>
      <c r="K489" s="274"/>
      <c r="L489" s="274"/>
    </row>
    <row r="490" spans="1:12" s="397" customFormat="1" ht="18">
      <c r="A490" s="271"/>
      <c r="B490" s="272"/>
      <c r="C490" s="412"/>
      <c r="D490" s="274"/>
      <c r="E490" s="274"/>
      <c r="F490" s="274"/>
      <c r="G490" s="274"/>
      <c r="H490" s="274"/>
      <c r="I490" s="274"/>
      <c r="J490" s="274"/>
      <c r="K490" s="274"/>
      <c r="L490" s="274"/>
    </row>
    <row r="491" spans="1:12" s="397" customFormat="1" ht="18">
      <c r="A491" s="271"/>
      <c r="B491" s="272"/>
      <c r="C491" s="412"/>
      <c r="D491" s="274"/>
      <c r="E491" s="274"/>
      <c r="F491" s="274"/>
      <c r="G491" s="274"/>
      <c r="H491" s="274"/>
      <c r="I491" s="274"/>
      <c r="J491" s="274"/>
      <c r="K491" s="274"/>
      <c r="L491" s="274"/>
    </row>
    <row r="492" spans="1:12" s="397" customFormat="1" ht="18">
      <c r="A492" s="271"/>
      <c r="B492" s="272"/>
      <c r="C492" s="412"/>
      <c r="D492" s="274"/>
      <c r="E492" s="274"/>
      <c r="F492" s="274"/>
      <c r="G492" s="274"/>
      <c r="H492" s="274"/>
      <c r="I492" s="274"/>
      <c r="J492" s="274"/>
      <c r="K492" s="274"/>
      <c r="L492" s="274"/>
    </row>
    <row r="493" spans="1:12" s="397" customFormat="1" ht="18">
      <c r="A493" s="271"/>
      <c r="B493" s="272"/>
      <c r="C493" s="412"/>
      <c r="D493" s="274"/>
      <c r="E493" s="274"/>
      <c r="F493" s="274"/>
      <c r="G493" s="274"/>
      <c r="H493" s="274"/>
      <c r="I493" s="274"/>
      <c r="J493" s="274"/>
      <c r="K493" s="274"/>
      <c r="L493" s="274"/>
    </row>
    <row r="494" spans="1:12" s="397" customFormat="1" ht="18">
      <c r="A494" s="271"/>
      <c r="B494" s="272"/>
      <c r="C494" s="412"/>
      <c r="D494" s="274"/>
      <c r="E494" s="274"/>
      <c r="F494" s="274"/>
      <c r="G494" s="274"/>
      <c r="H494" s="274"/>
      <c r="I494" s="274"/>
      <c r="J494" s="274"/>
      <c r="K494" s="274"/>
      <c r="L494" s="274"/>
    </row>
    <row r="495" spans="1:12" s="397" customFormat="1" ht="18">
      <c r="A495" s="271"/>
      <c r="B495" s="272"/>
      <c r="C495" s="412"/>
      <c r="D495" s="274"/>
      <c r="E495" s="274"/>
      <c r="F495" s="274"/>
      <c r="G495" s="274"/>
      <c r="H495" s="274"/>
      <c r="I495" s="274"/>
      <c r="J495" s="274"/>
      <c r="K495" s="274"/>
      <c r="L495" s="274"/>
    </row>
    <row r="496" spans="1:12" s="397" customFormat="1" ht="18">
      <c r="A496" s="271"/>
      <c r="B496" s="272"/>
      <c r="C496" s="412"/>
      <c r="D496" s="274"/>
      <c r="E496" s="274"/>
      <c r="F496" s="274"/>
      <c r="G496" s="274"/>
      <c r="H496" s="274"/>
      <c r="I496" s="274"/>
      <c r="J496" s="274"/>
      <c r="K496" s="274"/>
      <c r="L496" s="274"/>
    </row>
    <row r="497" spans="1:12" s="397" customFormat="1" ht="18">
      <c r="A497" s="271"/>
      <c r="B497" s="272"/>
      <c r="C497" s="412"/>
      <c r="D497" s="274"/>
      <c r="E497" s="274"/>
      <c r="F497" s="274"/>
      <c r="G497" s="274"/>
      <c r="H497" s="274"/>
      <c r="I497" s="274"/>
      <c r="J497" s="274"/>
      <c r="K497" s="274"/>
      <c r="L497" s="274"/>
    </row>
  </sheetData>
  <sheetProtection/>
  <mergeCells count="13">
    <mergeCell ref="C163:G163"/>
    <mergeCell ref="A1:M1"/>
    <mergeCell ref="A2:M2"/>
    <mergeCell ref="A5:A6"/>
    <mergeCell ref="B5:B6"/>
    <mergeCell ref="C5:C6"/>
    <mergeCell ref="D5:D6"/>
    <mergeCell ref="E5:E6"/>
    <mergeCell ref="F5:F6"/>
    <mergeCell ref="G5:H5"/>
    <mergeCell ref="I5:J5"/>
    <mergeCell ref="C162:L162"/>
    <mergeCell ref="K5:L5"/>
  </mergeCells>
  <conditionalFormatting sqref="G146:H152 G154:H154 C118:F154 C105:H107 C114:H114 C49:H65 C66:F70 C72:F104 C108:F113 C23:C25 C14 E14 C10 C15:F22 C28:C48 D29:F48">
    <cfRule type="cellIs" priority="2" dxfId="8" operator="equal" stopIfTrue="1">
      <formula>0</formula>
    </cfRule>
  </conditionalFormatting>
  <conditionalFormatting sqref="C146:C152 E118:M154 C154 C105:C107 C114 C109:C111 C49:C65 E72:M114 E29:M70">
    <cfRule type="cellIs" priority="1" dxfId="9" operator="equal" stopIfTrue="1">
      <formula>8223.307275</formula>
    </cfRule>
  </conditionalFormatting>
  <printOptions/>
  <pageMargins left="0.3937007874015748" right="0.1968503937007874" top="0.7480314960629921" bottom="0.6166666666666667" header="0.5118110236220472" footer="0.5118110236220472"/>
  <pageSetup fitToHeight="2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Tamar Kvirkashvili</cp:lastModifiedBy>
  <cp:lastPrinted>2022-05-04T07:18:13Z</cp:lastPrinted>
  <dcterms:created xsi:type="dcterms:W3CDTF">2011-10-05T13:08:43Z</dcterms:created>
  <dcterms:modified xsi:type="dcterms:W3CDTF">2022-08-10T11:24:44Z</dcterms:modified>
  <cp:category/>
  <cp:version/>
  <cp:contentType/>
  <cp:contentStatus/>
</cp:coreProperties>
</file>