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ariel.sakhelashvili\Desktop\რგფ 7 ობიექტი\ლოტი 3\"/>
    </mc:Choice>
  </mc:AlternateContent>
  <bookViews>
    <workbookView xWindow="-120" yWindow="-120" windowWidth="29040" windowHeight="15840" tabRatio="688"/>
  </bookViews>
  <sheets>
    <sheet name="N5" sheetId="29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" i="29" l="1"/>
  <c r="F202" i="29" l="1"/>
  <c r="F201" i="29"/>
  <c r="F203" i="29" s="1"/>
  <c r="F200" i="29"/>
  <c r="F199" i="29"/>
  <c r="F198" i="29"/>
  <c r="F197" i="29"/>
  <c r="F195" i="29"/>
  <c r="F193" i="29"/>
  <c r="F192" i="29"/>
  <c r="F190" i="29"/>
  <c r="F189" i="29"/>
  <c r="F188" i="29"/>
  <c r="F186" i="29"/>
  <c r="F185" i="29"/>
  <c r="F184" i="29"/>
  <c r="F183" i="29"/>
  <c r="F180" i="29"/>
  <c r="E179" i="29"/>
  <c r="F179" i="29" s="1"/>
  <c r="F178" i="29"/>
  <c r="F177" i="29"/>
  <c r="F176" i="29"/>
  <c r="F175" i="29"/>
  <c r="F174" i="29"/>
  <c r="F173" i="29"/>
  <c r="F172" i="29"/>
  <c r="F169" i="29"/>
  <c r="F168" i="29"/>
  <c r="F170" i="29" s="1"/>
  <c r="F167" i="29"/>
  <c r="F166" i="29"/>
  <c r="F165" i="29"/>
  <c r="F164" i="29"/>
  <c r="F157" i="29"/>
  <c r="F155" i="29"/>
  <c r="F152" i="29"/>
  <c r="F158" i="29" s="1"/>
  <c r="F161" i="29" s="1"/>
  <c r="F151" i="29"/>
  <c r="F145" i="29"/>
  <c r="F144" i="29"/>
  <c r="F143" i="29"/>
  <c r="F142" i="29"/>
  <c r="F141" i="29"/>
  <c r="F140" i="29"/>
  <c r="F137" i="29"/>
  <c r="F136" i="29"/>
  <c r="F138" i="29" s="1"/>
  <c r="F135" i="29"/>
  <c r="F134" i="29"/>
  <c r="F133" i="29"/>
  <c r="F132" i="29"/>
  <c r="F131" i="29"/>
  <c r="F130" i="29"/>
  <c r="F129" i="29"/>
  <c r="F128" i="29"/>
  <c r="F127" i="29"/>
  <c r="F125" i="29"/>
  <c r="F123" i="29"/>
  <c r="F122" i="29"/>
  <c r="F121" i="29"/>
  <c r="F119" i="29"/>
  <c r="F124" i="29" s="1"/>
  <c r="F118" i="29"/>
  <c r="F117" i="29"/>
  <c r="F116" i="29"/>
  <c r="F113" i="29"/>
  <c r="E112" i="29"/>
  <c r="F112" i="29" s="1"/>
  <c r="F111" i="29"/>
  <c r="F110" i="29"/>
  <c r="F109" i="29"/>
  <c r="F108" i="29"/>
  <c r="F107" i="29"/>
  <c r="F106" i="29"/>
  <c r="F105" i="29"/>
  <c r="F102" i="29"/>
  <c r="F101" i="29"/>
  <c r="F100" i="29"/>
  <c r="F99" i="29"/>
  <c r="F98" i="29"/>
  <c r="F97" i="29"/>
  <c r="F88" i="29"/>
  <c r="F92" i="29" s="1"/>
  <c r="F87" i="29"/>
  <c r="F86" i="29"/>
  <c r="F85" i="29"/>
  <c r="F84" i="29"/>
  <c r="F82" i="29"/>
  <c r="F81" i="29"/>
  <c r="F80" i="29"/>
  <c r="F77" i="29"/>
  <c r="F76" i="29"/>
  <c r="F75" i="29"/>
  <c r="F74" i="29"/>
  <c r="F78" i="29" s="1"/>
  <c r="F73" i="29"/>
  <c r="F72" i="29"/>
  <c r="F70" i="29"/>
  <c r="F69" i="29"/>
  <c r="F68" i="29"/>
  <c r="F65" i="29"/>
  <c r="F64" i="29"/>
  <c r="F63" i="29"/>
  <c r="F62" i="29"/>
  <c r="F61" i="29"/>
  <c r="F60" i="29"/>
  <c r="F66" i="29" s="1"/>
  <c r="F59" i="29"/>
  <c r="F58" i="29"/>
  <c r="F50" i="29"/>
  <c r="F55" i="29" s="1"/>
  <c r="F44" i="29"/>
  <c r="F43" i="29"/>
  <c r="F49" i="29" s="1"/>
  <c r="F41" i="29"/>
  <c r="F40" i="29"/>
  <c r="F39" i="29"/>
  <c r="F38" i="29"/>
  <c r="F36" i="29"/>
  <c r="F34" i="29"/>
  <c r="F33" i="29"/>
  <c r="F28" i="29"/>
  <c r="F27" i="29"/>
  <c r="F24" i="29"/>
  <c r="F22" i="29"/>
  <c r="F21" i="29"/>
  <c r="F25" i="29" s="1"/>
  <c r="F20" i="29"/>
  <c r="F18" i="29"/>
  <c r="F17" i="29"/>
  <c r="F15" i="29"/>
  <c r="F14" i="29"/>
  <c r="F13" i="29"/>
  <c r="F12" i="29"/>
  <c r="F8" i="29"/>
  <c r="F91" i="29" l="1"/>
  <c r="F48" i="29"/>
  <c r="F153" i="29"/>
  <c r="F89" i="29"/>
  <c r="F19" i="29"/>
  <c r="F42" i="29"/>
  <c r="F52" i="29"/>
  <c r="F53" i="29"/>
  <c r="F56" i="29"/>
  <c r="F146" i="29"/>
  <c r="F23" i="29"/>
  <c r="F45" i="29"/>
  <c r="F46" i="29"/>
  <c r="F51" i="29"/>
  <c r="F90" i="29"/>
  <c r="F103" i="29"/>
  <c r="F114" i="29"/>
  <c r="F162" i="29"/>
  <c r="F160" i="29"/>
  <c r="F159" i="29"/>
  <c r="F154" i="29"/>
  <c r="F156" i="29"/>
  <c r="F181" i="29"/>
  <c r="F191" i="29"/>
  <c r="F194" i="29"/>
</calcChain>
</file>

<file path=xl/sharedStrings.xml><?xml version="1.0" encoding="utf-8"?>
<sst xmlns="http://schemas.openxmlformats.org/spreadsheetml/2006/main" count="468" uniqueCount="161">
  <si>
    <t>N</t>
  </si>
  <si>
    <t>შიფრი</t>
  </si>
  <si>
    <t>სამუშაოების ჩამონათვალი</t>
  </si>
  <si>
    <t>განზომილება</t>
  </si>
  <si>
    <t>რაოდენობა</t>
  </si>
  <si>
    <t>მასალა</t>
  </si>
  <si>
    <t>ხელფასი</t>
  </si>
  <si>
    <t>მანქანა-მექან.</t>
  </si>
  <si>
    <t>ჯამი</t>
  </si>
  <si>
    <t>ნორმით</t>
  </si>
  <si>
    <t>ფაქტ.</t>
  </si>
  <si>
    <t>ერთ. ფასი</t>
  </si>
  <si>
    <t>თავი I. მოსამზადებელი სამუშაოები</t>
  </si>
  <si>
    <t>კაც/სთ</t>
  </si>
  <si>
    <t>მანქ/სთ</t>
  </si>
  <si>
    <t>სხვა მანქანები</t>
  </si>
  <si>
    <t>ლარი</t>
  </si>
  <si>
    <t>გრძ.მ</t>
  </si>
  <si>
    <t>სხვა მასალები</t>
  </si>
  <si>
    <t>შრომითი რესურსი</t>
  </si>
  <si>
    <t>მ³</t>
  </si>
  <si>
    <t>თავი I.-ის ჯამი</t>
  </si>
  <si>
    <t>თავი II. მიწის ვაკისი</t>
  </si>
  <si>
    <t>1-22-9</t>
  </si>
  <si>
    <t>ექსკავატორი ჩამჩის მოცულობით 0.65მ³</t>
  </si>
  <si>
    <t>ღორღი</t>
  </si>
  <si>
    <t>1-80-3</t>
  </si>
  <si>
    <t>ენირ-90 &amp; 2-1-54 პ.3ვ</t>
  </si>
  <si>
    <t>გრუნტის დატვირთვა ხელით თვითმცვლელზე</t>
  </si>
  <si>
    <t>ს.რ.ფ.</t>
  </si>
  <si>
    <t>დატვირთული მასის გატანა საშ. 5 კმ-ზე</t>
  </si>
  <si>
    <t>ტ</t>
  </si>
  <si>
    <t>1-25-2</t>
  </si>
  <si>
    <t>სამუშაოები ნაყარში</t>
  </si>
  <si>
    <t>14-142</t>
  </si>
  <si>
    <t>ბულდოზერი 108 ცხ. ძ.</t>
  </si>
  <si>
    <t>4.1-230</t>
  </si>
  <si>
    <t>ქვიშახრეშოვანი ნარევი</t>
  </si>
  <si>
    <t>1-116-3</t>
  </si>
  <si>
    <t>მოჭრილი ზედაპირის მოშანდაკება მექანიზმით</t>
  </si>
  <si>
    <t>მ²</t>
  </si>
  <si>
    <t>ავტოგრეიდერი საშუალო ტიპის 79კვტ</t>
  </si>
  <si>
    <t>ბულდოზერი  79კვტ</t>
  </si>
  <si>
    <t>თავი II.-ის ჯამი</t>
  </si>
  <si>
    <t>27-7-2</t>
  </si>
  <si>
    <t>შემასწორებელი ფენის მოწყობა ქვიშახრეშოვანი ნარევით კ-1.22</t>
  </si>
  <si>
    <t>სატკეპნი საგზაო 18 ტ.</t>
  </si>
  <si>
    <t>მოსარწყავი მანქანა</t>
  </si>
  <si>
    <t>წყალი</t>
  </si>
  <si>
    <t>27-11-1,4</t>
  </si>
  <si>
    <t>საფუძვლის მოწყობა ფრაქციული ღორღით 0-40მმ საშ. სისქით 12სმ. კ-1.26</t>
  </si>
  <si>
    <t>ავტოგრეიდერი საშუალო 108 ცხ.ძ.</t>
  </si>
  <si>
    <t>თვითმავალი სატკეპნი 5ტ-მდე</t>
  </si>
  <si>
    <t>თვითმავალი სატკეპნი 10ტ-მდე</t>
  </si>
  <si>
    <t>ბულდოზერი 79კვტ (108ცხ.ძ.)</t>
  </si>
  <si>
    <t>მოსარწყავ-მოსარეცხი მანქანა 6000ლ</t>
  </si>
  <si>
    <t xml:space="preserve">ქვის ნამტვრევების მანაწილებელი </t>
  </si>
  <si>
    <t xml:space="preserve">ღორღი 0-40მმ </t>
  </si>
  <si>
    <t>ზედნადები ხარჯები</t>
  </si>
  <si>
    <t>გეგმიური დაგროვება</t>
  </si>
  <si>
    <t>გაუთვალისწინებელი ხარჯები</t>
  </si>
  <si>
    <t>დღგ</t>
  </si>
  <si>
    <t>ბეტონი მ-350 B25 F200 W6</t>
  </si>
  <si>
    <t>თავი IV.-ის ჯამი</t>
  </si>
  <si>
    <t>თავი V.-ის ჯამი</t>
  </si>
  <si>
    <t>მოსარწყავ-მოსარეცხი მანქანა 6000 ლ-ანი</t>
  </si>
  <si>
    <t xml:space="preserve">სხვა მანქანები </t>
  </si>
  <si>
    <t>ბეტონის მ-350 ფასი k-1.02</t>
  </si>
  <si>
    <t>ფარი ფიცრის ყალიბის</t>
  </si>
  <si>
    <t>8-3-2</t>
  </si>
  <si>
    <t>შრომის დანახარჯი</t>
  </si>
  <si>
    <t>1-81-3</t>
  </si>
  <si>
    <t>ქვიშა-ხრეშოვანი ნარევი</t>
  </si>
  <si>
    <t>1-23-5</t>
  </si>
  <si>
    <t>ექსკავატორი</t>
  </si>
  <si>
    <t>გრუნტის გატანა ნაყარში 5 კმ-ზე</t>
  </si>
  <si>
    <t>თავი III.-ის ჯამი</t>
  </si>
  <si>
    <t>თავი I.II.III.IV.V.-ის ჯამი</t>
  </si>
  <si>
    <t>თავი IV. საგზაო სამოსი</t>
  </si>
  <si>
    <t>კგ</t>
  </si>
  <si>
    <t>პრ</t>
  </si>
  <si>
    <t>ტიპი I</t>
  </si>
  <si>
    <t>შრომის დანახარჯები</t>
  </si>
  <si>
    <t>კვლევა-ძიების კრებული გვ. 557
ცხრ-17</t>
  </si>
  <si>
    <t>ტრასის აღდგენა და დამაგრება</t>
  </si>
  <si>
    <t>კმ</t>
  </si>
  <si>
    <t>27-24-17,18</t>
  </si>
  <si>
    <t xml:space="preserve">სავალი ნაწილის საფარის მოწყობა მონოლითური ბეტონით მ-350 B25 F200 W6 სისქით 16სმ </t>
  </si>
  <si>
    <t xml:space="preserve">არმატურა d-6 A_I  უჯრა 20*20სმ </t>
  </si>
  <si>
    <t>27-28-1</t>
  </si>
  <si>
    <t>განივი ტემპერატურული ნაკერების მოწყობა ყოველ 5 მეტრში</t>
  </si>
  <si>
    <t>ნაკერების დამჭრელი მექანიზმი</t>
  </si>
  <si>
    <t>ნაკერების ჩამსხმელი</t>
  </si>
  <si>
    <t>ტრაქტორი მუხლუხა სვლაზე</t>
  </si>
  <si>
    <t>ბიტუმ-პოლიმერული ნარევი</t>
  </si>
  <si>
    <t>27–27</t>
  </si>
  <si>
    <t>ზედაპირის დამუშავება თხევადი  პარაფინით 2-ჯერ</t>
  </si>
  <si>
    <t>საბაზრ</t>
  </si>
  <si>
    <t>თხევადი პარაფინი</t>
  </si>
  <si>
    <t>თავი V. გზის კუთვნილება და მოწყობილობა</t>
  </si>
  <si>
    <t>სავალ ნაწილზე არსებული ტალახნარევი ხრეშოვანი  საფარის აღება მექანიზმით  მისი ა/თვითმცლელზე დატვირთვით 90%</t>
  </si>
  <si>
    <t>მექანიზმით მიუდგომელ ადგილებში იგივეს დამუშავება ხელით 10%</t>
  </si>
  <si>
    <t>თავი III. ხელოვნური ნაგებობები</t>
  </si>
  <si>
    <t>1-12-6</t>
  </si>
  <si>
    <t>ექსკავატორი ჩამჩის ტევადობით 0.25 მ³</t>
  </si>
  <si>
    <t xml:space="preserve">1-80-3      </t>
  </si>
  <si>
    <t>ბიტუმის მასტიკა</t>
  </si>
  <si>
    <t xml:space="preserve">27-7-2 </t>
  </si>
  <si>
    <t>გვერდულების მოწყობა ქვიშა–ხრეშოვანი ნარევით  საშ. სისქით 28 სმ. (ფრაქცია 0-70მმ) შემდგომში სატკეპნით შემკვრივება</t>
  </si>
  <si>
    <t>ა/გრეიდერი საშუაოლო ტიპის 108 ცხ.ძ</t>
  </si>
  <si>
    <t>მან/სთ</t>
  </si>
  <si>
    <t>სატკეპნი საგზაო თვითმავალი 18 ტნ</t>
  </si>
  <si>
    <t>მოსარწყავ მოსარეცხი მანქანა 6000 ლ.</t>
  </si>
  <si>
    <t>ქვიშა–ხრეშოვანი ნარევი</t>
  </si>
  <si>
    <t>მიერთებები</t>
  </si>
  <si>
    <t xml:space="preserve">1-29-3
</t>
  </si>
  <si>
    <t>გათიხიანებული და ტექნოგენური ხრეშოვანი სავალი ნაწილის ზედა ფენის მოხსნა  ბულდოზერით</t>
  </si>
  <si>
    <t>ბულდოზერი 80 ცხ.ძ</t>
  </si>
  <si>
    <t>1-22-15</t>
  </si>
  <si>
    <t xml:space="preserve">გრუნტის დატვირთვა ექსკავატორით ა/თვითმცლელებზე </t>
  </si>
  <si>
    <t>ექსკავატორი 0.5მ³</t>
  </si>
  <si>
    <t>სანიაღვრე ღარი</t>
  </si>
  <si>
    <t>სანიაღვრე ღარის მოსაწყობად ქვაბულის დამუშავება ექსკ. V-0.25 მ³ გვერდზე დაყრით (III კატ.) 90%</t>
  </si>
  <si>
    <t>იგივე ხელით მექანიზმებისათვის მიუდგომელ ადგილებში 10%</t>
  </si>
  <si>
    <t>სანიაღვრე ღარის ქვეშ  ბალიშის მოწყობა ქვიშახრეშოვანი ნარევით საშ. სისქით - 10სმ კ-1.22</t>
  </si>
  <si>
    <t>27-5-6</t>
  </si>
  <si>
    <t>ანაკრები რკინაბეტონის ღარის მოწყობა, ერთმაგი არმირებით, ზომით 0.3X0.3X1მ, კედლის სისქე - 10სმ</t>
  </si>
  <si>
    <t>ამწე 3ტ</t>
  </si>
  <si>
    <t>რკინაბეტონის ანაკრები ღარი 30X30X10</t>
  </si>
  <si>
    <t>მ</t>
  </si>
  <si>
    <t>ცემენტის ხსნარი 1/3</t>
  </si>
  <si>
    <t>სანიაღვრე არხის კედლებზე ქვიშა-ხრეშოვანი მასის მიყრა კ-1.22</t>
  </si>
  <si>
    <t>ზედმეტი გრუნტის დატვირთვა ა/მანქანაზე ექსკავატორით 0.25 მ³</t>
  </si>
  <si>
    <t>ზესტაფონის მუნიციპალიტეტში ქვედა საზანოს ადმ/ერთეულში სოფ. სასახლეში კობახიძე, ჯაფარიძე- აბაშიძეების უბანში გზის რეაბილიტაციის სამუშაოების ხარჯთაღრიცხვა</t>
  </si>
  <si>
    <t>ქვიშა-ხრეშოვანი ნარევის ტრანსპორტირება 18 კმ-დან</t>
  </si>
  <si>
    <t>ანაკრები რკინაბეტონის ღარის მოწყობა, ერთმაგი არმირებით, ზომით 0.3X0.3X1მ, კედლის სისქე - 15სმ</t>
  </si>
  <si>
    <t>რკინაბეტონის ანაკრები ღარი 30X30X15</t>
  </si>
  <si>
    <t>6-18-7</t>
  </si>
  <si>
    <t>სანიაღვრე ღარების შეერთება</t>
  </si>
  <si>
    <t>დახერხილი ფიცარი სისქით 25-44 მმ</t>
  </si>
  <si>
    <t>ხის ფარები</t>
  </si>
  <si>
    <t>ელექტროდი</t>
  </si>
  <si>
    <t>სამშენებლო ჭანჭიკები</t>
  </si>
  <si>
    <t>ბეტონის ტრანსპორტირება 18 კმ-დან</t>
  </si>
  <si>
    <t>8-7-5</t>
  </si>
  <si>
    <t>რკინაბეტონის ღარის გადახურვა ლითონის ცხაურით (200X29) სმ ლითონის კუთხოვანებისაგან 70X70X5მმ</t>
  </si>
  <si>
    <t>70*70*5</t>
  </si>
  <si>
    <t>ცემენტის ხსნარი 1:3</t>
  </si>
  <si>
    <t>სამშენებლო ნაჭედი</t>
  </si>
  <si>
    <t>ს.რ.ფ</t>
  </si>
  <si>
    <t>ლითონის ტრანსპორტირება 18 კმ-დან</t>
  </si>
  <si>
    <t>30–56–1 მიყ.</t>
  </si>
  <si>
    <t>ლითონკონსტრუქციის შეღებვა ანტიკოროზიული ზეთოვანი საღებავით k=2</t>
  </si>
  <si>
    <t>ოლიფა</t>
  </si>
  <si>
    <t>ანტიკოროზიული ზეთოვანი საღებავი</t>
  </si>
  <si>
    <t>ქვიშახრეშოვანი ნარევის ტრანსპორტირება 18 კმ-ზე</t>
  </si>
  <si>
    <t>ფრაქციული ღორღის ტრანსპორტირება 18 კმ-ზე</t>
  </si>
  <si>
    <t>ბეტონის ტრანსპორტირება 18 კმ-ზე</t>
  </si>
  <si>
    <t>არმატურის ტრანსპორტირება 18 კმ-ზე</t>
  </si>
  <si>
    <t>ქვიშა–ხრეშის ტრანსპორტირება 18 კმ-ზე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</si>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</sst>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17">
    <font>
      <sz val="11"/>
      <color rgb="FF000000"/>
      <name val="Calibri"/>
    </font>
    <font>
      <b/>
      <sz val="14"/>
      <name val="Merriweather"/>
    </font>
    <font>
      <b/>
      <i/>
      <u/>
      <sz val="11"/>
      <name val="Merriweather"/>
    </font>
    <font>
      <sz val="11"/>
      <name val="Calibri"/>
      <family val="2"/>
    </font>
    <font>
      <b/>
      <sz val="11"/>
      <name val="Merriweather"/>
    </font>
    <font>
      <sz val="11"/>
      <name val="Merriweather"/>
    </font>
    <font>
      <b/>
      <sz val="12"/>
      <name val="Merriweather"/>
    </font>
    <font>
      <b/>
      <sz val="11"/>
      <name val="Calibri"/>
      <family val="2"/>
    </font>
    <font>
      <sz val="10"/>
      <name val="Arial Cyr"/>
      <charset val="204"/>
    </font>
    <font>
      <sz val="10"/>
      <name val="Arial"/>
      <family val="2"/>
    </font>
    <font>
      <b/>
      <i/>
      <u/>
      <sz val="12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AcadNusx"/>
    </font>
    <font>
      <sz val="10"/>
      <name val="Merriweather"/>
    </font>
    <font>
      <sz val="11"/>
      <color rgb="FF000000"/>
      <name val="Merriweathe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63">
    <xf numFmtId="0" fontId="0" fillId="0" borderId="0" xfId="0" applyFont="1" applyAlignment="1"/>
    <xf numFmtId="0" fontId="4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right" vertical="top"/>
    </xf>
    <xf numFmtId="49" fontId="5" fillId="0" borderId="5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right" vertical="center"/>
    </xf>
    <xf numFmtId="2" fontId="7" fillId="0" borderId="5" xfId="0" applyNumberFormat="1" applyFont="1" applyFill="1" applyBorder="1" applyAlignment="1">
      <alignment horizontal="right" vertical="center"/>
    </xf>
    <xf numFmtId="2" fontId="0" fillId="0" borderId="5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164" fontId="10" fillId="0" borderId="1" xfId="0" applyNumberFormat="1" applyFont="1" applyFill="1" applyBorder="1" applyAlignment="1">
      <alignment vertical="top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vertical="center" wrapText="1"/>
    </xf>
    <xf numFmtId="2" fontId="11" fillId="0" borderId="5" xfId="0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center" vertical="top" wrapText="1"/>
    </xf>
    <xf numFmtId="9" fontId="4" fillId="0" borderId="5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wrapText="1"/>
    </xf>
    <xf numFmtId="0" fontId="12" fillId="0" borderId="0" xfId="0" applyFont="1" applyFill="1" applyAlignment="1"/>
    <xf numFmtId="0" fontId="3" fillId="0" borderId="5" xfId="0" applyFont="1" applyFill="1" applyBorder="1" applyAlignment="1">
      <alignment horizontal="right" vertical="center" wrapText="1"/>
    </xf>
    <xf numFmtId="2" fontId="7" fillId="0" borderId="5" xfId="0" applyNumberFormat="1" applyFont="1" applyFill="1" applyBorder="1" applyAlignment="1">
      <alignment horizontal="right" vertical="center" wrapText="1"/>
    </xf>
    <xf numFmtId="2" fontId="0" fillId="0" borderId="5" xfId="0" applyNumberFormat="1" applyFill="1" applyBorder="1" applyAlignment="1">
      <alignment horizontal="right" vertical="center" wrapText="1"/>
    </xf>
    <xf numFmtId="0" fontId="0" fillId="0" borderId="0" xfId="0" applyFill="1"/>
    <xf numFmtId="2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/>
    </xf>
    <xf numFmtId="165" fontId="11" fillId="0" borderId="5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14" fillId="0" borderId="5" xfId="0" applyFont="1" applyFill="1" applyBorder="1" applyAlignment="1">
      <alignment horizontal="center" vertical="center"/>
    </xf>
    <xf numFmtId="2" fontId="14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right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right" vertical="center" wrapText="1"/>
    </xf>
    <xf numFmtId="0" fontId="0" fillId="0" borderId="0" xfId="0" applyFont="1" applyFill="1" applyAlignment="1"/>
    <xf numFmtId="0" fontId="3" fillId="2" borderId="5" xfId="0" applyFont="1" applyFill="1" applyBorder="1" applyAlignment="1">
      <alignment horizontal="right" vertical="center"/>
    </xf>
    <xf numFmtId="2" fontId="16" fillId="0" borderId="8" xfId="2" applyNumberFormat="1" applyFont="1" applyBorder="1" applyAlignment="1">
      <alignment vertical="center"/>
    </xf>
    <xf numFmtId="165" fontId="7" fillId="0" borderId="5" xfId="0" applyNumberFormat="1" applyFont="1" applyFill="1" applyBorder="1" applyAlignment="1">
      <alignment horizontal="right" vertical="center" wrapText="1"/>
    </xf>
    <xf numFmtId="164" fontId="3" fillId="0" borderId="5" xfId="0" applyNumberFormat="1" applyFont="1" applyFill="1" applyBorder="1" applyAlignment="1">
      <alignment horizontal="right" vertical="center" wrapText="1"/>
    </xf>
    <xf numFmtId="0" fontId="13" fillId="0" borderId="5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/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/>
    <xf numFmtId="164" fontId="10" fillId="0" borderId="1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/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/>
    <xf numFmtId="0" fontId="5" fillId="0" borderId="2" xfId="0" applyFont="1" applyFill="1" applyBorder="1" applyAlignment="1">
      <alignment horizontal="right" vertical="top"/>
    </xf>
    <xf numFmtId="0" fontId="3" fillId="0" borderId="7" xfId="0" applyFont="1" applyFill="1" applyBorder="1"/>
    <xf numFmtId="49" fontId="5" fillId="0" borderId="2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/>
    </xf>
    <xf numFmtId="0" fontId="3" fillId="0" borderId="7" xfId="0" applyFont="1" applyBorder="1"/>
    <xf numFmtId="0" fontId="3" fillId="0" borderId="6" xfId="0" applyFont="1" applyBorder="1"/>
  </cellXfs>
  <cellStyles count="3">
    <cellStyle name="Normal" xfId="0" builtinId="0"/>
    <cellStyle name="Normal 2" xfId="2"/>
    <cellStyle name="Обычный_დემონტაჟი" xfId="1"/>
  </cellStyles>
  <dxfs count="131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6"/>
  <sheetViews>
    <sheetView tabSelected="1" workbookViewId="0">
      <selection activeCell="N219" sqref="N219"/>
    </sheetView>
  </sheetViews>
  <sheetFormatPr defaultColWidth="14.42578125" defaultRowHeight="15" outlineLevelRow="1"/>
  <cols>
    <col min="1" max="1" width="3.140625" style="40" customWidth="1"/>
    <col min="2" max="2" width="9.42578125" style="40" customWidth="1"/>
    <col min="3" max="3" width="34.7109375" style="40" customWidth="1"/>
    <col min="4" max="5" width="9.28515625" style="40" customWidth="1"/>
    <col min="6" max="8" width="8.42578125" style="40" customWidth="1"/>
    <col min="9" max="9" width="6.140625" style="40" customWidth="1"/>
    <col min="10" max="10" width="8.42578125" style="40" customWidth="1"/>
    <col min="11" max="11" width="6.140625" style="40" customWidth="1"/>
    <col min="12" max="12" width="8.42578125" style="40" customWidth="1"/>
    <col min="13" max="13" width="10" style="40" customWidth="1"/>
    <col min="14" max="16384" width="14.42578125" style="40"/>
  </cols>
  <sheetData>
    <row r="1" spans="1:15" ht="60" customHeight="1">
      <c r="A1" s="46" t="s">
        <v>133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23"/>
      <c r="O1" s="24"/>
    </row>
    <row r="2" spans="1:15" ht="28.5" customHeight="1">
      <c r="A2" s="10"/>
      <c r="B2" s="48"/>
      <c r="C2" s="49"/>
      <c r="D2" s="49"/>
      <c r="E2" s="11"/>
      <c r="F2" s="12"/>
      <c r="G2" s="12"/>
      <c r="H2" s="12"/>
      <c r="I2" s="13"/>
      <c r="J2" s="50" t="str">
        <f>"ღირებულება:   281427 ლარი"</f>
        <v>ღირებულება:   281427 ლარი</v>
      </c>
      <c r="K2" s="49"/>
      <c r="L2" s="49"/>
      <c r="M2" s="49"/>
      <c r="O2" s="24"/>
    </row>
    <row r="3" spans="1:15" ht="15" customHeight="1">
      <c r="A3" s="51" t="s">
        <v>0</v>
      </c>
      <c r="B3" s="51" t="s">
        <v>1</v>
      </c>
      <c r="C3" s="51" t="s">
        <v>2</v>
      </c>
      <c r="D3" s="51" t="s">
        <v>3</v>
      </c>
      <c r="E3" s="53" t="s">
        <v>4</v>
      </c>
      <c r="F3" s="54"/>
      <c r="G3" s="53" t="s">
        <v>5</v>
      </c>
      <c r="H3" s="54"/>
      <c r="I3" s="53" t="s">
        <v>6</v>
      </c>
      <c r="J3" s="54"/>
      <c r="K3" s="14" t="s">
        <v>7</v>
      </c>
      <c r="L3" s="14"/>
      <c r="M3" s="51" t="s">
        <v>8</v>
      </c>
      <c r="O3" s="24"/>
    </row>
    <row r="4" spans="1:15" ht="60">
      <c r="A4" s="52"/>
      <c r="B4" s="52"/>
      <c r="C4" s="52"/>
      <c r="D4" s="52"/>
      <c r="E4" s="4" t="s">
        <v>9</v>
      </c>
      <c r="F4" s="15" t="s">
        <v>10</v>
      </c>
      <c r="G4" s="4" t="s">
        <v>11</v>
      </c>
      <c r="H4" s="15" t="s">
        <v>8</v>
      </c>
      <c r="I4" s="4" t="s">
        <v>11</v>
      </c>
      <c r="J4" s="15" t="s">
        <v>8</v>
      </c>
      <c r="K4" s="4" t="s">
        <v>11</v>
      </c>
      <c r="L4" s="15" t="s">
        <v>8</v>
      </c>
      <c r="M4" s="52"/>
    </row>
    <row r="5" spans="1:15" ht="15" customHeight="1">
      <c r="A5" s="16">
        <v>1</v>
      </c>
      <c r="B5" s="16">
        <v>2</v>
      </c>
      <c r="C5" s="15">
        <v>3</v>
      </c>
      <c r="D5" s="16">
        <v>4</v>
      </c>
      <c r="E5" s="16">
        <v>5</v>
      </c>
      <c r="F5" s="15">
        <v>6</v>
      </c>
      <c r="G5" s="16">
        <v>7</v>
      </c>
      <c r="H5" s="16">
        <v>8</v>
      </c>
      <c r="I5" s="15">
        <v>9</v>
      </c>
      <c r="J5" s="16">
        <v>10</v>
      </c>
      <c r="K5" s="16">
        <v>11</v>
      </c>
      <c r="L5" s="15">
        <v>12</v>
      </c>
      <c r="M5" s="16">
        <v>13</v>
      </c>
    </row>
    <row r="6" spans="1:15" ht="30">
      <c r="A6" s="2"/>
      <c r="B6" s="3"/>
      <c r="C6" s="4" t="s">
        <v>12</v>
      </c>
      <c r="D6" s="5"/>
      <c r="E6" s="25"/>
      <c r="F6" s="29"/>
      <c r="G6" s="22"/>
      <c r="H6" s="22"/>
      <c r="I6" s="9"/>
      <c r="J6" s="22"/>
      <c r="K6" s="9"/>
      <c r="L6" s="22"/>
      <c r="M6" s="22"/>
    </row>
    <row r="7" spans="1:15" ht="72.75" customHeight="1">
      <c r="A7" s="55">
        <v>1</v>
      </c>
      <c r="B7" s="57" t="s">
        <v>83</v>
      </c>
      <c r="C7" s="1" t="s">
        <v>84</v>
      </c>
      <c r="D7" s="5" t="s">
        <v>85</v>
      </c>
      <c r="E7" s="17"/>
      <c r="F7" s="31">
        <v>0.83250000000000002</v>
      </c>
      <c r="G7" s="9"/>
      <c r="H7" s="22"/>
      <c r="I7" s="9"/>
      <c r="J7" s="22"/>
      <c r="K7" s="9"/>
      <c r="L7" s="22"/>
      <c r="M7" s="22"/>
    </row>
    <row r="8" spans="1:15" ht="18" customHeight="1" outlineLevel="1">
      <c r="A8" s="52"/>
      <c r="B8" s="52"/>
      <c r="C8" s="18" t="s">
        <v>82</v>
      </c>
      <c r="D8" s="5" t="s">
        <v>13</v>
      </c>
      <c r="E8" s="25">
        <v>93.22</v>
      </c>
      <c r="F8" s="29">
        <f>F7*E8</f>
        <v>77.605649999999997</v>
      </c>
      <c r="G8" s="9"/>
      <c r="H8" s="22"/>
      <c r="I8" s="9"/>
      <c r="J8" s="22"/>
      <c r="K8" s="9"/>
      <c r="L8" s="22"/>
      <c r="M8" s="22"/>
    </row>
    <row r="9" spans="1:15">
      <c r="A9" s="2"/>
      <c r="B9" s="3"/>
      <c r="C9" s="4" t="s">
        <v>21</v>
      </c>
      <c r="D9" s="5"/>
      <c r="E9" s="25"/>
      <c r="F9" s="29"/>
      <c r="G9" s="22"/>
      <c r="H9" s="22"/>
      <c r="I9" s="9"/>
      <c r="J9" s="22"/>
      <c r="K9" s="9"/>
      <c r="L9" s="22"/>
      <c r="M9" s="8"/>
    </row>
    <row r="10" spans="1:15">
      <c r="A10" s="2"/>
      <c r="B10" s="3"/>
      <c r="C10" s="4" t="s">
        <v>22</v>
      </c>
      <c r="D10" s="5"/>
      <c r="E10" s="25"/>
      <c r="F10" s="29"/>
      <c r="G10" s="22"/>
      <c r="H10" s="22"/>
      <c r="I10" s="9"/>
      <c r="J10" s="22"/>
      <c r="K10" s="9"/>
      <c r="L10" s="22"/>
      <c r="M10" s="22"/>
    </row>
    <row r="11" spans="1:15" ht="75">
      <c r="A11" s="55">
        <v>1</v>
      </c>
      <c r="B11" s="57" t="s">
        <v>23</v>
      </c>
      <c r="C11" s="1" t="s">
        <v>100</v>
      </c>
      <c r="D11" s="5" t="s">
        <v>20</v>
      </c>
      <c r="E11" s="17"/>
      <c r="F11" s="42">
        <v>1180</v>
      </c>
      <c r="G11" s="9"/>
      <c r="H11" s="22"/>
      <c r="I11" s="9"/>
      <c r="J11" s="22"/>
      <c r="K11" s="9"/>
      <c r="L11" s="22"/>
      <c r="M11" s="22"/>
    </row>
    <row r="12" spans="1:15" outlineLevel="1">
      <c r="A12" s="56"/>
      <c r="B12" s="56"/>
      <c r="C12" s="18" t="s">
        <v>19</v>
      </c>
      <c r="D12" s="5" t="s">
        <v>13</v>
      </c>
      <c r="E12" s="25">
        <v>1.32E-2</v>
      </c>
      <c r="F12" s="29">
        <f>F11*E12</f>
        <v>15.576000000000001</v>
      </c>
      <c r="G12" s="9"/>
      <c r="H12" s="22"/>
      <c r="I12" s="9"/>
      <c r="J12" s="22"/>
      <c r="K12" s="9"/>
      <c r="L12" s="22"/>
      <c r="M12" s="22"/>
    </row>
    <row r="13" spans="1:15" ht="28.5" outlineLevel="1">
      <c r="A13" s="56"/>
      <c r="B13" s="56"/>
      <c r="C13" s="18" t="s">
        <v>24</v>
      </c>
      <c r="D13" s="5" t="s">
        <v>14</v>
      </c>
      <c r="E13" s="25">
        <v>2.9499999999999998E-2</v>
      </c>
      <c r="F13" s="29">
        <f>F11*E13</f>
        <v>34.809999999999995</v>
      </c>
      <c r="G13" s="9"/>
      <c r="H13" s="22"/>
      <c r="I13" s="9"/>
      <c r="J13" s="22"/>
      <c r="K13" s="9"/>
      <c r="L13" s="22"/>
      <c r="M13" s="22"/>
    </row>
    <row r="14" spans="1:15" outlineLevel="1">
      <c r="A14" s="56"/>
      <c r="B14" s="56"/>
      <c r="C14" s="18" t="s">
        <v>15</v>
      </c>
      <c r="D14" s="5" t="s">
        <v>16</v>
      </c>
      <c r="E14" s="25">
        <v>2.1000000000000003E-3</v>
      </c>
      <c r="F14" s="29">
        <f>F11*E14</f>
        <v>2.4780000000000002</v>
      </c>
      <c r="G14" s="9"/>
      <c r="H14" s="22"/>
      <c r="I14" s="9"/>
      <c r="J14" s="22"/>
      <c r="K14" s="9"/>
      <c r="L14" s="22"/>
      <c r="M14" s="22"/>
    </row>
    <row r="15" spans="1:15" outlineLevel="1">
      <c r="A15" s="52"/>
      <c r="B15" s="52"/>
      <c r="C15" s="18" t="s">
        <v>25</v>
      </c>
      <c r="D15" s="5" t="s">
        <v>20</v>
      </c>
      <c r="E15" s="25">
        <v>5.0000000000000002E-5</v>
      </c>
      <c r="F15" s="29">
        <f>F11*E15</f>
        <v>5.9000000000000004E-2</v>
      </c>
      <c r="G15" s="9"/>
      <c r="H15" s="22"/>
      <c r="I15" s="9"/>
      <c r="J15" s="22"/>
      <c r="K15" s="9"/>
      <c r="L15" s="22"/>
      <c r="M15" s="22"/>
    </row>
    <row r="16" spans="1:15" ht="45">
      <c r="A16" s="55">
        <v>2</v>
      </c>
      <c r="B16" s="57" t="s">
        <v>26</v>
      </c>
      <c r="C16" s="1" t="s">
        <v>101</v>
      </c>
      <c r="D16" s="5" t="s">
        <v>20</v>
      </c>
      <c r="E16" s="7"/>
      <c r="F16" s="8">
        <v>131</v>
      </c>
      <c r="G16" s="9"/>
      <c r="H16" s="22"/>
      <c r="I16" s="22"/>
      <c r="J16" s="22"/>
      <c r="K16" s="22"/>
      <c r="L16" s="22"/>
      <c r="M16" s="22"/>
    </row>
    <row r="17" spans="1:13" outlineLevel="1">
      <c r="A17" s="52"/>
      <c r="B17" s="52"/>
      <c r="C17" s="18" t="s">
        <v>19</v>
      </c>
      <c r="D17" s="5" t="s">
        <v>13</v>
      </c>
      <c r="E17" s="25">
        <v>2.06</v>
      </c>
      <c r="F17" s="29">
        <f>F16*E17</f>
        <v>269.86</v>
      </c>
      <c r="G17" s="22"/>
      <c r="H17" s="22"/>
      <c r="I17" s="9"/>
      <c r="J17" s="22"/>
      <c r="K17" s="9"/>
      <c r="L17" s="22"/>
      <c r="M17" s="22"/>
    </row>
    <row r="18" spans="1:13" ht="30">
      <c r="A18" s="55">
        <v>3</v>
      </c>
      <c r="B18" s="57" t="s">
        <v>27</v>
      </c>
      <c r="C18" s="1" t="s">
        <v>28</v>
      </c>
      <c r="D18" s="5" t="s">
        <v>20</v>
      </c>
      <c r="E18" s="7"/>
      <c r="F18" s="8">
        <f>F16</f>
        <v>131</v>
      </c>
      <c r="G18" s="9"/>
      <c r="H18" s="22"/>
      <c r="I18" s="22"/>
      <c r="J18" s="22"/>
      <c r="K18" s="22"/>
      <c r="L18" s="22"/>
      <c r="M18" s="22"/>
    </row>
    <row r="19" spans="1:13" outlineLevel="1">
      <c r="A19" s="52"/>
      <c r="B19" s="52"/>
      <c r="C19" s="18" t="s">
        <v>19</v>
      </c>
      <c r="D19" s="5" t="s">
        <v>13</v>
      </c>
      <c r="E19" s="25">
        <v>0.81</v>
      </c>
      <c r="F19" s="29">
        <f>E19*F18</f>
        <v>106.11000000000001</v>
      </c>
      <c r="G19" s="22"/>
      <c r="H19" s="22"/>
      <c r="I19" s="9"/>
      <c r="J19" s="22"/>
      <c r="K19" s="9"/>
      <c r="L19" s="22"/>
      <c r="M19" s="22"/>
    </row>
    <row r="20" spans="1:13" ht="30">
      <c r="A20" s="2">
        <v>4</v>
      </c>
      <c r="B20" s="20" t="s">
        <v>29</v>
      </c>
      <c r="C20" s="1" t="s">
        <v>30</v>
      </c>
      <c r="D20" s="5" t="s">
        <v>31</v>
      </c>
      <c r="E20" s="7"/>
      <c r="F20" s="8">
        <f>(F11+F16)*1.8</f>
        <v>2359.8000000000002</v>
      </c>
      <c r="G20" s="29"/>
      <c r="H20" s="22"/>
      <c r="I20" s="22"/>
      <c r="J20" s="22"/>
      <c r="K20" s="22"/>
      <c r="L20" s="22"/>
      <c r="M20" s="22"/>
    </row>
    <row r="21" spans="1:13">
      <c r="A21" s="55">
        <v>5</v>
      </c>
      <c r="B21" s="3" t="s">
        <v>32</v>
      </c>
      <c r="C21" s="1" t="s">
        <v>33</v>
      </c>
      <c r="D21" s="5" t="s">
        <v>20</v>
      </c>
      <c r="E21" s="7"/>
      <c r="F21" s="8">
        <f>F11+F16</f>
        <v>1311</v>
      </c>
      <c r="G21" s="9"/>
      <c r="H21" s="22"/>
      <c r="I21" s="22"/>
      <c r="J21" s="22"/>
      <c r="K21" s="22"/>
      <c r="L21" s="22"/>
      <c r="M21" s="22"/>
    </row>
    <row r="22" spans="1:13" outlineLevel="1">
      <c r="A22" s="56"/>
      <c r="B22" s="3"/>
      <c r="C22" s="18" t="s">
        <v>19</v>
      </c>
      <c r="D22" s="5" t="s">
        <v>13</v>
      </c>
      <c r="E22" s="25">
        <v>3.2299999999999998E-3</v>
      </c>
      <c r="F22" s="29">
        <f>F21*E22</f>
        <v>4.2345299999999995</v>
      </c>
      <c r="G22" s="22"/>
      <c r="H22" s="22"/>
      <c r="I22" s="9"/>
      <c r="J22" s="22"/>
      <c r="K22" s="9"/>
      <c r="L22" s="22"/>
      <c r="M22" s="22"/>
    </row>
    <row r="23" spans="1:13" outlineLevel="1">
      <c r="A23" s="56"/>
      <c r="B23" s="3" t="s">
        <v>34</v>
      </c>
      <c r="C23" s="18" t="s">
        <v>35</v>
      </c>
      <c r="D23" s="5" t="s">
        <v>14</v>
      </c>
      <c r="E23" s="25">
        <v>3.62E-3</v>
      </c>
      <c r="F23" s="29">
        <f>F21*E23</f>
        <v>4.7458200000000001</v>
      </c>
      <c r="G23" s="22"/>
      <c r="H23" s="22"/>
      <c r="I23" s="9"/>
      <c r="J23" s="22"/>
      <c r="K23" s="9"/>
      <c r="L23" s="22"/>
      <c r="M23" s="22"/>
    </row>
    <row r="24" spans="1:13" outlineLevel="1">
      <c r="A24" s="56"/>
      <c r="B24" s="3"/>
      <c r="C24" s="18" t="s">
        <v>15</v>
      </c>
      <c r="D24" s="5" t="s">
        <v>16</v>
      </c>
      <c r="E24" s="25">
        <v>1.7999999999999998E-4</v>
      </c>
      <c r="F24" s="29">
        <f>F21*E24</f>
        <v>0.23597999999999997</v>
      </c>
      <c r="G24" s="22"/>
      <c r="H24" s="22"/>
      <c r="I24" s="9"/>
      <c r="J24" s="22"/>
      <c r="K24" s="9"/>
      <c r="L24" s="22"/>
      <c r="M24" s="22"/>
    </row>
    <row r="25" spans="1:13" outlineLevel="1">
      <c r="A25" s="52"/>
      <c r="B25" s="3" t="s">
        <v>36</v>
      </c>
      <c r="C25" s="18" t="s">
        <v>25</v>
      </c>
      <c r="D25" s="5" t="s">
        <v>20</v>
      </c>
      <c r="E25" s="25">
        <v>4.0000000000000003E-5</v>
      </c>
      <c r="F25" s="29">
        <f>F21*E25</f>
        <v>5.2440000000000007E-2</v>
      </c>
      <c r="G25" s="22"/>
      <c r="H25" s="22"/>
      <c r="I25" s="9"/>
      <c r="J25" s="22"/>
      <c r="K25" s="9"/>
      <c r="L25" s="22"/>
      <c r="M25" s="22"/>
    </row>
    <row r="26" spans="1:13" ht="30">
      <c r="A26" s="55">
        <v>6</v>
      </c>
      <c r="B26" s="57" t="s">
        <v>38</v>
      </c>
      <c r="C26" s="1" t="s">
        <v>39</v>
      </c>
      <c r="D26" s="5" t="s">
        <v>40</v>
      </c>
      <c r="E26" s="7"/>
      <c r="F26" s="8">
        <v>3418</v>
      </c>
      <c r="G26" s="9"/>
      <c r="H26" s="22"/>
      <c r="I26" s="22"/>
      <c r="J26" s="22"/>
      <c r="K26" s="22"/>
      <c r="L26" s="22"/>
      <c r="M26" s="22"/>
    </row>
    <row r="27" spans="1:13" ht="28.5" outlineLevel="1">
      <c r="A27" s="56"/>
      <c r="B27" s="56"/>
      <c r="C27" s="18" t="s">
        <v>41</v>
      </c>
      <c r="D27" s="5" t="s">
        <v>14</v>
      </c>
      <c r="E27" s="25">
        <v>4.4999999999999999E-4</v>
      </c>
      <c r="F27" s="29">
        <f>F26*E27</f>
        <v>1.5381</v>
      </c>
      <c r="G27" s="22"/>
      <c r="H27" s="22"/>
      <c r="I27" s="9"/>
      <c r="J27" s="22"/>
      <c r="K27" s="9"/>
      <c r="L27" s="22"/>
      <c r="M27" s="22"/>
    </row>
    <row r="28" spans="1:13" outlineLevel="1">
      <c r="A28" s="52"/>
      <c r="B28" s="52"/>
      <c r="C28" s="18" t="s">
        <v>42</v>
      </c>
      <c r="D28" s="5" t="s">
        <v>14</v>
      </c>
      <c r="E28" s="25">
        <v>8.9999999999999998E-4</v>
      </c>
      <c r="F28" s="29">
        <f>F26*E28</f>
        <v>3.0762</v>
      </c>
      <c r="G28" s="22"/>
      <c r="H28" s="22"/>
      <c r="I28" s="9"/>
      <c r="J28" s="22"/>
      <c r="K28" s="9"/>
      <c r="L28" s="22"/>
      <c r="M28" s="22"/>
    </row>
    <row r="29" spans="1:13">
      <c r="A29" s="2"/>
      <c r="B29" s="3"/>
      <c r="C29" s="4" t="s">
        <v>43</v>
      </c>
      <c r="D29" s="5"/>
      <c r="E29" s="25"/>
      <c r="F29" s="29"/>
      <c r="G29" s="22"/>
      <c r="H29" s="22"/>
      <c r="I29" s="9"/>
      <c r="J29" s="22"/>
      <c r="K29" s="9"/>
      <c r="L29" s="22"/>
      <c r="M29" s="8"/>
    </row>
    <row r="30" spans="1:13" s="28" customFormat="1" ht="30">
      <c r="A30" s="2"/>
      <c r="B30" s="3"/>
      <c r="C30" s="4" t="s">
        <v>102</v>
      </c>
      <c r="D30" s="5"/>
      <c r="E30" s="25"/>
      <c r="F30" s="29"/>
      <c r="G30" s="22"/>
      <c r="H30" s="22"/>
      <c r="I30" s="27"/>
      <c r="J30" s="22"/>
      <c r="K30" s="27"/>
      <c r="L30" s="22"/>
      <c r="M30" s="22"/>
    </row>
    <row r="31" spans="1:13" s="28" customFormat="1">
      <c r="A31" s="2"/>
      <c r="B31" s="3"/>
      <c r="C31" s="4" t="s">
        <v>121</v>
      </c>
      <c r="D31" s="5"/>
      <c r="E31" s="25"/>
      <c r="F31" s="29"/>
      <c r="G31" s="29"/>
      <c r="H31" s="22"/>
      <c r="I31" s="29"/>
      <c r="J31" s="22"/>
      <c r="K31" s="29"/>
      <c r="L31" s="22"/>
      <c r="M31" s="22"/>
    </row>
    <row r="32" spans="1:13" s="28" customFormat="1" ht="75">
      <c r="A32" s="55">
        <v>1</v>
      </c>
      <c r="B32" s="57" t="s">
        <v>103</v>
      </c>
      <c r="C32" s="1" t="s">
        <v>122</v>
      </c>
      <c r="D32" s="35" t="s">
        <v>20</v>
      </c>
      <c r="E32" s="30"/>
      <c r="F32" s="26">
        <v>216.405</v>
      </c>
      <c r="G32" s="22"/>
      <c r="H32" s="22"/>
      <c r="I32" s="22"/>
      <c r="J32" s="22"/>
      <c r="K32" s="22"/>
      <c r="L32" s="22"/>
      <c r="M32" s="22"/>
    </row>
    <row r="33" spans="1:13" s="28" customFormat="1" outlineLevel="1">
      <c r="A33" s="56"/>
      <c r="B33" s="56"/>
      <c r="C33" s="18" t="s">
        <v>70</v>
      </c>
      <c r="D33" s="35" t="s">
        <v>13</v>
      </c>
      <c r="E33" s="25">
        <v>1.54E-2</v>
      </c>
      <c r="F33" s="29">
        <f>F32*E33</f>
        <v>3.3326370000000001</v>
      </c>
      <c r="G33" s="29"/>
      <c r="H33" s="22"/>
      <c r="I33" s="29"/>
      <c r="J33" s="22"/>
      <c r="K33" s="29"/>
      <c r="L33" s="22"/>
      <c r="M33" s="22"/>
    </row>
    <row r="34" spans="1:13" s="28" customFormat="1" ht="28.5" outlineLevel="1">
      <c r="A34" s="52"/>
      <c r="B34" s="52"/>
      <c r="C34" s="18" t="s">
        <v>104</v>
      </c>
      <c r="D34" s="35" t="s">
        <v>14</v>
      </c>
      <c r="E34" s="25">
        <v>7.2599999999999998E-2</v>
      </c>
      <c r="F34" s="29">
        <f>F32*E34</f>
        <v>15.711003</v>
      </c>
      <c r="G34" s="29"/>
      <c r="H34" s="22"/>
      <c r="I34" s="29"/>
      <c r="J34" s="22"/>
      <c r="K34" s="29"/>
      <c r="L34" s="22"/>
      <c r="M34" s="22"/>
    </row>
    <row r="35" spans="1:13" s="28" customFormat="1" ht="45">
      <c r="A35" s="55">
        <v>2</v>
      </c>
      <c r="B35" s="57" t="s">
        <v>105</v>
      </c>
      <c r="C35" s="1" t="s">
        <v>123</v>
      </c>
      <c r="D35" s="35" t="s">
        <v>20</v>
      </c>
      <c r="E35" s="25"/>
      <c r="F35" s="26">
        <v>24.045000000000002</v>
      </c>
      <c r="G35" s="29"/>
      <c r="H35" s="22"/>
      <c r="I35" s="29"/>
      <c r="J35" s="22"/>
      <c r="K35" s="29"/>
      <c r="L35" s="22"/>
      <c r="M35" s="22"/>
    </row>
    <row r="36" spans="1:13" s="28" customFormat="1" outlineLevel="1">
      <c r="A36" s="52"/>
      <c r="B36" s="52"/>
      <c r="C36" s="18" t="s">
        <v>70</v>
      </c>
      <c r="D36" s="37" t="s">
        <v>13</v>
      </c>
      <c r="E36" s="25">
        <v>2.06</v>
      </c>
      <c r="F36" s="29">
        <f>F35*E36</f>
        <v>49.532700000000006</v>
      </c>
      <c r="G36" s="29"/>
      <c r="H36" s="22"/>
      <c r="I36" s="29"/>
      <c r="J36" s="22"/>
      <c r="K36" s="29"/>
      <c r="L36" s="22"/>
      <c r="M36" s="22"/>
    </row>
    <row r="37" spans="1:13" s="28" customFormat="1" ht="60">
      <c r="A37" s="55">
        <v>3</v>
      </c>
      <c r="B37" s="57" t="s">
        <v>69</v>
      </c>
      <c r="C37" s="1" t="s">
        <v>124</v>
      </c>
      <c r="D37" s="5" t="s">
        <v>20</v>
      </c>
      <c r="E37" s="25"/>
      <c r="F37" s="26">
        <v>48.09</v>
      </c>
      <c r="G37" s="29"/>
      <c r="H37" s="22"/>
      <c r="I37" s="29"/>
      <c r="J37" s="22"/>
      <c r="K37" s="29"/>
      <c r="L37" s="22"/>
      <c r="M37" s="22"/>
    </row>
    <row r="38" spans="1:13" s="28" customFormat="1" outlineLevel="1">
      <c r="A38" s="56"/>
      <c r="B38" s="56"/>
      <c r="C38" s="18" t="s">
        <v>70</v>
      </c>
      <c r="D38" s="35" t="s">
        <v>13</v>
      </c>
      <c r="E38" s="25">
        <v>0.89</v>
      </c>
      <c r="F38" s="29">
        <f>F37*E38</f>
        <v>42.8001</v>
      </c>
      <c r="G38" s="29"/>
      <c r="H38" s="22"/>
      <c r="I38" s="29"/>
      <c r="J38" s="22"/>
      <c r="K38" s="29"/>
      <c r="L38" s="22"/>
      <c r="M38" s="22"/>
    </row>
    <row r="39" spans="1:13" s="28" customFormat="1" outlineLevel="1">
      <c r="A39" s="56"/>
      <c r="B39" s="56"/>
      <c r="C39" s="38" t="s">
        <v>15</v>
      </c>
      <c r="D39" s="5" t="s">
        <v>16</v>
      </c>
      <c r="E39" s="25">
        <v>0.37</v>
      </c>
      <c r="F39" s="29">
        <f>F37*E39</f>
        <v>17.793300000000002</v>
      </c>
      <c r="G39" s="29"/>
      <c r="H39" s="22"/>
      <c r="I39" s="29"/>
      <c r="J39" s="22"/>
      <c r="K39" s="29"/>
      <c r="L39" s="22"/>
      <c r="M39" s="22"/>
    </row>
    <row r="40" spans="1:13" s="28" customFormat="1" outlineLevel="1">
      <c r="A40" s="56"/>
      <c r="B40" s="56"/>
      <c r="C40" s="18" t="s">
        <v>37</v>
      </c>
      <c r="D40" s="35" t="s">
        <v>20</v>
      </c>
      <c r="E40" s="25">
        <v>1.22</v>
      </c>
      <c r="F40" s="29">
        <f>F37*E40</f>
        <v>58.669800000000002</v>
      </c>
      <c r="G40" s="29"/>
      <c r="H40" s="22"/>
      <c r="I40" s="29"/>
      <c r="J40" s="22"/>
      <c r="K40" s="29"/>
      <c r="L40" s="22"/>
      <c r="M40" s="22"/>
    </row>
    <row r="41" spans="1:13" s="28" customFormat="1" outlineLevel="1">
      <c r="A41" s="56"/>
      <c r="B41" s="52"/>
      <c r="C41" s="18" t="s">
        <v>18</v>
      </c>
      <c r="D41" s="35" t="s">
        <v>16</v>
      </c>
      <c r="E41" s="25">
        <v>0.02</v>
      </c>
      <c r="F41" s="29">
        <f>F37*E41</f>
        <v>0.9618000000000001</v>
      </c>
      <c r="G41" s="29"/>
      <c r="H41" s="22"/>
      <c r="I41" s="29"/>
      <c r="J41" s="22"/>
      <c r="K41" s="29"/>
      <c r="L41" s="22"/>
      <c r="M41" s="22"/>
    </row>
    <row r="42" spans="1:13" s="28" customFormat="1" ht="28.5" outlineLevel="1">
      <c r="A42" s="52"/>
      <c r="B42" s="3" t="s">
        <v>29</v>
      </c>
      <c r="C42" s="18" t="s">
        <v>134</v>
      </c>
      <c r="D42" s="35" t="s">
        <v>31</v>
      </c>
      <c r="E42" s="25">
        <v>1.6</v>
      </c>
      <c r="F42" s="29">
        <f>F40*1.6</f>
        <v>93.871680000000012</v>
      </c>
      <c r="G42" s="29"/>
      <c r="H42" s="22"/>
      <c r="I42" s="29"/>
      <c r="J42" s="22"/>
      <c r="K42" s="29"/>
      <c r="L42" s="22"/>
      <c r="M42" s="22"/>
    </row>
    <row r="43" spans="1:13" s="28" customFormat="1" ht="75">
      <c r="A43" s="55">
        <v>4</v>
      </c>
      <c r="B43" s="57" t="s">
        <v>125</v>
      </c>
      <c r="C43" s="1" t="s">
        <v>126</v>
      </c>
      <c r="D43" s="5" t="s">
        <v>20</v>
      </c>
      <c r="E43" s="25"/>
      <c r="F43" s="26">
        <f>F47*0.11</f>
        <v>71.17</v>
      </c>
      <c r="G43" s="29"/>
      <c r="H43" s="22"/>
      <c r="I43" s="29"/>
      <c r="J43" s="22"/>
      <c r="K43" s="29"/>
      <c r="L43" s="22"/>
      <c r="M43" s="22"/>
    </row>
    <row r="44" spans="1:13" s="28" customFormat="1" outlineLevel="1">
      <c r="A44" s="56"/>
      <c r="B44" s="58"/>
      <c r="C44" s="18" t="s">
        <v>82</v>
      </c>
      <c r="D44" s="5" t="s">
        <v>13</v>
      </c>
      <c r="E44" s="25">
        <v>3.42</v>
      </c>
      <c r="F44" s="29">
        <f>F43*E44</f>
        <v>243.4014</v>
      </c>
      <c r="G44" s="29"/>
      <c r="H44" s="22"/>
      <c r="I44" s="29"/>
      <c r="J44" s="22"/>
      <c r="K44" s="29"/>
      <c r="L44" s="22"/>
      <c r="M44" s="22"/>
    </row>
    <row r="45" spans="1:13" s="28" customFormat="1" outlineLevel="1">
      <c r="A45" s="56"/>
      <c r="B45" s="58"/>
      <c r="C45" s="18" t="s">
        <v>127</v>
      </c>
      <c r="D45" s="35" t="s">
        <v>14</v>
      </c>
      <c r="E45" s="25">
        <v>1.1299999999999999</v>
      </c>
      <c r="F45" s="29">
        <f>F43*E45</f>
        <v>80.4221</v>
      </c>
      <c r="G45" s="29"/>
      <c r="H45" s="22"/>
      <c r="I45" s="29"/>
      <c r="J45" s="22"/>
      <c r="K45" s="29"/>
      <c r="L45" s="22"/>
      <c r="M45" s="22"/>
    </row>
    <row r="46" spans="1:13" s="28" customFormat="1" outlineLevel="1">
      <c r="A46" s="56"/>
      <c r="B46" s="58"/>
      <c r="C46" s="38" t="s">
        <v>15</v>
      </c>
      <c r="D46" s="5" t="s">
        <v>16</v>
      </c>
      <c r="E46" s="25">
        <v>4.8300000000000003E-2</v>
      </c>
      <c r="F46" s="29">
        <f>F43*E46</f>
        <v>3.4375110000000002</v>
      </c>
      <c r="G46" s="29"/>
      <c r="H46" s="22"/>
      <c r="I46" s="29"/>
      <c r="J46" s="22"/>
      <c r="K46" s="29"/>
      <c r="L46" s="22"/>
      <c r="M46" s="22"/>
    </row>
    <row r="47" spans="1:13" s="28" customFormat="1" ht="28.5">
      <c r="A47" s="56"/>
      <c r="B47" s="58"/>
      <c r="C47" s="18" t="s">
        <v>128</v>
      </c>
      <c r="D47" s="35" t="s">
        <v>129</v>
      </c>
      <c r="E47" s="41" t="s">
        <v>80</v>
      </c>
      <c r="F47" s="29">
        <v>647</v>
      </c>
      <c r="G47" s="22"/>
      <c r="H47" s="22"/>
      <c r="I47" s="22"/>
      <c r="J47" s="22"/>
      <c r="K47" s="22"/>
      <c r="L47" s="22"/>
      <c r="M47" s="22"/>
    </row>
    <row r="48" spans="1:13" s="28" customFormat="1" outlineLevel="1">
      <c r="A48" s="56"/>
      <c r="B48" s="58"/>
      <c r="C48" s="18" t="s">
        <v>106</v>
      </c>
      <c r="D48" s="35" t="s">
        <v>31</v>
      </c>
      <c r="E48" s="30">
        <v>1.9300000000000001E-2</v>
      </c>
      <c r="F48" s="29">
        <f>F43*E48</f>
        <v>1.3735810000000002</v>
      </c>
      <c r="G48" s="22"/>
      <c r="H48" s="22"/>
      <c r="I48" s="22"/>
      <c r="J48" s="22"/>
      <c r="K48" s="22"/>
      <c r="L48" s="22"/>
      <c r="M48" s="22"/>
    </row>
    <row r="49" spans="1:13" s="28" customFormat="1" outlineLevel="1">
      <c r="A49" s="52"/>
      <c r="B49" s="58"/>
      <c r="C49" s="18" t="s">
        <v>130</v>
      </c>
      <c r="D49" s="5" t="s">
        <v>20</v>
      </c>
      <c r="E49" s="30">
        <v>9.1999999999999998E-2</v>
      </c>
      <c r="F49" s="29">
        <f>F43*E49</f>
        <v>6.5476400000000003</v>
      </c>
      <c r="G49" s="22"/>
      <c r="H49" s="22"/>
      <c r="I49" s="22"/>
      <c r="J49" s="22"/>
      <c r="K49" s="22"/>
      <c r="L49" s="22"/>
      <c r="M49" s="22"/>
    </row>
    <row r="50" spans="1:13" s="28" customFormat="1" ht="75">
      <c r="A50" s="55">
        <v>5</v>
      </c>
      <c r="B50" s="57" t="s">
        <v>125</v>
      </c>
      <c r="C50" s="1" t="s">
        <v>135</v>
      </c>
      <c r="D50" s="5" t="s">
        <v>20</v>
      </c>
      <c r="E50" s="25"/>
      <c r="F50" s="26">
        <f>F54*0.18</f>
        <v>6.3</v>
      </c>
      <c r="G50" s="29"/>
      <c r="H50" s="22"/>
      <c r="I50" s="29"/>
      <c r="J50" s="22"/>
      <c r="K50" s="29"/>
      <c r="L50" s="22"/>
      <c r="M50" s="22"/>
    </row>
    <row r="51" spans="1:13" s="28" customFormat="1" outlineLevel="1">
      <c r="A51" s="56"/>
      <c r="B51" s="58"/>
      <c r="C51" s="18" t="s">
        <v>82</v>
      </c>
      <c r="D51" s="5" t="s">
        <v>13</v>
      </c>
      <c r="E51" s="25">
        <v>3.42</v>
      </c>
      <c r="F51" s="29">
        <f>F50*E51</f>
        <v>21.545999999999999</v>
      </c>
      <c r="G51" s="29"/>
      <c r="H51" s="22"/>
      <c r="I51" s="29"/>
      <c r="J51" s="22"/>
      <c r="K51" s="29"/>
      <c r="L51" s="22"/>
      <c r="M51" s="22"/>
    </row>
    <row r="52" spans="1:13" s="28" customFormat="1" outlineLevel="1">
      <c r="A52" s="56"/>
      <c r="B52" s="58"/>
      <c r="C52" s="18" t="s">
        <v>127</v>
      </c>
      <c r="D52" s="35" t="s">
        <v>14</v>
      </c>
      <c r="E52" s="25">
        <v>1.1299999999999999</v>
      </c>
      <c r="F52" s="29">
        <f>F50*E52</f>
        <v>7.1189999999999989</v>
      </c>
      <c r="G52" s="29"/>
      <c r="H52" s="22"/>
      <c r="I52" s="29"/>
      <c r="J52" s="22"/>
      <c r="K52" s="29"/>
      <c r="L52" s="22"/>
      <c r="M52" s="22"/>
    </row>
    <row r="53" spans="1:13" s="28" customFormat="1" outlineLevel="1">
      <c r="A53" s="56"/>
      <c r="B53" s="58"/>
      <c r="C53" s="38" t="s">
        <v>15</v>
      </c>
      <c r="D53" s="5" t="s">
        <v>16</v>
      </c>
      <c r="E53" s="25">
        <v>4.8300000000000003E-2</v>
      </c>
      <c r="F53" s="29">
        <f>F50*E53</f>
        <v>0.30429</v>
      </c>
      <c r="G53" s="29"/>
      <c r="H53" s="22"/>
      <c r="I53" s="29"/>
      <c r="J53" s="22"/>
      <c r="K53" s="29"/>
      <c r="L53" s="22"/>
      <c r="M53" s="22"/>
    </row>
    <row r="54" spans="1:13" s="28" customFormat="1" ht="28.5">
      <c r="A54" s="56"/>
      <c r="B54" s="58"/>
      <c r="C54" s="18" t="s">
        <v>136</v>
      </c>
      <c r="D54" s="35" t="s">
        <v>129</v>
      </c>
      <c r="E54" s="41" t="s">
        <v>80</v>
      </c>
      <c r="F54" s="29">
        <v>35</v>
      </c>
      <c r="G54" s="22"/>
      <c r="H54" s="22"/>
      <c r="I54" s="22"/>
      <c r="J54" s="22"/>
      <c r="K54" s="22"/>
      <c r="L54" s="22"/>
      <c r="M54" s="22"/>
    </row>
    <row r="55" spans="1:13" s="28" customFormat="1" outlineLevel="1">
      <c r="A55" s="56"/>
      <c r="B55" s="58"/>
      <c r="C55" s="18" t="s">
        <v>106</v>
      </c>
      <c r="D55" s="35" t="s">
        <v>31</v>
      </c>
      <c r="E55" s="30">
        <v>1.9300000000000001E-2</v>
      </c>
      <c r="F55" s="29">
        <f>F50*E55</f>
        <v>0.12159</v>
      </c>
      <c r="G55" s="22"/>
      <c r="H55" s="22"/>
      <c r="I55" s="22"/>
      <c r="J55" s="22"/>
      <c r="K55" s="22"/>
      <c r="L55" s="22"/>
      <c r="M55" s="22"/>
    </row>
    <row r="56" spans="1:13" s="28" customFormat="1" outlineLevel="1">
      <c r="A56" s="52"/>
      <c r="B56" s="58"/>
      <c r="C56" s="18" t="s">
        <v>130</v>
      </c>
      <c r="D56" s="5" t="s">
        <v>20</v>
      </c>
      <c r="E56" s="30">
        <v>9.1999999999999998E-2</v>
      </c>
      <c r="F56" s="29">
        <f>F50*E56</f>
        <v>0.5796</v>
      </c>
      <c r="G56" s="22"/>
      <c r="H56" s="22"/>
      <c r="I56" s="22"/>
      <c r="J56" s="22"/>
      <c r="K56" s="22"/>
      <c r="L56" s="22"/>
      <c r="M56" s="22"/>
    </row>
    <row r="57" spans="1:13" s="28" customFormat="1">
      <c r="A57" s="55">
        <v>6</v>
      </c>
      <c r="B57" s="57" t="s">
        <v>137</v>
      </c>
      <c r="C57" s="1" t="s">
        <v>138</v>
      </c>
      <c r="D57" s="35" t="s">
        <v>20</v>
      </c>
      <c r="E57" s="25"/>
      <c r="F57" s="26">
        <v>6.8000000000000005E-2</v>
      </c>
      <c r="G57" s="29"/>
      <c r="H57" s="22"/>
      <c r="I57" s="29"/>
      <c r="J57" s="22"/>
      <c r="K57" s="29"/>
      <c r="L57" s="22"/>
      <c r="M57" s="22"/>
    </row>
    <row r="58" spans="1:13" s="28" customFormat="1" outlineLevel="1">
      <c r="A58" s="56"/>
      <c r="B58" s="56"/>
      <c r="C58" s="18" t="s">
        <v>70</v>
      </c>
      <c r="D58" s="35" t="s">
        <v>13</v>
      </c>
      <c r="E58" s="25">
        <v>6.43</v>
      </c>
      <c r="F58" s="29">
        <f>F57*E58</f>
        <v>0.43724000000000002</v>
      </c>
      <c r="G58" s="29"/>
      <c r="H58" s="22"/>
      <c r="I58" s="29"/>
      <c r="J58" s="22"/>
      <c r="K58" s="29"/>
      <c r="L58" s="22"/>
      <c r="M58" s="22"/>
    </row>
    <row r="59" spans="1:13" s="28" customFormat="1" outlineLevel="1">
      <c r="A59" s="56"/>
      <c r="B59" s="56"/>
      <c r="C59" s="18" t="s">
        <v>15</v>
      </c>
      <c r="D59" s="37" t="s">
        <v>16</v>
      </c>
      <c r="E59" s="25">
        <v>1.5</v>
      </c>
      <c r="F59" s="29">
        <f>F57*E59</f>
        <v>0.10200000000000001</v>
      </c>
      <c r="G59" s="29"/>
      <c r="H59" s="22"/>
      <c r="I59" s="29"/>
      <c r="J59" s="22"/>
      <c r="K59" s="29"/>
      <c r="L59" s="22"/>
      <c r="M59" s="22"/>
    </row>
    <row r="60" spans="1:13" s="28" customFormat="1" outlineLevel="1">
      <c r="A60" s="56"/>
      <c r="B60" s="56"/>
      <c r="C60" s="38" t="s">
        <v>62</v>
      </c>
      <c r="D60" s="35" t="s">
        <v>20</v>
      </c>
      <c r="E60" s="25">
        <v>1.0149999999999999</v>
      </c>
      <c r="F60" s="29">
        <f>F57*E60</f>
        <v>6.9019999999999998E-2</v>
      </c>
      <c r="G60" s="29"/>
      <c r="H60" s="22"/>
      <c r="I60" s="29"/>
      <c r="J60" s="22"/>
      <c r="K60" s="29"/>
      <c r="L60" s="22"/>
      <c r="M60" s="22"/>
    </row>
    <row r="61" spans="1:13" s="28" customFormat="1" ht="28.5" outlineLevel="1">
      <c r="A61" s="56"/>
      <c r="B61" s="56"/>
      <c r="C61" s="18" t="s">
        <v>139</v>
      </c>
      <c r="D61" s="35" t="s">
        <v>20</v>
      </c>
      <c r="E61" s="30">
        <v>3.3399999999999999E-2</v>
      </c>
      <c r="F61" s="29">
        <f>F57*E61</f>
        <v>2.2712000000000001E-3</v>
      </c>
      <c r="G61" s="22"/>
      <c r="H61" s="22"/>
      <c r="I61" s="22"/>
      <c r="J61" s="22"/>
      <c r="K61" s="22"/>
      <c r="L61" s="22"/>
      <c r="M61" s="22"/>
    </row>
    <row r="62" spans="1:13" s="28" customFormat="1" outlineLevel="1">
      <c r="A62" s="56"/>
      <c r="B62" s="56"/>
      <c r="C62" s="18" t="s">
        <v>140</v>
      </c>
      <c r="D62" s="35" t="s">
        <v>40</v>
      </c>
      <c r="E62" s="25">
        <v>1.08</v>
      </c>
      <c r="F62" s="29">
        <f>F57*E62</f>
        <v>7.3440000000000005E-2</v>
      </c>
      <c r="G62" s="29"/>
      <c r="H62" s="22"/>
      <c r="I62" s="29"/>
      <c r="J62" s="22"/>
      <c r="K62" s="29"/>
      <c r="L62" s="22"/>
      <c r="M62" s="22"/>
    </row>
    <row r="63" spans="1:13" s="28" customFormat="1" outlineLevel="1">
      <c r="A63" s="56"/>
      <c r="B63" s="56"/>
      <c r="C63" s="18" t="s">
        <v>141</v>
      </c>
      <c r="D63" s="35" t="s">
        <v>31</v>
      </c>
      <c r="E63" s="25">
        <v>5.9999999999999995E-4</v>
      </c>
      <c r="F63" s="29">
        <f>F57*E63</f>
        <v>4.0800000000000002E-5</v>
      </c>
      <c r="G63" s="29"/>
      <c r="H63" s="22"/>
      <c r="I63" s="29"/>
      <c r="J63" s="22"/>
      <c r="K63" s="29"/>
      <c r="L63" s="22"/>
      <c r="M63" s="22"/>
    </row>
    <row r="64" spans="1:13" s="28" customFormat="1" outlineLevel="1">
      <c r="A64" s="56"/>
      <c r="B64" s="56"/>
      <c r="C64" s="18" t="s">
        <v>142</v>
      </c>
      <c r="D64" s="35" t="s">
        <v>31</v>
      </c>
      <c r="E64" s="25">
        <v>1.2999999999999999E-3</v>
      </c>
      <c r="F64" s="29">
        <f>F57*E64</f>
        <v>8.8400000000000007E-5</v>
      </c>
      <c r="G64" s="29"/>
      <c r="H64" s="22"/>
      <c r="I64" s="29"/>
      <c r="J64" s="22"/>
      <c r="K64" s="29"/>
      <c r="L64" s="22"/>
      <c r="M64" s="22"/>
    </row>
    <row r="65" spans="1:13" s="28" customFormat="1" outlineLevel="1">
      <c r="A65" s="56"/>
      <c r="B65" s="52"/>
      <c r="C65" s="18" t="s">
        <v>18</v>
      </c>
      <c r="D65" s="37" t="s">
        <v>16</v>
      </c>
      <c r="E65" s="25">
        <v>0.85</v>
      </c>
      <c r="F65" s="29">
        <f>F57*E65</f>
        <v>5.7800000000000004E-2</v>
      </c>
      <c r="G65" s="29"/>
      <c r="H65" s="22"/>
      <c r="I65" s="29"/>
      <c r="J65" s="22"/>
      <c r="K65" s="29"/>
      <c r="L65" s="22"/>
      <c r="M65" s="22"/>
    </row>
    <row r="66" spans="1:13" s="28" customFormat="1" ht="28.5" outlineLevel="1">
      <c r="A66" s="52"/>
      <c r="B66" s="3" t="s">
        <v>29</v>
      </c>
      <c r="C66" s="18" t="s">
        <v>143</v>
      </c>
      <c r="D66" s="5" t="s">
        <v>31</v>
      </c>
      <c r="E66" s="25"/>
      <c r="F66" s="29">
        <f>F60*2.4</f>
        <v>0.16564799999999999</v>
      </c>
      <c r="G66" s="29"/>
      <c r="H66" s="22"/>
      <c r="I66" s="29"/>
      <c r="J66" s="22"/>
      <c r="K66" s="29"/>
      <c r="L66" s="22"/>
      <c r="M66" s="22"/>
    </row>
    <row r="67" spans="1:13" s="28" customFormat="1" ht="45">
      <c r="A67" s="55">
        <v>7</v>
      </c>
      <c r="B67" s="59" t="s">
        <v>71</v>
      </c>
      <c r="C67" s="6" t="s">
        <v>131</v>
      </c>
      <c r="D67" s="5" t="s">
        <v>20</v>
      </c>
      <c r="E67" s="25"/>
      <c r="F67" s="26">
        <v>54.56</v>
      </c>
      <c r="G67" s="29"/>
      <c r="H67" s="22"/>
      <c r="I67" s="29"/>
      <c r="J67" s="22"/>
      <c r="K67" s="29"/>
      <c r="L67" s="22"/>
      <c r="M67" s="22"/>
    </row>
    <row r="68" spans="1:13" s="28" customFormat="1" outlineLevel="1">
      <c r="A68" s="56"/>
      <c r="B68" s="56"/>
      <c r="C68" s="18" t="s">
        <v>19</v>
      </c>
      <c r="D68" s="35" t="s">
        <v>13</v>
      </c>
      <c r="E68" s="30">
        <v>1.21</v>
      </c>
      <c r="F68" s="29">
        <f>F67*E68</f>
        <v>66.017600000000002</v>
      </c>
      <c r="G68" s="22"/>
      <c r="H68" s="22"/>
      <c r="I68" s="22"/>
      <c r="J68" s="22"/>
      <c r="K68" s="22"/>
      <c r="L68" s="22"/>
      <c r="M68" s="22"/>
    </row>
    <row r="69" spans="1:13" s="28" customFormat="1" outlineLevel="1">
      <c r="A69" s="56"/>
      <c r="B69" s="52"/>
      <c r="C69" s="18" t="s">
        <v>72</v>
      </c>
      <c r="D69" s="35" t="s">
        <v>20</v>
      </c>
      <c r="E69" s="25">
        <v>1.22</v>
      </c>
      <c r="F69" s="29">
        <f>F67*E69</f>
        <v>66.563199999999995</v>
      </c>
      <c r="G69" s="29"/>
      <c r="H69" s="22"/>
      <c r="I69" s="29"/>
      <c r="J69" s="22"/>
      <c r="K69" s="29"/>
      <c r="L69" s="22"/>
      <c r="M69" s="22"/>
    </row>
    <row r="70" spans="1:13" s="28" customFormat="1" ht="28.5" outlineLevel="1">
      <c r="A70" s="52"/>
      <c r="B70" s="3" t="s">
        <v>29</v>
      </c>
      <c r="C70" s="18" t="s">
        <v>134</v>
      </c>
      <c r="D70" s="35" t="s">
        <v>31</v>
      </c>
      <c r="E70" s="25">
        <v>1.6</v>
      </c>
      <c r="F70" s="29">
        <f>F67*1.6</f>
        <v>87.296000000000006</v>
      </c>
      <c r="G70" s="29"/>
      <c r="H70" s="22"/>
      <c r="I70" s="29"/>
      <c r="J70" s="22"/>
      <c r="K70" s="29"/>
      <c r="L70" s="22"/>
      <c r="M70" s="22"/>
    </row>
    <row r="71" spans="1:13" s="28" customFormat="1" ht="75">
      <c r="A71" s="55">
        <v>8</v>
      </c>
      <c r="B71" s="57" t="s">
        <v>144</v>
      </c>
      <c r="C71" s="1" t="s">
        <v>145</v>
      </c>
      <c r="D71" s="35" t="s">
        <v>31</v>
      </c>
      <c r="E71" s="30"/>
      <c r="F71" s="43">
        <v>0.86975000000000002</v>
      </c>
      <c r="G71" s="22"/>
      <c r="H71" s="22"/>
      <c r="I71" s="22"/>
      <c r="J71" s="22"/>
      <c r="K71" s="22"/>
      <c r="L71" s="22"/>
      <c r="M71" s="22"/>
    </row>
    <row r="72" spans="1:13" s="28" customFormat="1" outlineLevel="1">
      <c r="A72" s="56"/>
      <c r="B72" s="56"/>
      <c r="C72" s="18" t="s">
        <v>70</v>
      </c>
      <c r="D72" s="35" t="s">
        <v>13</v>
      </c>
      <c r="E72" s="25">
        <v>37.4</v>
      </c>
      <c r="F72" s="29">
        <f>F71*E72</f>
        <v>32.528649999999999</v>
      </c>
      <c r="G72" s="29"/>
      <c r="H72" s="22"/>
      <c r="I72" s="29"/>
      <c r="J72" s="22"/>
      <c r="K72" s="29"/>
      <c r="L72" s="22"/>
      <c r="M72" s="22"/>
    </row>
    <row r="73" spans="1:13" s="28" customFormat="1" outlineLevel="1">
      <c r="A73" s="56"/>
      <c r="B73" s="56"/>
      <c r="C73" s="18" t="s">
        <v>15</v>
      </c>
      <c r="D73" s="35" t="s">
        <v>16</v>
      </c>
      <c r="E73" s="25">
        <v>6.32</v>
      </c>
      <c r="F73" s="29">
        <f>F71*E73</f>
        <v>5.4968200000000005</v>
      </c>
      <c r="G73" s="29"/>
      <c r="H73" s="22"/>
      <c r="I73" s="29"/>
      <c r="J73" s="22"/>
      <c r="K73" s="29"/>
      <c r="L73" s="22"/>
      <c r="M73" s="22"/>
    </row>
    <row r="74" spans="1:13" s="28" customFormat="1" outlineLevel="1">
      <c r="A74" s="56"/>
      <c r="B74" s="56"/>
      <c r="C74" s="18" t="s">
        <v>146</v>
      </c>
      <c r="D74" s="37" t="s">
        <v>31</v>
      </c>
      <c r="E74" s="25">
        <v>1</v>
      </c>
      <c r="F74" s="36">
        <f>F71*E74</f>
        <v>0.86975000000000002</v>
      </c>
      <c r="G74" s="29"/>
      <c r="H74" s="22"/>
      <c r="I74" s="29"/>
      <c r="J74" s="22"/>
      <c r="K74" s="29"/>
      <c r="L74" s="22"/>
      <c r="M74" s="22"/>
    </row>
    <row r="75" spans="1:13" s="28" customFormat="1" outlineLevel="1">
      <c r="A75" s="56"/>
      <c r="B75" s="56"/>
      <c r="C75" s="18" t="s">
        <v>147</v>
      </c>
      <c r="D75" s="5" t="s">
        <v>20</v>
      </c>
      <c r="E75" s="25">
        <v>0.75</v>
      </c>
      <c r="F75" s="36">
        <f>F71*E75</f>
        <v>0.65231250000000007</v>
      </c>
      <c r="G75" s="29"/>
      <c r="H75" s="22"/>
      <c r="I75" s="29"/>
      <c r="J75" s="22"/>
      <c r="K75" s="29"/>
      <c r="L75" s="22"/>
      <c r="M75" s="22"/>
    </row>
    <row r="76" spans="1:13" s="28" customFormat="1" outlineLevel="1">
      <c r="A76" s="56"/>
      <c r="B76" s="56"/>
      <c r="C76" s="18" t="s">
        <v>148</v>
      </c>
      <c r="D76" s="35" t="s">
        <v>31</v>
      </c>
      <c r="E76" s="25">
        <v>0.06</v>
      </c>
      <c r="F76" s="29">
        <f>F71*E76</f>
        <v>5.2185000000000002E-2</v>
      </c>
      <c r="G76" s="29"/>
      <c r="H76" s="22"/>
      <c r="I76" s="29"/>
      <c r="J76" s="22"/>
      <c r="K76" s="29"/>
      <c r="L76" s="22"/>
      <c r="M76" s="22"/>
    </row>
    <row r="77" spans="1:13" s="28" customFormat="1" outlineLevel="1">
      <c r="A77" s="56"/>
      <c r="B77" s="52"/>
      <c r="C77" s="38" t="s">
        <v>18</v>
      </c>
      <c r="D77" s="5" t="s">
        <v>16</v>
      </c>
      <c r="E77" s="25">
        <v>7.63</v>
      </c>
      <c r="F77" s="29">
        <f>F71*E77</f>
        <v>6.6361924999999999</v>
      </c>
      <c r="G77" s="29"/>
      <c r="H77" s="22"/>
      <c r="I77" s="29"/>
      <c r="J77" s="22"/>
      <c r="K77" s="29"/>
      <c r="L77" s="22"/>
      <c r="M77" s="22"/>
    </row>
    <row r="78" spans="1:13" s="28" customFormat="1" ht="28.5" outlineLevel="1">
      <c r="A78" s="52"/>
      <c r="B78" s="3" t="s">
        <v>149</v>
      </c>
      <c r="C78" s="18" t="s">
        <v>150</v>
      </c>
      <c r="D78" s="35" t="s">
        <v>31</v>
      </c>
      <c r="E78" s="30"/>
      <c r="F78" s="36">
        <f>F74</f>
        <v>0.86975000000000002</v>
      </c>
      <c r="G78" s="22"/>
      <c r="H78" s="22"/>
      <c r="I78" s="22"/>
      <c r="J78" s="22"/>
      <c r="K78" s="29"/>
      <c r="L78" s="22"/>
      <c r="M78" s="22"/>
    </row>
    <row r="79" spans="1:13" s="28" customFormat="1" ht="45">
      <c r="A79" s="55">
        <v>9</v>
      </c>
      <c r="B79" s="57" t="s">
        <v>151</v>
      </c>
      <c r="C79" s="1" t="s">
        <v>152</v>
      </c>
      <c r="D79" s="35" t="s">
        <v>31</v>
      </c>
      <c r="E79" s="30"/>
      <c r="F79" s="43">
        <v>0.86975000000000002</v>
      </c>
      <c r="G79" s="22"/>
      <c r="H79" s="22"/>
      <c r="I79" s="22"/>
      <c r="J79" s="22"/>
      <c r="K79" s="22"/>
      <c r="L79" s="22"/>
      <c r="M79" s="22"/>
    </row>
    <row r="80" spans="1:13" s="28" customFormat="1" outlineLevel="1">
      <c r="A80" s="56"/>
      <c r="B80" s="56"/>
      <c r="C80" s="18" t="s">
        <v>70</v>
      </c>
      <c r="D80" s="35" t="s">
        <v>13</v>
      </c>
      <c r="E80" s="30">
        <v>9.2799999999999994</v>
      </c>
      <c r="F80" s="36">
        <f>F79*E80</f>
        <v>8.0712799999999998</v>
      </c>
      <c r="G80" s="22"/>
      <c r="H80" s="22"/>
      <c r="I80" s="22"/>
      <c r="J80" s="22"/>
      <c r="K80" s="22"/>
      <c r="L80" s="22"/>
      <c r="M80" s="22"/>
    </row>
    <row r="81" spans="1:13" s="28" customFormat="1" outlineLevel="1">
      <c r="A81" s="56"/>
      <c r="B81" s="56"/>
      <c r="C81" s="18" t="s">
        <v>153</v>
      </c>
      <c r="D81" s="35" t="s">
        <v>31</v>
      </c>
      <c r="E81" s="30">
        <v>4.0000000000000001E-3</v>
      </c>
      <c r="F81" s="44">
        <f>F79*E81</f>
        <v>3.4790000000000003E-3</v>
      </c>
      <c r="G81" s="22"/>
      <c r="H81" s="22"/>
      <c r="I81" s="22"/>
      <c r="J81" s="22"/>
      <c r="K81" s="22"/>
      <c r="L81" s="22"/>
      <c r="M81" s="22"/>
    </row>
    <row r="82" spans="1:13" s="28" customFormat="1" ht="28.5" outlineLevel="1">
      <c r="A82" s="52"/>
      <c r="B82" s="52"/>
      <c r="C82" s="18" t="s">
        <v>154</v>
      </c>
      <c r="D82" s="35" t="s">
        <v>31</v>
      </c>
      <c r="E82" s="30">
        <v>8.0000000000000002E-3</v>
      </c>
      <c r="F82" s="44">
        <f>F79*E82</f>
        <v>6.9580000000000006E-3</v>
      </c>
      <c r="G82" s="22"/>
      <c r="H82" s="22"/>
      <c r="I82" s="22"/>
      <c r="J82" s="22"/>
      <c r="K82" s="22"/>
      <c r="L82" s="22"/>
      <c r="M82" s="22"/>
    </row>
    <row r="83" spans="1:13" s="28" customFormat="1" ht="45">
      <c r="A83" s="55">
        <v>10</v>
      </c>
      <c r="B83" s="57" t="s">
        <v>73</v>
      </c>
      <c r="C83" s="1" t="s">
        <v>132</v>
      </c>
      <c r="D83" s="35" t="s">
        <v>20</v>
      </c>
      <c r="E83" s="25"/>
      <c r="F83" s="26">
        <v>240.45</v>
      </c>
      <c r="G83" s="29"/>
      <c r="H83" s="22"/>
      <c r="I83" s="29"/>
      <c r="J83" s="22"/>
      <c r="K83" s="29"/>
      <c r="L83" s="22"/>
      <c r="M83" s="22"/>
    </row>
    <row r="84" spans="1:13" s="28" customFormat="1" outlineLevel="1">
      <c r="A84" s="56"/>
      <c r="B84" s="56"/>
      <c r="C84" s="18" t="s">
        <v>70</v>
      </c>
      <c r="D84" s="37" t="s">
        <v>13</v>
      </c>
      <c r="E84" s="25">
        <v>2.4199999999999999E-2</v>
      </c>
      <c r="F84" s="29">
        <f>E84*F83</f>
        <v>5.8188899999999997</v>
      </c>
      <c r="G84" s="29"/>
      <c r="H84" s="22"/>
      <c r="I84" s="29"/>
      <c r="J84" s="22"/>
      <c r="K84" s="29"/>
      <c r="L84" s="22"/>
      <c r="M84" s="22"/>
    </row>
    <row r="85" spans="1:13" s="28" customFormat="1" outlineLevel="1">
      <c r="A85" s="56"/>
      <c r="B85" s="56"/>
      <c r="C85" s="18" t="s">
        <v>74</v>
      </c>
      <c r="D85" s="5" t="s">
        <v>14</v>
      </c>
      <c r="E85" s="25">
        <v>5.7099999999999998E-2</v>
      </c>
      <c r="F85" s="29">
        <f>E85*F83</f>
        <v>13.729695</v>
      </c>
      <c r="G85" s="29"/>
      <c r="H85" s="22"/>
      <c r="I85" s="29"/>
      <c r="J85" s="22"/>
      <c r="K85" s="29"/>
      <c r="L85" s="22"/>
      <c r="M85" s="22"/>
    </row>
    <row r="86" spans="1:13" s="28" customFormat="1" outlineLevel="1">
      <c r="A86" s="52"/>
      <c r="B86" s="52"/>
      <c r="C86" s="18" t="s">
        <v>15</v>
      </c>
      <c r="D86" s="35" t="s">
        <v>16</v>
      </c>
      <c r="E86" s="25">
        <v>5.5700000000000003E-3</v>
      </c>
      <c r="F86" s="29">
        <f>F83*E86</f>
        <v>1.3393065</v>
      </c>
      <c r="G86" s="29"/>
      <c r="H86" s="22"/>
      <c r="I86" s="29"/>
      <c r="J86" s="22"/>
      <c r="K86" s="29"/>
      <c r="L86" s="22"/>
      <c r="M86" s="22"/>
    </row>
    <row r="87" spans="1:13" s="28" customFormat="1" ht="30">
      <c r="A87" s="2">
        <v>11</v>
      </c>
      <c r="B87" s="3" t="s">
        <v>29</v>
      </c>
      <c r="C87" s="6" t="s">
        <v>75</v>
      </c>
      <c r="D87" s="5" t="s">
        <v>31</v>
      </c>
      <c r="E87" s="25"/>
      <c r="F87" s="26">
        <f>F83*1.85</f>
        <v>444.83249999999998</v>
      </c>
      <c r="G87" s="29"/>
      <c r="H87" s="22"/>
      <c r="I87" s="29"/>
      <c r="J87" s="22"/>
      <c r="K87" s="29"/>
      <c r="L87" s="22"/>
      <c r="M87" s="22"/>
    </row>
    <row r="88" spans="1:13" s="28" customFormat="1">
      <c r="A88" s="55">
        <v>12</v>
      </c>
      <c r="B88" s="3" t="s">
        <v>32</v>
      </c>
      <c r="C88" s="1" t="s">
        <v>33</v>
      </c>
      <c r="D88" s="5" t="s">
        <v>20</v>
      </c>
      <c r="E88" s="7"/>
      <c r="F88" s="8">
        <f>F83</f>
        <v>240.45</v>
      </c>
      <c r="G88" s="27"/>
      <c r="H88" s="22"/>
      <c r="I88" s="22"/>
      <c r="J88" s="22"/>
      <c r="K88" s="22"/>
      <c r="L88" s="22"/>
      <c r="M88" s="22"/>
    </row>
    <row r="89" spans="1:13" s="28" customFormat="1" outlineLevel="1">
      <c r="A89" s="56"/>
      <c r="B89" s="3"/>
      <c r="C89" s="18" t="s">
        <v>19</v>
      </c>
      <c r="D89" s="5" t="s">
        <v>13</v>
      </c>
      <c r="E89" s="25">
        <v>3.2299999999999998E-3</v>
      </c>
      <c r="F89" s="29">
        <f>F88*E89</f>
        <v>0.77665349999999989</v>
      </c>
      <c r="G89" s="22"/>
      <c r="H89" s="22"/>
      <c r="I89" s="27"/>
      <c r="J89" s="22"/>
      <c r="K89" s="27"/>
      <c r="L89" s="22"/>
      <c r="M89" s="22"/>
    </row>
    <row r="90" spans="1:13" s="28" customFormat="1" outlineLevel="1">
      <c r="A90" s="56"/>
      <c r="B90" s="3" t="s">
        <v>34</v>
      </c>
      <c r="C90" s="18" t="s">
        <v>35</v>
      </c>
      <c r="D90" s="5" t="s">
        <v>14</v>
      </c>
      <c r="E90" s="25">
        <v>3.62E-3</v>
      </c>
      <c r="F90" s="29">
        <f>F88*E90</f>
        <v>0.8704289999999999</v>
      </c>
      <c r="G90" s="22"/>
      <c r="H90" s="22"/>
      <c r="I90" s="27"/>
      <c r="J90" s="22"/>
      <c r="K90" s="27"/>
      <c r="L90" s="22"/>
      <c r="M90" s="22"/>
    </row>
    <row r="91" spans="1:13" s="28" customFormat="1" outlineLevel="1">
      <c r="A91" s="56"/>
      <c r="B91" s="3"/>
      <c r="C91" s="18" t="s">
        <v>15</v>
      </c>
      <c r="D91" s="5" t="s">
        <v>16</v>
      </c>
      <c r="E91" s="25">
        <v>1.7999999999999998E-4</v>
      </c>
      <c r="F91" s="29">
        <f>F88*E91</f>
        <v>4.3280999999999993E-2</v>
      </c>
      <c r="G91" s="22"/>
      <c r="H91" s="22"/>
      <c r="I91" s="27"/>
      <c r="J91" s="22"/>
      <c r="K91" s="27"/>
      <c r="L91" s="22"/>
      <c r="M91" s="22"/>
    </row>
    <row r="92" spans="1:13" s="28" customFormat="1" outlineLevel="1">
      <c r="A92" s="52"/>
      <c r="B92" s="3" t="s">
        <v>36</v>
      </c>
      <c r="C92" s="18" t="s">
        <v>25</v>
      </c>
      <c r="D92" s="5" t="s">
        <v>20</v>
      </c>
      <c r="E92" s="25">
        <v>4.0000000000000003E-5</v>
      </c>
      <c r="F92" s="29">
        <f>F88*E92</f>
        <v>9.6179999999999998E-3</v>
      </c>
      <c r="G92" s="22"/>
      <c r="H92" s="22"/>
      <c r="I92" s="27"/>
      <c r="J92" s="22"/>
      <c r="K92" s="27"/>
      <c r="L92" s="22"/>
      <c r="M92" s="22"/>
    </row>
    <row r="93" spans="1:13" s="28" customFormat="1">
      <c r="A93" s="2"/>
      <c r="B93" s="3"/>
      <c r="C93" s="4" t="s">
        <v>76</v>
      </c>
      <c r="D93" s="5"/>
      <c r="E93" s="25"/>
      <c r="F93" s="29"/>
      <c r="G93" s="22"/>
      <c r="H93" s="22"/>
      <c r="I93" s="27"/>
      <c r="J93" s="22"/>
      <c r="K93" s="27"/>
      <c r="L93" s="22"/>
      <c r="M93" s="8"/>
    </row>
    <row r="94" spans="1:13">
      <c r="A94" s="2"/>
      <c r="B94" s="3"/>
      <c r="C94" s="4" t="s">
        <v>78</v>
      </c>
      <c r="D94" s="5"/>
      <c r="E94" s="25"/>
      <c r="F94" s="29"/>
      <c r="G94" s="22"/>
      <c r="H94" s="22"/>
      <c r="I94" s="9"/>
      <c r="J94" s="22"/>
      <c r="K94" s="9"/>
      <c r="L94" s="22"/>
      <c r="M94" s="22"/>
    </row>
    <row r="95" spans="1:13" ht="27.75" customHeight="1">
      <c r="A95" s="2"/>
      <c r="B95" s="3"/>
      <c r="C95" s="4" t="s">
        <v>81</v>
      </c>
      <c r="D95" s="5"/>
      <c r="E95" s="25"/>
      <c r="F95" s="29"/>
      <c r="G95" s="29"/>
      <c r="H95" s="22"/>
      <c r="I95" s="29"/>
      <c r="J95" s="22"/>
      <c r="K95" s="29"/>
      <c r="L95" s="22"/>
      <c r="M95" s="22"/>
    </row>
    <row r="96" spans="1:13" ht="53.25" customHeight="1">
      <c r="A96" s="55">
        <v>1</v>
      </c>
      <c r="B96" s="57" t="s">
        <v>44</v>
      </c>
      <c r="C96" s="1" t="s">
        <v>45</v>
      </c>
      <c r="D96" s="5" t="s">
        <v>20</v>
      </c>
      <c r="E96" s="30"/>
      <c r="F96" s="8">
        <v>512.69999999999993</v>
      </c>
      <c r="G96" s="9"/>
      <c r="H96" s="22"/>
      <c r="I96" s="22"/>
      <c r="J96" s="22"/>
      <c r="K96" s="22"/>
      <c r="L96" s="22"/>
      <c r="M96" s="22"/>
    </row>
    <row r="97" spans="1:13" outlineLevel="1">
      <c r="A97" s="56"/>
      <c r="B97" s="56"/>
      <c r="C97" s="18" t="s">
        <v>19</v>
      </c>
      <c r="D97" s="5" t="s">
        <v>13</v>
      </c>
      <c r="E97" s="25">
        <v>0.15</v>
      </c>
      <c r="F97" s="29">
        <f>F96*E97</f>
        <v>76.904999999999987</v>
      </c>
      <c r="G97" s="22"/>
      <c r="H97" s="22"/>
      <c r="I97" s="9"/>
      <c r="J97" s="22"/>
      <c r="K97" s="9"/>
      <c r="L97" s="22"/>
      <c r="M97" s="22"/>
    </row>
    <row r="98" spans="1:13" ht="28.5" outlineLevel="1">
      <c r="A98" s="56"/>
      <c r="B98" s="56"/>
      <c r="C98" s="18" t="s">
        <v>41</v>
      </c>
      <c r="D98" s="5" t="s">
        <v>14</v>
      </c>
      <c r="E98" s="25">
        <v>2.1600000000000001E-2</v>
      </c>
      <c r="F98" s="29">
        <f>F96*E98</f>
        <v>11.074319999999998</v>
      </c>
      <c r="G98" s="22"/>
      <c r="H98" s="22"/>
      <c r="I98" s="9"/>
      <c r="J98" s="22"/>
      <c r="K98" s="9"/>
      <c r="L98" s="22"/>
      <c r="M98" s="22"/>
    </row>
    <row r="99" spans="1:13" outlineLevel="1">
      <c r="A99" s="56"/>
      <c r="B99" s="56"/>
      <c r="C99" s="18" t="s">
        <v>46</v>
      </c>
      <c r="D99" s="5" t="s">
        <v>14</v>
      </c>
      <c r="E99" s="25">
        <v>2.7300000000000001E-2</v>
      </c>
      <c r="F99" s="29">
        <f>F96*E99</f>
        <v>13.996709999999998</v>
      </c>
      <c r="G99" s="22"/>
      <c r="H99" s="22"/>
      <c r="I99" s="9"/>
      <c r="J99" s="22"/>
      <c r="K99" s="9"/>
      <c r="L99" s="22"/>
      <c r="M99" s="22"/>
    </row>
    <row r="100" spans="1:13" outlineLevel="1">
      <c r="A100" s="56"/>
      <c r="B100" s="56"/>
      <c r="C100" s="18" t="s">
        <v>47</v>
      </c>
      <c r="D100" s="5" t="s">
        <v>14</v>
      </c>
      <c r="E100" s="25">
        <v>9.7000000000000003E-3</v>
      </c>
      <c r="F100" s="29">
        <f>F96*E100</f>
        <v>4.9731899999999998</v>
      </c>
      <c r="G100" s="22"/>
      <c r="H100" s="22"/>
      <c r="I100" s="9"/>
      <c r="J100" s="22"/>
      <c r="K100" s="9"/>
      <c r="L100" s="22"/>
      <c r="M100" s="22"/>
    </row>
    <row r="101" spans="1:13" outlineLevel="1">
      <c r="A101" s="56"/>
      <c r="B101" s="56"/>
      <c r="C101" s="18" t="s">
        <v>37</v>
      </c>
      <c r="D101" s="5" t="s">
        <v>20</v>
      </c>
      <c r="E101" s="25">
        <v>1.22</v>
      </c>
      <c r="F101" s="29">
        <f>F96*E101</f>
        <v>625.49399999999991</v>
      </c>
      <c r="G101" s="22"/>
      <c r="H101" s="22"/>
      <c r="I101" s="9"/>
      <c r="J101" s="22"/>
      <c r="K101" s="9"/>
      <c r="L101" s="22"/>
      <c r="M101" s="22"/>
    </row>
    <row r="102" spans="1:13" outlineLevel="1">
      <c r="A102" s="56"/>
      <c r="B102" s="56"/>
      <c r="C102" s="18" t="s">
        <v>48</v>
      </c>
      <c r="D102" s="5" t="s">
        <v>20</v>
      </c>
      <c r="E102" s="25">
        <v>7.0000000000000007E-2</v>
      </c>
      <c r="F102" s="29">
        <f>F96*E102</f>
        <v>35.888999999999996</v>
      </c>
      <c r="G102" s="22"/>
      <c r="H102" s="22"/>
      <c r="I102" s="9"/>
      <c r="J102" s="22"/>
      <c r="K102" s="9"/>
      <c r="L102" s="22"/>
      <c r="M102" s="22"/>
    </row>
    <row r="103" spans="1:13" ht="28.5" outlineLevel="1">
      <c r="A103" s="52"/>
      <c r="B103" s="52"/>
      <c r="C103" s="18" t="s">
        <v>155</v>
      </c>
      <c r="D103" s="5" t="s">
        <v>31</v>
      </c>
      <c r="E103" s="25">
        <v>1.6</v>
      </c>
      <c r="F103" s="29">
        <f>F101*1.6</f>
        <v>1000.7903999999999</v>
      </c>
      <c r="G103" s="22"/>
      <c r="H103" s="22"/>
      <c r="I103" s="9"/>
      <c r="J103" s="22"/>
      <c r="K103" s="9"/>
      <c r="L103" s="22"/>
      <c r="M103" s="22"/>
    </row>
    <row r="104" spans="1:13" ht="61.5" customHeight="1">
      <c r="A104" s="55">
        <v>2</v>
      </c>
      <c r="B104" s="57" t="s">
        <v>49</v>
      </c>
      <c r="C104" s="1" t="s">
        <v>50</v>
      </c>
      <c r="D104" s="5" t="s">
        <v>40</v>
      </c>
      <c r="E104" s="7"/>
      <c r="F104" s="8">
        <v>2868</v>
      </c>
      <c r="G104" s="9"/>
      <c r="H104" s="22"/>
      <c r="I104" s="22"/>
      <c r="J104" s="22"/>
      <c r="K104" s="9"/>
      <c r="L104" s="22"/>
      <c r="M104" s="22"/>
    </row>
    <row r="105" spans="1:13" outlineLevel="1">
      <c r="A105" s="56"/>
      <c r="B105" s="56"/>
      <c r="C105" s="18" t="s">
        <v>19</v>
      </c>
      <c r="D105" s="5" t="s">
        <v>13</v>
      </c>
      <c r="E105" s="25">
        <v>3.3000000000000002E-2</v>
      </c>
      <c r="F105" s="29">
        <f>F104*E105</f>
        <v>94.644000000000005</v>
      </c>
      <c r="G105" s="22"/>
      <c r="H105" s="22"/>
      <c r="I105" s="9"/>
      <c r="J105" s="22"/>
      <c r="K105" s="9"/>
      <c r="L105" s="22"/>
      <c r="M105" s="22"/>
    </row>
    <row r="106" spans="1:13" ht="28.5" outlineLevel="1">
      <c r="A106" s="56"/>
      <c r="B106" s="56"/>
      <c r="C106" s="18" t="s">
        <v>51</v>
      </c>
      <c r="D106" s="5" t="s">
        <v>14</v>
      </c>
      <c r="E106" s="25">
        <v>4.1999999999999996E-4</v>
      </c>
      <c r="F106" s="29">
        <f>E106*F104</f>
        <v>1.2045599999999999</v>
      </c>
      <c r="G106" s="22"/>
      <c r="H106" s="22"/>
      <c r="I106" s="9"/>
      <c r="J106" s="22"/>
      <c r="K106" s="9"/>
      <c r="L106" s="22"/>
      <c r="M106" s="22"/>
    </row>
    <row r="107" spans="1:13" outlineLevel="1">
      <c r="A107" s="56"/>
      <c r="B107" s="56"/>
      <c r="C107" s="18" t="s">
        <v>52</v>
      </c>
      <c r="D107" s="5" t="s">
        <v>14</v>
      </c>
      <c r="E107" s="25">
        <v>1.12E-2</v>
      </c>
      <c r="F107" s="29">
        <f>F104*E107</f>
        <v>32.121600000000001</v>
      </c>
      <c r="G107" s="22"/>
      <c r="H107" s="22"/>
      <c r="I107" s="9"/>
      <c r="J107" s="22"/>
      <c r="K107" s="9"/>
      <c r="L107" s="22"/>
      <c r="M107" s="22"/>
    </row>
    <row r="108" spans="1:13" outlineLevel="1">
      <c r="A108" s="56"/>
      <c r="B108" s="56"/>
      <c r="C108" s="18" t="s">
        <v>53</v>
      </c>
      <c r="D108" s="5" t="s">
        <v>14</v>
      </c>
      <c r="E108" s="25">
        <v>2.4799999999999999E-2</v>
      </c>
      <c r="F108" s="29">
        <f>E108*F104</f>
        <v>71.126400000000004</v>
      </c>
      <c r="G108" s="22"/>
      <c r="H108" s="22"/>
      <c r="I108" s="9"/>
      <c r="J108" s="22"/>
      <c r="K108" s="9"/>
      <c r="L108" s="22"/>
      <c r="M108" s="22"/>
    </row>
    <row r="109" spans="1:13" outlineLevel="1">
      <c r="A109" s="56"/>
      <c r="B109" s="56"/>
      <c r="C109" s="18" t="s">
        <v>54</v>
      </c>
      <c r="D109" s="5" t="s">
        <v>14</v>
      </c>
      <c r="E109" s="25">
        <v>2.5800000000000003E-3</v>
      </c>
      <c r="F109" s="29">
        <f>E109*F104</f>
        <v>7.3994400000000011</v>
      </c>
      <c r="G109" s="22"/>
      <c r="H109" s="22"/>
      <c r="I109" s="9"/>
      <c r="J109" s="22"/>
      <c r="K109" s="9"/>
      <c r="L109" s="22"/>
      <c r="M109" s="22"/>
    </row>
    <row r="110" spans="1:13" ht="28.5" outlineLevel="1">
      <c r="A110" s="56"/>
      <c r="B110" s="56"/>
      <c r="C110" s="18" t="s">
        <v>55</v>
      </c>
      <c r="D110" s="5" t="s">
        <v>14</v>
      </c>
      <c r="E110" s="25">
        <v>4.1399999999999996E-3</v>
      </c>
      <c r="F110" s="29">
        <f>E110*F104</f>
        <v>11.873519999999999</v>
      </c>
      <c r="G110" s="22"/>
      <c r="H110" s="22"/>
      <c r="I110" s="9"/>
      <c r="J110" s="22"/>
      <c r="K110" s="9"/>
      <c r="L110" s="22"/>
      <c r="M110" s="22"/>
    </row>
    <row r="111" spans="1:13" ht="28.5" outlineLevel="1">
      <c r="A111" s="56"/>
      <c r="B111" s="56"/>
      <c r="C111" s="18" t="s">
        <v>56</v>
      </c>
      <c r="D111" s="5" t="s">
        <v>14</v>
      </c>
      <c r="E111" s="25">
        <v>5.2999999999999998E-4</v>
      </c>
      <c r="F111" s="29">
        <f>F104*E111</f>
        <v>1.5200399999999998</v>
      </c>
      <c r="G111" s="22"/>
      <c r="H111" s="22"/>
      <c r="I111" s="9"/>
      <c r="J111" s="22"/>
      <c r="K111" s="9"/>
      <c r="L111" s="22"/>
      <c r="M111" s="22"/>
    </row>
    <row r="112" spans="1:13" outlineLevel="1">
      <c r="A112" s="56"/>
      <c r="B112" s="56"/>
      <c r="C112" s="18" t="s">
        <v>57</v>
      </c>
      <c r="D112" s="5" t="s">
        <v>20</v>
      </c>
      <c r="E112" s="25">
        <f>1.26*0.12</f>
        <v>0.1512</v>
      </c>
      <c r="F112" s="29">
        <f>E112*F104</f>
        <v>433.64159999999998</v>
      </c>
      <c r="G112" s="22"/>
      <c r="H112" s="22"/>
      <c r="I112" s="9"/>
      <c r="J112" s="22"/>
      <c r="K112" s="9"/>
      <c r="L112" s="22"/>
      <c r="M112" s="22"/>
    </row>
    <row r="113" spans="1:13" outlineLevel="1">
      <c r="A113" s="56"/>
      <c r="B113" s="56"/>
      <c r="C113" s="18" t="s">
        <v>48</v>
      </c>
      <c r="D113" s="5" t="s">
        <v>20</v>
      </c>
      <c r="E113" s="25">
        <v>0.03</v>
      </c>
      <c r="F113" s="29">
        <f>F104*E113</f>
        <v>86.039999999999992</v>
      </c>
      <c r="G113" s="22"/>
      <c r="H113" s="22"/>
      <c r="I113" s="9"/>
      <c r="J113" s="22"/>
      <c r="K113" s="9"/>
      <c r="L113" s="22"/>
      <c r="M113" s="22"/>
    </row>
    <row r="114" spans="1:13" ht="28.5" outlineLevel="1">
      <c r="A114" s="52"/>
      <c r="B114" s="52"/>
      <c r="C114" s="18" t="s">
        <v>156</v>
      </c>
      <c r="D114" s="5" t="s">
        <v>31</v>
      </c>
      <c r="E114" s="25">
        <v>1.6</v>
      </c>
      <c r="F114" s="29">
        <f>F112*1.6</f>
        <v>693.82655999999997</v>
      </c>
      <c r="G114" s="22"/>
      <c r="H114" s="22"/>
      <c r="I114" s="9"/>
      <c r="J114" s="22"/>
      <c r="K114" s="9"/>
      <c r="L114" s="22"/>
      <c r="M114" s="22"/>
    </row>
    <row r="115" spans="1:13" s="28" customFormat="1" ht="69.75" customHeight="1">
      <c r="A115" s="55">
        <v>3</v>
      </c>
      <c r="B115" s="57" t="s">
        <v>86</v>
      </c>
      <c r="C115" s="1" t="s">
        <v>87</v>
      </c>
      <c r="D115" s="5" t="s">
        <v>40</v>
      </c>
      <c r="E115" s="25"/>
      <c r="F115" s="26">
        <v>2600</v>
      </c>
      <c r="G115" s="22"/>
      <c r="H115" s="22"/>
      <c r="I115" s="27"/>
      <c r="J115" s="22"/>
      <c r="K115" s="27"/>
      <c r="L115" s="22"/>
      <c r="M115" s="22"/>
    </row>
    <row r="116" spans="1:13" s="28" customFormat="1" outlineLevel="1">
      <c r="A116" s="56"/>
      <c r="B116" s="56"/>
      <c r="C116" s="18" t="s">
        <v>19</v>
      </c>
      <c r="D116" s="5" t="s">
        <v>13</v>
      </c>
      <c r="E116" s="25">
        <v>0.38644000000000001</v>
      </c>
      <c r="F116" s="29">
        <f>E116*F115</f>
        <v>1004.744</v>
      </c>
      <c r="G116" s="22"/>
      <c r="H116" s="22"/>
      <c r="I116" s="27"/>
      <c r="J116" s="22"/>
      <c r="K116" s="27"/>
      <c r="L116" s="22"/>
      <c r="M116" s="22"/>
    </row>
    <row r="117" spans="1:13" s="28" customFormat="1" ht="28.5" outlineLevel="1">
      <c r="A117" s="56"/>
      <c r="B117" s="56"/>
      <c r="C117" s="18" t="s">
        <v>65</v>
      </c>
      <c r="D117" s="5" t="s">
        <v>14</v>
      </c>
      <c r="E117" s="25">
        <v>2.2600000000000002E-2</v>
      </c>
      <c r="F117" s="29">
        <f>E117*F115</f>
        <v>58.760000000000005</v>
      </c>
      <c r="G117" s="22"/>
      <c r="H117" s="22"/>
      <c r="I117" s="27"/>
      <c r="J117" s="22"/>
      <c r="K117" s="27"/>
      <c r="L117" s="22"/>
      <c r="M117" s="22"/>
    </row>
    <row r="118" spans="1:13" s="28" customFormat="1" outlineLevel="1">
      <c r="A118" s="56"/>
      <c r="B118" s="56"/>
      <c r="C118" s="18" t="s">
        <v>66</v>
      </c>
      <c r="D118" s="5" t="s">
        <v>16</v>
      </c>
      <c r="E118" s="25">
        <v>1.3099999999999999E-2</v>
      </c>
      <c r="F118" s="29">
        <f>E118*F115</f>
        <v>34.059999999999995</v>
      </c>
      <c r="G118" s="22"/>
      <c r="H118" s="22"/>
      <c r="I118" s="27"/>
      <c r="J118" s="22"/>
      <c r="K118" s="27"/>
      <c r="L118" s="22"/>
      <c r="M118" s="22"/>
    </row>
    <row r="119" spans="1:13" s="28" customFormat="1" outlineLevel="1">
      <c r="A119" s="56"/>
      <c r="B119" s="56"/>
      <c r="C119" s="18" t="s">
        <v>67</v>
      </c>
      <c r="D119" s="5" t="s">
        <v>20</v>
      </c>
      <c r="E119" s="25">
        <v>0.16319999999999998</v>
      </c>
      <c r="F119" s="29">
        <f>E119*F115</f>
        <v>424.31999999999994</v>
      </c>
      <c r="G119" s="22"/>
      <c r="H119" s="22"/>
      <c r="I119" s="27"/>
      <c r="J119" s="22"/>
      <c r="K119" s="27"/>
      <c r="L119" s="22"/>
      <c r="M119" s="22"/>
    </row>
    <row r="120" spans="1:13" s="28" customFormat="1">
      <c r="A120" s="56"/>
      <c r="B120" s="56"/>
      <c r="C120" s="18" t="s">
        <v>88</v>
      </c>
      <c r="D120" s="5" t="s">
        <v>31</v>
      </c>
      <c r="E120" s="32" t="s">
        <v>80</v>
      </c>
      <c r="F120" s="29">
        <v>6.4012000000000011</v>
      </c>
      <c r="G120" s="22"/>
      <c r="H120" s="22"/>
      <c r="I120" s="27"/>
      <c r="J120" s="22"/>
      <c r="K120" s="27"/>
      <c r="L120" s="22"/>
      <c r="M120" s="22"/>
    </row>
    <row r="121" spans="1:13" s="28" customFormat="1" outlineLevel="1">
      <c r="A121" s="56"/>
      <c r="B121" s="56"/>
      <c r="C121" s="18" t="s">
        <v>68</v>
      </c>
      <c r="D121" s="5" t="s">
        <v>40</v>
      </c>
      <c r="E121" s="25">
        <v>9.3399999999999993E-3</v>
      </c>
      <c r="F121" s="29">
        <f>E121*F115</f>
        <v>24.283999999999999</v>
      </c>
      <c r="G121" s="22"/>
      <c r="H121" s="22"/>
      <c r="I121" s="27"/>
      <c r="J121" s="22"/>
      <c r="K121" s="27"/>
      <c r="L121" s="22"/>
      <c r="M121" s="22"/>
    </row>
    <row r="122" spans="1:13" s="28" customFormat="1" outlineLevel="1">
      <c r="A122" s="56"/>
      <c r="B122" s="56"/>
      <c r="C122" s="18" t="s">
        <v>18</v>
      </c>
      <c r="D122" s="5" t="s">
        <v>16</v>
      </c>
      <c r="E122" s="25">
        <v>5.6400000000000009E-3</v>
      </c>
      <c r="F122" s="29">
        <f>E122*F115</f>
        <v>14.664000000000003</v>
      </c>
      <c r="G122" s="22"/>
      <c r="H122" s="22"/>
      <c r="I122" s="27"/>
      <c r="J122" s="22"/>
      <c r="K122" s="27"/>
      <c r="L122" s="22"/>
      <c r="M122" s="22"/>
    </row>
    <row r="123" spans="1:13" s="28" customFormat="1" outlineLevel="1">
      <c r="A123" s="56"/>
      <c r="B123" s="56"/>
      <c r="C123" s="18" t="s">
        <v>48</v>
      </c>
      <c r="D123" s="5" t="s">
        <v>20</v>
      </c>
      <c r="E123" s="25">
        <v>1.78E-2</v>
      </c>
      <c r="F123" s="29">
        <f>E123*F115</f>
        <v>46.28</v>
      </c>
      <c r="G123" s="22"/>
      <c r="H123" s="22"/>
      <c r="I123" s="27"/>
      <c r="J123" s="22"/>
      <c r="K123" s="27"/>
      <c r="L123" s="22"/>
      <c r="M123" s="22"/>
    </row>
    <row r="124" spans="1:13" s="28" customFormat="1" ht="28.5" outlineLevel="1">
      <c r="A124" s="56"/>
      <c r="B124" s="56"/>
      <c r="C124" s="18" t="s">
        <v>157</v>
      </c>
      <c r="D124" s="5" t="s">
        <v>31</v>
      </c>
      <c r="E124" s="25"/>
      <c r="F124" s="29">
        <f>F119*2.4</f>
        <v>1018.3679999999998</v>
      </c>
      <c r="G124" s="22"/>
      <c r="H124" s="22"/>
      <c r="I124" s="27"/>
      <c r="J124" s="22"/>
      <c r="K124" s="27"/>
      <c r="L124" s="22"/>
      <c r="M124" s="22"/>
    </row>
    <row r="125" spans="1:13" s="28" customFormat="1" ht="28.5" outlineLevel="1">
      <c r="A125" s="52"/>
      <c r="B125" s="52"/>
      <c r="C125" s="18" t="s">
        <v>158</v>
      </c>
      <c r="D125" s="5" t="s">
        <v>31</v>
      </c>
      <c r="E125" s="25"/>
      <c r="F125" s="29">
        <f>F120</f>
        <v>6.4012000000000011</v>
      </c>
      <c r="G125" s="22"/>
      <c r="H125" s="22"/>
      <c r="I125" s="27"/>
      <c r="J125" s="22"/>
      <c r="K125" s="27"/>
      <c r="L125" s="22"/>
      <c r="M125" s="22"/>
    </row>
    <row r="126" spans="1:13" s="28" customFormat="1" ht="51.75" customHeight="1">
      <c r="A126" s="55">
        <v>4</v>
      </c>
      <c r="B126" s="57" t="s">
        <v>89</v>
      </c>
      <c r="C126" s="1" t="s">
        <v>90</v>
      </c>
      <c r="D126" s="5" t="s">
        <v>17</v>
      </c>
      <c r="E126" s="25"/>
      <c r="F126" s="26">
        <v>535</v>
      </c>
      <c r="G126" s="22"/>
      <c r="H126" s="22"/>
      <c r="I126" s="27"/>
      <c r="J126" s="22"/>
      <c r="K126" s="27"/>
      <c r="L126" s="22"/>
      <c r="M126" s="22"/>
    </row>
    <row r="127" spans="1:13" s="28" customFormat="1" outlineLevel="1">
      <c r="A127" s="56"/>
      <c r="B127" s="56"/>
      <c r="C127" s="18" t="s">
        <v>19</v>
      </c>
      <c r="D127" s="5" t="s">
        <v>13</v>
      </c>
      <c r="E127" s="25">
        <v>7.6999999999999999E-2</v>
      </c>
      <c r="F127" s="29">
        <f>F126*E127</f>
        <v>41.195</v>
      </c>
      <c r="G127" s="22"/>
      <c r="H127" s="22"/>
      <c r="I127" s="27"/>
      <c r="J127" s="22"/>
      <c r="K127" s="27"/>
      <c r="L127" s="22"/>
      <c r="M127" s="22"/>
    </row>
    <row r="128" spans="1:13" s="28" customFormat="1" outlineLevel="1">
      <c r="A128" s="56"/>
      <c r="B128" s="56"/>
      <c r="C128" s="18" t="s">
        <v>91</v>
      </c>
      <c r="D128" s="5" t="s">
        <v>14</v>
      </c>
      <c r="E128" s="25">
        <v>1.9400000000000001E-2</v>
      </c>
      <c r="F128" s="29">
        <f>F126*E128</f>
        <v>10.379</v>
      </c>
      <c r="G128" s="22"/>
      <c r="H128" s="22"/>
      <c r="I128" s="27"/>
      <c r="J128" s="22"/>
      <c r="K128" s="27"/>
      <c r="L128" s="22"/>
      <c r="M128" s="22"/>
    </row>
    <row r="129" spans="1:13" s="28" customFormat="1" outlineLevel="1">
      <c r="A129" s="56"/>
      <c r="B129" s="56"/>
      <c r="C129" s="18" t="s">
        <v>92</v>
      </c>
      <c r="D129" s="5" t="s">
        <v>14</v>
      </c>
      <c r="E129" s="25">
        <v>1.67E-2</v>
      </c>
      <c r="F129" s="29">
        <f>F126*E129</f>
        <v>8.9344999999999999</v>
      </c>
      <c r="G129" s="22"/>
      <c r="H129" s="22"/>
      <c r="I129" s="27"/>
      <c r="J129" s="22"/>
      <c r="K129" s="27"/>
      <c r="L129" s="22"/>
      <c r="M129" s="22"/>
    </row>
    <row r="130" spans="1:13" s="28" customFormat="1" outlineLevel="1">
      <c r="A130" s="56"/>
      <c r="B130" s="56"/>
      <c r="C130" s="18" t="s">
        <v>93</v>
      </c>
      <c r="D130" s="5" t="s">
        <v>14</v>
      </c>
      <c r="E130" s="25">
        <v>2.4199999999999999E-2</v>
      </c>
      <c r="F130" s="29">
        <f>F126*E130</f>
        <v>12.946999999999999</v>
      </c>
      <c r="G130" s="22"/>
      <c r="H130" s="22"/>
      <c r="I130" s="27"/>
      <c r="J130" s="22"/>
      <c r="K130" s="27"/>
      <c r="L130" s="22"/>
      <c r="M130" s="22"/>
    </row>
    <row r="131" spans="1:13" s="28" customFormat="1" outlineLevel="1">
      <c r="A131" s="56"/>
      <c r="B131" s="56"/>
      <c r="C131" s="18" t="s">
        <v>47</v>
      </c>
      <c r="D131" s="5" t="s">
        <v>14</v>
      </c>
      <c r="E131" s="25">
        <v>8.8000000000000005E-3</v>
      </c>
      <c r="F131" s="29">
        <f>F126*E131</f>
        <v>4.7080000000000002</v>
      </c>
      <c r="G131" s="22"/>
      <c r="H131" s="22"/>
      <c r="I131" s="27"/>
      <c r="J131" s="22"/>
      <c r="K131" s="27"/>
      <c r="L131" s="22"/>
      <c r="M131" s="22"/>
    </row>
    <row r="132" spans="1:13" s="28" customFormat="1" outlineLevel="1">
      <c r="A132" s="56"/>
      <c r="B132" s="56"/>
      <c r="C132" s="18" t="s">
        <v>66</v>
      </c>
      <c r="D132" s="5" t="s">
        <v>16</v>
      </c>
      <c r="E132" s="25">
        <v>6.3700000000000007E-2</v>
      </c>
      <c r="F132" s="29">
        <f>F126*E132</f>
        <v>34.079500000000003</v>
      </c>
      <c r="G132" s="22"/>
      <c r="H132" s="22"/>
      <c r="I132" s="27"/>
      <c r="J132" s="22"/>
      <c r="K132" s="27"/>
      <c r="L132" s="22"/>
      <c r="M132" s="22"/>
    </row>
    <row r="133" spans="1:13" s="28" customFormat="1" outlineLevel="1">
      <c r="A133" s="56"/>
      <c r="B133" s="56"/>
      <c r="C133" s="18" t="s">
        <v>48</v>
      </c>
      <c r="D133" s="5" t="s">
        <v>20</v>
      </c>
      <c r="E133" s="25">
        <v>6.2E-2</v>
      </c>
      <c r="F133" s="29">
        <f>F126*E133</f>
        <v>33.17</v>
      </c>
      <c r="G133" s="22"/>
      <c r="H133" s="22"/>
      <c r="I133" s="27"/>
      <c r="J133" s="22"/>
      <c r="K133" s="27"/>
      <c r="L133" s="22"/>
      <c r="M133" s="22"/>
    </row>
    <row r="134" spans="1:13" s="28" customFormat="1" ht="15.75" outlineLevel="1">
      <c r="A134" s="56"/>
      <c r="B134" s="56"/>
      <c r="C134" s="45" t="s">
        <v>94</v>
      </c>
      <c r="D134" s="33" t="s">
        <v>31</v>
      </c>
      <c r="E134" s="25">
        <v>1.2999999999999999E-3</v>
      </c>
      <c r="F134" s="29">
        <f>F126*E134</f>
        <v>0.69550000000000001</v>
      </c>
      <c r="G134" s="22"/>
      <c r="H134" s="22"/>
      <c r="I134" s="34"/>
      <c r="J134" s="22"/>
      <c r="K134" s="34"/>
      <c r="L134" s="22"/>
      <c r="M134" s="22"/>
    </row>
    <row r="135" spans="1:13" s="28" customFormat="1" outlineLevel="1">
      <c r="A135" s="52"/>
      <c r="B135" s="52"/>
      <c r="C135" s="18" t="s">
        <v>18</v>
      </c>
      <c r="D135" s="5" t="s">
        <v>16</v>
      </c>
      <c r="E135" s="25">
        <v>1.78E-2</v>
      </c>
      <c r="F135" s="29">
        <f>F126*E135</f>
        <v>9.5229999999999997</v>
      </c>
      <c r="G135" s="22"/>
      <c r="H135" s="22"/>
      <c r="I135" s="27"/>
      <c r="J135" s="22"/>
      <c r="K135" s="27"/>
      <c r="L135" s="22"/>
      <c r="M135" s="22"/>
    </row>
    <row r="136" spans="1:13" s="28" customFormat="1" ht="38.25" customHeight="1">
      <c r="A136" s="55">
        <v>5</v>
      </c>
      <c r="B136" s="57" t="s">
        <v>95</v>
      </c>
      <c r="C136" s="1" t="s">
        <v>96</v>
      </c>
      <c r="D136" s="5" t="s">
        <v>40</v>
      </c>
      <c r="E136" s="25"/>
      <c r="F136" s="26">
        <f>F115</f>
        <v>2600</v>
      </c>
      <c r="G136" s="22"/>
      <c r="H136" s="22"/>
      <c r="I136" s="27"/>
      <c r="J136" s="22"/>
      <c r="K136" s="27"/>
      <c r="L136" s="22"/>
      <c r="M136" s="22"/>
    </row>
    <row r="137" spans="1:13" s="28" customFormat="1" outlineLevel="1">
      <c r="A137" s="56"/>
      <c r="B137" s="56"/>
      <c r="C137" s="18" t="s">
        <v>19</v>
      </c>
      <c r="D137" s="5" t="s">
        <v>13</v>
      </c>
      <c r="E137" s="25">
        <v>0.121</v>
      </c>
      <c r="F137" s="29">
        <f>E137*F136</f>
        <v>314.59999999999997</v>
      </c>
      <c r="G137" s="22"/>
      <c r="H137" s="22"/>
      <c r="I137" s="27"/>
      <c r="J137" s="22"/>
      <c r="K137" s="27"/>
      <c r="L137" s="22"/>
      <c r="M137" s="22"/>
    </row>
    <row r="138" spans="1:13" s="28" customFormat="1" outlineLevel="1">
      <c r="A138" s="56"/>
      <c r="B138" s="3" t="s">
        <v>97</v>
      </c>
      <c r="C138" s="18" t="s">
        <v>98</v>
      </c>
      <c r="D138" s="5" t="s">
        <v>79</v>
      </c>
      <c r="E138" s="25">
        <v>0.4</v>
      </c>
      <c r="F138" s="29">
        <f>E138*F136</f>
        <v>1040</v>
      </c>
      <c r="G138" s="22"/>
      <c r="H138" s="22"/>
      <c r="I138" s="27"/>
      <c r="J138" s="22"/>
      <c r="K138" s="27"/>
      <c r="L138" s="22"/>
      <c r="M138" s="22"/>
    </row>
    <row r="139" spans="1:13" ht="84.75" customHeight="1">
      <c r="A139" s="55">
        <v>6</v>
      </c>
      <c r="B139" s="57" t="s">
        <v>107</v>
      </c>
      <c r="C139" s="1" t="s">
        <v>108</v>
      </c>
      <c r="D139" s="5" t="s">
        <v>20</v>
      </c>
      <c r="E139" s="25"/>
      <c r="F139" s="26">
        <v>229.04000000000002</v>
      </c>
      <c r="G139" s="22"/>
      <c r="H139" s="22"/>
      <c r="I139" s="9"/>
      <c r="J139" s="22"/>
      <c r="K139" s="9"/>
      <c r="L139" s="22"/>
      <c r="M139" s="22"/>
    </row>
    <row r="140" spans="1:13" outlineLevel="1">
      <c r="A140" s="56"/>
      <c r="B140" s="56"/>
      <c r="C140" s="18" t="s">
        <v>19</v>
      </c>
      <c r="D140" s="5" t="s">
        <v>13</v>
      </c>
      <c r="E140" s="25">
        <v>0.15</v>
      </c>
      <c r="F140" s="29">
        <f>E140*F139</f>
        <v>34.356000000000002</v>
      </c>
      <c r="G140" s="22"/>
      <c r="H140" s="22"/>
      <c r="I140" s="9"/>
      <c r="J140" s="22"/>
      <c r="K140" s="9"/>
      <c r="L140" s="22"/>
      <c r="M140" s="22"/>
    </row>
    <row r="141" spans="1:13" ht="28.5" outlineLevel="1">
      <c r="A141" s="56"/>
      <c r="B141" s="56"/>
      <c r="C141" s="18" t="s">
        <v>109</v>
      </c>
      <c r="D141" s="5" t="s">
        <v>110</v>
      </c>
      <c r="E141" s="25">
        <v>2.1600000000000001E-2</v>
      </c>
      <c r="F141" s="29">
        <f>E141*F139</f>
        <v>4.9472640000000006</v>
      </c>
      <c r="G141" s="22"/>
      <c r="H141" s="22"/>
      <c r="I141" s="9"/>
      <c r="J141" s="22"/>
      <c r="K141" s="9"/>
      <c r="L141" s="22"/>
      <c r="M141" s="22"/>
    </row>
    <row r="142" spans="1:13" ht="28.5" outlineLevel="1">
      <c r="A142" s="56"/>
      <c r="B142" s="56"/>
      <c r="C142" s="18" t="s">
        <v>111</v>
      </c>
      <c r="D142" s="5" t="s">
        <v>110</v>
      </c>
      <c r="E142" s="25">
        <v>2.7300000000000001E-2</v>
      </c>
      <c r="F142" s="29">
        <f>E142*F139</f>
        <v>6.2527920000000012</v>
      </c>
      <c r="G142" s="22"/>
      <c r="H142" s="22"/>
      <c r="I142" s="9"/>
      <c r="J142" s="22"/>
      <c r="K142" s="9"/>
      <c r="L142" s="22"/>
      <c r="M142" s="22"/>
    </row>
    <row r="143" spans="1:13" ht="28.5" outlineLevel="1">
      <c r="A143" s="56"/>
      <c r="B143" s="56"/>
      <c r="C143" s="18" t="s">
        <v>112</v>
      </c>
      <c r="D143" s="5" t="s">
        <v>110</v>
      </c>
      <c r="E143" s="25">
        <v>9.7000000000000003E-3</v>
      </c>
      <c r="F143" s="29">
        <f>E143*F139</f>
        <v>2.2216880000000003</v>
      </c>
      <c r="G143" s="22"/>
      <c r="H143" s="22"/>
      <c r="I143" s="9"/>
      <c r="J143" s="22"/>
      <c r="K143" s="9"/>
      <c r="L143" s="22"/>
      <c r="M143" s="22"/>
    </row>
    <row r="144" spans="1:13" outlineLevel="1">
      <c r="A144" s="56"/>
      <c r="B144" s="56"/>
      <c r="C144" s="18" t="s">
        <v>113</v>
      </c>
      <c r="D144" s="5" t="s">
        <v>20</v>
      </c>
      <c r="E144" s="25">
        <v>1.22</v>
      </c>
      <c r="F144" s="29">
        <f>E144*F139</f>
        <v>279.42880000000002</v>
      </c>
      <c r="G144" s="22"/>
      <c r="H144" s="22"/>
      <c r="I144" s="9"/>
      <c r="J144" s="22"/>
      <c r="K144" s="9"/>
      <c r="L144" s="22"/>
      <c r="M144" s="22"/>
    </row>
    <row r="145" spans="1:13" outlineLevel="1">
      <c r="A145" s="56"/>
      <c r="B145" s="56"/>
      <c r="C145" s="18" t="s">
        <v>48</v>
      </c>
      <c r="D145" s="5" t="s">
        <v>20</v>
      </c>
      <c r="E145" s="25">
        <v>7.0000000000000007E-2</v>
      </c>
      <c r="F145" s="29">
        <f>E145*F139</f>
        <v>16.032800000000002</v>
      </c>
      <c r="G145" s="22"/>
      <c r="H145" s="22"/>
      <c r="I145" s="9"/>
      <c r="J145" s="22"/>
      <c r="K145" s="9"/>
      <c r="L145" s="22"/>
      <c r="M145" s="22"/>
    </row>
    <row r="146" spans="1:13" ht="28.5" outlineLevel="1">
      <c r="A146" s="52"/>
      <c r="B146" s="52"/>
      <c r="C146" s="18" t="s">
        <v>159</v>
      </c>
      <c r="D146" s="5" t="s">
        <v>31</v>
      </c>
      <c r="E146" s="25">
        <v>1.6</v>
      </c>
      <c r="F146" s="29">
        <f>E146*F144</f>
        <v>447.08608000000004</v>
      </c>
      <c r="G146" s="22"/>
      <c r="H146" s="22"/>
      <c r="I146" s="9"/>
      <c r="J146" s="22"/>
      <c r="K146" s="9"/>
      <c r="L146" s="22"/>
      <c r="M146" s="22"/>
    </row>
    <row r="147" spans="1:13" ht="25.5" customHeight="1">
      <c r="A147" s="2"/>
      <c r="B147" s="3"/>
      <c r="C147" s="4" t="s">
        <v>63</v>
      </c>
      <c r="D147" s="5"/>
      <c r="E147" s="25"/>
      <c r="F147" s="29"/>
      <c r="G147" s="22"/>
      <c r="H147" s="22"/>
      <c r="I147" s="9"/>
      <c r="J147" s="22"/>
      <c r="K147" s="9"/>
      <c r="L147" s="22"/>
      <c r="M147" s="8"/>
    </row>
    <row r="148" spans="1:13" ht="42.75" customHeight="1">
      <c r="A148" s="2"/>
      <c r="B148" s="3"/>
      <c r="C148" s="4" t="s">
        <v>99</v>
      </c>
      <c r="D148" s="5"/>
      <c r="E148" s="25"/>
      <c r="F148" s="29"/>
      <c r="G148" s="22"/>
      <c r="H148" s="22"/>
      <c r="I148" s="9"/>
      <c r="J148" s="22"/>
      <c r="K148" s="9"/>
      <c r="L148" s="22"/>
      <c r="M148" s="22"/>
    </row>
    <row r="149" spans="1:13" ht="27" customHeight="1">
      <c r="A149" s="2"/>
      <c r="B149" s="3"/>
      <c r="C149" s="4" t="s">
        <v>114</v>
      </c>
      <c r="D149" s="4"/>
      <c r="E149" s="25"/>
      <c r="F149" s="26"/>
      <c r="G149" s="22"/>
      <c r="H149" s="22"/>
      <c r="I149" s="9"/>
      <c r="J149" s="22"/>
      <c r="K149" s="9"/>
      <c r="L149" s="22"/>
      <c r="M149" s="22"/>
    </row>
    <row r="150" spans="1:13" ht="60">
      <c r="A150" s="55">
        <v>1</v>
      </c>
      <c r="B150" s="57" t="s">
        <v>115</v>
      </c>
      <c r="C150" s="1" t="s">
        <v>116</v>
      </c>
      <c r="D150" s="5" t="s">
        <v>20</v>
      </c>
      <c r="E150" s="39"/>
      <c r="F150" s="19">
        <v>10.199999999999999</v>
      </c>
      <c r="G150" s="9"/>
      <c r="H150" s="22"/>
      <c r="I150" s="9"/>
      <c r="J150" s="22"/>
      <c r="K150" s="9"/>
      <c r="L150" s="22"/>
      <c r="M150" s="22"/>
    </row>
    <row r="151" spans="1:13" outlineLevel="1">
      <c r="A151" s="52"/>
      <c r="B151" s="52"/>
      <c r="C151" s="18" t="s">
        <v>117</v>
      </c>
      <c r="D151" s="5" t="s">
        <v>14</v>
      </c>
      <c r="E151" s="25">
        <v>1.9099999999999999E-2</v>
      </c>
      <c r="F151" s="29">
        <f>F150*E151</f>
        <v>0.19481999999999997</v>
      </c>
      <c r="G151" s="9"/>
      <c r="H151" s="22"/>
      <c r="I151" s="9"/>
      <c r="J151" s="22"/>
      <c r="K151" s="9"/>
      <c r="L151" s="22"/>
      <c r="M151" s="22"/>
    </row>
    <row r="152" spans="1:13" ht="45">
      <c r="A152" s="55">
        <v>2</v>
      </c>
      <c r="B152" s="57" t="s">
        <v>118</v>
      </c>
      <c r="C152" s="1" t="s">
        <v>119</v>
      </c>
      <c r="D152" s="5" t="s">
        <v>20</v>
      </c>
      <c r="E152" s="25"/>
      <c r="F152" s="26">
        <f>F150</f>
        <v>10.199999999999999</v>
      </c>
      <c r="G152" s="9"/>
      <c r="H152" s="22"/>
      <c r="I152" s="9"/>
      <c r="J152" s="22"/>
      <c r="K152" s="9"/>
      <c r="L152" s="22"/>
      <c r="M152" s="22"/>
    </row>
    <row r="153" spans="1:13" outlineLevel="1">
      <c r="A153" s="56"/>
      <c r="B153" s="56"/>
      <c r="C153" s="18" t="s">
        <v>82</v>
      </c>
      <c r="D153" s="5" t="s">
        <v>13</v>
      </c>
      <c r="E153" s="25">
        <v>0.02</v>
      </c>
      <c r="F153" s="29">
        <f>E153*F152</f>
        <v>0.20399999999999999</v>
      </c>
      <c r="G153" s="9"/>
      <c r="H153" s="22"/>
      <c r="I153" s="9"/>
      <c r="J153" s="22"/>
      <c r="K153" s="9"/>
      <c r="L153" s="22"/>
      <c r="M153" s="22"/>
    </row>
    <row r="154" spans="1:13" outlineLevel="1">
      <c r="A154" s="56"/>
      <c r="B154" s="56"/>
      <c r="C154" s="18" t="s">
        <v>120</v>
      </c>
      <c r="D154" s="5" t="s">
        <v>14</v>
      </c>
      <c r="E154" s="25">
        <v>4.48E-2</v>
      </c>
      <c r="F154" s="29">
        <f>E154*F152</f>
        <v>0.45695999999999998</v>
      </c>
      <c r="G154" s="9"/>
      <c r="H154" s="22"/>
      <c r="I154" s="9"/>
      <c r="J154" s="22"/>
      <c r="K154" s="9"/>
      <c r="L154" s="22"/>
      <c r="M154" s="22"/>
    </row>
    <row r="155" spans="1:13" outlineLevel="1">
      <c r="A155" s="56"/>
      <c r="B155" s="56"/>
      <c r="C155" s="18" t="s">
        <v>15</v>
      </c>
      <c r="D155" s="5" t="s">
        <v>16</v>
      </c>
      <c r="E155" s="30">
        <v>2.0999999999999999E-3</v>
      </c>
      <c r="F155" s="22">
        <f>F152*E155</f>
        <v>2.1419999999999998E-2</v>
      </c>
      <c r="G155" s="9"/>
      <c r="H155" s="22"/>
      <c r="I155" s="22"/>
      <c r="J155" s="22"/>
      <c r="K155" s="22"/>
      <c r="L155" s="22"/>
      <c r="M155" s="22"/>
    </row>
    <row r="156" spans="1:13" outlineLevel="1">
      <c r="A156" s="52"/>
      <c r="B156" s="52"/>
      <c r="C156" s="18" t="s">
        <v>25</v>
      </c>
      <c r="D156" s="5" t="s">
        <v>20</v>
      </c>
      <c r="E156" s="25">
        <v>5.0000000000000002E-5</v>
      </c>
      <c r="F156" s="29">
        <f>F152*E156</f>
        <v>5.1000000000000004E-4</v>
      </c>
      <c r="G156" s="22"/>
      <c r="H156" s="22"/>
      <c r="I156" s="9"/>
      <c r="J156" s="22"/>
      <c r="K156" s="9"/>
      <c r="L156" s="22"/>
      <c r="M156" s="22"/>
    </row>
    <row r="157" spans="1:13" ht="30">
      <c r="A157" s="2">
        <v>3</v>
      </c>
      <c r="B157" s="20" t="s">
        <v>29</v>
      </c>
      <c r="C157" s="1" t="s">
        <v>75</v>
      </c>
      <c r="D157" s="5" t="s">
        <v>31</v>
      </c>
      <c r="E157" s="30"/>
      <c r="F157" s="8">
        <f>F150*1.8</f>
        <v>18.36</v>
      </c>
      <c r="G157" s="29"/>
      <c r="H157" s="22"/>
      <c r="I157" s="22"/>
      <c r="J157" s="22"/>
      <c r="K157" s="22"/>
      <c r="L157" s="22"/>
      <c r="M157" s="22"/>
    </row>
    <row r="158" spans="1:13" ht="27" customHeight="1">
      <c r="A158" s="55">
        <v>4</v>
      </c>
      <c r="B158" s="3" t="s">
        <v>32</v>
      </c>
      <c r="C158" s="1" t="s">
        <v>33</v>
      </c>
      <c r="D158" s="5" t="s">
        <v>20</v>
      </c>
      <c r="E158" s="7"/>
      <c r="F158" s="8">
        <f>F152</f>
        <v>10.199999999999999</v>
      </c>
      <c r="G158" s="9"/>
      <c r="H158" s="22"/>
      <c r="I158" s="22"/>
      <c r="J158" s="22"/>
      <c r="K158" s="22"/>
      <c r="L158" s="22"/>
      <c r="M158" s="22"/>
    </row>
    <row r="159" spans="1:13" outlineLevel="1">
      <c r="A159" s="56"/>
      <c r="B159" s="3"/>
      <c r="C159" s="18" t="s">
        <v>19</v>
      </c>
      <c r="D159" s="5" t="s">
        <v>13</v>
      </c>
      <c r="E159" s="25">
        <v>3.2299999999999998E-3</v>
      </c>
      <c r="F159" s="29">
        <f>F158*E159</f>
        <v>3.2945999999999996E-2</v>
      </c>
      <c r="G159" s="22"/>
      <c r="H159" s="22"/>
      <c r="I159" s="9"/>
      <c r="J159" s="22"/>
      <c r="K159" s="9"/>
      <c r="L159" s="22"/>
      <c r="M159" s="22"/>
    </row>
    <row r="160" spans="1:13" outlineLevel="1">
      <c r="A160" s="56"/>
      <c r="B160" s="3" t="s">
        <v>34</v>
      </c>
      <c r="C160" s="18" t="s">
        <v>35</v>
      </c>
      <c r="D160" s="5" t="s">
        <v>14</v>
      </c>
      <c r="E160" s="25">
        <v>3.62E-3</v>
      </c>
      <c r="F160" s="29">
        <f>F158*E160</f>
        <v>3.6923999999999998E-2</v>
      </c>
      <c r="G160" s="22"/>
      <c r="H160" s="22"/>
      <c r="I160" s="9"/>
      <c r="J160" s="22"/>
      <c r="K160" s="9"/>
      <c r="L160" s="22"/>
      <c r="M160" s="22"/>
    </row>
    <row r="161" spans="1:13" outlineLevel="1">
      <c r="A161" s="56"/>
      <c r="B161" s="3"/>
      <c r="C161" s="18" t="s">
        <v>15</v>
      </c>
      <c r="D161" s="5" t="s">
        <v>16</v>
      </c>
      <c r="E161" s="25">
        <v>1.7999999999999998E-4</v>
      </c>
      <c r="F161" s="29">
        <f>F158*E161</f>
        <v>1.8359999999999997E-3</v>
      </c>
      <c r="G161" s="22"/>
      <c r="H161" s="22"/>
      <c r="I161" s="9"/>
      <c r="J161" s="22"/>
      <c r="K161" s="9"/>
      <c r="L161" s="22"/>
      <c r="M161" s="22"/>
    </row>
    <row r="162" spans="1:13" outlineLevel="1">
      <c r="A162" s="52"/>
      <c r="B162" s="3" t="s">
        <v>36</v>
      </c>
      <c r="C162" s="18" t="s">
        <v>25</v>
      </c>
      <c r="D162" s="5" t="s">
        <v>20</v>
      </c>
      <c r="E162" s="25">
        <v>4.0000000000000003E-5</v>
      </c>
      <c r="F162" s="29">
        <f>F158*E162</f>
        <v>4.08E-4</v>
      </c>
      <c r="G162" s="22"/>
      <c r="H162" s="22"/>
      <c r="I162" s="9"/>
      <c r="J162" s="22"/>
      <c r="K162" s="9"/>
      <c r="L162" s="22"/>
      <c r="M162" s="22"/>
    </row>
    <row r="163" spans="1:13" ht="58.5" customHeight="1">
      <c r="A163" s="55">
        <v>5</v>
      </c>
      <c r="B163" s="57" t="s">
        <v>44</v>
      </c>
      <c r="C163" s="1" t="s">
        <v>45</v>
      </c>
      <c r="D163" s="5" t="s">
        <v>20</v>
      </c>
      <c r="E163" s="30"/>
      <c r="F163" s="8">
        <v>11.016</v>
      </c>
      <c r="G163" s="9"/>
      <c r="H163" s="22"/>
      <c r="I163" s="22"/>
      <c r="J163" s="22"/>
      <c r="K163" s="22"/>
      <c r="L163" s="22"/>
      <c r="M163" s="22"/>
    </row>
    <row r="164" spans="1:13" outlineLevel="1">
      <c r="A164" s="56"/>
      <c r="B164" s="56"/>
      <c r="C164" s="18" t="s">
        <v>19</v>
      </c>
      <c r="D164" s="5" t="s">
        <v>13</v>
      </c>
      <c r="E164" s="25">
        <v>0.15</v>
      </c>
      <c r="F164" s="29">
        <f>F163*E164</f>
        <v>1.6523999999999999</v>
      </c>
      <c r="G164" s="22"/>
      <c r="H164" s="22"/>
      <c r="I164" s="9"/>
      <c r="J164" s="22"/>
      <c r="K164" s="9"/>
      <c r="L164" s="22"/>
      <c r="M164" s="22"/>
    </row>
    <row r="165" spans="1:13" ht="28.5" outlineLevel="1">
      <c r="A165" s="56"/>
      <c r="B165" s="56"/>
      <c r="C165" s="18" t="s">
        <v>41</v>
      </c>
      <c r="D165" s="5" t="s">
        <v>14</v>
      </c>
      <c r="E165" s="25">
        <v>2.1600000000000001E-2</v>
      </c>
      <c r="F165" s="29">
        <f>F163*E165</f>
        <v>0.23794560000000001</v>
      </c>
      <c r="G165" s="22"/>
      <c r="H165" s="22"/>
      <c r="I165" s="9"/>
      <c r="J165" s="22"/>
      <c r="K165" s="9"/>
      <c r="L165" s="22"/>
      <c r="M165" s="22"/>
    </row>
    <row r="166" spans="1:13" outlineLevel="1">
      <c r="A166" s="56"/>
      <c r="B166" s="56"/>
      <c r="C166" s="18" t="s">
        <v>46</v>
      </c>
      <c r="D166" s="5" t="s">
        <v>14</v>
      </c>
      <c r="E166" s="25">
        <v>2.7300000000000001E-2</v>
      </c>
      <c r="F166" s="29">
        <f>F163*E166</f>
        <v>0.30073680000000003</v>
      </c>
      <c r="G166" s="22"/>
      <c r="H166" s="22"/>
      <c r="I166" s="9"/>
      <c r="J166" s="22"/>
      <c r="K166" s="9"/>
      <c r="L166" s="22"/>
      <c r="M166" s="22"/>
    </row>
    <row r="167" spans="1:13" outlineLevel="1">
      <c r="A167" s="56"/>
      <c r="B167" s="56"/>
      <c r="C167" s="18" t="s">
        <v>47</v>
      </c>
      <c r="D167" s="5" t="s">
        <v>14</v>
      </c>
      <c r="E167" s="25">
        <v>9.7000000000000003E-3</v>
      </c>
      <c r="F167" s="29">
        <f>F163*E167</f>
        <v>0.1068552</v>
      </c>
      <c r="G167" s="22"/>
      <c r="H167" s="22"/>
      <c r="I167" s="9"/>
      <c r="J167" s="22"/>
      <c r="K167" s="9"/>
      <c r="L167" s="22"/>
      <c r="M167" s="22"/>
    </row>
    <row r="168" spans="1:13" outlineLevel="1">
      <c r="A168" s="56"/>
      <c r="B168" s="56"/>
      <c r="C168" s="18" t="s">
        <v>37</v>
      </c>
      <c r="D168" s="5" t="s">
        <v>20</v>
      </c>
      <c r="E168" s="25">
        <v>1.22</v>
      </c>
      <c r="F168" s="29">
        <f>F163*E168</f>
        <v>13.43952</v>
      </c>
      <c r="G168" s="22"/>
      <c r="H168" s="22"/>
      <c r="I168" s="9"/>
      <c r="J168" s="22"/>
      <c r="K168" s="9"/>
      <c r="L168" s="22"/>
      <c r="M168" s="22"/>
    </row>
    <row r="169" spans="1:13" outlineLevel="1">
      <c r="A169" s="56"/>
      <c r="B169" s="56"/>
      <c r="C169" s="18" t="s">
        <v>48</v>
      </c>
      <c r="D169" s="5" t="s">
        <v>20</v>
      </c>
      <c r="E169" s="25">
        <v>7.0000000000000007E-2</v>
      </c>
      <c r="F169" s="29">
        <f>F163*E169</f>
        <v>0.77112000000000003</v>
      </c>
      <c r="G169" s="22"/>
      <c r="H169" s="22"/>
      <c r="I169" s="9"/>
      <c r="J169" s="22"/>
      <c r="K169" s="9"/>
      <c r="L169" s="22"/>
      <c r="M169" s="22"/>
    </row>
    <row r="170" spans="1:13" ht="28.5" outlineLevel="1">
      <c r="A170" s="52"/>
      <c r="B170" s="52"/>
      <c r="C170" s="18" t="s">
        <v>155</v>
      </c>
      <c r="D170" s="5" t="s">
        <v>31</v>
      </c>
      <c r="E170" s="25">
        <v>1.6</v>
      </c>
      <c r="F170" s="29">
        <f>F168*1.6</f>
        <v>21.503232000000001</v>
      </c>
      <c r="G170" s="22"/>
      <c r="H170" s="22"/>
      <c r="I170" s="9"/>
      <c r="J170" s="22"/>
      <c r="K170" s="9"/>
      <c r="L170" s="22"/>
      <c r="M170" s="22"/>
    </row>
    <row r="171" spans="1:13" ht="54.75" customHeight="1">
      <c r="A171" s="55">
        <v>6</v>
      </c>
      <c r="B171" s="57" t="s">
        <v>49</v>
      </c>
      <c r="C171" s="1" t="s">
        <v>50</v>
      </c>
      <c r="D171" s="5" t="s">
        <v>40</v>
      </c>
      <c r="E171" s="7"/>
      <c r="F171" s="8">
        <v>73.44</v>
      </c>
      <c r="G171" s="9"/>
      <c r="H171" s="22"/>
      <c r="I171" s="22"/>
      <c r="J171" s="22"/>
      <c r="K171" s="9"/>
      <c r="L171" s="22"/>
      <c r="M171" s="22"/>
    </row>
    <row r="172" spans="1:13" outlineLevel="1">
      <c r="A172" s="56"/>
      <c r="B172" s="56"/>
      <c r="C172" s="18" t="s">
        <v>19</v>
      </c>
      <c r="D172" s="5" t="s">
        <v>13</v>
      </c>
      <c r="E172" s="25">
        <v>3.3000000000000002E-2</v>
      </c>
      <c r="F172" s="29">
        <f>F171*E172</f>
        <v>2.4235199999999999</v>
      </c>
      <c r="G172" s="22"/>
      <c r="H172" s="22"/>
      <c r="I172" s="9"/>
      <c r="J172" s="22"/>
      <c r="K172" s="9"/>
      <c r="L172" s="22"/>
      <c r="M172" s="22"/>
    </row>
    <row r="173" spans="1:13" ht="28.5" outlineLevel="1">
      <c r="A173" s="56"/>
      <c r="B173" s="56"/>
      <c r="C173" s="18" t="s">
        <v>51</v>
      </c>
      <c r="D173" s="5" t="s">
        <v>14</v>
      </c>
      <c r="E173" s="25">
        <v>4.1999999999999996E-4</v>
      </c>
      <c r="F173" s="29">
        <f>E173*F171</f>
        <v>3.0844799999999995E-2</v>
      </c>
      <c r="G173" s="22"/>
      <c r="H173" s="22"/>
      <c r="I173" s="9"/>
      <c r="J173" s="22"/>
      <c r="K173" s="9"/>
      <c r="L173" s="22"/>
      <c r="M173" s="22"/>
    </row>
    <row r="174" spans="1:13" outlineLevel="1">
      <c r="A174" s="56"/>
      <c r="B174" s="56"/>
      <c r="C174" s="18" t="s">
        <v>52</v>
      </c>
      <c r="D174" s="5" t="s">
        <v>14</v>
      </c>
      <c r="E174" s="25">
        <v>1.12E-2</v>
      </c>
      <c r="F174" s="29">
        <f>F171*E174</f>
        <v>0.82252799999999993</v>
      </c>
      <c r="G174" s="22"/>
      <c r="H174" s="22"/>
      <c r="I174" s="9"/>
      <c r="J174" s="22"/>
      <c r="K174" s="9"/>
      <c r="L174" s="22"/>
      <c r="M174" s="22"/>
    </row>
    <row r="175" spans="1:13" outlineLevel="1">
      <c r="A175" s="56"/>
      <c r="B175" s="56"/>
      <c r="C175" s="18" t="s">
        <v>53</v>
      </c>
      <c r="D175" s="5" t="s">
        <v>14</v>
      </c>
      <c r="E175" s="25">
        <v>2.4799999999999999E-2</v>
      </c>
      <c r="F175" s="29">
        <f>E175*F171</f>
        <v>1.8213119999999998</v>
      </c>
      <c r="G175" s="22"/>
      <c r="H175" s="22"/>
      <c r="I175" s="9"/>
      <c r="J175" s="22"/>
      <c r="K175" s="9"/>
      <c r="L175" s="22"/>
      <c r="M175" s="22"/>
    </row>
    <row r="176" spans="1:13" outlineLevel="1">
      <c r="A176" s="56"/>
      <c r="B176" s="56"/>
      <c r="C176" s="18" t="s">
        <v>54</v>
      </c>
      <c r="D176" s="5" t="s">
        <v>14</v>
      </c>
      <c r="E176" s="25">
        <v>2.5800000000000003E-3</v>
      </c>
      <c r="F176" s="29">
        <f>E176*F171</f>
        <v>0.18947520000000001</v>
      </c>
      <c r="G176" s="22"/>
      <c r="H176" s="22"/>
      <c r="I176" s="9"/>
      <c r="J176" s="22"/>
      <c r="K176" s="9"/>
      <c r="L176" s="22"/>
      <c r="M176" s="22"/>
    </row>
    <row r="177" spans="1:13" ht="28.5" outlineLevel="1">
      <c r="A177" s="56"/>
      <c r="B177" s="56"/>
      <c r="C177" s="18" t="s">
        <v>55</v>
      </c>
      <c r="D177" s="5" t="s">
        <v>14</v>
      </c>
      <c r="E177" s="25">
        <v>4.1399999999999996E-3</v>
      </c>
      <c r="F177" s="29">
        <f>E177*F171</f>
        <v>0.30404159999999997</v>
      </c>
      <c r="G177" s="22"/>
      <c r="H177" s="22"/>
      <c r="I177" s="9"/>
      <c r="J177" s="22"/>
      <c r="K177" s="9"/>
      <c r="L177" s="22"/>
      <c r="M177" s="22"/>
    </row>
    <row r="178" spans="1:13" ht="28.5" outlineLevel="1">
      <c r="A178" s="56"/>
      <c r="B178" s="56"/>
      <c r="C178" s="18" t="s">
        <v>56</v>
      </c>
      <c r="D178" s="5" t="s">
        <v>14</v>
      </c>
      <c r="E178" s="25">
        <v>5.2999999999999998E-4</v>
      </c>
      <c r="F178" s="29">
        <f>F171*E178</f>
        <v>3.8923199999999998E-2</v>
      </c>
      <c r="G178" s="22"/>
      <c r="H178" s="22"/>
      <c r="I178" s="9"/>
      <c r="J178" s="22"/>
      <c r="K178" s="9"/>
      <c r="L178" s="22"/>
      <c r="M178" s="22"/>
    </row>
    <row r="179" spans="1:13" outlineLevel="1">
      <c r="A179" s="56"/>
      <c r="B179" s="56"/>
      <c r="C179" s="18" t="s">
        <v>57</v>
      </c>
      <c r="D179" s="5" t="s">
        <v>20</v>
      </c>
      <c r="E179" s="25">
        <f>1.26*0.12</f>
        <v>0.1512</v>
      </c>
      <c r="F179" s="29">
        <f>E179*F171</f>
        <v>11.104127999999999</v>
      </c>
      <c r="G179" s="22"/>
      <c r="H179" s="22"/>
      <c r="I179" s="9"/>
      <c r="J179" s="22"/>
      <c r="K179" s="9"/>
      <c r="L179" s="22"/>
      <c r="M179" s="22"/>
    </row>
    <row r="180" spans="1:13" outlineLevel="1">
      <c r="A180" s="56"/>
      <c r="B180" s="56"/>
      <c r="C180" s="18" t="s">
        <v>48</v>
      </c>
      <c r="D180" s="5" t="s">
        <v>20</v>
      </c>
      <c r="E180" s="25">
        <v>0.03</v>
      </c>
      <c r="F180" s="29">
        <f>F171*E180</f>
        <v>2.2031999999999998</v>
      </c>
      <c r="G180" s="22"/>
      <c r="H180" s="22"/>
      <c r="I180" s="9"/>
      <c r="J180" s="22"/>
      <c r="K180" s="9"/>
      <c r="L180" s="22"/>
      <c r="M180" s="22"/>
    </row>
    <row r="181" spans="1:13" ht="28.5" outlineLevel="1">
      <c r="A181" s="52"/>
      <c r="B181" s="52"/>
      <c r="C181" s="18" t="s">
        <v>156</v>
      </c>
      <c r="D181" s="5" t="s">
        <v>31</v>
      </c>
      <c r="E181" s="25">
        <v>1.6</v>
      </c>
      <c r="F181" s="29">
        <f>F179*1.6</f>
        <v>17.7666048</v>
      </c>
      <c r="G181" s="22"/>
      <c r="H181" s="22"/>
      <c r="I181" s="9"/>
      <c r="J181" s="22"/>
      <c r="K181" s="9"/>
      <c r="L181" s="22"/>
      <c r="M181" s="22"/>
    </row>
    <row r="182" spans="1:13" s="28" customFormat="1" ht="69.75" customHeight="1">
      <c r="A182" s="55">
        <v>7</v>
      </c>
      <c r="B182" s="57" t="s">
        <v>86</v>
      </c>
      <c r="C182" s="1" t="s">
        <v>87</v>
      </c>
      <c r="D182" s="5" t="s">
        <v>40</v>
      </c>
      <c r="E182" s="25"/>
      <c r="F182" s="26">
        <v>68</v>
      </c>
      <c r="G182" s="22"/>
      <c r="H182" s="22"/>
      <c r="I182" s="27"/>
      <c r="J182" s="22"/>
      <c r="K182" s="27"/>
      <c r="L182" s="22"/>
      <c r="M182" s="22"/>
    </row>
    <row r="183" spans="1:13" s="28" customFormat="1" outlineLevel="1">
      <c r="A183" s="56"/>
      <c r="B183" s="56"/>
      <c r="C183" s="18" t="s">
        <v>19</v>
      </c>
      <c r="D183" s="5" t="s">
        <v>13</v>
      </c>
      <c r="E183" s="25">
        <v>0.38644000000000001</v>
      </c>
      <c r="F183" s="29">
        <f>E183*F182</f>
        <v>26.277920000000002</v>
      </c>
      <c r="G183" s="22"/>
      <c r="H183" s="22"/>
      <c r="I183" s="27"/>
      <c r="J183" s="22"/>
      <c r="K183" s="27"/>
      <c r="L183" s="22"/>
      <c r="M183" s="22"/>
    </row>
    <row r="184" spans="1:13" s="28" customFormat="1" ht="28.5" outlineLevel="1">
      <c r="A184" s="56"/>
      <c r="B184" s="56"/>
      <c r="C184" s="18" t="s">
        <v>65</v>
      </c>
      <c r="D184" s="5" t="s">
        <v>14</v>
      </c>
      <c r="E184" s="25">
        <v>2.2600000000000002E-2</v>
      </c>
      <c r="F184" s="29">
        <f>E184*F182</f>
        <v>1.5368000000000002</v>
      </c>
      <c r="G184" s="22"/>
      <c r="H184" s="22"/>
      <c r="I184" s="27"/>
      <c r="J184" s="22"/>
      <c r="K184" s="27"/>
      <c r="L184" s="22"/>
      <c r="M184" s="22"/>
    </row>
    <row r="185" spans="1:13" s="28" customFormat="1" outlineLevel="1">
      <c r="A185" s="56"/>
      <c r="B185" s="56"/>
      <c r="C185" s="18" t="s">
        <v>66</v>
      </c>
      <c r="D185" s="5" t="s">
        <v>16</v>
      </c>
      <c r="E185" s="25">
        <v>1.3099999999999999E-2</v>
      </c>
      <c r="F185" s="29">
        <f>E185*F182</f>
        <v>0.89079999999999993</v>
      </c>
      <c r="G185" s="22"/>
      <c r="H185" s="22"/>
      <c r="I185" s="27"/>
      <c r="J185" s="22"/>
      <c r="K185" s="27"/>
      <c r="L185" s="22"/>
      <c r="M185" s="22"/>
    </row>
    <row r="186" spans="1:13" s="28" customFormat="1" outlineLevel="1">
      <c r="A186" s="56"/>
      <c r="B186" s="56"/>
      <c r="C186" s="18" t="s">
        <v>67</v>
      </c>
      <c r="D186" s="5" t="s">
        <v>20</v>
      </c>
      <c r="E186" s="25">
        <v>0.16319999999999998</v>
      </c>
      <c r="F186" s="29">
        <f>E186*F182</f>
        <v>11.097599999999998</v>
      </c>
      <c r="G186" s="22"/>
      <c r="H186" s="22"/>
      <c r="I186" s="27"/>
      <c r="J186" s="22"/>
      <c r="K186" s="27"/>
      <c r="L186" s="22"/>
      <c r="M186" s="22"/>
    </row>
    <row r="187" spans="1:13" s="28" customFormat="1">
      <c r="A187" s="56"/>
      <c r="B187" s="56"/>
      <c r="C187" s="18" t="s">
        <v>88</v>
      </c>
      <c r="D187" s="5" t="s">
        <v>31</v>
      </c>
      <c r="E187" s="32" t="s">
        <v>80</v>
      </c>
      <c r="F187" s="29">
        <v>0.16741600000000004</v>
      </c>
      <c r="G187" s="22"/>
      <c r="H187" s="22"/>
      <c r="I187" s="27"/>
      <c r="J187" s="22"/>
      <c r="K187" s="27"/>
      <c r="L187" s="22"/>
      <c r="M187" s="22"/>
    </row>
    <row r="188" spans="1:13" s="28" customFormat="1" outlineLevel="1">
      <c r="A188" s="61"/>
      <c r="B188" s="61"/>
      <c r="C188" s="18" t="s">
        <v>68</v>
      </c>
      <c r="D188" s="5" t="s">
        <v>40</v>
      </c>
      <c r="E188" s="25">
        <v>9.3399999999999993E-3</v>
      </c>
      <c r="F188" s="29">
        <f>E188*F182</f>
        <v>0.63511999999999991</v>
      </c>
      <c r="G188" s="22"/>
      <c r="H188" s="22"/>
      <c r="I188" s="27"/>
      <c r="J188" s="22"/>
      <c r="K188" s="27"/>
      <c r="L188" s="22"/>
      <c r="M188" s="22"/>
    </row>
    <row r="189" spans="1:13" s="28" customFormat="1" outlineLevel="1">
      <c r="A189" s="61"/>
      <c r="B189" s="61"/>
      <c r="C189" s="18" t="s">
        <v>18</v>
      </c>
      <c r="D189" s="5" t="s">
        <v>16</v>
      </c>
      <c r="E189" s="25">
        <v>5.6400000000000009E-3</v>
      </c>
      <c r="F189" s="29">
        <f>E189*F182</f>
        <v>0.38352000000000008</v>
      </c>
      <c r="G189" s="22"/>
      <c r="H189" s="22"/>
      <c r="I189" s="27"/>
      <c r="J189" s="22"/>
      <c r="K189" s="27"/>
      <c r="L189" s="22"/>
      <c r="M189" s="22"/>
    </row>
    <row r="190" spans="1:13" s="28" customFormat="1" outlineLevel="1">
      <c r="A190" s="61"/>
      <c r="B190" s="61"/>
      <c r="C190" s="18" t="s">
        <v>48</v>
      </c>
      <c r="D190" s="5" t="s">
        <v>20</v>
      </c>
      <c r="E190" s="25">
        <v>1.78E-2</v>
      </c>
      <c r="F190" s="29">
        <f>E190*F182</f>
        <v>1.2103999999999999</v>
      </c>
      <c r="G190" s="22"/>
      <c r="H190" s="22"/>
      <c r="I190" s="27"/>
      <c r="J190" s="22"/>
      <c r="K190" s="27"/>
      <c r="L190" s="22"/>
      <c r="M190" s="22"/>
    </row>
    <row r="191" spans="1:13" s="28" customFormat="1" ht="36" customHeight="1" outlineLevel="1">
      <c r="A191" s="61"/>
      <c r="B191" s="61"/>
      <c r="C191" s="18" t="s">
        <v>157</v>
      </c>
      <c r="D191" s="5" t="s">
        <v>31</v>
      </c>
      <c r="E191" s="25"/>
      <c r="F191" s="29">
        <f>F186*2.4</f>
        <v>26.634239999999995</v>
      </c>
      <c r="G191" s="22"/>
      <c r="H191" s="22"/>
      <c r="I191" s="27"/>
      <c r="J191" s="22"/>
      <c r="K191" s="27"/>
      <c r="L191" s="22"/>
      <c r="M191" s="22"/>
    </row>
    <row r="192" spans="1:13" s="28" customFormat="1" ht="34.5" customHeight="1" outlineLevel="1">
      <c r="A192" s="62"/>
      <c r="B192" s="62"/>
      <c r="C192" s="18" t="s">
        <v>158</v>
      </c>
      <c r="D192" s="5" t="s">
        <v>31</v>
      </c>
      <c r="E192" s="25"/>
      <c r="F192" s="29">
        <f>F187</f>
        <v>0.16741600000000004</v>
      </c>
      <c r="G192" s="22"/>
      <c r="H192" s="22"/>
      <c r="I192" s="27"/>
      <c r="J192" s="22"/>
      <c r="K192" s="27"/>
      <c r="L192" s="22"/>
      <c r="M192" s="22"/>
    </row>
    <row r="193" spans="1:13" s="28" customFormat="1" ht="38.25" customHeight="1">
      <c r="A193" s="55">
        <v>8</v>
      </c>
      <c r="B193" s="57" t="s">
        <v>95</v>
      </c>
      <c r="C193" s="1" t="s">
        <v>96</v>
      </c>
      <c r="D193" s="5" t="s">
        <v>40</v>
      </c>
      <c r="E193" s="25"/>
      <c r="F193" s="26">
        <f>F182</f>
        <v>68</v>
      </c>
      <c r="G193" s="22"/>
      <c r="H193" s="22"/>
      <c r="I193" s="27"/>
      <c r="J193" s="22"/>
      <c r="K193" s="27"/>
      <c r="L193" s="22"/>
      <c r="M193" s="22"/>
    </row>
    <row r="194" spans="1:13" s="28" customFormat="1" outlineLevel="1">
      <c r="A194" s="56"/>
      <c r="B194" s="56"/>
      <c r="C194" s="18" t="s">
        <v>19</v>
      </c>
      <c r="D194" s="5" t="s">
        <v>13</v>
      </c>
      <c r="E194" s="25">
        <v>0.121</v>
      </c>
      <c r="F194" s="29">
        <f>E194*F193</f>
        <v>8.2279999999999998</v>
      </c>
      <c r="G194" s="22"/>
      <c r="H194" s="22"/>
      <c r="I194" s="27"/>
      <c r="J194" s="22"/>
      <c r="K194" s="27"/>
      <c r="L194" s="22"/>
      <c r="M194" s="22"/>
    </row>
    <row r="195" spans="1:13" s="28" customFormat="1" outlineLevel="1">
      <c r="A195" s="56"/>
      <c r="B195" s="3" t="s">
        <v>97</v>
      </c>
      <c r="C195" s="18" t="s">
        <v>98</v>
      </c>
      <c r="D195" s="5" t="s">
        <v>79</v>
      </c>
      <c r="E195" s="25">
        <v>0.4</v>
      </c>
      <c r="F195" s="29">
        <f>E195*F193</f>
        <v>27.200000000000003</v>
      </c>
      <c r="G195" s="22"/>
      <c r="H195" s="22"/>
      <c r="I195" s="27"/>
      <c r="J195" s="22"/>
      <c r="K195" s="27"/>
      <c r="L195" s="22"/>
      <c r="M195" s="22"/>
    </row>
    <row r="196" spans="1:13" ht="83.25" customHeight="1">
      <c r="A196" s="55">
        <v>9</v>
      </c>
      <c r="B196" s="57" t="s">
        <v>107</v>
      </c>
      <c r="C196" s="1" t="s">
        <v>108</v>
      </c>
      <c r="D196" s="5" t="s">
        <v>20</v>
      </c>
      <c r="E196" s="25"/>
      <c r="F196" s="26">
        <v>4.2</v>
      </c>
      <c r="G196" s="22"/>
      <c r="H196" s="22"/>
      <c r="I196" s="9"/>
      <c r="J196" s="22"/>
      <c r="K196" s="9"/>
      <c r="L196" s="22"/>
      <c r="M196" s="22"/>
    </row>
    <row r="197" spans="1:13" ht="23.25" customHeight="1" outlineLevel="1">
      <c r="A197" s="56"/>
      <c r="B197" s="56"/>
      <c r="C197" s="18" t="s">
        <v>19</v>
      </c>
      <c r="D197" s="5" t="s">
        <v>13</v>
      </c>
      <c r="E197" s="25">
        <v>0.15</v>
      </c>
      <c r="F197" s="29">
        <f>E197*F196</f>
        <v>0.63</v>
      </c>
      <c r="G197" s="22"/>
      <c r="H197" s="22"/>
      <c r="I197" s="9"/>
      <c r="J197" s="22"/>
      <c r="K197" s="9"/>
      <c r="L197" s="22"/>
      <c r="M197" s="22"/>
    </row>
    <row r="198" spans="1:13" ht="28.5" outlineLevel="1">
      <c r="A198" s="56"/>
      <c r="B198" s="56"/>
      <c r="C198" s="18" t="s">
        <v>109</v>
      </c>
      <c r="D198" s="5" t="s">
        <v>110</v>
      </c>
      <c r="E198" s="25">
        <v>2.1600000000000001E-2</v>
      </c>
      <c r="F198" s="29">
        <f>E198*F196</f>
        <v>9.0720000000000009E-2</v>
      </c>
      <c r="G198" s="22"/>
      <c r="H198" s="22"/>
      <c r="I198" s="9"/>
      <c r="J198" s="22"/>
      <c r="K198" s="9"/>
      <c r="L198" s="22"/>
      <c r="M198" s="22"/>
    </row>
    <row r="199" spans="1:13" ht="28.5" outlineLevel="1">
      <c r="A199" s="56"/>
      <c r="B199" s="56"/>
      <c r="C199" s="18" t="s">
        <v>111</v>
      </c>
      <c r="D199" s="5" t="s">
        <v>110</v>
      </c>
      <c r="E199" s="25">
        <v>2.7300000000000001E-2</v>
      </c>
      <c r="F199" s="29">
        <f>E199*F196</f>
        <v>0.11466000000000001</v>
      </c>
      <c r="G199" s="22"/>
      <c r="H199" s="22"/>
      <c r="I199" s="9"/>
      <c r="J199" s="22"/>
      <c r="K199" s="9"/>
      <c r="L199" s="22"/>
      <c r="M199" s="22"/>
    </row>
    <row r="200" spans="1:13" ht="28.5" outlineLevel="1">
      <c r="A200" s="56"/>
      <c r="B200" s="56"/>
      <c r="C200" s="18" t="s">
        <v>112</v>
      </c>
      <c r="D200" s="5" t="s">
        <v>110</v>
      </c>
      <c r="E200" s="25">
        <v>9.7000000000000003E-3</v>
      </c>
      <c r="F200" s="29">
        <f>E200*F196</f>
        <v>4.0740000000000005E-2</v>
      </c>
      <c r="G200" s="22"/>
      <c r="H200" s="22"/>
      <c r="I200" s="9"/>
      <c r="J200" s="22"/>
      <c r="K200" s="9"/>
      <c r="L200" s="22"/>
      <c r="M200" s="22"/>
    </row>
    <row r="201" spans="1:13" outlineLevel="1">
      <c r="A201" s="56"/>
      <c r="B201" s="56"/>
      <c r="C201" s="18" t="s">
        <v>113</v>
      </c>
      <c r="D201" s="5" t="s">
        <v>20</v>
      </c>
      <c r="E201" s="25">
        <v>1.22</v>
      </c>
      <c r="F201" s="29">
        <f>E201*F196</f>
        <v>5.1239999999999997</v>
      </c>
      <c r="G201" s="22"/>
      <c r="H201" s="22"/>
      <c r="I201" s="9"/>
      <c r="J201" s="22"/>
      <c r="K201" s="9"/>
      <c r="L201" s="22"/>
      <c r="M201" s="22"/>
    </row>
    <row r="202" spans="1:13" outlineLevel="1">
      <c r="A202" s="56"/>
      <c r="B202" s="56"/>
      <c r="C202" s="18" t="s">
        <v>48</v>
      </c>
      <c r="D202" s="5" t="s">
        <v>20</v>
      </c>
      <c r="E202" s="25">
        <v>7.0000000000000007E-2</v>
      </c>
      <c r="F202" s="29">
        <f>E202*F196</f>
        <v>0.29400000000000004</v>
      </c>
      <c r="G202" s="22"/>
      <c r="H202" s="22"/>
      <c r="I202" s="9"/>
      <c r="J202" s="22"/>
      <c r="K202" s="9"/>
      <c r="L202" s="22"/>
      <c r="M202" s="22"/>
    </row>
    <row r="203" spans="1:13" ht="28.5" outlineLevel="1">
      <c r="A203" s="52"/>
      <c r="B203" s="52"/>
      <c r="C203" s="18" t="s">
        <v>159</v>
      </c>
      <c r="D203" s="5" t="s">
        <v>31</v>
      </c>
      <c r="E203" s="25">
        <v>1.6</v>
      </c>
      <c r="F203" s="29">
        <f>E203*F201</f>
        <v>8.1983999999999995</v>
      </c>
      <c r="G203" s="22"/>
      <c r="H203" s="22"/>
      <c r="I203" s="9"/>
      <c r="J203" s="22"/>
      <c r="K203" s="9"/>
      <c r="L203" s="22"/>
      <c r="M203" s="22"/>
    </row>
    <row r="204" spans="1:13">
      <c r="A204" s="2"/>
      <c r="B204" s="3"/>
      <c r="C204" s="4" t="s">
        <v>64</v>
      </c>
      <c r="D204" s="5"/>
      <c r="E204" s="29"/>
      <c r="F204" s="29"/>
      <c r="G204" s="22"/>
      <c r="H204" s="22"/>
      <c r="I204" s="9"/>
      <c r="J204" s="22"/>
      <c r="K204" s="9"/>
      <c r="L204" s="22"/>
      <c r="M204" s="8"/>
    </row>
    <row r="205" spans="1:13">
      <c r="A205" s="2"/>
      <c r="B205" s="3"/>
      <c r="C205" s="6" t="s">
        <v>77</v>
      </c>
      <c r="D205" s="5"/>
      <c r="E205" s="29"/>
      <c r="F205" s="29"/>
      <c r="G205" s="22"/>
      <c r="H205" s="22"/>
      <c r="I205" s="9"/>
      <c r="J205" s="22"/>
      <c r="K205" s="9"/>
      <c r="L205" s="22"/>
      <c r="M205" s="8"/>
    </row>
    <row r="206" spans="1:13">
      <c r="A206" s="2"/>
      <c r="B206" s="20"/>
      <c r="C206" s="6" t="s">
        <v>58</v>
      </c>
      <c r="D206" s="21" t="s">
        <v>160</v>
      </c>
      <c r="E206" s="8"/>
      <c r="F206" s="8"/>
      <c r="G206" s="8"/>
      <c r="H206" s="8"/>
      <c r="I206" s="8"/>
      <c r="J206" s="8"/>
      <c r="K206" s="8"/>
      <c r="L206" s="22"/>
      <c r="M206" s="8"/>
    </row>
    <row r="207" spans="1:13">
      <c r="A207" s="2"/>
      <c r="B207" s="20"/>
      <c r="C207" s="6" t="s">
        <v>8</v>
      </c>
      <c r="D207" s="15" t="s">
        <v>16</v>
      </c>
      <c r="E207" s="8"/>
      <c r="F207" s="8"/>
      <c r="G207" s="8"/>
      <c r="H207" s="8"/>
      <c r="I207" s="8"/>
      <c r="J207" s="8"/>
      <c r="K207" s="8"/>
      <c r="L207" s="8"/>
      <c r="M207" s="8"/>
    </row>
    <row r="208" spans="1:13">
      <c r="A208" s="2"/>
      <c r="B208" s="20"/>
      <c r="C208" s="6" t="s">
        <v>59</v>
      </c>
      <c r="D208" s="21" t="s">
        <v>160</v>
      </c>
      <c r="E208" s="8"/>
      <c r="F208" s="8"/>
      <c r="G208" s="8"/>
      <c r="H208" s="8"/>
      <c r="I208" s="8"/>
      <c r="J208" s="8"/>
      <c r="K208" s="8"/>
      <c r="L208" s="8"/>
      <c r="M208" s="8"/>
    </row>
    <row r="209" spans="1:13">
      <c r="A209" s="2"/>
      <c r="B209" s="20"/>
      <c r="C209" s="6" t="s">
        <v>8</v>
      </c>
      <c r="D209" s="15" t="s">
        <v>16</v>
      </c>
      <c r="E209" s="8"/>
      <c r="F209" s="8"/>
      <c r="G209" s="8"/>
      <c r="H209" s="8"/>
      <c r="I209" s="8"/>
      <c r="J209" s="8"/>
      <c r="K209" s="8"/>
      <c r="L209" s="8"/>
      <c r="M209" s="8"/>
    </row>
    <row r="210" spans="1:13" ht="30">
      <c r="A210" s="2"/>
      <c r="B210" s="20"/>
      <c r="C210" s="6" t="s">
        <v>60</v>
      </c>
      <c r="D210" s="21">
        <v>0.03</v>
      </c>
      <c r="E210" s="8"/>
      <c r="F210" s="8"/>
      <c r="G210" s="8"/>
      <c r="H210" s="8"/>
      <c r="I210" s="8"/>
      <c r="J210" s="8"/>
      <c r="K210" s="8"/>
      <c r="L210" s="8"/>
      <c r="M210" s="8"/>
    </row>
    <row r="211" spans="1:13">
      <c r="A211" s="2"/>
      <c r="B211" s="20"/>
      <c r="C211" s="6" t="s">
        <v>8</v>
      </c>
      <c r="D211" s="15" t="s">
        <v>16</v>
      </c>
      <c r="E211" s="8"/>
      <c r="F211" s="8"/>
      <c r="G211" s="8"/>
      <c r="H211" s="8"/>
      <c r="I211" s="8"/>
      <c r="J211" s="8"/>
      <c r="K211" s="8"/>
      <c r="L211" s="8"/>
      <c r="M211" s="8"/>
    </row>
    <row r="212" spans="1:13">
      <c r="A212" s="2"/>
      <c r="B212" s="20"/>
      <c r="C212" s="6" t="s">
        <v>61</v>
      </c>
      <c r="D212" s="21">
        <v>0.18</v>
      </c>
      <c r="E212" s="8"/>
      <c r="F212" s="8"/>
      <c r="G212" s="8"/>
      <c r="H212" s="8"/>
      <c r="I212" s="8"/>
      <c r="J212" s="8"/>
      <c r="K212" s="8"/>
      <c r="L212" s="8"/>
      <c r="M212" s="8"/>
    </row>
    <row r="213" spans="1:13">
      <c r="A213" s="2"/>
      <c r="B213" s="20"/>
      <c r="C213" s="6" t="s">
        <v>8</v>
      </c>
      <c r="D213" s="15" t="s">
        <v>16</v>
      </c>
      <c r="E213" s="8"/>
      <c r="F213" s="8"/>
      <c r="G213" s="8"/>
      <c r="H213" s="8"/>
      <c r="I213" s="8"/>
      <c r="J213" s="8"/>
      <c r="K213" s="8"/>
      <c r="L213" s="8"/>
      <c r="M213" s="8"/>
    </row>
    <row r="216" spans="1:13" ht="18" customHeight="1">
      <c r="A216" s="60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</row>
  </sheetData>
  <mergeCells count="71">
    <mergeCell ref="A196:A203"/>
    <mergeCell ref="B196:B203"/>
    <mergeCell ref="A216:M216"/>
    <mergeCell ref="A171:A181"/>
    <mergeCell ref="B171:B181"/>
    <mergeCell ref="A182:A192"/>
    <mergeCell ref="B182:B192"/>
    <mergeCell ref="A193:A195"/>
    <mergeCell ref="B193:B194"/>
    <mergeCell ref="A163:A170"/>
    <mergeCell ref="B163:B170"/>
    <mergeCell ref="A126:A135"/>
    <mergeCell ref="B126:B135"/>
    <mergeCell ref="A136:A138"/>
    <mergeCell ref="B136:B137"/>
    <mergeCell ref="A139:A146"/>
    <mergeCell ref="B139:B146"/>
    <mergeCell ref="A150:A151"/>
    <mergeCell ref="B150:B151"/>
    <mergeCell ref="A152:A156"/>
    <mergeCell ref="B152:B156"/>
    <mergeCell ref="A158:A162"/>
    <mergeCell ref="A115:A125"/>
    <mergeCell ref="B115:B125"/>
    <mergeCell ref="A71:A78"/>
    <mergeCell ref="B71:B77"/>
    <mergeCell ref="A79:A82"/>
    <mergeCell ref="B79:B82"/>
    <mergeCell ref="A83:A86"/>
    <mergeCell ref="B83:B86"/>
    <mergeCell ref="A88:A92"/>
    <mergeCell ref="A96:A103"/>
    <mergeCell ref="B96:B103"/>
    <mergeCell ref="A104:A114"/>
    <mergeCell ref="B104:B114"/>
    <mergeCell ref="A50:A56"/>
    <mergeCell ref="B50:B56"/>
    <mergeCell ref="A57:A66"/>
    <mergeCell ref="B57:B65"/>
    <mergeCell ref="A67:A70"/>
    <mergeCell ref="B67:B69"/>
    <mergeCell ref="A35:A36"/>
    <mergeCell ref="B35:B36"/>
    <mergeCell ref="A37:A42"/>
    <mergeCell ref="B37:B41"/>
    <mergeCell ref="A43:A49"/>
    <mergeCell ref="B43:B49"/>
    <mergeCell ref="A32:A34"/>
    <mergeCell ref="B32:B34"/>
    <mergeCell ref="M3:M4"/>
    <mergeCell ref="A7:A8"/>
    <mergeCell ref="B7:B8"/>
    <mergeCell ref="A11:A15"/>
    <mergeCell ref="B11:B15"/>
    <mergeCell ref="A16:A17"/>
    <mergeCell ref="B16:B17"/>
    <mergeCell ref="A18:A19"/>
    <mergeCell ref="B18:B19"/>
    <mergeCell ref="A21:A25"/>
    <mergeCell ref="A26:A28"/>
    <mergeCell ref="B26:B28"/>
    <mergeCell ref="A1:M1"/>
    <mergeCell ref="B2:D2"/>
    <mergeCell ref="J2:M2"/>
    <mergeCell ref="A3:A4"/>
    <mergeCell ref="B3:B4"/>
    <mergeCell ref="C3:C4"/>
    <mergeCell ref="D3:D4"/>
    <mergeCell ref="E3:F3"/>
    <mergeCell ref="G3:H3"/>
    <mergeCell ref="I3:J3"/>
  </mergeCells>
  <conditionalFormatting sqref="A1:A2 A205:M213 A20 C20:G20 I20 K20 K11:K17 F2:J2 A96:G104 I96:I104 K96:K97 A3:M5 I11:I17 A12:G17 A6:B6 D6:M6 A26:G28 I26:I28 K26:K28 K101:K104 M96:M114 A94:G94 I94 K94 A7:M8 M9 L147:L148 M147 L94:L114 L93:M93 J93:J114 H93:H114 L67:M70 J67:J70 H67:H70 H79:H82 J79:J82 L79:M82 L149:M162 H147:H181 J147:J181 L163:L181 M11:M29 L9:L29 J9:J29 H9:H29 A11:E11 G11">
    <cfRule type="cellIs" dxfId="130" priority="103" operator="equal">
      <formula>0</formula>
    </cfRule>
  </conditionalFormatting>
  <conditionalFormatting sqref="A21:C21 B22:G23 E21:G21 I21:I23 K21:K23">
    <cfRule type="cellIs" dxfId="129" priority="104" operator="equal">
      <formula>0</formula>
    </cfRule>
  </conditionalFormatting>
  <conditionalFormatting sqref="B24:G24 B25:C25 E25:G25 I24:I25 K24:K25">
    <cfRule type="cellIs" dxfId="128" priority="105" operator="equal">
      <formula>0</formula>
    </cfRule>
  </conditionalFormatting>
  <conditionalFormatting sqref="D25">
    <cfRule type="cellIs" dxfId="127" priority="106" operator="equal">
      <formula>0</formula>
    </cfRule>
  </conditionalFormatting>
  <conditionalFormatting sqref="B20">
    <cfRule type="cellIs" dxfId="126" priority="107" operator="equal">
      <formula>0</formula>
    </cfRule>
  </conditionalFormatting>
  <conditionalFormatting sqref="A18:G19 I18:I19 K18:K19">
    <cfRule type="cellIs" dxfId="125" priority="108" operator="equal">
      <formula>0</formula>
    </cfRule>
  </conditionalFormatting>
  <conditionalFormatting sqref="D21">
    <cfRule type="cellIs" dxfId="124" priority="109" operator="equal">
      <formula>0</formula>
    </cfRule>
  </conditionalFormatting>
  <conditionalFormatting sqref="C105">
    <cfRule type="cellIs" dxfId="123" priority="110" operator="equal">
      <formula>0</formula>
    </cfRule>
  </conditionalFormatting>
  <conditionalFormatting sqref="E112:G112 D105:G105 C112 C106:G111 I105:I112 K105 K112">
    <cfRule type="cellIs" dxfId="122" priority="111" operator="equal">
      <formula>0</formula>
    </cfRule>
  </conditionalFormatting>
  <conditionalFormatting sqref="E113:G113 C113 C114:G114 I113:I114 K113">
    <cfRule type="cellIs" dxfId="121" priority="112" operator="equal">
      <formula>0</formula>
    </cfRule>
  </conditionalFormatting>
  <conditionalFormatting sqref="D112">
    <cfRule type="cellIs" dxfId="120" priority="113" operator="equal">
      <formula>0</formula>
    </cfRule>
  </conditionalFormatting>
  <conditionalFormatting sqref="D113">
    <cfRule type="cellIs" dxfId="119" priority="114" operator="equal">
      <formula>0</formula>
    </cfRule>
  </conditionalFormatting>
  <conditionalFormatting sqref="B2">
    <cfRule type="cellIs" dxfId="118" priority="115" operator="equal">
      <formula>0</formula>
    </cfRule>
  </conditionalFormatting>
  <conditionalFormatting sqref="M94:M95">
    <cfRule type="cellIs" dxfId="117" priority="116" operator="equal">
      <formula>0</formula>
    </cfRule>
  </conditionalFormatting>
  <conditionalFormatting sqref="C6">
    <cfRule type="cellIs" dxfId="116" priority="117" operator="equal">
      <formula>0</formula>
    </cfRule>
  </conditionalFormatting>
  <conditionalFormatting sqref="A9:G9 I9 K9">
    <cfRule type="cellIs" dxfId="115" priority="118" operator="equal">
      <formula>0</formula>
    </cfRule>
  </conditionalFormatting>
  <conditionalFormatting sqref="A10:G10 I10 K10 M10">
    <cfRule type="cellIs" dxfId="114" priority="119" operator="equal">
      <formula>0</formula>
    </cfRule>
  </conditionalFormatting>
  <conditionalFormatting sqref="A95:G95 I95 K95">
    <cfRule type="cellIs" dxfId="113" priority="120" operator="equal">
      <formula>0</formula>
    </cfRule>
  </conditionalFormatting>
  <conditionalFormatting sqref="K147 A147:G147 I147 I149 K149">
    <cfRule type="cellIs" dxfId="112" priority="121" operator="equal">
      <formula>0</formula>
    </cfRule>
  </conditionalFormatting>
  <conditionalFormatting sqref="A148:G148 I148 K148 M148">
    <cfRule type="cellIs" dxfId="111" priority="122" operator="equal">
      <formula>0</formula>
    </cfRule>
  </conditionalFormatting>
  <conditionalFormatting sqref="A29:G29 I29 K29">
    <cfRule type="cellIs" dxfId="110" priority="123" operator="equal">
      <formula>0</formula>
    </cfRule>
  </conditionalFormatting>
  <conditionalFormatting sqref="A149:G149">
    <cfRule type="cellIs" dxfId="109" priority="124" operator="equal">
      <formula>0</formula>
    </cfRule>
  </conditionalFormatting>
  <conditionalFormatting sqref="A204:M204">
    <cfRule type="cellIs" dxfId="108" priority="125" operator="equal">
      <formula>0</formula>
    </cfRule>
  </conditionalFormatting>
  <conditionalFormatting sqref="D158">
    <cfRule type="cellIs" dxfId="107" priority="126" operator="equal">
      <formula>0</formula>
    </cfRule>
  </conditionalFormatting>
  <conditionalFormatting sqref="B161:G161 B162:C162 E162:G162 I161:I162 K161:K162">
    <cfRule type="cellIs" dxfId="106" priority="127" operator="equal">
      <formula>0</formula>
    </cfRule>
  </conditionalFormatting>
  <conditionalFormatting sqref="B157">
    <cfRule type="cellIs" dxfId="105" priority="128" operator="equal">
      <formula>0</formula>
    </cfRule>
  </conditionalFormatting>
  <conditionalFormatting sqref="A158:C158 B159:G160 E158:G158 I158:I160 K158:K160">
    <cfRule type="cellIs" dxfId="104" priority="129" operator="equal">
      <formula>0</formula>
    </cfRule>
  </conditionalFormatting>
  <conditionalFormatting sqref="A150:G150 A157 C153:G157 A152:G152 C151:G151 I150:I157 K150:K157">
    <cfRule type="cellIs" dxfId="103" priority="130" operator="equal">
      <formula>0</formula>
    </cfRule>
  </conditionalFormatting>
  <conditionalFormatting sqref="D162">
    <cfRule type="cellIs" dxfId="102" priority="131" operator="equal">
      <formula>0</formula>
    </cfRule>
  </conditionalFormatting>
  <conditionalFormatting sqref="K114">
    <cfRule type="cellIs" dxfId="101" priority="102" operator="equal">
      <formula>0</formula>
    </cfRule>
  </conditionalFormatting>
  <conditionalFormatting sqref="J139:J146 H139:H146 L139:M146">
    <cfRule type="cellIs" dxfId="100" priority="99" operator="equal">
      <formula>0</formula>
    </cfRule>
  </conditionalFormatting>
  <conditionalFormatting sqref="K141:K143">
    <cfRule type="cellIs" dxfId="99" priority="98" operator="equal">
      <formula>0</formula>
    </cfRule>
  </conditionalFormatting>
  <conditionalFormatting sqref="A139:G139 C140:G144 I139:I144 K139:K140 K144">
    <cfRule type="cellIs" dxfId="98" priority="101" operator="equal">
      <formula>0</formula>
    </cfRule>
  </conditionalFormatting>
  <conditionalFormatting sqref="C145:G146 I145:I146 K145:K146">
    <cfRule type="cellIs" dxfId="97" priority="100" operator="equal">
      <formula>0</formula>
    </cfRule>
  </conditionalFormatting>
  <conditionalFormatting sqref="A163:G171 I163:I171 K163:K164 K168:K171 M163:M181">
    <cfRule type="cellIs" dxfId="96" priority="92" operator="equal">
      <formula>0</formula>
    </cfRule>
  </conditionalFormatting>
  <conditionalFormatting sqref="C172">
    <cfRule type="cellIs" dxfId="95" priority="93" operator="equal">
      <formula>0</formula>
    </cfRule>
  </conditionalFormatting>
  <conditionalFormatting sqref="E179:G179 D172:G172 C179 C173:G178 I172:I179 K172 K179">
    <cfRule type="cellIs" dxfId="94" priority="94" operator="equal">
      <formula>0</formula>
    </cfRule>
  </conditionalFormatting>
  <conditionalFormatting sqref="E180:G180 C180 C181:G181 I180:I181 K180">
    <cfRule type="cellIs" dxfId="93" priority="95" operator="equal">
      <formula>0</formula>
    </cfRule>
  </conditionalFormatting>
  <conditionalFormatting sqref="D179">
    <cfRule type="cellIs" dxfId="92" priority="96" operator="equal">
      <formula>0</formula>
    </cfRule>
  </conditionalFormatting>
  <conditionalFormatting sqref="D180">
    <cfRule type="cellIs" dxfId="91" priority="97" operator="equal">
      <formula>0</formula>
    </cfRule>
  </conditionalFormatting>
  <conditionalFormatting sqref="K181">
    <cfRule type="cellIs" dxfId="90" priority="91" operator="equal">
      <formula>0</formula>
    </cfRule>
  </conditionalFormatting>
  <conditionalFormatting sqref="J196:J203 H196:H203 L196:M203">
    <cfRule type="cellIs" dxfId="89" priority="88" operator="equal">
      <formula>0</formula>
    </cfRule>
  </conditionalFormatting>
  <conditionalFormatting sqref="K198:K200">
    <cfRule type="cellIs" dxfId="88" priority="87" operator="equal">
      <formula>0</formula>
    </cfRule>
  </conditionalFormatting>
  <conditionalFormatting sqref="A196:G196 C197:G201 I196:I201 K196:K197 K201">
    <cfRule type="cellIs" dxfId="87" priority="90" operator="equal">
      <formula>0</formula>
    </cfRule>
  </conditionalFormatting>
  <conditionalFormatting sqref="C202:G203 I202:I203 K202:K203">
    <cfRule type="cellIs" dxfId="86" priority="89" operator="equal">
      <formula>0</formula>
    </cfRule>
  </conditionalFormatting>
  <conditionalFormatting sqref="H30 J30 L30">
    <cfRule type="cellIs" dxfId="85" priority="84" operator="equal">
      <formula>0</formula>
    </cfRule>
  </conditionalFormatting>
  <conditionalFormatting sqref="A93:G93 I93 K93">
    <cfRule type="cellIs" dxfId="84" priority="85" operator="equal">
      <formula>0</formula>
    </cfRule>
  </conditionalFormatting>
  <conditionalFormatting sqref="M30 A30:G30 I30 K30">
    <cfRule type="cellIs" dxfId="83" priority="86" operator="equal">
      <formula>0</formula>
    </cfRule>
  </conditionalFormatting>
  <conditionalFormatting sqref="H31:H42 J31:J42 L31:M42 L83:M92 J83:J92 H83:H92">
    <cfRule type="cellIs" dxfId="82" priority="83" operator="equal">
      <formula>0</formula>
    </cfRule>
  </conditionalFormatting>
  <conditionalFormatting sqref="C40:G41 I40:I41 K40:K41 C67:G67 I67:I70 K67:K70 K83:K87 I83:I87">
    <cfRule type="cellIs" dxfId="81" priority="70" operator="equal">
      <formula>0</formula>
    </cfRule>
  </conditionalFormatting>
  <conditionalFormatting sqref="B70">
    <cfRule type="cellIs" dxfId="80" priority="71" operator="equal">
      <formula>0</formula>
    </cfRule>
  </conditionalFormatting>
  <conditionalFormatting sqref="B87">
    <cfRule type="cellIs" dxfId="79" priority="72" operator="equal">
      <formula>0</formula>
    </cfRule>
  </conditionalFormatting>
  <conditionalFormatting sqref="B67">
    <cfRule type="cellIs" dxfId="78" priority="73" operator="equal">
      <formula>0</formula>
    </cfRule>
  </conditionalFormatting>
  <conditionalFormatting sqref="A32:G32 A35:G35 C33:G34 A37:G37 C36:G36 C38:G39 I32:I39 K32:K39">
    <cfRule type="cellIs" dxfId="77" priority="74" operator="equal">
      <formula>0</formula>
    </cfRule>
  </conditionalFormatting>
  <conditionalFormatting sqref="B42:G42 I42 K42">
    <cfRule type="cellIs" dxfId="76" priority="75" operator="equal">
      <formula>0</formula>
    </cfRule>
  </conditionalFormatting>
  <conditionalFormatting sqref="D92">
    <cfRule type="cellIs" dxfId="75" priority="76" operator="equal">
      <formula>0</formula>
    </cfRule>
  </conditionalFormatting>
  <conditionalFormatting sqref="A67">
    <cfRule type="cellIs" dxfId="74" priority="77" operator="equal">
      <formula>0</formula>
    </cfRule>
  </conditionalFormatting>
  <conditionalFormatting sqref="A83:G83 C68:G70 A87 C84:G87">
    <cfRule type="cellIs" dxfId="73" priority="78" operator="equal">
      <formula>0</formula>
    </cfRule>
  </conditionalFormatting>
  <conditionalFormatting sqref="D88">
    <cfRule type="cellIs" dxfId="72" priority="79" operator="equal">
      <formula>0</formula>
    </cfRule>
  </conditionalFormatting>
  <conditionalFormatting sqref="A88:C88 B89:G90 E88:G88 I88:I90 K88:K90">
    <cfRule type="cellIs" dxfId="71" priority="80" operator="equal">
      <formula>0</formula>
    </cfRule>
  </conditionalFormatting>
  <conditionalFormatting sqref="B91:G91 B92:C92 E92:G92 I91:I92 K91:K92">
    <cfRule type="cellIs" dxfId="70" priority="81" operator="equal">
      <formula>0</formula>
    </cfRule>
  </conditionalFormatting>
  <conditionalFormatting sqref="A31:G31 I31 K31">
    <cfRule type="cellIs" dxfId="69" priority="82" operator="equal">
      <formula>0</formula>
    </cfRule>
  </conditionalFormatting>
  <conditionalFormatting sqref="B79:E79 C80:G82 I79:I82 K79:K82 G79">
    <cfRule type="cellIs" dxfId="68" priority="68" operator="equal">
      <formula>0</formula>
    </cfRule>
  </conditionalFormatting>
  <conditionalFormatting sqref="F79">
    <cfRule type="cellIs" dxfId="67" priority="69" operator="equal">
      <formula>0</formula>
    </cfRule>
  </conditionalFormatting>
  <conditionalFormatting sqref="L50:M56 J50:J56 H50:H56">
    <cfRule type="cellIs" dxfId="66" priority="67" operator="equal">
      <formula>0</formula>
    </cfRule>
  </conditionalFormatting>
  <conditionalFormatting sqref="A50 I50 K50 C50 E50:G50">
    <cfRule type="cellIs" dxfId="65" priority="65" operator="equal">
      <formula>0</formula>
    </cfRule>
  </conditionalFormatting>
  <conditionalFormatting sqref="C54:F54 I54 K54">
    <cfRule type="cellIs" dxfId="64" priority="66" operator="equal">
      <formula>0</formula>
    </cfRule>
  </conditionalFormatting>
  <conditionalFormatting sqref="C51:G53 I51:I53 K51:K53">
    <cfRule type="cellIs" dxfId="63" priority="64" operator="equal">
      <formula>0</formula>
    </cfRule>
  </conditionalFormatting>
  <conditionalFormatting sqref="C55:G55 I55:I56 K55:K56 C56 E56:G56">
    <cfRule type="cellIs" dxfId="62" priority="63" operator="equal">
      <formula>0</formula>
    </cfRule>
  </conditionalFormatting>
  <conditionalFormatting sqref="B50">
    <cfRule type="cellIs" dxfId="61" priority="62" operator="equal">
      <formula>0</formula>
    </cfRule>
  </conditionalFormatting>
  <conditionalFormatting sqref="D50">
    <cfRule type="cellIs" dxfId="60" priority="61" operator="equal">
      <formula>0</formula>
    </cfRule>
  </conditionalFormatting>
  <conditionalFormatting sqref="D56">
    <cfRule type="cellIs" dxfId="59" priority="60" operator="equal">
      <formula>0</formula>
    </cfRule>
  </conditionalFormatting>
  <conditionalFormatting sqref="G54">
    <cfRule type="cellIs" dxfId="58" priority="59" operator="equal">
      <formula>0</formula>
    </cfRule>
  </conditionalFormatting>
  <conditionalFormatting sqref="L43:M49 J43:J49 H43:H49">
    <cfRule type="cellIs" dxfId="57" priority="58" operator="equal">
      <formula>0</formula>
    </cfRule>
  </conditionalFormatting>
  <conditionalFormatting sqref="A43 I43 K43 C43 E43:G43">
    <cfRule type="cellIs" dxfId="56" priority="56" operator="equal">
      <formula>0</formula>
    </cfRule>
  </conditionalFormatting>
  <conditionalFormatting sqref="C47:F47 I47 K47">
    <cfRule type="cellIs" dxfId="55" priority="57" operator="equal">
      <formula>0</formula>
    </cfRule>
  </conditionalFormatting>
  <conditionalFormatting sqref="C44:G46 I44:I46 K44:K46">
    <cfRule type="cellIs" dxfId="54" priority="55" operator="equal">
      <formula>0</formula>
    </cfRule>
  </conditionalFormatting>
  <conditionalFormatting sqref="C48:G48 I48:I49 K48:K49 C49 E49:G49">
    <cfRule type="cellIs" dxfId="53" priority="54" operator="equal">
      <formula>0</formula>
    </cfRule>
  </conditionalFormatting>
  <conditionalFormatting sqref="B43">
    <cfRule type="cellIs" dxfId="52" priority="53" operator="equal">
      <formula>0</formula>
    </cfRule>
  </conditionalFormatting>
  <conditionalFormatting sqref="D43">
    <cfRule type="cellIs" dxfId="51" priority="52" operator="equal">
      <formula>0</formula>
    </cfRule>
  </conditionalFormatting>
  <conditionalFormatting sqref="D49">
    <cfRule type="cellIs" dxfId="50" priority="51" operator="equal">
      <formula>0</formula>
    </cfRule>
  </conditionalFormatting>
  <conditionalFormatting sqref="G47">
    <cfRule type="cellIs" dxfId="49" priority="50" operator="equal">
      <formula>0</formula>
    </cfRule>
  </conditionalFormatting>
  <conditionalFormatting sqref="H71:H78 J71:J78 L71:M78">
    <cfRule type="cellIs" dxfId="48" priority="45" operator="equal">
      <formula>0</formula>
    </cfRule>
  </conditionalFormatting>
  <conditionalFormatting sqref="C71:G76 I71:I76 K71:K76">
    <cfRule type="cellIs" dxfId="47" priority="46" operator="equal">
      <formula>0</formula>
    </cfRule>
  </conditionalFormatting>
  <conditionalFormatting sqref="C77:G77 I77 K77">
    <cfRule type="cellIs" dxfId="46" priority="47" operator="equal">
      <formula>0</formula>
    </cfRule>
  </conditionalFormatting>
  <conditionalFormatting sqref="A71:B71">
    <cfRule type="cellIs" dxfId="45" priority="48" operator="equal">
      <formula>0</formula>
    </cfRule>
  </conditionalFormatting>
  <conditionalFormatting sqref="B78">
    <cfRule type="cellIs" dxfId="44" priority="49" operator="equal">
      <formula>0</formula>
    </cfRule>
  </conditionalFormatting>
  <conditionalFormatting sqref="D78:G78 I78">
    <cfRule type="cellIs" dxfId="43" priority="44" operator="equal">
      <formula>0</formula>
    </cfRule>
  </conditionalFormatting>
  <conditionalFormatting sqref="C78">
    <cfRule type="cellIs" dxfId="42" priority="43" operator="equal">
      <formula>0</formula>
    </cfRule>
  </conditionalFormatting>
  <conditionalFormatting sqref="H57:H66 J57:J66 L57:M66">
    <cfRule type="cellIs" dxfId="41" priority="42" operator="equal">
      <formula>0</formula>
    </cfRule>
  </conditionalFormatting>
  <conditionalFormatting sqref="K61:K66 I61:I66 C61:G66">
    <cfRule type="cellIs" dxfId="40" priority="41" operator="equal">
      <formula>0</formula>
    </cfRule>
  </conditionalFormatting>
  <conditionalFormatting sqref="A57:E57 D60:G60 C58:G59 I57:I60 K57:K60 G57">
    <cfRule type="cellIs" dxfId="39" priority="38" operator="equal">
      <formula>0</formula>
    </cfRule>
  </conditionalFormatting>
  <conditionalFormatting sqref="B66">
    <cfRule type="cellIs" dxfId="38" priority="39" operator="equal">
      <formula>0</formula>
    </cfRule>
  </conditionalFormatting>
  <conditionalFormatting sqref="C60">
    <cfRule type="cellIs" dxfId="37" priority="40" operator="equal">
      <formula>0</formula>
    </cfRule>
  </conditionalFormatting>
  <conditionalFormatting sqref="F57">
    <cfRule type="cellIs" dxfId="36" priority="37" operator="equal">
      <formula>0</formula>
    </cfRule>
  </conditionalFormatting>
  <conditionalFormatting sqref="A126:G126 E123:G123 C123 C124:G124 C122:G122 C127:G129 K126:K129 I126:I129">
    <cfRule type="cellIs" dxfId="35" priority="27" operator="equal">
      <formula>0</formula>
    </cfRule>
  </conditionalFormatting>
  <conditionalFormatting sqref="E121:G121 C121 I121:I124 K121:K124 C130:G135 I130:I138 K130:K138 H115:H138 J115:J138 L115:M138">
    <cfRule type="cellIs" dxfId="34" priority="24" operator="equal">
      <formula>0</formula>
    </cfRule>
  </conditionalFormatting>
  <conditionalFormatting sqref="A115:G115 E119:G119 C119 C120:D120 C117:G118 D116:G116 I115:I120 F120:G120 K115:K120">
    <cfRule type="cellIs" dxfId="33" priority="25" operator="equal">
      <formula>0</formula>
    </cfRule>
  </conditionalFormatting>
  <conditionalFormatting sqref="B138:G138">
    <cfRule type="cellIs" dxfId="32" priority="26" operator="equal">
      <formula>0</formula>
    </cfRule>
  </conditionalFormatting>
  <conditionalFormatting sqref="A136:C136 D137:G137 E136:G136">
    <cfRule type="cellIs" dxfId="31" priority="28" operator="equal">
      <formula>0</formula>
    </cfRule>
  </conditionalFormatting>
  <conditionalFormatting sqref="D123">
    <cfRule type="cellIs" dxfId="30" priority="29" operator="equal">
      <formula>0</formula>
    </cfRule>
  </conditionalFormatting>
  <conditionalFormatting sqref="C116">
    <cfRule type="cellIs" dxfId="29" priority="30" operator="equal">
      <formula>0</formula>
    </cfRule>
  </conditionalFormatting>
  <conditionalFormatting sqref="D119">
    <cfRule type="cellIs" dxfId="28" priority="31" operator="equal">
      <formula>0</formula>
    </cfRule>
  </conditionalFormatting>
  <conditionalFormatting sqref="D121">
    <cfRule type="cellIs" dxfId="27" priority="32" operator="equal">
      <formula>0</formula>
    </cfRule>
  </conditionalFormatting>
  <conditionalFormatting sqref="D136">
    <cfRule type="cellIs" dxfId="26" priority="33" operator="equal">
      <formula>0</formula>
    </cfRule>
  </conditionalFormatting>
  <conditionalFormatting sqref="C137">
    <cfRule type="cellIs" dxfId="25" priority="34" operator="equal">
      <formula>0</formula>
    </cfRule>
  </conditionalFormatting>
  <conditionalFormatting sqref="C125:G125 I125">
    <cfRule type="cellIs" dxfId="24" priority="35" operator="equal">
      <formula>0</formula>
    </cfRule>
  </conditionalFormatting>
  <conditionalFormatting sqref="E120">
    <cfRule type="cellIs" dxfId="23" priority="36" operator="equal">
      <formula>0</formula>
    </cfRule>
  </conditionalFormatting>
  <conditionalFormatting sqref="E188:G188 C188 I188:I191 K188:K191 H182:H192 J182:J192 L182:M192">
    <cfRule type="cellIs" dxfId="22" priority="15" operator="equal">
      <formula>0</formula>
    </cfRule>
  </conditionalFormatting>
  <conditionalFormatting sqref="E190:G190 C190 C191:G191 C189:G189">
    <cfRule type="cellIs" dxfId="21" priority="17" operator="equal">
      <formula>0</formula>
    </cfRule>
  </conditionalFormatting>
  <conditionalFormatting sqref="A182:G182 E186:G186 C186 C187:D187 C184:G185 D183:G183 I182:I187 F187:G187 K182:K187">
    <cfRule type="cellIs" dxfId="20" priority="16" operator="equal">
      <formula>0</formula>
    </cfRule>
  </conditionalFormatting>
  <conditionalFormatting sqref="D190">
    <cfRule type="cellIs" dxfId="19" priority="18" operator="equal">
      <formula>0</formula>
    </cfRule>
  </conditionalFormatting>
  <conditionalFormatting sqref="C183">
    <cfRule type="cellIs" dxfId="18" priority="19" operator="equal">
      <formula>0</formula>
    </cfRule>
  </conditionalFormatting>
  <conditionalFormatting sqref="D186">
    <cfRule type="cellIs" dxfId="17" priority="20" operator="equal">
      <formula>0</formula>
    </cfRule>
  </conditionalFormatting>
  <conditionalFormatting sqref="D188">
    <cfRule type="cellIs" dxfId="16" priority="21" operator="equal">
      <formula>0</formula>
    </cfRule>
  </conditionalFormatting>
  <conditionalFormatting sqref="C192:G192 I192 K192">
    <cfRule type="cellIs" dxfId="15" priority="22" operator="equal">
      <formula>0</formula>
    </cfRule>
  </conditionalFormatting>
  <conditionalFormatting sqref="E187">
    <cfRule type="cellIs" dxfId="14" priority="23" operator="equal">
      <formula>0</formula>
    </cfRule>
  </conditionalFormatting>
  <conditionalFormatting sqref="K98">
    <cfRule type="cellIs" dxfId="13" priority="14" operator="equal">
      <formula>0</formula>
    </cfRule>
  </conditionalFormatting>
  <conditionalFormatting sqref="K99:K100">
    <cfRule type="cellIs" dxfId="12" priority="13" operator="equal">
      <formula>0</formula>
    </cfRule>
  </conditionalFormatting>
  <conditionalFormatting sqref="K106:K111">
    <cfRule type="cellIs" dxfId="11" priority="12" operator="equal">
      <formula>0</formula>
    </cfRule>
  </conditionalFormatting>
  <conditionalFormatting sqref="K165">
    <cfRule type="cellIs" dxfId="10" priority="11" operator="equal">
      <formula>0</formula>
    </cfRule>
  </conditionalFormatting>
  <conditionalFormatting sqref="K166:K167">
    <cfRule type="cellIs" dxfId="9" priority="10" operator="equal">
      <formula>0</formula>
    </cfRule>
  </conditionalFormatting>
  <conditionalFormatting sqref="K173:K178">
    <cfRule type="cellIs" dxfId="8" priority="9" operator="equal">
      <formula>0</formula>
    </cfRule>
  </conditionalFormatting>
  <conditionalFormatting sqref="K78">
    <cfRule type="cellIs" dxfId="7" priority="8" operator="equal">
      <formula>0</formula>
    </cfRule>
  </conditionalFormatting>
  <conditionalFormatting sqref="K125">
    <cfRule type="cellIs" dxfId="6" priority="7" operator="equal">
      <formula>0</formula>
    </cfRule>
  </conditionalFormatting>
  <conditionalFormatting sqref="F11">
    <cfRule type="cellIs" dxfId="5" priority="6" operator="equal">
      <formula>0</formula>
    </cfRule>
  </conditionalFormatting>
  <conditionalFormatting sqref="H193:M195">
    <cfRule type="cellIs" dxfId="4" priority="1" operator="equal">
      <formula>0</formula>
    </cfRule>
  </conditionalFormatting>
  <conditionalFormatting sqref="B195:G195">
    <cfRule type="cellIs" dxfId="3" priority="2" operator="equal">
      <formula>0</formula>
    </cfRule>
  </conditionalFormatting>
  <conditionalFormatting sqref="A193:C193 D194:G194 E193:G193">
    <cfRule type="cellIs" dxfId="2" priority="3" operator="equal">
      <formula>0</formula>
    </cfRule>
  </conditionalFormatting>
  <conditionalFormatting sqref="D193">
    <cfRule type="cellIs" dxfId="1" priority="4" operator="equal">
      <formula>0</formula>
    </cfRule>
  </conditionalFormatting>
  <conditionalFormatting sqref="C194">
    <cfRule type="cellIs" dxfId="0" priority="5" operator="equal">
      <formula>0</formula>
    </cfRule>
  </conditionalFormatting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Davit Grigalashvili</dc:creator>
  <cp:lastModifiedBy>Tariel Sakhelashvili</cp:lastModifiedBy>
  <cp:lastPrinted>2021-06-29T08:21:07Z</cp:lastPrinted>
  <dcterms:created xsi:type="dcterms:W3CDTF">2018-11-17T00:32:38Z</dcterms:created>
  <dcterms:modified xsi:type="dcterms:W3CDTF">2022-08-10T08:36:35Z</dcterms:modified>
</cp:coreProperties>
</file>