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კრებსითი" sheetId="1" r:id="rId1"/>
    <sheet name="1-1" sheetId="2" r:id="rId2"/>
    <sheet name="1-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<sst xmlns="http://schemas.openxmlformats.org/spreadsheetml/2006/main" count="722" uniqueCount="258">
  <si>
    <t>ლარი</t>
  </si>
  <si>
    <t>ჯამი</t>
  </si>
  <si>
    <t xml:space="preserve"> </t>
  </si>
  <si>
    <t>№</t>
  </si>
  <si>
    <t>შრომითი დანახარჯები</t>
  </si>
  <si>
    <t>კაც/სთ</t>
  </si>
  <si>
    <t>მან/სთ</t>
  </si>
  <si>
    <t>სხვა მანქანა</t>
  </si>
  <si>
    <t>სხვა მასალა</t>
  </si>
  <si>
    <t>მ</t>
  </si>
  <si>
    <t xml:space="preserve">დამკვეთი: </t>
  </si>
  <si>
    <t>მ3</t>
  </si>
  <si>
    <t>ტნ</t>
  </si>
  <si>
    <t xml:space="preserve">ნაკრები სახარჯთაღრიცხვო გაანგარიშება (ჯამი)  </t>
  </si>
  <si>
    <t>მ/შ დასაბრუნებელი</t>
  </si>
  <si>
    <t>-----------------------------------------------------------------------------------------------------------</t>
  </si>
  <si>
    <t>ხარჯთაღრიცხვის ნომერი</t>
  </si>
  <si>
    <t>სამუშაოს და ხარჯების დასახელება</t>
  </si>
  <si>
    <t xml:space="preserve"> სახარჯთაღრიცხვო ღირებულება</t>
  </si>
  <si>
    <t>საერთო სახარჯთაღრიცხვო ღირებულება</t>
  </si>
  <si>
    <t>სამშენებლო სამუშაოები</t>
  </si>
  <si>
    <t>სამონტაჟო სამუშაოები</t>
  </si>
  <si>
    <t>დანადგარები, ავეჯი,  ინვენტარი</t>
  </si>
  <si>
    <t>სხვადასხვა ხარჯები</t>
  </si>
  <si>
    <t>ო.ხ. №1</t>
  </si>
  <si>
    <t>ო.ხ. №2</t>
  </si>
  <si>
    <t xml:space="preserve">წყალმომარაგება, კანალიზაცია, თბომომარაგება   </t>
  </si>
  <si>
    <t xml:space="preserve">რეზერვი გაუთვალისწინებელ სამუშაოებზე    </t>
  </si>
  <si>
    <t xml:space="preserve">დღგ  </t>
  </si>
  <si>
    <t xml:space="preserve">შემსრულებელი: </t>
  </si>
  <si>
    <t>მანქანები</t>
  </si>
  <si>
    <t>კ/სთ</t>
  </si>
  <si>
    <t>lari</t>
  </si>
  <si>
    <t>სხვა მასალები</t>
  </si>
  <si>
    <t xml:space="preserve">თავი I   </t>
  </si>
  <si>
    <t xml:space="preserve">საპენსიო დაგროვება შრომითებიდან    </t>
  </si>
  <si>
    <t>დამტკიცებულია      ,, -------   ,,   ------------------  2022 წ.</t>
  </si>
  <si>
    <t>,,    ,,                2022 წ.</t>
  </si>
  <si>
    <t xml:space="preserve"> ამხანაგობა  "საპროექტო-საექსპერტო ჯგუფი"</t>
  </si>
  <si>
    <t>jami</t>
  </si>
  <si>
    <t>k/sT</t>
  </si>
  <si>
    <t>შრომითი რესურსები</t>
  </si>
  <si>
    <t xml:space="preserve">შრომის დანახარჯები </t>
  </si>
  <si>
    <t>masalebis transportireba</t>
  </si>
  <si>
    <t xml:space="preserve">zednadebi xarjebi </t>
  </si>
  <si>
    <t>gegmiuri dagroveba</t>
  </si>
  <si>
    <t>მ2</t>
  </si>
  <si>
    <t>კგ</t>
  </si>
  <si>
    <t>სხვა მანქანები</t>
  </si>
  <si>
    <t>საბაზრო</t>
  </si>
  <si>
    <t>ცალი</t>
  </si>
  <si>
    <t>შრომის დანახარჯი</t>
  </si>
  <si>
    <t>შრომის დანახარჯები</t>
  </si>
  <si>
    <t>cali</t>
  </si>
  <si>
    <t>kac/sT</t>
  </si>
  <si>
    <t>გრ.მ</t>
  </si>
  <si>
    <t>სახარჯთაღრიცხვო ღირებულება</t>
  </si>
  <si>
    <t xml:space="preserve"> ლარი</t>
  </si>
  <si>
    <t>ც</t>
  </si>
  <si>
    <t>safuZv.</t>
  </si>
  <si>
    <t>samuSaoebis dasaxeleba</t>
  </si>
  <si>
    <t>ganz.</t>
  </si>
  <si>
    <t>normat,resursi</t>
  </si>
  <si>
    <t>masalebi</t>
  </si>
  <si>
    <t>xelfasi</t>
  </si>
  <si>
    <t>manqana 
meqaniz.</t>
  </si>
  <si>
    <t>erTeuli</t>
  </si>
  <si>
    <t>sul</t>
  </si>
  <si>
    <t>erT.
fasi</t>
  </si>
  <si>
    <t>m2</t>
  </si>
  <si>
    <t>Sromis danaxarji</t>
  </si>
  <si>
    <t>manqanebi</t>
  </si>
  <si>
    <t xml:space="preserve">Sromis danaxarjebi </t>
  </si>
  <si>
    <t xml:space="preserve">sxva manqana  </t>
  </si>
  <si>
    <t>wyalmimRebi Zabrebi feradi liTonis</t>
  </si>
  <si>
    <t xml:space="preserve">sxva masala </t>
  </si>
  <si>
    <t>12-8-4.</t>
  </si>
  <si>
    <t>100მ</t>
  </si>
  <si>
    <t>ლურსმანი</t>
  </si>
  <si>
    <t>ჭანჭიკი</t>
  </si>
  <si>
    <t>არსებული წყალმიმRები ძაბრების დემონტაჟი</t>
  </si>
  <si>
    <t>არსებული წყალშემკრები ღარის დემონტაჟი</t>
  </si>
  <si>
    <t>არსებული წყალგამტარი მილის დემონტაჟი</t>
  </si>
  <si>
    <t>15,168,7</t>
  </si>
  <si>
    <t>შემსრულებელი  :                              თ.  მგელაძე</t>
  </si>
  <si>
    <t xml:space="preserve">წყალმიმRები ძაბრების მოწყობა </t>
  </si>
  <si>
    <t>წყალშემკრები ღარის მოწყობა</t>
  </si>
  <si>
    <t>საწვიმარი ღარის დამჭერი  ყოველ 70სმ-ში</t>
  </si>
  <si>
    <t>პრ</t>
  </si>
  <si>
    <t>საწვიმარი მილის დამჭერი</t>
  </si>
  <si>
    <t>1,9,2</t>
  </si>
  <si>
    <t>დუბელი პლასტმასის ბუდით</t>
  </si>
  <si>
    <t>წყალმიმღები მუხლების მოწყობა</t>
  </si>
  <si>
    <t xml:space="preserve">შრომის დანახარჯები  </t>
  </si>
  <si>
    <t>მუხლი, მზა120მმ მრგვალი</t>
  </si>
  <si>
    <t>A1.7.5</t>
  </si>
  <si>
    <t>სჭავლი სამშენებლო</t>
  </si>
  <si>
    <t>10-37-3</t>
  </si>
  <si>
    <t>ფოსფორმჟავა ამონიუმი</t>
  </si>
  <si>
    <t>10-39-3</t>
  </si>
  <si>
    <t>100მ2</t>
  </si>
  <si>
    <t>3,2,64</t>
  </si>
  <si>
    <t>პასტა ანტისეპტიკური</t>
  </si>
  <si>
    <t>ამწე საავტომობილო სვლაზე 10 ტ-ანი</t>
  </si>
  <si>
    <t>დრელი ხელის ელექტრო</t>
  </si>
  <si>
    <t>სჭვალი მეტალოკრამიტის (6ცალი 1მ2-ზე)</t>
  </si>
  <si>
    <t>პროექ.</t>
  </si>
  <si>
    <t>ნორმატიული ხარჯთაღრიცხვა</t>
  </si>
  <si>
    <r>
      <t xml:space="preserve">ლოკალური ხარჯთაღრიცხვა </t>
    </r>
    <r>
      <rPr>
        <b/>
        <sz val="11"/>
        <rFont val="AcadNusx"/>
        <family val="0"/>
      </rPr>
      <t>#</t>
    </r>
    <r>
      <rPr>
        <b/>
        <sz val="11"/>
        <rFont val="Sylfaen"/>
        <family val="1"/>
      </rPr>
      <t>1-1</t>
    </r>
  </si>
  <si>
    <t>სრფ</t>
  </si>
  <si>
    <t>15.164.8</t>
  </si>
  <si>
    <t>8,22,1</t>
  </si>
  <si>
    <t>ინვენტარული ხარაჩოების მოწყობა და დაშლა</t>
  </si>
  <si>
    <t>ხარაჩოს ლითონის დეტალები</t>
  </si>
  <si>
    <t>100 მ2</t>
  </si>
  <si>
    <t>10-11-1.</t>
  </si>
  <si>
    <t>სამშენებლო ლურსმანი 50-200მმ</t>
  </si>
  <si>
    <t>ანტისეპტიკური პასტა</t>
  </si>
  <si>
    <t>3,1,401</t>
  </si>
  <si>
    <t>ტოლი</t>
  </si>
  <si>
    <t>1,1,52</t>
  </si>
  <si>
    <t>მავთული გლინულა 6მმ</t>
  </si>
  <si>
    <t>სამშენებლო კავი</t>
  </si>
  <si>
    <t xml:space="preserve"> ხის ნივნივების, დგარებისა და ირიბნების მოწყობა</t>
  </si>
  <si>
    <t xml:space="preserve">ხე-მასალა დახერხილი მშრალი წიწვოვანი   </t>
  </si>
  <si>
    <t>10-37-1</t>
  </si>
  <si>
    <t>ხის ნივნივების ცეცხლდაცვა</t>
  </si>
  <si>
    <t>ხანძარსაწინააღმდეგო ხსნარი</t>
  </si>
  <si>
    <t>10-36-5</t>
  </si>
  <si>
    <t>ხის მოლარტყვის ცეცხლდაცვა</t>
  </si>
  <si>
    <t>სახურავის მოლარტყვა  სუფთა  ფიცრით სისქით 30 მმ</t>
  </si>
  <si>
    <t>ხის ფიცარი ჩამოგანული  30 მმ</t>
  </si>
  <si>
    <t>4,1,17</t>
  </si>
  <si>
    <t>ხის მოლარტყვის ანტისეპტირება</t>
  </si>
  <si>
    <t>12-01-033-02  ГЭСН</t>
  </si>
  <si>
    <t>მეტალოპლასტიკის ფანჯარა ორმაგი მინით 50X50სმ სამერცხლისათვის</t>
  </si>
  <si>
    <t>ფერადი საწვიმარი ღარი 0,55 მმ</t>
  </si>
  <si>
    <t>ფერადი წყალსაწრეტი მილების მოწყობა</t>
  </si>
  <si>
    <t xml:space="preserve">ფერადი წყალსაწრეტი მილები </t>
  </si>
  <si>
    <t>ფითხი  ფასადის</t>
  </si>
  <si>
    <t>ხარაჩოს ხის დეტალები</t>
  </si>
  <si>
    <t>ხის ფენილი</t>
  </si>
  <si>
    <t>1,9,94</t>
  </si>
  <si>
    <t>ხარაჩოების შესაფუთი  ბადე</t>
  </si>
  <si>
    <t>3,2,72</t>
  </si>
  <si>
    <t>საბაზ.</t>
  </si>
  <si>
    <t>საჭრელი ქვები</t>
  </si>
  <si>
    <t xml:space="preserve">  საკეტის მეხანიზმი  </t>
  </si>
  <si>
    <t>ელექტროდი</t>
  </si>
  <si>
    <t>სულ ჯამი</t>
  </si>
  <si>
    <t>3,1,258</t>
  </si>
  <si>
    <t xml:space="preserve">თავი I I  </t>
  </si>
  <si>
    <t>ჩოხატაურის მუნიციპალიტეტი</t>
  </si>
  <si>
    <t xml:space="preserve">  სახურავის არსებული ბურულის დემონტაჟი  </t>
  </si>
  <si>
    <t xml:space="preserve">ხის ნივნივების, დგარების , ირიბნებისა  და ლარტყების დემონტაჟი  და დასაწყოება </t>
  </si>
  <si>
    <t xml:space="preserve"> კედელზე არსებული თუნუქის დემონტაჟი  </t>
  </si>
  <si>
    <t>46-15-2</t>
  </si>
  <si>
    <t xml:space="preserve">ფასადის   კედლებიდან   ნალესის მოხსნა      </t>
  </si>
  <si>
    <t>სამშენებლო ნარჩენების  ხელით    დატვირთვა</t>
  </si>
  <si>
    <t xml:space="preserve">შრომის დანახარჯი  </t>
  </si>
  <si>
    <t>სამშენებლო ნარჩენების  გატანა 5 კმ მანძილზე</t>
  </si>
  <si>
    <t>ტ</t>
  </si>
  <si>
    <t>სარეალიბიტაციო სამუშაოები</t>
  </si>
  <si>
    <t xml:space="preserve">დაშლითი სამუშაოები  </t>
  </si>
  <si>
    <t xml:space="preserve">სახურავის მოწყობა 0,50 მმ-იანი ფერადი პროპილირებული თუნუქით (ტრაპეცია)  </t>
  </si>
  <si>
    <t>ფერადი პროპილირებული თუნუქი 0,50 მმ (ტრაპეცია)</t>
  </si>
  <si>
    <t>1,5,16</t>
  </si>
  <si>
    <t>სამერცხლურის მოწყობა</t>
  </si>
  <si>
    <t xml:space="preserve">სახურავის მოწყობა  </t>
  </si>
  <si>
    <t>ფასადების მოპირკეთება</t>
  </si>
  <si>
    <t>15.52.1</t>
  </si>
  <si>
    <t>ხსნარის ტუმბო</t>
  </si>
  <si>
    <t>3.1.389</t>
  </si>
  <si>
    <t>ქვიშა-ცემენტის ხსნარი 1/2</t>
  </si>
  <si>
    <t>დამუშავებული ლითონის კარის ბლოკების მონტაჟი</t>
  </si>
  <si>
    <t>ლითონის კარის ბლოკები შეღებილი</t>
  </si>
  <si>
    <t>ტერიტორიის კეთილმოწყობა</t>
  </si>
  <si>
    <t>ექსკავატორი 0,65 მ3 ჩამჩით</t>
  </si>
  <si>
    <t xml:space="preserve">ბეტონი ბ-20 </t>
  </si>
  <si>
    <t>პროექტ.</t>
  </si>
  <si>
    <t>2,3,84</t>
  </si>
  <si>
    <t>ლითონის მილი კვადრატები 80*80*3  მმ</t>
  </si>
  <si>
    <t>2,3,48</t>
  </si>
  <si>
    <t>ლითონის მილი კვადრატები 40*40*3 მმ</t>
  </si>
  <si>
    <t>2,3,13</t>
  </si>
  <si>
    <t>ლითონის მილი კვადრატები 20*20*2 მმ</t>
  </si>
  <si>
    <t>1,1,6</t>
  </si>
  <si>
    <t>კატანკა დ-8 მმ</t>
  </si>
  <si>
    <t>1,9,21</t>
  </si>
  <si>
    <t>1,8,77</t>
  </si>
  <si>
    <t xml:space="preserve"> პროექტ.</t>
  </si>
  <si>
    <t>ანჯამები</t>
  </si>
  <si>
    <t>საკეტი</t>
  </si>
  <si>
    <t xml:space="preserve">სხვა მასალები </t>
  </si>
  <si>
    <t xml:space="preserve">  ლითონის კონსტრუქციების დამუშავება და შეღებვა ანტიკოროზიული საღებავით   </t>
  </si>
  <si>
    <t>3,2,16</t>
  </si>
  <si>
    <t>ოლიფა</t>
  </si>
  <si>
    <t>3,2,37</t>
  </si>
  <si>
    <t>საღებავი ანტიკოროზიული</t>
  </si>
  <si>
    <t xml:space="preserve">გრუნტის მოთხრა ექსკავატორით 0.65 მ3 ჩამჩით   რკ/ბეტონის სანიაღვრე არხის მოსაწყობად    დატვირთვით </t>
  </si>
  <si>
    <t xml:space="preserve">  საფუძვლის მოწყობა ღორღით სისქით 10 სმ დატკეპვნით  </t>
  </si>
  <si>
    <t>ღორღი 10-20 მმ</t>
  </si>
  <si>
    <t xml:space="preserve">ანაკრები რკ/ბეტონის სანიაღვრე არხის (კიუვეტი) მოწყობა  </t>
  </si>
  <si>
    <t>ავტო ამწე 6,3 ტნ</t>
  </si>
  <si>
    <t>3,1,100</t>
  </si>
  <si>
    <t xml:space="preserve"> რკ/ბეტონის სანიაღვრე ღია არხი (კიუვეტი) შიგა კვეთით ( 40*40*40) სმ</t>
  </si>
  <si>
    <t>3,1,382</t>
  </si>
  <si>
    <t>1,4,70</t>
  </si>
  <si>
    <t xml:space="preserve">ლითონის კუთხოვანები 70*70*5 მმ   </t>
  </si>
  <si>
    <t>პროექტ</t>
  </si>
  <si>
    <t>1,9,22</t>
  </si>
  <si>
    <t xml:space="preserve">ლითონის ცხაურის მოწყობა   </t>
  </si>
  <si>
    <t>ბრტყელი ფერადი 0.40 მმ 
თუნუქი   ჩასაფენად</t>
  </si>
  <si>
    <t>1,5,256</t>
  </si>
  <si>
    <t xml:space="preserve">ფერადი თუნუქის კეხი  </t>
  </si>
  <si>
    <t>ფასადის კედლების შელესვა ქვიშა-ცემენტის ხსნარით</t>
  </si>
  <si>
    <t>ფასადის  კედლების დამუშავება და  შეღებვა    ფასადის საღებავით (ფერი შეთანხმდეს დამკვეთთან)</t>
  </si>
  <si>
    <t xml:space="preserve"> საღებავი ფასადის  </t>
  </si>
  <si>
    <t xml:space="preserve">გრუნტის მოთხრა  ხელით საძირკვლის მოსაწყობად  ჭიშკრებისათვის   </t>
  </si>
  <si>
    <t>ლითონის   ჭიშკრის მოწყობა  (4.20*2.00)მ</t>
  </si>
  <si>
    <t>ლითონის   ჭიშკრის მოწყობა  (5.00*2.00)მ</t>
  </si>
  <si>
    <t>12,1,35 ГЭСН</t>
  </si>
  <si>
    <t>46.28.2</t>
  </si>
  <si>
    <t>46.28.4</t>
  </si>
  <si>
    <t>16-17-3   კ=0,6</t>
  </si>
  <si>
    <t>Sromis danaxarjebi 0,93*0,6==0,558</t>
  </si>
  <si>
    <t>რ 25-8-6</t>
  </si>
  <si>
    <t>რ 25-8-6.</t>
  </si>
  <si>
    <t>მან ქანები</t>
  </si>
  <si>
    <t xml:space="preserve">ს ამშენებლო ნარჩენებისაგან შენობის გამონთავისუფლება </t>
  </si>
  <si>
    <t>შრ,ომის დანახარჯები</t>
  </si>
  <si>
    <t>1,65*8,5=14,03ტნ</t>
  </si>
  <si>
    <t>რ21,87</t>
  </si>
  <si>
    <t>რ1-3</t>
  </si>
  <si>
    <t>9-5-1</t>
  </si>
  <si>
    <t xml:space="preserve">  12-01-035-03 ГЭСН</t>
  </si>
  <si>
    <t>12,1,35-1 ГЭСН</t>
  </si>
  <si>
    <t>რ 25.8.15</t>
  </si>
  <si>
    <t>1.80.3</t>
  </si>
  <si>
    <t>9.5.1</t>
  </si>
  <si>
    <t>1.22.10</t>
  </si>
  <si>
    <t>27-7-4,    1-118-11</t>
  </si>
  <si>
    <t>შრომითი რესურსები 21,6+13,4=35</t>
  </si>
  <si>
    <t>პნევმოსატკებნი</t>
  </si>
  <si>
    <t>მ/სთ</t>
  </si>
  <si>
    <t>27-5-9</t>
  </si>
  <si>
    <t>ქვიშა-ცემენტის ხსნარი  მ-200 0,255*0,092=0,0235</t>
  </si>
  <si>
    <t>72,8*9,53=693,78კგ</t>
  </si>
  <si>
    <t>9.32.10</t>
  </si>
  <si>
    <t>მ.შ.ლითონის კონსტრუქციები</t>
  </si>
  <si>
    <t>სხვა სამუშაოები</t>
  </si>
  <si>
    <t>ზედნადები ხარჯები</t>
  </si>
  <si>
    <r>
      <t xml:space="preserve">ლოკალური ხარჯთაღრიცხვა </t>
    </r>
    <r>
      <rPr>
        <b/>
        <sz val="11"/>
        <rFont val="AcadNusx"/>
        <family val="0"/>
      </rPr>
      <t>#</t>
    </r>
    <r>
      <rPr>
        <b/>
        <sz val="11"/>
        <rFont val="Sylfaen"/>
        <family val="1"/>
      </rPr>
      <t>1-2</t>
    </r>
  </si>
  <si>
    <t>შესრულებულია    2022  წლის  II  კვარტლის ფასების დონეზე</t>
  </si>
  <si>
    <t xml:space="preserve">შედგენილია:  2022 წლის  II   კვარტლის რესურსული ფასებით  </t>
  </si>
  <si>
    <t>3,2,50</t>
  </si>
  <si>
    <t xml:space="preserve">  დაბა ჩოხატაურში გურიის ქ. N1-ში მრავალბინიანი საცხოვრებელი სახლის სახურავის  რეაბილიტაციის საპროექტო-სახარჯთაღრიცხვო დოკუმენტაცია</t>
  </si>
  <si>
    <r>
      <t>100მ</t>
    </r>
    <r>
      <rPr>
        <b/>
        <vertAlign val="superscript"/>
        <sz val="8"/>
        <rFont val="Sylfaen"/>
        <family val="1"/>
      </rPr>
      <t>3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</si>
</sst>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₾_-;\-* #,##0\ _₾_-;_-* &quot;-&quot;\ _₾_-;_-@_-"/>
    <numFmt numFmtId="173" formatCode="_-* #,##0.00\ _₾_-;\-* #,##0.00\ _₾_-;_-* &quot;-&quot;??\ _₾_-;_-@_-"/>
    <numFmt numFmtId="174" formatCode="#,##0\ &quot;ლარი&quot;;\-#,##0\ &quot;ლარი&quot;"/>
    <numFmt numFmtId="175" formatCode="#,##0\ &quot;ლარი&quot;;[Red]\-#,##0\ &quot;ლარი&quot;"/>
    <numFmt numFmtId="176" formatCode="#,##0.00\ &quot;ლარი&quot;;\-#,##0.00\ &quot;ლარი&quot;"/>
    <numFmt numFmtId="177" formatCode="#,##0.00\ &quot;ლარი&quot;;[Red]\-#,##0.00\ &quot;ლარი&quot;"/>
    <numFmt numFmtId="178" formatCode="_-* #,##0\ &quot;ლარი&quot;_-;\-* #,##0\ &quot;ლარი&quot;_-;_-* &quot;-&quot;\ &quot;ლარი&quot;_-;_-@_-"/>
    <numFmt numFmtId="179" formatCode="_-* #,##0\ _ლ_ა_რ_ი_-;\-* #,##0\ _ლ_ა_რ_ი_-;_-* &quot;-&quot;\ _ლ_ა_რ_ი_-;_-@_-"/>
    <numFmt numFmtId="180" formatCode="_-* #,##0.00\ &quot;ლარი&quot;_-;\-* #,##0.00\ &quot;ლარი&quot;_-;_-* &quot;-&quot;??\ &quot;ლარი&quot;_-;_-@_-"/>
    <numFmt numFmtId="181" formatCode="_-* #,##0.00\ _ლ_ა_რ_ი_-;\-* #,##0.00\ _ლ_ა_რ_ი_-;_-* &quot;-&quot;??\ _ლ_ა_რ_ი_-;_-@_-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"/>
    <numFmt numFmtId="187" formatCode="0.000"/>
    <numFmt numFmtId="188" formatCode="0.0000"/>
    <numFmt numFmtId="189" formatCode="#,##0.000"/>
    <numFmt numFmtId="190" formatCode="#,##0.0"/>
    <numFmt numFmtId="191" formatCode="_-* #,##0.00\ _ლ_._-;\-* #,##0.00\ _ლ_._-;_-* &quot;-&quot;??\ _ლ_._-;_-@_-"/>
    <numFmt numFmtId="192" formatCode="0.00000"/>
    <numFmt numFmtId="193" formatCode="0.000000"/>
    <numFmt numFmtId="194" formatCode="0.0%"/>
    <numFmt numFmtId="195" formatCode="#,##0.0_);\-#,##0.0"/>
    <numFmt numFmtId="196" formatCode="#,##0.00_);\-#,##0.00"/>
    <numFmt numFmtId="197" formatCode="#,##0.0000"/>
    <numFmt numFmtId="198" formatCode="[$-437]yyyy\ &quot;წლის&quot;\ dd\ mm\,\ dddd"/>
    <numFmt numFmtId="199" formatCode="#,##0_);\-#,##0"/>
    <numFmt numFmtId="200" formatCode="_-* #,##0_р_._-;\-* #,##0_р_._-;_-* &quot;-&quot;??_р_._-;_-@_-"/>
    <numFmt numFmtId="201" formatCode="[$-FC19]d\ mmmm\ yyyy\ &quot;г.&quot;"/>
  </numFmts>
  <fonts count="120">
    <font>
      <sz val="10"/>
      <name val="Arial Cyr"/>
      <family val="0"/>
    </font>
    <font>
      <sz val="10"/>
      <name val="Arial"/>
      <family val="2"/>
    </font>
    <font>
      <sz val="10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i/>
      <sz val="13"/>
      <name val="Sylfaen"/>
      <family val="1"/>
    </font>
    <font>
      <i/>
      <sz val="11"/>
      <name val="Sylfaen"/>
      <family val="1"/>
    </font>
    <font>
      <i/>
      <sz val="12"/>
      <name val="Sylfaen"/>
      <family val="1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Sylfaen"/>
      <family val="1"/>
    </font>
    <font>
      <b/>
      <sz val="9"/>
      <name val="Sylfaen"/>
      <family val="1"/>
    </font>
    <font>
      <b/>
      <sz val="10"/>
      <color indexed="8"/>
      <name val="Sylfaen"/>
      <family val="1"/>
    </font>
    <font>
      <b/>
      <sz val="10"/>
      <name val="AcadNusx"/>
      <family val="0"/>
    </font>
    <font>
      <sz val="9"/>
      <name val="AcadNusx"/>
      <family val="0"/>
    </font>
    <font>
      <sz val="9"/>
      <name val="Sylfaen"/>
      <family val="1"/>
    </font>
    <font>
      <b/>
      <sz val="11"/>
      <name val="AcadNusx"/>
      <family val="0"/>
    </font>
    <font>
      <b/>
      <sz val="8"/>
      <name val="Sylfaen"/>
      <family val="1"/>
    </font>
    <font>
      <sz val="8"/>
      <name val="Sylfaen"/>
      <family val="1"/>
    </font>
    <font>
      <sz val="8"/>
      <name val="AcadNusx"/>
      <family val="0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cadNusx"/>
      <family val="0"/>
    </font>
    <font>
      <b/>
      <sz val="9"/>
      <name val="AcadNusx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2"/>
    </font>
    <font>
      <b/>
      <sz val="9"/>
      <color indexed="8"/>
      <name val="Sylfaen"/>
      <family val="1"/>
    </font>
    <font>
      <b/>
      <sz val="8"/>
      <name val="Arial"/>
      <family val="2"/>
    </font>
    <font>
      <b/>
      <sz val="8"/>
      <color indexed="8"/>
      <name val="Sylfaen"/>
      <family val="1"/>
    </font>
    <font>
      <b/>
      <sz val="8"/>
      <name val="Arial Cyr"/>
      <family val="2"/>
    </font>
    <font>
      <b/>
      <vertAlign val="superscript"/>
      <sz val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Sylfaen"/>
      <family val="1"/>
    </font>
    <font>
      <sz val="9"/>
      <color indexed="8"/>
      <name val="AcadNusx"/>
      <family val="0"/>
    </font>
    <font>
      <sz val="9"/>
      <color indexed="8"/>
      <name val="Calibri"/>
      <family val="2"/>
    </font>
    <font>
      <b/>
      <sz val="9"/>
      <color indexed="8"/>
      <name val="AcadNusx"/>
      <family val="0"/>
    </font>
    <font>
      <b/>
      <sz val="12"/>
      <color indexed="8"/>
      <name val="AcadNusx"/>
      <family val="0"/>
    </font>
    <font>
      <sz val="12"/>
      <color indexed="8"/>
      <name val="AcadNusx"/>
      <family val="0"/>
    </font>
    <font>
      <b/>
      <sz val="9"/>
      <color indexed="8"/>
      <name val="Calibri"/>
      <family val="2"/>
    </font>
    <font>
      <b/>
      <sz val="11"/>
      <color indexed="8"/>
      <name val="AcadNusx"/>
      <family val="0"/>
    </font>
    <font>
      <b/>
      <sz val="9"/>
      <color indexed="8"/>
      <name val="Arial"/>
      <family val="2"/>
    </font>
    <font>
      <b/>
      <sz val="8"/>
      <color indexed="8"/>
      <name val="AcadNusx"/>
      <family val="0"/>
    </font>
    <font>
      <sz val="8"/>
      <color indexed="8"/>
      <name val="AcadNusx"/>
      <family val="0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AcadNusx"/>
      <family val="0"/>
    </font>
    <font>
      <sz val="11"/>
      <color indexed="8"/>
      <name val="AcadNusx"/>
      <family val="0"/>
    </font>
    <font>
      <b/>
      <sz val="11"/>
      <color indexed="10"/>
      <name val="Sylfaen"/>
      <family val="1"/>
    </font>
    <font>
      <sz val="9"/>
      <name val="Calibri"/>
      <family val="2"/>
    </font>
    <font>
      <sz val="8"/>
      <name val="Calibri"/>
      <family val="2"/>
    </font>
    <font>
      <sz val="8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Sylfaen"/>
      <family val="1"/>
    </font>
    <font>
      <b/>
      <sz val="9"/>
      <color theme="1"/>
      <name val="Sylfaen"/>
      <family val="1"/>
    </font>
    <font>
      <sz val="9"/>
      <color theme="1"/>
      <name val="AcadNusx"/>
      <family val="0"/>
    </font>
    <font>
      <sz val="9"/>
      <color theme="1"/>
      <name val="Calibri"/>
      <family val="2"/>
    </font>
    <font>
      <b/>
      <sz val="9"/>
      <color theme="1"/>
      <name val="AcadNusx"/>
      <family val="0"/>
    </font>
    <font>
      <b/>
      <sz val="12"/>
      <color theme="1"/>
      <name val="AcadNusx"/>
      <family val="0"/>
    </font>
    <font>
      <sz val="12"/>
      <color theme="1"/>
      <name val="AcadNusx"/>
      <family val="0"/>
    </font>
    <font>
      <b/>
      <sz val="9"/>
      <color theme="1"/>
      <name val="Calibri"/>
      <family val="2"/>
    </font>
    <font>
      <b/>
      <sz val="11"/>
      <color theme="1"/>
      <name val="AcadNusx"/>
      <family val="0"/>
    </font>
    <font>
      <b/>
      <sz val="9"/>
      <color theme="1"/>
      <name val="Arial"/>
      <family val="2"/>
    </font>
    <font>
      <b/>
      <sz val="8"/>
      <color theme="1"/>
      <name val="AcadNusx"/>
      <family val="0"/>
    </font>
    <font>
      <sz val="8"/>
      <color theme="1"/>
      <name val="AcadNusx"/>
      <family val="0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AcadNusx"/>
      <family val="0"/>
    </font>
    <font>
      <sz val="11"/>
      <color theme="1"/>
      <name val="AcadNusx"/>
      <family val="0"/>
    </font>
    <font>
      <sz val="8"/>
      <color theme="1"/>
      <name val="Sylfaen"/>
      <family val="1"/>
    </font>
    <font>
      <b/>
      <sz val="8"/>
      <color theme="1"/>
      <name val="Sylfaen"/>
      <family val="1"/>
    </font>
    <font>
      <b/>
      <sz val="11"/>
      <color rgb="FFFF0000"/>
      <name val="Sylfae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2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9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76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76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87" fontId="4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2" fontId="14" fillId="7" borderId="15" xfId="0" applyNumberFormat="1" applyFont="1" applyFill="1" applyBorder="1" applyAlignment="1">
      <alignment horizontal="center" vertical="center" wrapText="1"/>
    </xf>
    <xf numFmtId="2" fontId="14" fillId="7" borderId="16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2" fontId="14" fillId="33" borderId="15" xfId="0" applyNumberFormat="1" applyFont="1" applyFill="1" applyBorder="1" applyAlignment="1">
      <alignment horizontal="center" vertical="center" wrapText="1"/>
    </xf>
    <xf numFmtId="187" fontId="14" fillId="33" borderId="15" xfId="0" applyNumberFormat="1" applyFont="1" applyFill="1" applyBorder="1" applyAlignment="1">
      <alignment horizontal="center" vertical="center" wrapText="1"/>
    </xf>
    <xf numFmtId="2" fontId="12" fillId="33" borderId="16" xfId="0" applyNumberFormat="1" applyFont="1" applyFill="1" applyBorder="1" applyAlignment="1">
      <alignment horizontal="center" vertical="center" wrapText="1"/>
    </xf>
    <xf numFmtId="2" fontId="12" fillId="7" borderId="16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1" fillId="0" borderId="0" xfId="96">
      <alignment/>
      <protection/>
    </xf>
    <xf numFmtId="0" fontId="1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2" fontId="14" fillId="33" borderId="18" xfId="0" applyNumberFormat="1" applyFont="1" applyFill="1" applyBorder="1" applyAlignment="1">
      <alignment horizontal="center" vertical="center" wrapText="1"/>
    </xf>
    <xf numFmtId="187" fontId="14" fillId="33" borderId="18" xfId="0" applyNumberFormat="1" applyFont="1" applyFill="1" applyBorder="1" applyAlignment="1">
      <alignment horizontal="center" vertical="center" wrapText="1"/>
    </xf>
    <xf numFmtId="2" fontId="14" fillId="33" borderId="19" xfId="0" applyNumberFormat="1" applyFont="1" applyFill="1" applyBorder="1" applyAlignment="1">
      <alignment horizontal="center" vertical="center" wrapText="1"/>
    </xf>
    <xf numFmtId="0" fontId="12" fillId="13" borderId="15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2" fontId="3" fillId="34" borderId="0" xfId="0" applyNumberFormat="1" applyFont="1" applyFill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187" fontId="12" fillId="13" borderId="15" xfId="0" applyNumberFormat="1" applyFont="1" applyFill="1" applyBorder="1" applyAlignment="1">
      <alignment horizontal="center" vertical="center" wrapText="1"/>
    </xf>
    <xf numFmtId="2" fontId="12" fillId="13" borderId="16" xfId="0" applyNumberFormat="1" applyFont="1" applyFill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2" fontId="12" fillId="7" borderId="15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186" fontId="12" fillId="0" borderId="14" xfId="0" applyNumberFormat="1" applyFont="1" applyBorder="1" applyAlignment="1">
      <alignment horizontal="center" vertical="center" wrapText="1"/>
    </xf>
    <xf numFmtId="187" fontId="12" fillId="0" borderId="12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187" fontId="3" fillId="34" borderId="0" xfId="0" applyNumberFormat="1" applyFont="1" applyFill="1" applyAlignment="1">
      <alignment horizontal="center" vertical="center" wrapText="1"/>
    </xf>
    <xf numFmtId="187" fontId="12" fillId="0" borderId="1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2" fontId="6" fillId="13" borderId="18" xfId="0" applyNumberFormat="1" applyFont="1" applyFill="1" applyBorder="1" applyAlignment="1">
      <alignment horizontal="center" vertical="center" wrapText="1"/>
    </xf>
    <xf numFmtId="187" fontId="6" fillId="13" borderId="18" xfId="0" applyNumberFormat="1" applyFont="1" applyFill="1" applyBorder="1" applyAlignment="1">
      <alignment horizontal="center" vertical="center" wrapText="1"/>
    </xf>
    <xf numFmtId="2" fontId="6" fillId="13" borderId="1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7" borderId="20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13" borderId="20" xfId="0" applyFont="1" applyFill="1" applyBorder="1" applyAlignment="1">
      <alignment horizontal="center" vertical="center" wrapText="1"/>
    </xf>
    <xf numFmtId="0" fontId="12" fillId="13" borderId="17" xfId="0" applyFont="1" applyFill="1" applyBorder="1" applyAlignment="1">
      <alignment horizontal="center" vertical="center" wrapText="1"/>
    </xf>
    <xf numFmtId="2" fontId="6" fillId="34" borderId="0" xfId="0" applyNumberFormat="1" applyFont="1" applyFill="1" applyAlignment="1">
      <alignment horizontal="center" vertical="center" wrapText="1"/>
    </xf>
    <xf numFmtId="0" fontId="1" fillId="0" borderId="0" xfId="86" applyFill="1">
      <alignment/>
      <protection/>
    </xf>
    <xf numFmtId="14" fontId="96" fillId="34" borderId="14" xfId="72" applyNumberFormat="1" applyFont="1" applyFill="1" applyBorder="1" applyAlignment="1" quotePrefix="1">
      <alignment horizontal="center" vertical="center"/>
      <protection/>
    </xf>
    <xf numFmtId="0" fontId="97" fillId="34" borderId="14" xfId="72" applyFont="1" applyFill="1" applyBorder="1" applyAlignment="1" quotePrefix="1">
      <alignment horizontal="center" vertical="center"/>
      <protection/>
    </xf>
    <xf numFmtId="0" fontId="96" fillId="34" borderId="14" xfId="73" applyFont="1" applyFill="1" applyBorder="1" applyAlignment="1" quotePrefix="1">
      <alignment horizontal="center" vertical="center"/>
      <protection/>
    </xf>
    <xf numFmtId="0" fontId="96" fillId="34" borderId="14" xfId="72" applyFont="1" applyFill="1" applyBorder="1" applyAlignment="1" quotePrefix="1">
      <alignment horizontal="center" vertical="center"/>
      <protection/>
    </xf>
    <xf numFmtId="49" fontId="23" fillId="34" borderId="14" xfId="77" applyNumberFormat="1" applyFont="1" applyFill="1" applyBorder="1" applyAlignment="1">
      <alignment horizontal="center" vertical="center"/>
      <protection/>
    </xf>
    <xf numFmtId="49" fontId="24" fillId="34" borderId="14" xfId="77" applyNumberFormat="1" applyFont="1" applyFill="1" applyBorder="1" applyAlignment="1">
      <alignment horizontal="center" vertical="center"/>
      <protection/>
    </xf>
    <xf numFmtId="0" fontId="98" fillId="34" borderId="14" xfId="90" applyFont="1" applyFill="1" applyBorder="1" applyAlignment="1">
      <alignment horizontal="center" vertical="center" wrapText="1"/>
      <protection/>
    </xf>
    <xf numFmtId="2" fontId="1" fillId="0" borderId="0" xfId="86" applyNumberFormat="1" applyFill="1">
      <alignment/>
      <protection/>
    </xf>
    <xf numFmtId="2" fontId="29" fillId="34" borderId="14" xfId="0" applyNumberFormat="1" applyFont="1" applyFill="1" applyBorder="1" applyAlignment="1">
      <alignment horizontal="center" vertical="center"/>
    </xf>
    <xf numFmtId="0" fontId="99" fillId="34" borderId="14" xfId="72" applyFont="1" applyFill="1" applyBorder="1" applyAlignment="1">
      <alignment horizontal="center" vertical="center" wrapText="1"/>
      <protection/>
    </xf>
    <xf numFmtId="0" fontId="27" fillId="34" borderId="14" xfId="72" applyFont="1" applyFill="1" applyBorder="1" applyAlignment="1">
      <alignment horizontal="center" vertical="center"/>
      <protection/>
    </xf>
    <xf numFmtId="4" fontId="27" fillId="34" borderId="14" xfId="72" applyNumberFormat="1" applyFont="1" applyFill="1" applyBorder="1" applyAlignment="1">
      <alignment horizontal="center" vertical="center" wrapText="1"/>
      <protection/>
    </xf>
    <xf numFmtId="4" fontId="96" fillId="34" borderId="14" xfId="72" applyNumberFormat="1" applyFont="1" applyFill="1" applyBorder="1" applyAlignment="1">
      <alignment horizontal="center" vertical="center"/>
      <protection/>
    </xf>
    <xf numFmtId="4" fontId="24" fillId="34" borderId="14" xfId="72" applyNumberFormat="1" applyFont="1" applyFill="1" applyBorder="1" applyAlignment="1">
      <alignment horizontal="center" vertical="center"/>
      <protection/>
    </xf>
    <xf numFmtId="0" fontId="96" fillId="34" borderId="14" xfId="72" applyFont="1" applyFill="1" applyBorder="1" applyAlignment="1">
      <alignment horizontal="center" vertical="center" wrapText="1"/>
      <protection/>
    </xf>
    <xf numFmtId="0" fontId="98" fillId="34" borderId="14" xfId="90" applyFont="1" applyFill="1" applyBorder="1" applyAlignment="1">
      <alignment horizontal="center" vertical="center" wrapText="1"/>
      <protection/>
    </xf>
    <xf numFmtId="4" fontId="98" fillId="34" borderId="14" xfId="90" applyNumberFormat="1" applyFont="1" applyFill="1" applyBorder="1" applyAlignment="1">
      <alignment horizontal="center" vertical="center" wrapText="1"/>
      <protection/>
    </xf>
    <xf numFmtId="4" fontId="24" fillId="34" borderId="14" xfId="72" applyNumberFormat="1" applyFont="1" applyFill="1" applyBorder="1" applyAlignment="1">
      <alignment horizontal="center" vertical="center"/>
      <protection/>
    </xf>
    <xf numFmtId="2" fontId="17" fillId="34" borderId="14" xfId="0" applyNumberFormat="1" applyFont="1" applyFill="1" applyBorder="1" applyAlignment="1">
      <alignment horizontal="center" vertical="center"/>
    </xf>
    <xf numFmtId="4" fontId="1" fillId="0" borderId="0" xfId="86" applyNumberFormat="1" applyFill="1">
      <alignment/>
      <protection/>
    </xf>
    <xf numFmtId="2" fontId="96" fillId="34" borderId="14" xfId="44" applyNumberFormat="1" applyFont="1" applyFill="1" applyBorder="1" applyAlignment="1" applyProtection="1">
      <alignment horizontal="center" vertical="center"/>
      <protection/>
    </xf>
    <xf numFmtId="2" fontId="24" fillId="34" borderId="14" xfId="72" applyNumberFormat="1" applyFont="1" applyFill="1" applyBorder="1" applyAlignment="1">
      <alignment horizontal="center" vertical="center"/>
      <protection/>
    </xf>
    <xf numFmtId="2" fontId="13" fillId="34" borderId="14" xfId="96" applyNumberFormat="1" applyFont="1" applyFill="1" applyBorder="1" applyAlignment="1">
      <alignment horizontal="center" vertical="center"/>
      <protection/>
    </xf>
    <xf numFmtId="2" fontId="17" fillId="34" borderId="14" xfId="96" applyNumberFormat="1" applyFont="1" applyFill="1" applyBorder="1" applyAlignment="1">
      <alignment horizontal="center" vertical="center"/>
      <protection/>
    </xf>
    <xf numFmtId="0" fontId="17" fillId="34" borderId="14" xfId="96" applyFont="1" applyFill="1" applyBorder="1" applyAlignment="1">
      <alignment horizontal="center" vertical="center" wrapText="1"/>
      <protection/>
    </xf>
    <xf numFmtId="2" fontId="24" fillId="34" borderId="14" xfId="72" applyNumberFormat="1" applyFont="1" applyFill="1" applyBorder="1" applyAlignment="1">
      <alignment horizontal="center" vertical="center" wrapText="1"/>
      <protection/>
    </xf>
    <xf numFmtId="0" fontId="10" fillId="34" borderId="14" xfId="0" applyFont="1" applyFill="1" applyBorder="1" applyAlignment="1">
      <alignment horizontal="center" vertical="center"/>
    </xf>
    <xf numFmtId="2" fontId="10" fillId="34" borderId="14" xfId="0" applyNumberFormat="1" applyFont="1" applyFill="1" applyBorder="1" applyAlignment="1">
      <alignment horizontal="center" vertical="center"/>
    </xf>
    <xf numFmtId="187" fontId="12" fillId="13" borderId="13" xfId="0" applyNumberFormat="1" applyFont="1" applyFill="1" applyBorder="1" applyAlignment="1">
      <alignment horizontal="center" vertical="center" wrapText="1"/>
    </xf>
    <xf numFmtId="0" fontId="29" fillId="34" borderId="14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 wrapText="1"/>
    </xf>
    <xf numFmtId="0" fontId="27" fillId="34" borderId="14" xfId="72" applyFont="1" applyFill="1" applyBorder="1" applyAlignment="1">
      <alignment horizontal="center" vertical="center" wrapText="1"/>
      <protection/>
    </xf>
    <xf numFmtId="0" fontId="99" fillId="34" borderId="14" xfId="72" applyFont="1" applyFill="1" applyBorder="1" applyAlignment="1">
      <alignment horizontal="center" vertical="center" wrapText="1"/>
      <protection/>
    </xf>
    <xf numFmtId="0" fontId="13" fillId="34" borderId="14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/>
    </xf>
    <xf numFmtId="189" fontId="96" fillId="34" borderId="14" xfId="72" applyNumberFormat="1" applyFont="1" applyFill="1" applyBorder="1" applyAlignment="1">
      <alignment horizontal="center" vertical="center"/>
      <protection/>
    </xf>
    <xf numFmtId="0" fontId="19" fillId="34" borderId="14" xfId="0" applyFont="1" applyFill="1" applyBorder="1" applyAlignment="1">
      <alignment horizontal="center" vertical="center" wrapText="1"/>
    </xf>
    <xf numFmtId="2" fontId="13" fillId="34" borderId="14" xfId="96" applyNumberFormat="1" applyFont="1" applyFill="1" applyBorder="1" applyAlignment="1">
      <alignment horizontal="center" vertical="center"/>
      <protection/>
    </xf>
    <xf numFmtId="1" fontId="13" fillId="34" borderId="14" xfId="0" applyNumberFormat="1" applyFont="1" applyFill="1" applyBorder="1" applyAlignment="1">
      <alignment horizontal="center" vertical="center" wrapText="1"/>
    </xf>
    <xf numFmtId="0" fontId="13" fillId="34" borderId="14" xfId="96" applyFont="1" applyFill="1" applyBorder="1" applyAlignment="1">
      <alignment horizontal="center" vertical="center"/>
      <protection/>
    </xf>
    <xf numFmtId="0" fontId="12" fillId="34" borderId="11" xfId="0" applyFont="1" applyFill="1" applyBorder="1" applyAlignment="1">
      <alignment horizontal="center" vertical="center" wrapText="1"/>
    </xf>
    <xf numFmtId="49" fontId="12" fillId="34" borderId="14" xfId="0" applyNumberFormat="1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00" fillId="34" borderId="14" xfId="72" applyFont="1" applyFill="1" applyBorder="1" applyAlignment="1">
      <alignment horizontal="center" vertical="center" wrapText="1"/>
      <protection/>
    </xf>
    <xf numFmtId="187" fontId="13" fillId="34" borderId="14" xfId="96" applyNumberFormat="1" applyFont="1" applyFill="1" applyBorder="1" applyAlignment="1">
      <alignment horizontal="center" vertical="center"/>
      <protection/>
    </xf>
    <xf numFmtId="2" fontId="14" fillId="33" borderId="21" xfId="0" applyNumberFormat="1" applyFont="1" applyFill="1" applyBorder="1" applyAlignment="1">
      <alignment horizontal="center" vertical="center" wrapText="1"/>
    </xf>
    <xf numFmtId="2" fontId="17" fillId="34" borderId="14" xfId="96" applyNumberFormat="1" applyFont="1" applyFill="1" applyBorder="1" applyAlignment="1">
      <alignment horizontal="center" vertical="center"/>
      <protection/>
    </xf>
    <xf numFmtId="0" fontId="28" fillId="34" borderId="14" xfId="86" applyFont="1" applyFill="1" applyBorder="1" applyAlignment="1">
      <alignment horizontal="center" vertical="center"/>
      <protection/>
    </xf>
    <xf numFmtId="0" fontId="17" fillId="34" borderId="22" xfId="96" applyFont="1" applyFill="1" applyBorder="1" applyAlignment="1">
      <alignment/>
      <protection/>
    </xf>
    <xf numFmtId="0" fontId="13" fillId="34" borderId="14" xfId="96" applyFont="1" applyFill="1" applyBorder="1" applyAlignment="1">
      <alignment horizontal="center"/>
      <protection/>
    </xf>
    <xf numFmtId="0" fontId="17" fillId="34" borderId="22" xfId="96" applyFont="1" applyFill="1" applyBorder="1">
      <alignment/>
      <protection/>
    </xf>
    <xf numFmtId="0" fontId="17" fillId="34" borderId="14" xfId="0" applyFont="1" applyFill="1" applyBorder="1" applyAlignment="1">
      <alignment/>
    </xf>
    <xf numFmtId="2" fontId="16" fillId="34" borderId="14" xfId="0" applyNumberFormat="1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1" fontId="16" fillId="34" borderId="14" xfId="0" applyNumberFormat="1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 wrapText="1"/>
    </xf>
    <xf numFmtId="2" fontId="13" fillId="34" borderId="14" xfId="0" applyNumberFormat="1" applyFont="1" applyFill="1" applyBorder="1" applyAlignment="1">
      <alignment horizontal="center" vertical="center"/>
    </xf>
    <xf numFmtId="187" fontId="13" fillId="34" borderId="14" xfId="0" applyNumberFormat="1" applyFont="1" applyFill="1" applyBorder="1" applyAlignment="1">
      <alignment horizontal="center" vertical="center"/>
    </xf>
    <xf numFmtId="2" fontId="13" fillId="34" borderId="14" xfId="0" applyNumberFormat="1" applyFont="1" applyFill="1" applyBorder="1" applyAlignment="1">
      <alignment horizontal="center" vertical="center"/>
    </xf>
    <xf numFmtId="2" fontId="17" fillId="34" borderId="14" xfId="0" applyNumberFormat="1" applyFont="1" applyFill="1" applyBorder="1" applyAlignment="1">
      <alignment horizontal="center" vertical="center"/>
    </xf>
    <xf numFmtId="2" fontId="101" fillId="34" borderId="14" xfId="0" applyNumberFormat="1" applyFont="1" applyFill="1" applyBorder="1" applyAlignment="1">
      <alignment horizontal="center" vertical="center" wrapText="1"/>
    </xf>
    <xf numFmtId="2" fontId="102" fillId="34" borderId="14" xfId="0" applyNumberFormat="1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/>
    </xf>
    <xf numFmtId="49" fontId="10" fillId="34" borderId="14" xfId="0" applyNumberFormat="1" applyFont="1" applyFill="1" applyBorder="1" applyAlignment="1">
      <alignment horizontal="center" vertical="center"/>
    </xf>
    <xf numFmtId="2" fontId="102" fillId="34" borderId="14" xfId="0" applyNumberFormat="1" applyFont="1" applyFill="1" applyBorder="1" applyAlignment="1">
      <alignment horizontal="center" vertical="center" wrapText="1"/>
    </xf>
    <xf numFmtId="2" fontId="27" fillId="34" borderId="14" xfId="86" applyNumberFormat="1" applyFont="1" applyFill="1" applyBorder="1" applyAlignment="1">
      <alignment horizontal="center" vertical="center" wrapText="1"/>
      <protection/>
    </xf>
    <xf numFmtId="2" fontId="28" fillId="34" borderId="14" xfId="86" applyNumberFormat="1" applyFont="1" applyFill="1" applyBorder="1" applyAlignment="1">
      <alignment horizontal="center" vertical="center" wrapText="1"/>
      <protection/>
    </xf>
    <xf numFmtId="2" fontId="103" fillId="34" borderId="14" xfId="0" applyNumberFormat="1" applyFont="1" applyFill="1" applyBorder="1" applyAlignment="1">
      <alignment horizontal="center" vertical="center" wrapText="1"/>
    </xf>
    <xf numFmtId="2" fontId="26" fillId="34" borderId="14" xfId="0" applyNumberFormat="1" applyFont="1" applyFill="1" applyBorder="1" applyAlignment="1">
      <alignment horizontal="center" vertical="center" wrapText="1"/>
    </xf>
    <xf numFmtId="187" fontId="17" fillId="34" borderId="14" xfId="0" applyNumberFormat="1" applyFont="1" applyFill="1" applyBorder="1" applyAlignment="1">
      <alignment horizontal="center" vertical="center"/>
    </xf>
    <xf numFmtId="2" fontId="13" fillId="34" borderId="12" xfId="0" applyNumberFormat="1" applyFont="1" applyFill="1" applyBorder="1" applyAlignment="1">
      <alignment horizontal="center" vertical="center" wrapText="1"/>
    </xf>
    <xf numFmtId="0" fontId="13" fillId="34" borderId="22" xfId="96" applyFont="1" applyFill="1" applyBorder="1" applyAlignment="1">
      <alignment horizontal="center" vertical="center"/>
      <protection/>
    </xf>
    <xf numFmtId="49" fontId="13" fillId="34" borderId="14" xfId="89" applyNumberFormat="1" applyFont="1" applyFill="1" applyBorder="1" applyAlignment="1">
      <alignment horizontal="center" vertical="center" wrapText="1"/>
      <protection/>
    </xf>
    <xf numFmtId="0" fontId="13" fillId="34" borderId="14" xfId="89" applyFont="1" applyFill="1" applyBorder="1" applyAlignment="1">
      <alignment horizontal="center" vertical="center" wrapText="1"/>
      <protection/>
    </xf>
    <xf numFmtId="2" fontId="13" fillId="34" borderId="14" xfId="89" applyNumberFormat="1" applyFont="1" applyFill="1" applyBorder="1" applyAlignment="1">
      <alignment horizontal="center" vertical="center" wrapText="1"/>
      <protection/>
    </xf>
    <xf numFmtId="49" fontId="17" fillId="34" borderId="14" xfId="89" applyNumberFormat="1" applyFont="1" applyFill="1" applyBorder="1" applyAlignment="1">
      <alignment horizontal="center" vertical="center" wrapText="1"/>
      <protection/>
    </xf>
    <xf numFmtId="0" fontId="17" fillId="34" borderId="14" xfId="93" applyFont="1" applyFill="1" applyBorder="1" applyAlignment="1">
      <alignment horizontal="center" vertical="center" wrapText="1"/>
      <protection/>
    </xf>
    <xf numFmtId="0" fontId="17" fillId="34" borderId="14" xfId="89" applyFont="1" applyFill="1" applyBorder="1" applyAlignment="1">
      <alignment horizontal="center" vertical="center" wrapText="1"/>
      <protection/>
    </xf>
    <xf numFmtId="2" fontId="17" fillId="34" borderId="14" xfId="89" applyNumberFormat="1" applyFont="1" applyFill="1" applyBorder="1" applyAlignment="1">
      <alignment horizontal="center" vertical="center" wrapText="1"/>
      <protection/>
    </xf>
    <xf numFmtId="2" fontId="17" fillId="34" borderId="14" xfId="89" applyNumberFormat="1" applyFont="1" applyFill="1" applyBorder="1" applyAlignment="1">
      <alignment horizontal="center" vertical="center" wrapText="1"/>
      <protection/>
    </xf>
    <xf numFmtId="2" fontId="17" fillId="34" borderId="14" xfId="95" applyNumberFormat="1" applyFont="1" applyFill="1" applyBorder="1" applyAlignment="1">
      <alignment horizontal="center" vertical="center" wrapText="1"/>
      <protection/>
    </xf>
    <xf numFmtId="49" fontId="13" fillId="34" borderId="14" xfId="96" applyNumberFormat="1" applyFont="1" applyFill="1" applyBorder="1" applyAlignment="1">
      <alignment horizontal="center" vertical="center" wrapText="1"/>
      <protection/>
    </xf>
    <xf numFmtId="0" fontId="19" fillId="34" borderId="14" xfId="96" applyFont="1" applyFill="1" applyBorder="1" applyAlignment="1">
      <alignment horizontal="center" vertical="center" wrapText="1"/>
      <protection/>
    </xf>
    <xf numFmtId="0" fontId="20" fillId="34" borderId="14" xfId="96" applyFont="1" applyFill="1" applyBorder="1" applyAlignment="1">
      <alignment horizontal="center" vertical="center" wrapText="1"/>
      <protection/>
    </xf>
    <xf numFmtId="0" fontId="28" fillId="34" borderId="0" xfId="86" applyFont="1" applyFill="1" applyAlignment="1">
      <alignment horizontal="center" vertical="center"/>
      <protection/>
    </xf>
    <xf numFmtId="0" fontId="13" fillId="34" borderId="14" xfId="96" applyFont="1" applyFill="1" applyBorder="1" applyAlignment="1">
      <alignment horizontal="center" vertical="center" wrapText="1"/>
      <protection/>
    </xf>
    <xf numFmtId="2" fontId="30" fillId="34" borderId="14" xfId="96" applyNumberFormat="1" applyFont="1" applyFill="1" applyBorder="1" applyAlignment="1">
      <alignment horizontal="center" vertical="center"/>
      <protection/>
    </xf>
    <xf numFmtId="4" fontId="30" fillId="34" borderId="14" xfId="96" applyNumberFormat="1" applyFont="1" applyFill="1" applyBorder="1" applyAlignment="1">
      <alignment horizontal="center" vertical="center"/>
      <protection/>
    </xf>
    <xf numFmtId="0" fontId="104" fillId="34" borderId="14" xfId="0" applyFont="1" applyFill="1" applyBorder="1" applyAlignment="1">
      <alignment horizontal="center" wrapText="1"/>
    </xf>
    <xf numFmtId="0" fontId="103" fillId="34" borderId="14" xfId="0" applyFont="1" applyFill="1" applyBorder="1" applyAlignment="1">
      <alignment horizontal="center" vertical="center" wrapText="1"/>
    </xf>
    <xf numFmtId="0" fontId="105" fillId="34" borderId="14" xfId="0" applyFont="1" applyFill="1" applyBorder="1" applyAlignment="1">
      <alignment horizontal="center" vertical="center" wrapText="1"/>
    </xf>
    <xf numFmtId="0" fontId="106" fillId="34" borderId="14" xfId="0" applyFont="1" applyFill="1" applyBorder="1" applyAlignment="1">
      <alignment horizontal="center" vertical="center" wrapText="1"/>
    </xf>
    <xf numFmtId="2" fontId="107" fillId="34" borderId="14" xfId="0" applyNumberFormat="1" applyFont="1" applyFill="1" applyBorder="1" applyAlignment="1">
      <alignment horizontal="center" wrapText="1"/>
    </xf>
    <xf numFmtId="2" fontId="107" fillId="34" borderId="14" xfId="0" applyNumberFormat="1" applyFont="1" applyFill="1" applyBorder="1" applyAlignment="1">
      <alignment horizontal="center" vertical="center" wrapText="1"/>
    </xf>
    <xf numFmtId="0" fontId="107" fillId="34" borderId="14" xfId="0" applyFont="1" applyFill="1" applyBorder="1" applyAlignment="1">
      <alignment horizontal="center" vertical="center" wrapText="1"/>
    </xf>
    <xf numFmtId="2" fontId="106" fillId="34" borderId="14" xfId="0" applyNumberFormat="1" applyFont="1" applyFill="1" applyBorder="1" applyAlignment="1">
      <alignment horizontal="center" vertical="center" wrapText="1"/>
    </xf>
    <xf numFmtId="0" fontId="108" fillId="34" borderId="0" xfId="0" applyFont="1" applyFill="1" applyAlignment="1">
      <alignment horizontal="center" vertical="center" wrapText="1"/>
    </xf>
    <xf numFmtId="0" fontId="104" fillId="34" borderId="0" xfId="0" applyFont="1" applyFill="1" applyAlignment="1">
      <alignment horizontal="center" vertical="center" wrapText="1"/>
    </xf>
    <xf numFmtId="2" fontId="104" fillId="34" borderId="0" xfId="0" applyNumberFormat="1" applyFont="1" applyFill="1" applyAlignment="1">
      <alignment horizontal="center" vertical="center" wrapText="1"/>
    </xf>
    <xf numFmtId="0" fontId="105" fillId="34" borderId="0" xfId="0" applyFont="1" applyFill="1" applyAlignment="1">
      <alignment horizontal="center" vertical="center" wrapText="1"/>
    </xf>
    <xf numFmtId="0" fontId="103" fillId="34" borderId="0" xfId="0" applyFont="1" applyFill="1" applyAlignment="1">
      <alignment horizontal="center" vertical="center" wrapText="1"/>
    </xf>
    <xf numFmtId="0" fontId="104" fillId="34" borderId="0" xfId="0" applyFont="1" applyFill="1" applyAlignment="1">
      <alignment horizontal="center" vertical="center" wrapText="1"/>
    </xf>
    <xf numFmtId="2" fontId="103" fillId="34" borderId="0" xfId="0" applyNumberFormat="1" applyFont="1" applyFill="1" applyAlignment="1">
      <alignment horizontal="center" vertical="center" wrapText="1"/>
    </xf>
    <xf numFmtId="0" fontId="27" fillId="34" borderId="0" xfId="86" applyFont="1" applyFill="1" applyAlignment="1">
      <alignment horizontal="center"/>
      <protection/>
    </xf>
    <xf numFmtId="0" fontId="27" fillId="34" borderId="0" xfId="86" applyFont="1" applyFill="1" applyAlignment="1">
      <alignment horizontal="center" vertical="center"/>
      <protection/>
    </xf>
    <xf numFmtId="0" fontId="27" fillId="34" borderId="0" xfId="86" applyFont="1" applyFill="1">
      <alignment/>
      <protection/>
    </xf>
    <xf numFmtId="2" fontId="27" fillId="34" borderId="0" xfId="86" applyNumberFormat="1" applyFont="1" applyFill="1">
      <alignment/>
      <protection/>
    </xf>
    <xf numFmtId="0" fontId="20" fillId="34" borderId="22" xfId="96" applyFont="1" applyFill="1" applyBorder="1" applyAlignment="1">
      <alignment/>
      <protection/>
    </xf>
    <xf numFmtId="0" fontId="20" fillId="34" borderId="22" xfId="96" applyFont="1" applyFill="1" applyBorder="1">
      <alignment/>
      <protection/>
    </xf>
    <xf numFmtId="0" fontId="25" fillId="34" borderId="22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25" fillId="34" borderId="22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 wrapText="1"/>
    </xf>
    <xf numFmtId="0" fontId="15" fillId="34" borderId="14" xfId="86" applyFont="1" applyFill="1" applyBorder="1" applyAlignment="1">
      <alignment horizontal="center" vertical="center" wrapText="1"/>
      <protection/>
    </xf>
    <xf numFmtId="0" fontId="15" fillId="34" borderId="14" xfId="97" applyFont="1" applyFill="1" applyBorder="1" applyAlignment="1">
      <alignment horizontal="center" vertical="center" wrapText="1"/>
      <protection/>
    </xf>
    <xf numFmtId="0" fontId="25" fillId="34" borderId="14" xfId="86" applyFont="1" applyFill="1" applyBorder="1" applyAlignment="1">
      <alignment horizontal="center" vertical="center" wrapText="1"/>
      <protection/>
    </xf>
    <xf numFmtId="0" fontId="16" fillId="34" borderId="14" xfId="86" applyFont="1" applyFill="1" applyBorder="1" applyAlignment="1">
      <alignment horizontal="center" vertical="center" wrapText="1"/>
      <protection/>
    </xf>
    <xf numFmtId="0" fontId="21" fillId="34" borderId="14" xfId="86" applyFont="1" applyFill="1" applyBorder="1" applyAlignment="1">
      <alignment horizontal="center" vertical="center" wrapText="1"/>
      <protection/>
    </xf>
    <xf numFmtId="0" fontId="26" fillId="34" borderId="14" xfId="86" applyFont="1" applyFill="1" applyBorder="1" applyAlignment="1">
      <alignment horizontal="center" vertical="center" wrapText="1"/>
      <protection/>
    </xf>
    <xf numFmtId="49" fontId="17" fillId="34" borderId="14" xfId="0" applyNumberFormat="1" applyFont="1" applyFill="1" applyBorder="1" applyAlignment="1">
      <alignment horizontal="center" vertical="center" wrapText="1"/>
    </xf>
    <xf numFmtId="0" fontId="109" fillId="34" borderId="14" xfId="0" applyFont="1" applyFill="1" applyBorder="1" applyAlignment="1">
      <alignment horizontal="center" vertical="center" wrapText="1"/>
    </xf>
    <xf numFmtId="4" fontId="96" fillId="34" borderId="14" xfId="44" applyNumberFormat="1" applyFont="1" applyFill="1" applyBorder="1" applyAlignment="1" applyProtection="1">
      <alignment horizontal="center" vertical="center"/>
      <protection/>
    </xf>
    <xf numFmtId="0" fontId="99" fillId="34" borderId="14" xfId="90" applyFont="1" applyFill="1" applyBorder="1" applyAlignment="1">
      <alignment horizontal="center" vertical="center" wrapText="1"/>
      <protection/>
    </xf>
    <xf numFmtId="2" fontId="98" fillId="34" borderId="14" xfId="90" applyNumberFormat="1" applyFont="1" applyFill="1" applyBorder="1" applyAlignment="1">
      <alignment horizontal="center" vertical="center" wrapText="1"/>
      <protection/>
    </xf>
    <xf numFmtId="4" fontId="24" fillId="34" borderId="14" xfId="77" applyNumberFormat="1" applyFont="1" applyFill="1" applyBorder="1" applyAlignment="1">
      <alignment horizontal="center" vertical="center" wrapText="1"/>
      <protection/>
    </xf>
    <xf numFmtId="0" fontId="99" fillId="34" borderId="14" xfId="72" applyFont="1" applyFill="1" applyBorder="1" applyAlignment="1">
      <alignment horizontal="center" vertical="center"/>
      <protection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4" xfId="97" applyFont="1" applyFill="1" applyBorder="1" applyAlignment="1">
      <alignment horizontal="center" vertical="center" wrapText="1"/>
      <protection/>
    </xf>
    <xf numFmtId="0" fontId="11" fillId="34" borderId="14" xfId="0" applyFont="1" applyFill="1" applyBorder="1" applyAlignment="1">
      <alignment horizontal="center" vertical="center"/>
    </xf>
    <xf numFmtId="0" fontId="110" fillId="34" borderId="14" xfId="72" applyFont="1" applyFill="1" applyBorder="1" applyAlignment="1">
      <alignment horizontal="center" vertical="center" wrapText="1"/>
      <protection/>
    </xf>
    <xf numFmtId="197" fontId="96" fillId="34" borderId="14" xfId="72" applyNumberFormat="1" applyFont="1" applyFill="1" applyBorder="1" applyAlignment="1">
      <alignment horizontal="center" vertical="center"/>
      <protection/>
    </xf>
    <xf numFmtId="0" fontId="19" fillId="34" borderId="14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 wrapText="1"/>
    </xf>
    <xf numFmtId="49" fontId="111" fillId="34" borderId="14" xfId="0" applyNumberFormat="1" applyFont="1" applyFill="1" applyBorder="1" applyAlignment="1">
      <alignment horizontal="center" vertical="center" wrapText="1"/>
    </xf>
    <xf numFmtId="0" fontId="111" fillId="34" borderId="14" xfId="0" applyFont="1" applyFill="1" applyBorder="1" applyAlignment="1">
      <alignment horizontal="center" vertical="center" wrapText="1"/>
    </xf>
    <xf numFmtId="0" fontId="112" fillId="34" borderId="14" xfId="0" applyFont="1" applyFill="1" applyBorder="1" applyAlignment="1">
      <alignment horizontal="center" vertical="center" wrapText="1"/>
    </xf>
    <xf numFmtId="0" fontId="111" fillId="34" borderId="14" xfId="0" applyFont="1" applyFill="1" applyBorder="1" applyAlignment="1">
      <alignment horizontal="center" vertical="distributed" wrapText="1"/>
    </xf>
    <xf numFmtId="0" fontId="113" fillId="34" borderId="14" xfId="0" applyFont="1" applyFill="1" applyBorder="1" applyAlignment="1">
      <alignment horizontal="center" wrapText="1"/>
    </xf>
    <xf numFmtId="0" fontId="114" fillId="34" borderId="0" xfId="0" applyFont="1" applyFill="1" applyAlignment="1">
      <alignment horizontal="center" vertical="center" wrapText="1"/>
    </xf>
    <xf numFmtId="0" fontId="111" fillId="34" borderId="0" xfId="0" applyFont="1" applyFill="1" applyAlignment="1">
      <alignment horizontal="center" vertical="center" wrapText="1"/>
    </xf>
    <xf numFmtId="0" fontId="24" fillId="34" borderId="0" xfId="86" applyFont="1" applyFill="1" applyAlignment="1">
      <alignment horizontal="center"/>
      <protection/>
    </xf>
    <xf numFmtId="0" fontId="109" fillId="35" borderId="14" xfId="0" applyFont="1" applyFill="1" applyBorder="1" applyAlignment="1">
      <alignment horizontal="center" vertical="center" wrapText="1"/>
    </xf>
    <xf numFmtId="0" fontId="115" fillId="35" borderId="14" xfId="0" applyFont="1" applyFill="1" applyBorder="1" applyAlignment="1">
      <alignment horizontal="center" vertical="center" wrapText="1"/>
    </xf>
    <xf numFmtId="0" fontId="1" fillId="34" borderId="0" xfId="86" applyFill="1">
      <alignment/>
      <protection/>
    </xf>
    <xf numFmtId="0" fontId="12" fillId="33" borderId="14" xfId="96" applyFont="1" applyFill="1" applyBorder="1" applyAlignment="1">
      <alignment horizontal="center" vertical="center" wrapText="1"/>
      <protection/>
    </xf>
    <xf numFmtId="0" fontId="109" fillId="33" borderId="14" xfId="0" applyFont="1" applyFill="1" applyBorder="1" applyAlignment="1">
      <alignment horizontal="center" vertical="center" wrapText="1"/>
    </xf>
    <xf numFmtId="187" fontId="109" fillId="33" borderId="14" xfId="0" applyNumberFormat="1" applyFont="1" applyFill="1" applyBorder="1" applyAlignment="1">
      <alignment horizontal="center" wrapText="1"/>
    </xf>
    <xf numFmtId="2" fontId="116" fillId="33" borderId="14" xfId="0" applyNumberFormat="1" applyFont="1" applyFill="1" applyBorder="1" applyAlignment="1">
      <alignment horizontal="center" wrapText="1"/>
    </xf>
    <xf numFmtId="2" fontId="116" fillId="33" borderId="14" xfId="0" applyNumberFormat="1" applyFont="1" applyFill="1" applyBorder="1" applyAlignment="1">
      <alignment horizontal="center" vertical="center" wrapText="1"/>
    </xf>
    <xf numFmtId="0" fontId="116" fillId="33" borderId="14" xfId="0" applyFont="1" applyFill="1" applyBorder="1" applyAlignment="1">
      <alignment horizontal="center" vertical="center" wrapText="1"/>
    </xf>
    <xf numFmtId="2" fontId="109" fillId="33" borderId="14" xfId="0" applyNumberFormat="1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19" fillId="34" borderId="14" xfId="96" applyFont="1" applyFill="1" applyBorder="1" applyAlignment="1">
      <alignment horizontal="center"/>
      <protection/>
    </xf>
    <xf numFmtId="0" fontId="20" fillId="34" borderId="14" xfId="96" applyFont="1" applyFill="1" applyBorder="1" applyAlignment="1">
      <alignment vertical="center"/>
      <protection/>
    </xf>
    <xf numFmtId="0" fontId="20" fillId="34" borderId="14" xfId="96" applyFont="1" applyFill="1" applyBorder="1" applyAlignment="1">
      <alignment horizontal="center" vertical="center"/>
      <protection/>
    </xf>
    <xf numFmtId="2" fontId="20" fillId="34" borderId="14" xfId="96" applyNumberFormat="1" applyFont="1" applyFill="1" applyBorder="1" applyAlignment="1">
      <alignment horizontal="center" vertical="center"/>
      <protection/>
    </xf>
    <xf numFmtId="187" fontId="21" fillId="34" borderId="14" xfId="0" applyNumberFormat="1" applyFont="1" applyFill="1" applyBorder="1" applyAlignment="1">
      <alignment horizontal="center" vertical="center" wrapText="1"/>
    </xf>
    <xf numFmtId="2" fontId="21" fillId="34" borderId="14" xfId="0" applyNumberFormat="1" applyFont="1" applyFill="1" applyBorder="1" applyAlignment="1">
      <alignment horizontal="center" vertical="center" wrapText="1"/>
    </xf>
    <xf numFmtId="1" fontId="21" fillId="34" borderId="14" xfId="0" applyNumberFormat="1" applyFont="1" applyFill="1" applyBorder="1" applyAlignment="1">
      <alignment horizontal="center" vertical="center" wrapText="1"/>
    </xf>
    <xf numFmtId="187" fontId="25" fillId="34" borderId="14" xfId="0" applyNumberFormat="1" applyFont="1" applyFill="1" applyBorder="1" applyAlignment="1">
      <alignment horizontal="center" vertical="center" wrapText="1"/>
    </xf>
    <xf numFmtId="2" fontId="25" fillId="34" borderId="14" xfId="0" applyNumberFormat="1" applyFont="1" applyFill="1" applyBorder="1" applyAlignment="1">
      <alignment horizontal="center" vertical="center" wrapText="1"/>
    </xf>
    <xf numFmtId="2" fontId="19" fillId="34" borderId="11" xfId="0" applyNumberFormat="1" applyFont="1" applyFill="1" applyBorder="1" applyAlignment="1">
      <alignment horizontal="center" vertical="center"/>
    </xf>
    <xf numFmtId="2" fontId="19" fillId="34" borderId="14" xfId="0" applyNumberFormat="1" applyFont="1" applyFill="1" applyBorder="1" applyAlignment="1">
      <alignment horizontal="center" vertical="center"/>
    </xf>
    <xf numFmtId="2" fontId="20" fillId="34" borderId="14" xfId="0" applyNumberFormat="1" applyFont="1" applyFill="1" applyBorder="1" applyAlignment="1">
      <alignment horizontal="center" vertical="center"/>
    </xf>
    <xf numFmtId="2" fontId="117" fillId="34" borderId="14" xfId="0" applyNumberFormat="1" applyFont="1" applyFill="1" applyBorder="1" applyAlignment="1">
      <alignment horizontal="center" vertical="center" wrapText="1"/>
    </xf>
    <xf numFmtId="2" fontId="118" fillId="34" borderId="14" xfId="0" applyNumberFormat="1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/>
    </xf>
    <xf numFmtId="188" fontId="20" fillId="34" borderId="14" xfId="0" applyNumberFormat="1" applyFont="1" applyFill="1" applyBorder="1" applyAlignment="1">
      <alignment horizontal="center" vertical="center"/>
    </xf>
    <xf numFmtId="49" fontId="19" fillId="34" borderId="14" xfId="0" applyNumberFormat="1" applyFont="1" applyFill="1" applyBorder="1" applyAlignment="1">
      <alignment horizontal="center" vertical="center" wrapText="1"/>
    </xf>
    <xf numFmtId="2" fontId="19" fillId="34" borderId="14" xfId="0" applyNumberFormat="1" applyFont="1" applyFill="1" applyBorder="1" applyAlignment="1" applyProtection="1">
      <alignment horizontal="center" vertical="center" wrapText="1"/>
      <protection locked="0"/>
    </xf>
    <xf numFmtId="187" fontId="20" fillId="34" borderId="14" xfId="0" applyNumberFormat="1" applyFont="1" applyFill="1" applyBorder="1" applyAlignment="1">
      <alignment horizontal="center" vertical="center"/>
    </xf>
    <xf numFmtId="2" fontId="31" fillId="34" borderId="14" xfId="86" applyNumberFormat="1" applyFont="1" applyFill="1" applyBorder="1" applyAlignment="1">
      <alignment horizontal="center" vertical="center" wrapText="1"/>
      <protection/>
    </xf>
    <xf numFmtId="188" fontId="20" fillId="34" borderId="11" xfId="0" applyNumberFormat="1" applyFont="1" applyFill="1" applyBorder="1" applyAlignment="1">
      <alignment horizontal="center" vertical="center"/>
    </xf>
    <xf numFmtId="2" fontId="20" fillId="34" borderId="11" xfId="0" applyNumberFormat="1" applyFont="1" applyFill="1" applyBorder="1" applyAlignment="1">
      <alignment horizontal="center" vertical="center"/>
    </xf>
    <xf numFmtId="2" fontId="24" fillId="34" borderId="14" xfId="86" applyNumberFormat="1" applyFont="1" applyFill="1" applyBorder="1" applyAlignment="1">
      <alignment horizontal="center" vertical="center" wrapText="1"/>
      <protection/>
    </xf>
    <xf numFmtId="2" fontId="20" fillId="34" borderId="14" xfId="0" applyNumberFormat="1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 wrapText="1"/>
    </xf>
    <xf numFmtId="2" fontId="19" fillId="34" borderId="14" xfId="0" applyNumberFormat="1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187" fontId="20" fillId="34" borderId="14" xfId="0" applyNumberFormat="1" applyFont="1" applyFill="1" applyBorder="1" applyAlignment="1">
      <alignment horizontal="center" vertical="center" wrapText="1"/>
    </xf>
    <xf numFmtId="2" fontId="20" fillId="34" borderId="14" xfId="0" applyNumberFormat="1" applyFont="1" applyFill="1" applyBorder="1" applyAlignment="1">
      <alignment horizontal="center" vertical="center" wrapText="1"/>
    </xf>
    <xf numFmtId="188" fontId="20" fillId="34" borderId="14" xfId="0" applyNumberFormat="1" applyFont="1" applyFill="1" applyBorder="1" applyAlignment="1">
      <alignment horizontal="center" vertical="center" wrapText="1"/>
    </xf>
    <xf numFmtId="2" fontId="112" fillId="34" borderId="14" xfId="0" applyNumberFormat="1" applyFont="1" applyFill="1" applyBorder="1" applyAlignment="1">
      <alignment horizontal="center" vertical="center" wrapText="1"/>
    </xf>
    <xf numFmtId="187" fontId="21" fillId="34" borderId="14" xfId="86" applyNumberFormat="1" applyFont="1" applyFill="1" applyBorder="1" applyAlignment="1">
      <alignment horizontal="center" vertical="center" wrapText="1"/>
      <protection/>
    </xf>
    <xf numFmtId="2" fontId="25" fillId="34" borderId="14" xfId="86" applyNumberFormat="1" applyFont="1" applyFill="1" applyBorder="1" applyAlignment="1">
      <alignment horizontal="center" vertical="center" wrapText="1"/>
      <protection/>
    </xf>
    <xf numFmtId="2" fontId="21" fillId="34" borderId="14" xfId="76" applyNumberFormat="1" applyFont="1" applyFill="1" applyBorder="1" applyAlignment="1">
      <alignment horizontal="center" vertical="center" wrapText="1"/>
      <protection/>
    </xf>
    <xf numFmtId="2" fontId="21" fillId="34" borderId="14" xfId="86" applyNumberFormat="1" applyFont="1" applyFill="1" applyBorder="1" applyAlignment="1">
      <alignment horizontal="center" vertical="center" wrapText="1"/>
      <protection/>
    </xf>
    <xf numFmtId="187" fontId="25" fillId="34" borderId="14" xfId="86" applyNumberFormat="1" applyFont="1" applyFill="1" applyBorder="1" applyAlignment="1">
      <alignment horizontal="center" vertical="center" wrapText="1"/>
      <protection/>
    </xf>
    <xf numFmtId="2" fontId="25" fillId="34" borderId="12" xfId="86" applyNumberFormat="1" applyFont="1" applyFill="1" applyBorder="1" applyAlignment="1">
      <alignment horizontal="center" vertical="center" wrapText="1"/>
      <protection/>
    </xf>
    <xf numFmtId="2" fontId="19" fillId="34" borderId="14" xfId="0" applyNumberFormat="1" applyFont="1" applyFill="1" applyBorder="1" applyAlignment="1">
      <alignment horizontal="center" vertical="center" wrapText="1"/>
    </xf>
    <xf numFmtId="2" fontId="19" fillId="34" borderId="12" xfId="0" applyNumberFormat="1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2" fontId="20" fillId="34" borderId="14" xfId="0" applyNumberFormat="1" applyFont="1" applyFill="1" applyBorder="1" applyAlignment="1">
      <alignment horizontal="center" vertical="center" wrapText="1"/>
    </xf>
    <xf numFmtId="0" fontId="111" fillId="35" borderId="14" xfId="0" applyFont="1" applyFill="1" applyBorder="1" applyAlignment="1">
      <alignment horizontal="center" vertical="center" wrapText="1"/>
    </xf>
    <xf numFmtId="187" fontId="111" fillId="35" borderId="14" xfId="0" applyNumberFormat="1" applyFont="1" applyFill="1" applyBorder="1" applyAlignment="1">
      <alignment horizontal="center" vertical="center" wrapText="1"/>
    </xf>
    <xf numFmtId="2" fontId="111" fillId="35" borderId="14" xfId="0" applyNumberFormat="1" applyFont="1" applyFill="1" applyBorder="1" applyAlignment="1">
      <alignment horizontal="center" vertical="center" wrapText="1"/>
    </xf>
    <xf numFmtId="2" fontId="25" fillId="35" borderId="14" xfId="0" applyNumberFormat="1" applyFont="1" applyFill="1" applyBorder="1" applyAlignment="1">
      <alignment horizontal="center" vertical="center" wrapText="1"/>
    </xf>
    <xf numFmtId="0" fontId="97" fillId="34" borderId="14" xfId="72" applyFont="1" applyFill="1" applyBorder="1" applyAlignment="1">
      <alignment horizontal="center" vertical="center" wrapText="1"/>
      <protection/>
    </xf>
    <xf numFmtId="4" fontId="96" fillId="34" borderId="14" xfId="72" applyNumberFormat="1" applyFont="1" applyFill="1" applyBorder="1" applyAlignment="1">
      <alignment horizontal="center" vertical="center"/>
      <protection/>
    </xf>
    <xf numFmtId="2" fontId="97" fillId="34" borderId="14" xfId="44" applyNumberFormat="1" applyFont="1" applyFill="1" applyBorder="1" applyAlignment="1" applyProtection="1">
      <alignment horizontal="center" vertical="center"/>
      <protection/>
    </xf>
    <xf numFmtId="2" fontId="96" fillId="34" borderId="14" xfId="44" applyNumberFormat="1" applyFont="1" applyFill="1" applyBorder="1" applyAlignment="1" applyProtection="1">
      <alignment horizontal="center" vertical="center"/>
      <protection/>
    </xf>
    <xf numFmtId="4" fontId="96" fillId="34" borderId="14" xfId="44" applyNumberFormat="1" applyFont="1" applyFill="1" applyBorder="1" applyAlignment="1" applyProtection="1">
      <alignment horizontal="center" vertical="center"/>
      <protection/>
    </xf>
    <xf numFmtId="4" fontId="97" fillId="34" borderId="14" xfId="44" applyNumberFormat="1" applyFont="1" applyFill="1" applyBorder="1" applyAlignment="1" applyProtection="1">
      <alignment horizontal="center" vertical="center"/>
      <protection/>
    </xf>
    <xf numFmtId="4" fontId="97" fillId="34" borderId="14" xfId="72" applyNumberFormat="1" applyFont="1" applyFill="1" applyBorder="1" applyAlignment="1">
      <alignment horizontal="center" vertical="center"/>
      <protection/>
    </xf>
    <xf numFmtId="187" fontId="96" fillId="34" borderId="14" xfId="72" applyNumberFormat="1" applyFont="1" applyFill="1" applyBorder="1" applyAlignment="1">
      <alignment horizontal="center" vertical="center"/>
      <protection/>
    </xf>
    <xf numFmtId="2" fontId="96" fillId="34" borderId="14" xfId="44" applyNumberFormat="1" applyFont="1" applyFill="1" applyBorder="1" applyAlignment="1">
      <alignment horizontal="center" vertical="center"/>
    </xf>
    <xf numFmtId="0" fontId="24" fillId="34" borderId="14" xfId="72" applyFont="1" applyFill="1" applyBorder="1" applyAlignment="1">
      <alignment horizontal="center" vertical="center"/>
      <protection/>
    </xf>
    <xf numFmtId="2" fontId="96" fillId="34" borderId="14" xfId="72" applyNumberFormat="1" applyFont="1" applyFill="1" applyBorder="1" applyAlignment="1">
      <alignment horizontal="center" vertical="center"/>
      <protection/>
    </xf>
    <xf numFmtId="2" fontId="24" fillId="34" borderId="14" xfId="87" applyNumberFormat="1" applyFont="1" applyFill="1" applyBorder="1" applyAlignment="1">
      <alignment horizontal="center" vertical="center"/>
      <protection/>
    </xf>
    <xf numFmtId="4" fontId="24" fillId="34" borderId="14" xfId="72" applyNumberFormat="1" applyFont="1" applyFill="1" applyBorder="1" applyAlignment="1">
      <alignment horizontal="center" vertical="center" wrapText="1"/>
      <protection/>
    </xf>
    <xf numFmtId="0" fontId="97" fillId="34" borderId="14" xfId="73" applyFont="1" applyFill="1" applyBorder="1" applyAlignment="1">
      <alignment horizontal="center" vertical="center" wrapText="1"/>
      <protection/>
    </xf>
    <xf numFmtId="2" fontId="97" fillId="34" borderId="14" xfId="44" applyNumberFormat="1" applyFont="1" applyFill="1" applyBorder="1" applyAlignment="1">
      <alignment horizontal="center" vertical="center"/>
    </xf>
    <xf numFmtId="2" fontId="96" fillId="34" borderId="14" xfId="44" applyNumberFormat="1" applyFont="1" applyFill="1" applyBorder="1" applyAlignment="1">
      <alignment horizontal="center" vertical="center"/>
    </xf>
    <xf numFmtId="4" fontId="96" fillId="34" borderId="14" xfId="44" applyNumberFormat="1" applyFont="1" applyFill="1" applyBorder="1" applyAlignment="1">
      <alignment horizontal="center" vertical="center"/>
    </xf>
    <xf numFmtId="4" fontId="97" fillId="34" borderId="14" xfId="44" applyNumberFormat="1" applyFont="1" applyFill="1" applyBorder="1" applyAlignment="1">
      <alignment horizontal="center" vertical="center"/>
    </xf>
    <xf numFmtId="4" fontId="96" fillId="34" borderId="14" xfId="44" applyNumberFormat="1" applyFont="1" applyFill="1" applyBorder="1" applyAlignment="1">
      <alignment horizontal="center" vertical="center"/>
    </xf>
    <xf numFmtId="187" fontId="111" fillId="34" borderId="14" xfId="0" applyNumberFormat="1" applyFont="1" applyFill="1" applyBorder="1" applyAlignment="1">
      <alignment horizontal="center" vertical="center" wrapText="1"/>
    </xf>
    <xf numFmtId="2" fontId="111" fillId="34" borderId="14" xfId="0" applyNumberFormat="1" applyFont="1" applyFill="1" applyBorder="1" applyAlignment="1">
      <alignment horizontal="center" vertical="center" wrapText="1"/>
    </xf>
    <xf numFmtId="2" fontId="11" fillId="34" borderId="14" xfId="0" applyNumberFormat="1" applyFont="1" applyFill="1" applyBorder="1" applyAlignment="1">
      <alignment horizontal="center" vertical="center"/>
    </xf>
    <xf numFmtId="2" fontId="19" fillId="34" borderId="14" xfId="0" applyNumberFormat="1" applyFont="1" applyFill="1" applyBorder="1" applyAlignment="1">
      <alignment horizontal="center" vertical="center"/>
    </xf>
    <xf numFmtId="187" fontId="20" fillId="34" borderId="11" xfId="0" applyNumberFormat="1" applyFont="1" applyFill="1" applyBorder="1" applyAlignment="1">
      <alignment horizontal="center" vertical="center"/>
    </xf>
    <xf numFmtId="187" fontId="112" fillId="34" borderId="14" xfId="0" applyNumberFormat="1" applyFont="1" applyFill="1" applyBorder="1" applyAlignment="1">
      <alignment horizontal="center" vertical="center" wrapText="1"/>
    </xf>
    <xf numFmtId="0" fontId="19" fillId="33" borderId="14" xfId="96" applyFont="1" applyFill="1" applyBorder="1" applyAlignment="1">
      <alignment horizontal="center" vertical="center" wrapText="1"/>
      <protection/>
    </xf>
    <xf numFmtId="0" fontId="19" fillId="33" borderId="14" xfId="96" applyFont="1" applyFill="1" applyBorder="1" applyAlignment="1">
      <alignment horizontal="center" vertical="center"/>
      <protection/>
    </xf>
    <xf numFmtId="2" fontId="19" fillId="33" borderId="14" xfId="96" applyNumberFormat="1" applyFont="1" applyFill="1" applyBorder="1" applyAlignment="1">
      <alignment horizontal="center" vertical="center"/>
      <protection/>
    </xf>
    <xf numFmtId="2" fontId="19" fillId="33" borderId="14" xfId="0" applyNumberFormat="1" applyFont="1" applyFill="1" applyBorder="1" applyAlignment="1">
      <alignment horizontal="center" vertical="center"/>
    </xf>
    <xf numFmtId="2" fontId="32" fillId="33" borderId="14" xfId="96" applyNumberFormat="1" applyFont="1" applyFill="1" applyBorder="1" applyAlignment="1">
      <alignment horizontal="center" vertical="center"/>
      <protection/>
    </xf>
    <xf numFmtId="4" fontId="32" fillId="33" borderId="14" xfId="96" applyNumberFormat="1" applyFont="1" applyFill="1" applyBorder="1" applyAlignment="1">
      <alignment horizontal="center" vertical="center"/>
      <protection/>
    </xf>
    <xf numFmtId="9" fontId="112" fillId="34" borderId="14" xfId="0" applyNumberFormat="1" applyFont="1" applyFill="1" applyBorder="1" applyAlignment="1">
      <alignment horizontal="center" vertical="center" wrapText="1"/>
    </xf>
    <xf numFmtId="0" fontId="113" fillId="34" borderId="0" xfId="0" applyFont="1" applyFill="1" applyAlignment="1">
      <alignment horizontal="center" vertical="center" wrapText="1"/>
    </xf>
    <xf numFmtId="187" fontId="113" fillId="34" borderId="0" xfId="0" applyNumberFormat="1" applyFont="1" applyFill="1" applyAlignment="1">
      <alignment horizontal="center" vertical="center" wrapText="1"/>
    </xf>
    <xf numFmtId="2" fontId="113" fillId="34" borderId="0" xfId="0" applyNumberFormat="1" applyFont="1" applyFill="1" applyAlignment="1">
      <alignment horizontal="center" vertical="center" wrapText="1"/>
    </xf>
    <xf numFmtId="0" fontId="112" fillId="34" borderId="0" xfId="0" applyFont="1" applyFill="1" applyAlignment="1">
      <alignment horizontal="center" vertical="center" wrapText="1"/>
    </xf>
    <xf numFmtId="0" fontId="113" fillId="34" borderId="0" xfId="0" applyFont="1" applyFill="1" applyAlignment="1">
      <alignment wrapText="1"/>
    </xf>
    <xf numFmtId="187" fontId="113" fillId="34" borderId="0" xfId="0" applyNumberFormat="1" applyFont="1" applyFill="1" applyAlignment="1">
      <alignment wrapText="1"/>
    </xf>
    <xf numFmtId="2" fontId="112" fillId="34" borderId="0" xfId="0" applyNumberFormat="1" applyFont="1" applyFill="1" applyAlignment="1">
      <alignment horizontal="center" vertical="center" wrapText="1"/>
    </xf>
    <xf numFmtId="0" fontId="24" fillId="34" borderId="0" xfId="86" applyFont="1" applyFill="1">
      <alignment/>
      <protection/>
    </xf>
    <xf numFmtId="187" fontId="24" fillId="34" borderId="0" xfId="86" applyNumberFormat="1" applyFont="1" applyFill="1">
      <alignment/>
      <protection/>
    </xf>
    <xf numFmtId="2" fontId="24" fillId="34" borderId="0" xfId="86" applyNumberFormat="1" applyFont="1" applyFill="1">
      <alignment/>
      <protection/>
    </xf>
    <xf numFmtId="0" fontId="31" fillId="34" borderId="14" xfId="86" applyFont="1" applyFill="1" applyBorder="1" applyAlignment="1">
      <alignment horizontal="center" vertical="center"/>
      <protection/>
    </xf>
    <xf numFmtId="0" fontId="19" fillId="34" borderId="23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31" fillId="34" borderId="0" xfId="86" applyFont="1" applyFill="1" applyAlignment="1">
      <alignment horizontal="center" vertical="center"/>
      <protection/>
    </xf>
    <xf numFmtId="14" fontId="20" fillId="34" borderId="14" xfId="0" applyNumberFormat="1" applyFont="1" applyFill="1" applyBorder="1" applyAlignment="1">
      <alignment horizontal="center" vertical="center" wrapText="1"/>
    </xf>
    <xf numFmtId="0" fontId="31" fillId="34" borderId="14" xfId="86" applyFont="1" applyFill="1" applyBorder="1" applyAlignment="1">
      <alignment horizontal="center" vertical="center"/>
      <protection/>
    </xf>
    <xf numFmtId="0" fontId="97" fillId="34" borderId="14" xfId="72" applyFont="1" applyFill="1" applyBorder="1" applyAlignment="1" quotePrefix="1">
      <alignment horizontal="center" vertical="center"/>
      <protection/>
    </xf>
    <xf numFmtId="0" fontId="97" fillId="34" borderId="14" xfId="72" applyFont="1" applyFill="1" applyBorder="1" applyAlignment="1" quotePrefix="1">
      <alignment horizontal="center" vertical="center" wrapText="1"/>
      <protection/>
    </xf>
    <xf numFmtId="49" fontId="31" fillId="34" borderId="14" xfId="77" applyNumberFormat="1" applyFont="1" applyFill="1" applyBorder="1" applyAlignment="1">
      <alignment horizontal="center" vertical="center" wrapText="1"/>
      <protection/>
    </xf>
    <xf numFmtId="0" fontId="31" fillId="34" borderId="0" xfId="86" applyFont="1" applyFill="1" applyBorder="1" applyAlignment="1">
      <alignment horizontal="center" vertical="center"/>
      <protection/>
    </xf>
    <xf numFmtId="0" fontId="33" fillId="34" borderId="14" xfId="0" applyFont="1" applyFill="1" applyBorder="1" applyAlignment="1">
      <alignment horizontal="center" vertical="center"/>
    </xf>
    <xf numFmtId="0" fontId="19" fillId="34" borderId="14" xfId="89" applyFont="1" applyFill="1" applyBorder="1" applyAlignment="1">
      <alignment horizontal="center" vertical="center" wrapText="1"/>
      <protection/>
    </xf>
    <xf numFmtId="0" fontId="20" fillId="34" borderId="14" xfId="89" applyFont="1" applyFill="1" applyBorder="1" applyAlignment="1">
      <alignment horizontal="center" vertical="center" wrapText="1"/>
      <protection/>
    </xf>
    <xf numFmtId="0" fontId="19" fillId="34" borderId="14" xfId="96" applyFont="1" applyFill="1" applyBorder="1" applyAlignment="1">
      <alignment horizontal="center" vertical="center" wrapText="1"/>
      <protection/>
    </xf>
    <xf numFmtId="2" fontId="33" fillId="34" borderId="14" xfId="0" applyNumberFormat="1" applyFont="1" applyFill="1" applyBorder="1" applyAlignment="1">
      <alignment horizontal="center" vertical="center"/>
    </xf>
    <xf numFmtId="188" fontId="11" fillId="34" borderId="14" xfId="0" applyNumberFormat="1" applyFont="1" applyFill="1" applyBorder="1" applyAlignment="1">
      <alignment horizontal="center" vertical="center"/>
    </xf>
    <xf numFmtId="188" fontId="20" fillId="34" borderId="14" xfId="0" applyNumberFormat="1" applyFont="1" applyFill="1" applyBorder="1" applyAlignment="1">
      <alignment horizontal="center" vertical="center"/>
    </xf>
    <xf numFmtId="3" fontId="19" fillId="34" borderId="14" xfId="89" applyNumberFormat="1" applyFont="1" applyFill="1" applyBorder="1" applyAlignment="1">
      <alignment horizontal="center" vertical="center" wrapText="1"/>
      <protection/>
    </xf>
    <xf numFmtId="2" fontId="20" fillId="34" borderId="14" xfId="89" applyNumberFormat="1" applyFont="1" applyFill="1" applyBorder="1" applyAlignment="1">
      <alignment horizontal="center" vertical="center" wrapText="1"/>
      <protection/>
    </xf>
    <xf numFmtId="186" fontId="20" fillId="34" borderId="14" xfId="89" applyNumberFormat="1" applyFont="1" applyFill="1" applyBorder="1" applyAlignment="1">
      <alignment horizontal="center" vertical="center" wrapText="1"/>
      <protection/>
    </xf>
    <xf numFmtId="0" fontId="19" fillId="34" borderId="14" xfId="96" applyFont="1" applyFill="1" applyBorder="1" applyAlignment="1">
      <alignment horizontal="center" vertical="center"/>
      <protection/>
    </xf>
    <xf numFmtId="0" fontId="20" fillId="34" borderId="14" xfId="96" applyFont="1" applyFill="1" applyBorder="1" applyAlignment="1">
      <alignment horizontal="center" vertical="center"/>
      <protection/>
    </xf>
    <xf numFmtId="187" fontId="11" fillId="34" borderId="14" xfId="0" applyNumberFormat="1" applyFont="1" applyFill="1" applyBorder="1" applyAlignment="1">
      <alignment horizontal="center" vertical="center"/>
    </xf>
    <xf numFmtId="0" fontId="19" fillId="34" borderId="14" xfId="96" applyFont="1" applyFill="1" applyBorder="1" applyAlignment="1">
      <alignment horizontal="center" vertical="center"/>
      <protection/>
    </xf>
    <xf numFmtId="187" fontId="111" fillId="34" borderId="14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 quotePrefix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2" fontId="2" fillId="0" borderId="11" xfId="0" applyNumberFormat="1" applyFont="1" applyBorder="1" applyAlignment="1">
      <alignment horizontal="center" vertical="center" textRotation="90" wrapText="1"/>
    </xf>
    <xf numFmtId="2" fontId="2" fillId="0" borderId="12" xfId="0" applyNumberFormat="1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16" fillId="34" borderId="14" xfId="0" applyFont="1" applyFill="1" applyBorder="1" applyAlignment="1">
      <alignment horizontal="center" vertical="center" wrapText="1"/>
    </xf>
    <xf numFmtId="0" fontId="73" fillId="34" borderId="14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74" fillId="34" borderId="22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74" fillId="34" borderId="14" xfId="0" applyFont="1" applyFill="1" applyBorder="1" applyAlignment="1">
      <alignment horizontal="center" vertical="center" wrapText="1"/>
    </xf>
    <xf numFmtId="2" fontId="21" fillId="34" borderId="14" xfId="0" applyNumberFormat="1" applyFont="1" applyFill="1" applyBorder="1" applyAlignment="1">
      <alignment horizontal="center" vertical="center" wrapText="1"/>
    </xf>
    <xf numFmtId="0" fontId="25" fillId="34" borderId="14" xfId="86" applyFont="1" applyFill="1" applyBorder="1" applyAlignment="1">
      <alignment horizontal="center" vertical="center" wrapText="1"/>
      <protection/>
    </xf>
    <xf numFmtId="0" fontId="2" fillId="0" borderId="14" xfId="96" applyFont="1" applyBorder="1" applyAlignment="1">
      <alignment horizontal="left" vertical="center"/>
      <protection/>
    </xf>
    <xf numFmtId="0" fontId="106" fillId="34" borderId="0" xfId="0" applyFont="1" applyFill="1" applyAlignment="1">
      <alignment horizontal="center" vertical="center"/>
    </xf>
    <xf numFmtId="0" fontId="6" fillId="34" borderId="14" xfId="96" applyFont="1" applyFill="1" applyBorder="1" applyAlignment="1">
      <alignment horizontal="center" vertical="center"/>
      <protection/>
    </xf>
    <xf numFmtId="0" fontId="119" fillId="34" borderId="22" xfId="87" applyFont="1" applyFill="1" applyBorder="1" applyAlignment="1">
      <alignment horizontal="center" vertical="center"/>
      <protection/>
    </xf>
    <xf numFmtId="0" fontId="119" fillId="34" borderId="14" xfId="87" applyFont="1" applyFill="1" applyBorder="1" applyAlignment="1">
      <alignment horizontal="center" vertical="center"/>
      <protection/>
    </xf>
    <xf numFmtId="2" fontId="12" fillId="34" borderId="14" xfId="96" applyNumberFormat="1" applyFont="1" applyFill="1" applyBorder="1" applyAlignment="1">
      <alignment horizontal="center" vertical="center"/>
      <protection/>
    </xf>
    <xf numFmtId="2" fontId="20" fillId="34" borderId="14" xfId="96" applyNumberFormat="1" applyFont="1" applyFill="1" applyBorder="1" applyAlignment="1">
      <alignment horizontal="center" vertical="center"/>
      <protection/>
    </xf>
    <xf numFmtId="2" fontId="6" fillId="34" borderId="14" xfId="96" applyNumberFormat="1" applyFont="1" applyFill="1" applyBorder="1" applyAlignment="1">
      <alignment horizontal="center" vertical="center"/>
      <protection/>
    </xf>
    <xf numFmtId="2" fontId="17" fillId="34" borderId="14" xfId="96" applyNumberFormat="1" applyFont="1" applyFill="1" applyBorder="1" applyAlignment="1">
      <alignment horizontal="center" vertical="center"/>
      <protection/>
    </xf>
    <xf numFmtId="0" fontId="2" fillId="34" borderId="14" xfId="96" applyFont="1" applyFill="1" applyBorder="1" applyAlignment="1">
      <alignment horizontal="left" vertical="center"/>
      <protection/>
    </xf>
    <xf numFmtId="0" fontId="16" fillId="34" borderId="22" xfId="0" applyFont="1" applyFill="1" applyBorder="1" applyAlignment="1">
      <alignment horizontal="center" vertical="center" wrapText="1"/>
    </xf>
    <xf numFmtId="0" fontId="73" fillId="34" borderId="22" xfId="0" applyFont="1" applyFill="1" applyBorder="1" applyAlignment="1">
      <alignment horizontal="center" vertical="center" wrapText="1"/>
    </xf>
    <xf numFmtId="2" fontId="16" fillId="34" borderId="14" xfId="0" applyNumberFormat="1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7" xfId="44"/>
    <cellStyle name="Comma 2" xfId="45"/>
    <cellStyle name="Comma 2 2" xfId="46"/>
    <cellStyle name="Comma 2 2 2" xfId="47"/>
    <cellStyle name="Comma 2 2 3" xfId="48"/>
    <cellStyle name="Comma 2 3" xfId="49"/>
    <cellStyle name="Comma 2 4" xfId="50"/>
    <cellStyle name="Comma 2 5" xfId="51"/>
    <cellStyle name="Comma 3 3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10" xfId="66"/>
    <cellStyle name="Normal 14 3" xfId="67"/>
    <cellStyle name="Normal 2" xfId="68"/>
    <cellStyle name="Normal 2 11" xfId="69"/>
    <cellStyle name="Normal 2 2" xfId="70"/>
    <cellStyle name="Normal 2 3" xfId="71"/>
    <cellStyle name="Normal 3" xfId="72"/>
    <cellStyle name="Normal 3 2" xfId="73"/>
    <cellStyle name="Normal 4" xfId="74"/>
    <cellStyle name="Normal 9 2 4" xfId="75"/>
    <cellStyle name="Normal_gare wyalsadfenigagarini 10" xfId="76"/>
    <cellStyle name="Normal_Sheet1" xfId="77"/>
    <cellStyle name="Note" xfId="78"/>
    <cellStyle name="Output" xfId="79"/>
    <cellStyle name="Percent" xfId="80"/>
    <cellStyle name="Percent 3 2" xfId="81"/>
    <cellStyle name="silfain" xfId="82"/>
    <cellStyle name="Title" xfId="83"/>
    <cellStyle name="Total" xfId="84"/>
    <cellStyle name="Warning Text" xfId="85"/>
    <cellStyle name="Обычный 2" xfId="86"/>
    <cellStyle name="Обычный 2 2" xfId="87"/>
    <cellStyle name="Обычный 2 3" xfId="88"/>
    <cellStyle name="Обычный 2 4" xfId="89"/>
    <cellStyle name="Обычный 3" xfId="90"/>
    <cellStyle name="Обычный 3 2" xfId="91"/>
    <cellStyle name="Обычный 4" xfId="92"/>
    <cellStyle name="Обычный 4 2" xfId="93"/>
    <cellStyle name="Обычный 4 3 3" xfId="94"/>
    <cellStyle name="Обычный 4 4" xfId="95"/>
    <cellStyle name="Обычный_Лист1" xfId="96"/>
    <cellStyle name="Обычный_დემონტაჟი" xfId="97"/>
    <cellStyle name="Процентный 3" xfId="98"/>
    <cellStyle name="Финансовый 2" xfId="99"/>
    <cellStyle name="Финансовый 2 2" xfId="100"/>
    <cellStyle name="Финансовый 3" xfId="101"/>
    <cellStyle name="Финансовый 4" xfId="102"/>
    <cellStyle name="Финансовый 6" xfId="103"/>
  </cellStyles>
  <dxfs count="9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li.tavadze\Downloads\&#4329;&#4317;&#4334;&#4304;&#4322;.2-&#4308;%20&#4305;&#4308;&#4322;&#4317;&#4316;&#4312;%20&#4307;&#4304;%20&#4321;&#4304;&#4316;&#4312;&#4304;&#4326;&#4309;&#4320;&#4308;%20&#4304;&#4320;&#4334;&#4312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კრებსითი"/>
      <sheetName val="1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33"/>
  <sheetViews>
    <sheetView tabSelected="1" zoomScalePageLayoutView="0" workbookViewId="0" topLeftCell="A1">
      <selection activeCell="N25" sqref="N25"/>
    </sheetView>
  </sheetViews>
  <sheetFormatPr defaultColWidth="9.00390625" defaultRowHeight="12.75"/>
  <cols>
    <col min="1" max="1" width="4.75390625" style="4" customWidth="1"/>
    <col min="2" max="2" width="7.25390625" style="12" customWidth="1"/>
    <col min="3" max="3" width="47.625" style="12" customWidth="1"/>
    <col min="4" max="4" width="16.875" style="12" customWidth="1"/>
    <col min="5" max="5" width="11.125" style="12" customWidth="1"/>
    <col min="6" max="6" width="13.375" style="12" customWidth="1"/>
    <col min="7" max="7" width="12.375" style="12" customWidth="1"/>
    <col min="8" max="8" width="14.75390625" style="32" customWidth="1"/>
    <col min="9" max="9" width="0.37109375" style="12" hidden="1" customWidth="1"/>
    <col min="10" max="13" width="9.125" style="12" hidden="1" customWidth="1"/>
    <col min="14" max="14" width="13.125" style="12" bestFit="1" customWidth="1"/>
    <col min="15" max="23" width="9.125" style="12" customWidth="1"/>
    <col min="24" max="24" width="9.875" style="12" customWidth="1"/>
    <col min="25" max="16384" width="9.125" style="12" customWidth="1"/>
  </cols>
  <sheetData>
    <row r="1" spans="1:11" ht="27.75" customHeight="1">
      <c r="A1"/>
      <c r="B1" s="345" t="s">
        <v>29</v>
      </c>
      <c r="C1" s="345"/>
      <c r="D1" s="346" t="s">
        <v>38</v>
      </c>
      <c r="E1" s="346"/>
      <c r="F1" s="346"/>
      <c r="G1" s="346"/>
      <c r="H1" s="346"/>
      <c r="I1" s="346"/>
      <c r="J1" s="346"/>
      <c r="K1"/>
    </row>
    <row r="2" spans="1:11" ht="18">
      <c r="A2"/>
      <c r="B2"/>
      <c r="C2"/>
      <c r="D2"/>
      <c r="E2"/>
      <c r="F2"/>
      <c r="G2"/>
      <c r="H2"/>
      <c r="I2"/>
      <c r="J2"/>
      <c r="K2"/>
    </row>
    <row r="3" spans="1:11" ht="32.25" customHeight="1">
      <c r="A3" s="1" t="s">
        <v>2</v>
      </c>
      <c r="B3" s="345" t="s">
        <v>10</v>
      </c>
      <c r="C3" s="345"/>
      <c r="D3" s="348" t="s">
        <v>152</v>
      </c>
      <c r="E3" s="348"/>
      <c r="F3" s="348"/>
      <c r="G3" s="348"/>
      <c r="H3" s="348"/>
      <c r="I3" s="348"/>
      <c r="J3" s="348"/>
      <c r="K3"/>
    </row>
    <row r="4" spans="1:8" ht="23.25" customHeight="1">
      <c r="A4" s="354" t="s">
        <v>36</v>
      </c>
      <c r="B4" s="354"/>
      <c r="C4" s="354"/>
      <c r="D4" s="354"/>
      <c r="E4" s="354"/>
      <c r="F4" s="354"/>
      <c r="G4" s="354"/>
      <c r="H4" s="354"/>
    </row>
    <row r="5" spans="1:8" ht="31.5" customHeight="1">
      <c r="A5" s="347" t="s">
        <v>13</v>
      </c>
      <c r="B5" s="347"/>
      <c r="C5" s="347"/>
      <c r="D5" s="347"/>
      <c r="E5" s="347"/>
      <c r="F5" s="67">
        <f>H25</f>
        <v>0</v>
      </c>
      <c r="G5" s="6" t="s">
        <v>2</v>
      </c>
      <c r="H5" s="10" t="s">
        <v>0</v>
      </c>
    </row>
    <row r="6" spans="1:8" ht="31.5" customHeight="1">
      <c r="A6" s="347" t="s">
        <v>14</v>
      </c>
      <c r="B6" s="347"/>
      <c r="C6" s="347"/>
      <c r="D6" s="347"/>
      <c r="E6" s="347"/>
      <c r="F6" s="9" t="s">
        <v>2</v>
      </c>
      <c r="G6" s="6" t="s">
        <v>2</v>
      </c>
      <c r="H6" s="10" t="s">
        <v>0</v>
      </c>
    </row>
    <row r="7" spans="1:8" ht="22.5" customHeight="1">
      <c r="A7" s="353" t="s">
        <v>15</v>
      </c>
      <c r="B7" s="347"/>
      <c r="C7" s="347"/>
      <c r="D7" s="347"/>
      <c r="E7" s="347"/>
      <c r="F7" s="347"/>
      <c r="G7" s="347"/>
      <c r="H7" s="347"/>
    </row>
    <row r="8" spans="1:8" ht="22.5" customHeight="1">
      <c r="A8" s="354" t="s">
        <v>37</v>
      </c>
      <c r="B8" s="354"/>
      <c r="C8" s="354"/>
      <c r="D8" s="4"/>
      <c r="E8" s="4"/>
      <c r="F8" s="4"/>
      <c r="G8" s="4"/>
      <c r="H8" s="8"/>
    </row>
    <row r="9" spans="1:16" ht="56.25" customHeight="1">
      <c r="A9" s="349" t="s">
        <v>256</v>
      </c>
      <c r="B9" s="349"/>
      <c r="C9" s="349"/>
      <c r="D9" s="349"/>
      <c r="E9" s="349"/>
      <c r="F9" s="349"/>
      <c r="G9" s="349"/>
      <c r="H9" s="349"/>
      <c r="I9" s="349"/>
      <c r="J9" s="349"/>
      <c r="P9" s="12" t="s">
        <v>2</v>
      </c>
    </row>
    <row r="10" spans="1:13" ht="20.25" customHeight="1">
      <c r="A10" s="357" t="s">
        <v>254</v>
      </c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</row>
    <row r="11" spans="1:8" ht="20.25" customHeight="1">
      <c r="A11" s="61"/>
      <c r="B11" s="7"/>
      <c r="C11" s="7"/>
      <c r="D11" s="15"/>
      <c r="E11" s="60" t="s">
        <v>2</v>
      </c>
      <c r="F11" s="355" t="s">
        <v>2</v>
      </c>
      <c r="G11" s="355"/>
      <c r="H11" s="355"/>
    </row>
    <row r="12" spans="1:8" ht="37.5" customHeight="1">
      <c r="A12" s="21" t="s">
        <v>3</v>
      </c>
      <c r="B12" s="365" t="s">
        <v>16</v>
      </c>
      <c r="C12" s="363" t="s">
        <v>17</v>
      </c>
      <c r="D12" s="360" t="s">
        <v>18</v>
      </c>
      <c r="E12" s="361"/>
      <c r="F12" s="361"/>
      <c r="G12" s="362"/>
      <c r="H12" s="358" t="s">
        <v>19</v>
      </c>
    </row>
    <row r="13" spans="1:8" ht="105.75" customHeight="1">
      <c r="A13" s="62"/>
      <c r="B13" s="366"/>
      <c r="C13" s="364"/>
      <c r="D13" s="18" t="s">
        <v>20</v>
      </c>
      <c r="E13" s="18" t="s">
        <v>21</v>
      </c>
      <c r="F13" s="18" t="s">
        <v>22</v>
      </c>
      <c r="G13" s="18" t="s">
        <v>23</v>
      </c>
      <c r="H13" s="359"/>
    </row>
    <row r="14" spans="1:8" ht="15" customHeight="1" thickBot="1">
      <c r="A14" s="62">
        <v>1</v>
      </c>
      <c r="B14" s="17">
        <v>2</v>
      </c>
      <c r="C14" s="17">
        <v>3</v>
      </c>
      <c r="D14" s="19">
        <v>4</v>
      </c>
      <c r="E14" s="19">
        <v>5</v>
      </c>
      <c r="F14" s="19">
        <v>6</v>
      </c>
      <c r="G14" s="19">
        <v>7</v>
      </c>
      <c r="H14" s="20">
        <v>8</v>
      </c>
    </row>
    <row r="15" spans="1:8" ht="31.5" customHeight="1" thickBot="1">
      <c r="A15" s="63"/>
      <c r="B15" s="22"/>
      <c r="C15" s="23" t="s">
        <v>34</v>
      </c>
      <c r="D15" s="24"/>
      <c r="E15" s="25"/>
      <c r="F15" s="25"/>
      <c r="G15" s="25"/>
      <c r="H15" s="26"/>
    </row>
    <row r="16" spans="1:8" ht="31.5" customHeight="1" thickBot="1">
      <c r="A16" s="64">
        <v>1</v>
      </c>
      <c r="B16" s="27" t="s">
        <v>24</v>
      </c>
      <c r="C16" s="27" t="s">
        <v>162</v>
      </c>
      <c r="D16" s="28">
        <f>'1-1'!M143</f>
        <v>0</v>
      </c>
      <c r="E16" s="29" t="s">
        <v>2</v>
      </c>
      <c r="F16" s="29"/>
      <c r="G16" s="29"/>
      <c r="H16" s="30">
        <f>D16</f>
        <v>0</v>
      </c>
    </row>
    <row r="17" spans="1:8" s="33" customFormat="1" ht="25.5" customHeight="1" thickBot="1">
      <c r="A17" s="63"/>
      <c r="B17" s="22"/>
      <c r="C17" s="23" t="s">
        <v>151</v>
      </c>
      <c r="D17" s="28" t="s">
        <v>2</v>
      </c>
      <c r="E17" s="25" t="s">
        <v>2</v>
      </c>
      <c r="F17" s="25"/>
      <c r="G17" s="25"/>
      <c r="H17" s="31" t="str">
        <f>D17</f>
        <v> </v>
      </c>
    </row>
    <row r="18" spans="1:228" ht="30.75" customHeight="1" thickBot="1">
      <c r="A18" s="34">
        <v>2</v>
      </c>
      <c r="B18" s="27" t="s">
        <v>25</v>
      </c>
      <c r="C18" s="35" t="s">
        <v>176</v>
      </c>
      <c r="D18" s="115">
        <f>'1-2'!M83</f>
        <v>0</v>
      </c>
      <c r="E18" s="37" t="s">
        <v>2</v>
      </c>
      <c r="F18" s="37"/>
      <c r="G18" s="37"/>
      <c r="H18" s="38">
        <f>D18</f>
        <v>0</v>
      </c>
      <c r="I18" s="34">
        <v>4</v>
      </c>
      <c r="J18" s="27" t="s">
        <v>25</v>
      </c>
      <c r="K18" s="33" t="s">
        <v>2</v>
      </c>
      <c r="L18" s="33"/>
      <c r="M18" s="33"/>
      <c r="N18" s="33"/>
      <c r="O18" s="33"/>
      <c r="P18" s="33" t="s">
        <v>2</v>
      </c>
      <c r="Q18" s="33"/>
      <c r="R18" s="33"/>
      <c r="S18" s="33"/>
      <c r="T18" s="33"/>
      <c r="U18" s="33" t="s">
        <v>2</v>
      </c>
      <c r="V18" s="33"/>
      <c r="W18" s="33"/>
      <c r="X18" s="33"/>
      <c r="Y18" s="33" t="s">
        <v>2</v>
      </c>
      <c r="Z18" s="33"/>
      <c r="AA18" s="33"/>
      <c r="AB18" s="33"/>
      <c r="AC18" s="34">
        <v>4</v>
      </c>
      <c r="AD18" s="27" t="s">
        <v>25</v>
      </c>
      <c r="AE18" s="35" t="s">
        <v>26</v>
      </c>
      <c r="AF18" s="36"/>
      <c r="AG18" s="36" t="s">
        <v>2</v>
      </c>
      <c r="AH18" s="36"/>
      <c r="AI18" s="36"/>
      <c r="AJ18" s="38"/>
      <c r="AK18" s="34">
        <v>4</v>
      </c>
      <c r="AL18" s="27" t="s">
        <v>25</v>
      </c>
      <c r="AM18" s="35" t="s">
        <v>26</v>
      </c>
      <c r="AN18" s="36"/>
      <c r="AO18" s="36" t="s">
        <v>2</v>
      </c>
      <c r="AP18" s="36"/>
      <c r="AQ18" s="36"/>
      <c r="AR18" s="38"/>
      <c r="AS18" s="34">
        <v>4</v>
      </c>
      <c r="AT18" s="27" t="s">
        <v>25</v>
      </c>
      <c r="AU18" s="35" t="s">
        <v>26</v>
      </c>
      <c r="AV18" s="36"/>
      <c r="AW18" s="36" t="s">
        <v>2</v>
      </c>
      <c r="AX18" s="36"/>
      <c r="AY18" s="36"/>
      <c r="AZ18" s="38"/>
      <c r="BA18" s="34">
        <v>4</v>
      </c>
      <c r="BB18" s="27" t="s">
        <v>25</v>
      </c>
      <c r="BC18" s="35" t="s">
        <v>26</v>
      </c>
      <c r="BD18" s="36"/>
      <c r="BE18" s="36" t="s">
        <v>2</v>
      </c>
      <c r="BF18" s="36"/>
      <c r="BG18" s="36"/>
      <c r="BH18" s="38"/>
      <c r="BI18" s="34">
        <v>4</v>
      </c>
      <c r="BJ18" s="27" t="s">
        <v>25</v>
      </c>
      <c r="BK18" s="35" t="s">
        <v>26</v>
      </c>
      <c r="BL18" s="36"/>
      <c r="BM18" s="36" t="s">
        <v>2</v>
      </c>
      <c r="BN18" s="36"/>
      <c r="BO18" s="36"/>
      <c r="BP18" s="38"/>
      <c r="BQ18" s="34">
        <v>4</v>
      </c>
      <c r="BR18" s="27" t="s">
        <v>25</v>
      </c>
      <c r="BS18" s="35" t="s">
        <v>26</v>
      </c>
      <c r="BT18" s="36"/>
      <c r="BU18" s="36" t="s">
        <v>2</v>
      </c>
      <c r="BV18" s="36"/>
      <c r="BW18" s="36"/>
      <c r="BX18" s="38"/>
      <c r="BY18" s="34">
        <v>4</v>
      </c>
      <c r="BZ18" s="27" t="s">
        <v>25</v>
      </c>
      <c r="CA18" s="35" t="s">
        <v>26</v>
      </c>
      <c r="CB18" s="36"/>
      <c r="CC18" s="36" t="s">
        <v>2</v>
      </c>
      <c r="CD18" s="36"/>
      <c r="CE18" s="36"/>
      <c r="CF18" s="38"/>
      <c r="CG18" s="34">
        <v>4</v>
      </c>
      <c r="CH18" s="27" t="s">
        <v>25</v>
      </c>
      <c r="CI18" s="35" t="s">
        <v>26</v>
      </c>
      <c r="CJ18" s="36"/>
      <c r="CK18" s="36" t="s">
        <v>2</v>
      </c>
      <c r="CL18" s="36"/>
      <c r="CM18" s="36"/>
      <c r="CN18" s="38"/>
      <c r="CO18" s="34">
        <v>4</v>
      </c>
      <c r="CP18" s="27" t="s">
        <v>25</v>
      </c>
      <c r="CQ18" s="35" t="s">
        <v>26</v>
      </c>
      <c r="CR18" s="36"/>
      <c r="CS18" s="36" t="s">
        <v>2</v>
      </c>
      <c r="CT18" s="36"/>
      <c r="CU18" s="36"/>
      <c r="CV18" s="38"/>
      <c r="CW18" s="34">
        <v>4</v>
      </c>
      <c r="CX18" s="27" t="s">
        <v>25</v>
      </c>
      <c r="CY18" s="35" t="s">
        <v>26</v>
      </c>
      <c r="CZ18" s="36"/>
      <c r="DA18" s="36" t="s">
        <v>2</v>
      </c>
      <c r="DB18" s="36"/>
      <c r="DC18" s="36"/>
      <c r="DD18" s="38"/>
      <c r="DE18" s="34">
        <v>4</v>
      </c>
      <c r="DF18" s="27" t="s">
        <v>25</v>
      </c>
      <c r="DG18" s="35" t="s">
        <v>26</v>
      </c>
      <c r="DH18" s="36"/>
      <c r="DI18" s="36" t="s">
        <v>2</v>
      </c>
      <c r="DJ18" s="36"/>
      <c r="DK18" s="36"/>
      <c r="DL18" s="38"/>
      <c r="DM18" s="34">
        <v>4</v>
      </c>
      <c r="DN18" s="27" t="s">
        <v>25</v>
      </c>
      <c r="DO18" s="35" t="s">
        <v>26</v>
      </c>
      <c r="DP18" s="36"/>
      <c r="DQ18" s="36" t="s">
        <v>2</v>
      </c>
      <c r="DR18" s="36"/>
      <c r="DS18" s="36"/>
      <c r="DT18" s="38"/>
      <c r="DU18" s="34">
        <v>4</v>
      </c>
      <c r="DV18" s="27" t="s">
        <v>25</v>
      </c>
      <c r="DW18" s="35" t="s">
        <v>26</v>
      </c>
      <c r="DX18" s="36"/>
      <c r="DY18" s="36" t="s">
        <v>2</v>
      </c>
      <c r="DZ18" s="36"/>
      <c r="EA18" s="36"/>
      <c r="EB18" s="38"/>
      <c r="EC18" s="34">
        <v>4</v>
      </c>
      <c r="ED18" s="27" t="s">
        <v>25</v>
      </c>
      <c r="EE18" s="35" t="s">
        <v>26</v>
      </c>
      <c r="EF18" s="36"/>
      <c r="EG18" s="36" t="s">
        <v>2</v>
      </c>
      <c r="EH18" s="36"/>
      <c r="EI18" s="36"/>
      <c r="EJ18" s="38"/>
      <c r="EK18" s="34">
        <v>4</v>
      </c>
      <c r="EL18" s="27" t="s">
        <v>25</v>
      </c>
      <c r="EM18" s="35" t="s">
        <v>26</v>
      </c>
      <c r="EN18" s="36"/>
      <c r="EO18" s="36" t="s">
        <v>2</v>
      </c>
      <c r="EP18" s="36"/>
      <c r="EQ18" s="36"/>
      <c r="ER18" s="38"/>
      <c r="ES18" s="34">
        <v>4</v>
      </c>
      <c r="ET18" s="27" t="s">
        <v>25</v>
      </c>
      <c r="EU18" s="35" t="s">
        <v>26</v>
      </c>
      <c r="EV18" s="36"/>
      <c r="EW18" s="36" t="s">
        <v>2</v>
      </c>
      <c r="EX18" s="36"/>
      <c r="EY18" s="36"/>
      <c r="EZ18" s="38"/>
      <c r="FA18" s="34">
        <v>4</v>
      </c>
      <c r="FB18" s="27" t="s">
        <v>25</v>
      </c>
      <c r="FC18" s="35" t="s">
        <v>26</v>
      </c>
      <c r="FD18" s="36"/>
      <c r="FE18" s="36" t="s">
        <v>2</v>
      </c>
      <c r="FF18" s="36"/>
      <c r="FG18" s="36"/>
      <c r="FH18" s="38"/>
      <c r="FI18" s="34">
        <v>4</v>
      </c>
      <c r="FJ18" s="27" t="s">
        <v>25</v>
      </c>
      <c r="FK18" s="35" t="s">
        <v>26</v>
      </c>
      <c r="FL18" s="36"/>
      <c r="FM18" s="36" t="s">
        <v>2</v>
      </c>
      <c r="FN18" s="36"/>
      <c r="FO18" s="36"/>
      <c r="FP18" s="38"/>
      <c r="FQ18" s="34">
        <v>4</v>
      </c>
      <c r="FR18" s="27" t="s">
        <v>25</v>
      </c>
      <c r="FS18" s="35" t="s">
        <v>26</v>
      </c>
      <c r="FT18" s="36"/>
      <c r="FU18" s="36" t="s">
        <v>2</v>
      </c>
      <c r="FV18" s="36"/>
      <c r="FW18" s="36"/>
      <c r="FX18" s="38"/>
      <c r="FY18" s="34">
        <v>4</v>
      </c>
      <c r="FZ18" s="27" t="s">
        <v>25</v>
      </c>
      <c r="GA18" s="35" t="s">
        <v>26</v>
      </c>
      <c r="GB18" s="36"/>
      <c r="GC18" s="36" t="s">
        <v>2</v>
      </c>
      <c r="GD18" s="36"/>
      <c r="GE18" s="36"/>
      <c r="GF18" s="38"/>
      <c r="GG18" s="34">
        <v>4</v>
      </c>
      <c r="GH18" s="27" t="s">
        <v>25</v>
      </c>
      <c r="GI18" s="35" t="s">
        <v>26</v>
      </c>
      <c r="GJ18" s="36"/>
      <c r="GK18" s="36" t="s">
        <v>2</v>
      </c>
      <c r="GL18" s="36"/>
      <c r="GM18" s="36"/>
      <c r="GN18" s="38"/>
      <c r="GO18" s="34">
        <v>4</v>
      </c>
      <c r="GP18" s="27" t="s">
        <v>25</v>
      </c>
      <c r="GQ18" s="35" t="s">
        <v>26</v>
      </c>
      <c r="GR18" s="36"/>
      <c r="GS18" s="36" t="s">
        <v>2</v>
      </c>
      <c r="GT18" s="36"/>
      <c r="GU18" s="36"/>
      <c r="GV18" s="38"/>
      <c r="GW18" s="34">
        <v>4</v>
      </c>
      <c r="GX18" s="27" t="s">
        <v>25</v>
      </c>
      <c r="GY18" s="35" t="s">
        <v>26</v>
      </c>
      <c r="GZ18" s="36"/>
      <c r="HA18" s="36" t="s">
        <v>2</v>
      </c>
      <c r="HB18" s="36"/>
      <c r="HC18" s="36"/>
      <c r="HD18" s="38"/>
      <c r="HE18" s="34">
        <v>4</v>
      </c>
      <c r="HF18" s="27" t="s">
        <v>25</v>
      </c>
      <c r="HG18" s="35" t="s">
        <v>26</v>
      </c>
      <c r="HH18" s="36"/>
      <c r="HI18" s="36" t="s">
        <v>2</v>
      </c>
      <c r="HJ18" s="36"/>
      <c r="HK18" s="36"/>
      <c r="HL18" s="38"/>
      <c r="HM18" s="34">
        <v>4</v>
      </c>
      <c r="HN18" s="27" t="s">
        <v>25</v>
      </c>
      <c r="HO18" s="35" t="s">
        <v>26</v>
      </c>
      <c r="HP18" s="36"/>
      <c r="HQ18" s="36" t="s">
        <v>2</v>
      </c>
      <c r="HR18" s="36"/>
      <c r="HS18" s="36"/>
      <c r="HT18" s="38"/>
    </row>
    <row r="19" spans="1:14" ht="30.75" customHeight="1" thickBot="1">
      <c r="A19" s="65"/>
      <c r="B19" s="42"/>
      <c r="C19" s="39" t="s">
        <v>149</v>
      </c>
      <c r="D19" s="97">
        <f>D16+D18</f>
        <v>0</v>
      </c>
      <c r="E19" s="43"/>
      <c r="F19" s="43"/>
      <c r="G19" s="43"/>
      <c r="H19" s="44">
        <f>D19</f>
        <v>0</v>
      </c>
      <c r="I19" s="41"/>
      <c r="N19" s="32"/>
    </row>
    <row r="20" spans="1:12" ht="30.75" customHeight="1" thickBot="1">
      <c r="A20" s="63">
        <v>6</v>
      </c>
      <c r="B20" s="22"/>
      <c r="C20" s="23" t="s">
        <v>27</v>
      </c>
      <c r="D20" s="45">
        <v>0.03</v>
      </c>
      <c r="E20" s="46"/>
      <c r="F20" s="46"/>
      <c r="G20" s="46"/>
      <c r="H20" s="31">
        <f>H19*D20</f>
        <v>0</v>
      </c>
      <c r="I20" s="40"/>
      <c r="L20" s="47" t="s">
        <v>2</v>
      </c>
    </row>
    <row r="21" spans="1:14" ht="25.5" customHeight="1" thickBot="1">
      <c r="A21" s="62"/>
      <c r="B21" s="17"/>
      <c r="C21" s="17" t="s">
        <v>1</v>
      </c>
      <c r="D21" s="48"/>
      <c r="E21" s="49"/>
      <c r="F21" s="50"/>
      <c r="G21" s="49"/>
      <c r="H21" s="50">
        <f>H19+H20</f>
        <v>0</v>
      </c>
      <c r="I21" s="51"/>
      <c r="N21" s="32"/>
    </row>
    <row r="22" spans="1:9" ht="38.25" customHeight="1" thickBot="1">
      <c r="A22" s="63">
        <v>7</v>
      </c>
      <c r="B22" s="22"/>
      <c r="C22" s="23" t="s">
        <v>35</v>
      </c>
      <c r="D22" s="45">
        <v>0.02</v>
      </c>
      <c r="E22" s="46"/>
      <c r="F22" s="46"/>
      <c r="G22" s="46">
        <f>'1-1'!J133+'1-2'!J73</f>
        <v>0</v>
      </c>
      <c r="H22" s="31">
        <f>G22*D22</f>
        <v>0</v>
      </c>
      <c r="I22" s="51"/>
    </row>
    <row r="23" spans="1:14" ht="24" customHeight="1">
      <c r="A23" s="62"/>
      <c r="B23" s="17"/>
      <c r="C23" s="17" t="s">
        <v>1</v>
      </c>
      <c r="D23" s="48"/>
      <c r="E23" s="49"/>
      <c r="F23" s="50"/>
      <c r="G23" s="49"/>
      <c r="H23" s="50">
        <f>H22+H21</f>
        <v>0</v>
      </c>
      <c r="I23" s="51"/>
      <c r="N23" s="32"/>
    </row>
    <row r="24" spans="1:9" ht="23.25" customHeight="1" thickBot="1">
      <c r="A24" s="21">
        <v>8</v>
      </c>
      <c r="B24" s="16"/>
      <c r="C24" s="21" t="s">
        <v>28</v>
      </c>
      <c r="D24" s="47">
        <v>0.18</v>
      </c>
      <c r="E24" s="52"/>
      <c r="F24" s="53"/>
      <c r="G24" s="52"/>
      <c r="H24" s="53">
        <f>H23*D24</f>
        <v>0</v>
      </c>
      <c r="I24" s="40"/>
    </row>
    <row r="25" spans="1:14" ht="32.25" customHeight="1">
      <c r="A25" s="66"/>
      <c r="B25" s="54"/>
      <c r="C25" s="55" t="s">
        <v>1</v>
      </c>
      <c r="D25" s="56"/>
      <c r="E25" s="57"/>
      <c r="F25" s="56"/>
      <c r="G25" s="57"/>
      <c r="H25" s="58">
        <f>H23+H24</f>
        <v>0</v>
      </c>
      <c r="I25" s="41"/>
      <c r="N25" s="32"/>
    </row>
    <row r="26" spans="1:9" s="1" customFormat="1" ht="11.25" customHeight="1">
      <c r="A26" s="61"/>
      <c r="B26" s="7"/>
      <c r="C26" s="13"/>
      <c r="D26" s="13"/>
      <c r="E26" s="13"/>
      <c r="F26" s="14"/>
      <c r="G26" s="14"/>
      <c r="H26" s="14"/>
      <c r="I26" s="12"/>
    </row>
    <row r="27" spans="1:9" s="1" customFormat="1" ht="23.25" customHeight="1" hidden="1">
      <c r="A27" s="61"/>
      <c r="B27" s="7"/>
      <c r="C27" s="13"/>
      <c r="D27" s="13"/>
      <c r="E27" s="13"/>
      <c r="F27" s="14"/>
      <c r="G27" s="14"/>
      <c r="H27" s="14"/>
      <c r="I27" s="12"/>
    </row>
    <row r="28" spans="1:8" ht="9" customHeight="1">
      <c r="A28" s="61"/>
      <c r="B28" s="7"/>
      <c r="C28" s="13"/>
      <c r="D28" s="13"/>
      <c r="E28" s="13"/>
      <c r="F28" s="14"/>
      <c r="G28" s="14"/>
      <c r="H28" s="14"/>
    </row>
    <row r="29" spans="1:12" ht="22.5" customHeight="1">
      <c r="A29" s="59"/>
      <c r="B29" s="356"/>
      <c r="C29" s="356"/>
      <c r="D29" s="356"/>
      <c r="E29" s="356"/>
      <c r="F29" s="356"/>
      <c r="G29" s="350"/>
      <c r="H29" s="350"/>
      <c r="I29" s="350"/>
      <c r="J29" s="350"/>
      <c r="K29" s="350"/>
      <c r="L29" s="350"/>
    </row>
    <row r="30" spans="1:12" ht="5.25" customHeight="1">
      <c r="A30" s="59"/>
      <c r="B30" s="351"/>
      <c r="C30" s="351"/>
      <c r="D30" s="351"/>
      <c r="E30" s="351"/>
      <c r="F30" s="351"/>
      <c r="G30" s="350"/>
      <c r="H30" s="350"/>
      <c r="I30" s="350"/>
      <c r="J30" s="350"/>
      <c r="K30" s="350"/>
      <c r="L30" s="350"/>
    </row>
    <row r="31" spans="1:8" ht="21" customHeight="1">
      <c r="A31" s="59"/>
      <c r="B31" s="1"/>
      <c r="H31" s="11"/>
    </row>
    <row r="32" spans="1:8" ht="30" customHeight="1">
      <c r="A32" s="59"/>
      <c r="B32" s="1"/>
      <c r="C32" s="352"/>
      <c r="D32" s="352"/>
      <c r="E32" s="3"/>
      <c r="F32" s="352"/>
      <c r="G32" s="352"/>
      <c r="H32" s="352"/>
    </row>
    <row r="33" spans="3:8" ht="19.5" customHeight="1">
      <c r="C33" s="2"/>
      <c r="D33" s="2"/>
      <c r="E33" s="2"/>
      <c r="F33" s="2"/>
      <c r="G33" s="2"/>
      <c r="H33" s="5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</sheetData>
  <sheetProtection/>
  <mergeCells count="21">
    <mergeCell ref="B30:F30"/>
    <mergeCell ref="H12:H13"/>
    <mergeCell ref="D12:G12"/>
    <mergeCell ref="C12:C13"/>
    <mergeCell ref="B12:B13"/>
    <mergeCell ref="B1:C1"/>
    <mergeCell ref="D1:J1"/>
    <mergeCell ref="B3:C3"/>
    <mergeCell ref="D3:J3"/>
    <mergeCell ref="A4:H4"/>
    <mergeCell ref="C32:D32"/>
    <mergeCell ref="F32:H32"/>
    <mergeCell ref="B29:F29"/>
    <mergeCell ref="A10:M10"/>
    <mergeCell ref="G29:L30"/>
    <mergeCell ref="A5:E5"/>
    <mergeCell ref="A9:J9"/>
    <mergeCell ref="A6:E6"/>
    <mergeCell ref="A7:H7"/>
    <mergeCell ref="A8:C8"/>
    <mergeCell ref="F11:H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6"/>
  <sheetViews>
    <sheetView zoomScalePageLayoutView="0" workbookViewId="0" topLeftCell="A136">
      <selection activeCell="C145" sqref="C145:J145"/>
    </sheetView>
  </sheetViews>
  <sheetFormatPr defaultColWidth="9.00390625" defaultRowHeight="12.75"/>
  <cols>
    <col min="1" max="1" width="3.625" style="323" customWidth="1"/>
    <col min="2" max="2" width="7.375" style="219" customWidth="1"/>
    <col min="3" max="3" width="44.125" style="176" customWidth="1"/>
    <col min="4" max="4" width="6.875" style="316" customWidth="1"/>
    <col min="5" max="5" width="6.00390625" style="317" customWidth="1"/>
    <col min="6" max="6" width="7.75390625" style="318" customWidth="1"/>
    <col min="7" max="7" width="7.375" style="318" customWidth="1"/>
    <col min="8" max="8" width="9.25390625" style="318" customWidth="1"/>
    <col min="9" max="9" width="6.00390625" style="318" customWidth="1"/>
    <col min="10" max="10" width="8.375" style="318" customWidth="1"/>
    <col min="11" max="11" width="5.375" style="316" customWidth="1"/>
    <col min="12" max="12" width="7.125" style="316" customWidth="1"/>
    <col min="13" max="13" width="10.125" style="316" customWidth="1"/>
    <col min="14" max="16384" width="9.125" style="68" customWidth="1"/>
  </cols>
  <sheetData>
    <row r="1" spans="1:13" ht="39" customHeight="1">
      <c r="A1" s="319"/>
      <c r="B1" s="179"/>
      <c r="C1" s="377" t="s">
        <v>108</v>
      </c>
      <c r="D1" s="377"/>
      <c r="E1" s="377"/>
      <c r="F1" s="377"/>
      <c r="G1" s="377"/>
      <c r="H1" s="377"/>
      <c r="I1" s="377"/>
      <c r="J1" s="377"/>
      <c r="K1" s="377"/>
      <c r="L1" s="377"/>
      <c r="M1" s="377"/>
    </row>
    <row r="2" spans="1:13" ht="36.75" customHeight="1">
      <c r="A2" s="319"/>
      <c r="B2" s="349" t="s">
        <v>256</v>
      </c>
      <c r="C2" s="349"/>
      <c r="D2" s="349"/>
      <c r="E2" s="349"/>
      <c r="F2" s="349"/>
      <c r="G2" s="349"/>
      <c r="H2" s="349"/>
      <c r="I2" s="349"/>
      <c r="J2" s="349"/>
      <c r="K2" s="349"/>
      <c r="L2" s="232"/>
      <c r="M2" s="232"/>
    </row>
    <row r="3" spans="1:13" ht="29.25" customHeight="1">
      <c r="A3" s="319"/>
      <c r="B3" s="378" t="s">
        <v>162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</row>
    <row r="4" spans="1:13" ht="31.5" customHeight="1">
      <c r="A4" s="319"/>
      <c r="B4" s="180"/>
      <c r="C4" s="121"/>
      <c r="D4" s="233" t="s">
        <v>56</v>
      </c>
      <c r="E4" s="234"/>
      <c r="F4" s="235"/>
      <c r="G4" s="235"/>
      <c r="H4" s="235"/>
      <c r="I4" s="235"/>
      <c r="J4" s="380">
        <f>M143</f>
        <v>0</v>
      </c>
      <c r="K4" s="380"/>
      <c r="L4" s="380"/>
      <c r="M4" s="235" t="s">
        <v>57</v>
      </c>
    </row>
    <row r="5" spans="1:13" ht="18" customHeight="1">
      <c r="A5" s="319"/>
      <c r="B5" s="180"/>
      <c r="C5" s="121"/>
      <c r="D5" s="233" t="s">
        <v>107</v>
      </c>
      <c r="E5" s="234"/>
      <c r="F5" s="235"/>
      <c r="G5" s="235"/>
      <c r="H5" s="235"/>
      <c r="I5" s="235"/>
      <c r="J5" s="381" t="s">
        <v>2</v>
      </c>
      <c r="K5" s="381"/>
      <c r="L5" s="381"/>
      <c r="M5" s="235" t="s">
        <v>57</v>
      </c>
    </row>
    <row r="6" spans="1:14" ht="23.25" customHeight="1">
      <c r="A6" s="319"/>
      <c r="B6" s="375" t="s">
        <v>253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</row>
    <row r="7" spans="1:13" ht="40.5" customHeight="1">
      <c r="A7" s="319"/>
      <c r="B7" s="369" t="s">
        <v>59</v>
      </c>
      <c r="C7" s="367" t="s">
        <v>60</v>
      </c>
      <c r="D7" s="371" t="s">
        <v>61</v>
      </c>
      <c r="E7" s="371" t="s">
        <v>62</v>
      </c>
      <c r="F7" s="371"/>
      <c r="G7" s="373" t="s">
        <v>63</v>
      </c>
      <c r="H7" s="373"/>
      <c r="I7" s="373" t="s">
        <v>64</v>
      </c>
      <c r="J7" s="373"/>
      <c r="K7" s="371" t="s">
        <v>65</v>
      </c>
      <c r="L7" s="371"/>
      <c r="M7" s="371" t="s">
        <v>39</v>
      </c>
    </row>
    <row r="8" spans="1:13" ht="49.5" customHeight="1">
      <c r="A8" s="319"/>
      <c r="B8" s="370"/>
      <c r="C8" s="368"/>
      <c r="D8" s="372"/>
      <c r="E8" s="236" t="s">
        <v>66</v>
      </c>
      <c r="F8" s="237" t="s">
        <v>67</v>
      </c>
      <c r="G8" s="237" t="s">
        <v>68</v>
      </c>
      <c r="H8" s="237" t="s">
        <v>39</v>
      </c>
      <c r="I8" s="237" t="s">
        <v>68</v>
      </c>
      <c r="J8" s="237" t="s">
        <v>39</v>
      </c>
      <c r="K8" s="202" t="s">
        <v>68</v>
      </c>
      <c r="L8" s="202" t="s">
        <v>39</v>
      </c>
      <c r="M8" s="372"/>
    </row>
    <row r="9" spans="1:13" ht="24.75" customHeight="1">
      <c r="A9" s="319">
        <v>1</v>
      </c>
      <c r="B9" s="231">
        <v>2</v>
      </c>
      <c r="C9" s="123">
        <v>3</v>
      </c>
      <c r="D9" s="202">
        <v>4</v>
      </c>
      <c r="E9" s="238">
        <v>5</v>
      </c>
      <c r="F9" s="238">
        <v>6</v>
      </c>
      <c r="G9" s="238">
        <v>7</v>
      </c>
      <c r="H9" s="238">
        <v>8</v>
      </c>
      <c r="I9" s="238">
        <v>9</v>
      </c>
      <c r="J9" s="238">
        <v>10</v>
      </c>
      <c r="K9" s="202">
        <v>11</v>
      </c>
      <c r="L9" s="202">
        <v>12</v>
      </c>
      <c r="M9" s="202">
        <v>13</v>
      </c>
    </row>
    <row r="10" spans="1:13" ht="24.75" customHeight="1">
      <c r="A10" s="319"/>
      <c r="B10" s="181"/>
      <c r="C10" s="182" t="s">
        <v>163</v>
      </c>
      <c r="D10" s="188"/>
      <c r="E10" s="239"/>
      <c r="F10" s="240"/>
      <c r="G10" s="240"/>
      <c r="H10" s="240"/>
      <c r="I10" s="240"/>
      <c r="J10" s="240"/>
      <c r="K10" s="188"/>
      <c r="L10" s="188"/>
      <c r="M10" s="188"/>
    </row>
    <row r="11" spans="1:13" ht="33" customHeight="1">
      <c r="A11" s="319">
        <v>1</v>
      </c>
      <c r="B11" s="320" t="s">
        <v>223</v>
      </c>
      <c r="C11" s="109" t="s">
        <v>153</v>
      </c>
      <c r="D11" s="209" t="s">
        <v>46</v>
      </c>
      <c r="E11" s="241"/>
      <c r="F11" s="241">
        <v>542.5</v>
      </c>
      <c r="G11" s="242"/>
      <c r="H11" s="243"/>
      <c r="I11" s="243"/>
      <c r="J11" s="243"/>
      <c r="K11" s="244"/>
      <c r="L11" s="244"/>
      <c r="M11" s="245"/>
    </row>
    <row r="12" spans="1:13" ht="22.5" customHeight="1">
      <c r="A12" s="319"/>
      <c r="B12" s="183"/>
      <c r="C12" s="184" t="s">
        <v>52</v>
      </c>
      <c r="D12" s="246" t="s">
        <v>31</v>
      </c>
      <c r="E12" s="247">
        <v>0.159</v>
      </c>
      <c r="F12" s="243">
        <f>E12*F11</f>
        <v>86.25750000000001</v>
      </c>
      <c r="G12" s="243"/>
      <c r="H12" s="243"/>
      <c r="I12" s="243"/>
      <c r="J12" s="243"/>
      <c r="K12" s="244"/>
      <c r="L12" s="244"/>
      <c r="M12" s="244"/>
    </row>
    <row r="13" spans="1:13" ht="22.5" customHeight="1">
      <c r="A13" s="319"/>
      <c r="B13" s="183"/>
      <c r="C13" s="184" t="s">
        <v>30</v>
      </c>
      <c r="D13" s="246" t="s">
        <v>0</v>
      </c>
      <c r="E13" s="247">
        <v>0.017</v>
      </c>
      <c r="F13" s="243">
        <f>E13*F11</f>
        <v>9.2225</v>
      </c>
      <c r="G13" s="243"/>
      <c r="H13" s="243"/>
      <c r="I13" s="243"/>
      <c r="J13" s="243"/>
      <c r="K13" s="244"/>
      <c r="L13" s="244"/>
      <c r="M13" s="244"/>
    </row>
    <row r="14" spans="1:13" ht="48.75" customHeight="1">
      <c r="A14" s="319">
        <v>2</v>
      </c>
      <c r="B14" s="321" t="s">
        <v>237</v>
      </c>
      <c r="C14" s="110" t="s">
        <v>154</v>
      </c>
      <c r="D14" s="248" t="s">
        <v>11</v>
      </c>
      <c r="E14" s="249"/>
      <c r="F14" s="249">
        <v>14.5</v>
      </c>
      <c r="G14" s="242"/>
      <c r="H14" s="243"/>
      <c r="I14" s="243"/>
      <c r="J14" s="243"/>
      <c r="K14" s="244"/>
      <c r="L14" s="244"/>
      <c r="M14" s="245"/>
    </row>
    <row r="15" spans="1:13" ht="22.5" customHeight="1">
      <c r="A15" s="319"/>
      <c r="B15" s="183"/>
      <c r="C15" s="184" t="s">
        <v>52</v>
      </c>
      <c r="D15" s="246" t="s">
        <v>31</v>
      </c>
      <c r="E15" s="250">
        <v>10.2</v>
      </c>
      <c r="F15" s="243">
        <f>E15*F14</f>
        <v>147.89999999999998</v>
      </c>
      <c r="G15" s="243"/>
      <c r="H15" s="243"/>
      <c r="I15" s="243"/>
      <c r="J15" s="243"/>
      <c r="K15" s="244"/>
      <c r="L15" s="244"/>
      <c r="M15" s="244"/>
    </row>
    <row r="16" spans="1:13" ht="22.5" customHeight="1">
      <c r="A16" s="319"/>
      <c r="B16" s="183"/>
      <c r="C16" s="184" t="s">
        <v>30</v>
      </c>
      <c r="D16" s="246" t="s">
        <v>0</v>
      </c>
      <c r="E16" s="250">
        <v>0.23</v>
      </c>
      <c r="F16" s="243">
        <f>E16*F14</f>
        <v>3.335</v>
      </c>
      <c r="G16" s="243"/>
      <c r="H16" s="243"/>
      <c r="I16" s="243"/>
      <c r="J16" s="243"/>
      <c r="K16" s="244"/>
      <c r="L16" s="244"/>
      <c r="M16" s="244"/>
    </row>
    <row r="17" spans="1:13" ht="30" customHeight="1">
      <c r="A17" s="319">
        <v>3</v>
      </c>
      <c r="B17" s="209" t="s">
        <v>222</v>
      </c>
      <c r="C17" s="109" t="s">
        <v>155</v>
      </c>
      <c r="D17" s="209" t="s">
        <v>46</v>
      </c>
      <c r="E17" s="241"/>
      <c r="F17" s="241">
        <v>120</v>
      </c>
      <c r="G17" s="251"/>
      <c r="H17" s="251"/>
      <c r="I17" s="251"/>
      <c r="J17" s="251"/>
      <c r="K17" s="251"/>
      <c r="L17" s="251"/>
      <c r="M17" s="251"/>
    </row>
    <row r="18" spans="1:13" ht="22.5" customHeight="1">
      <c r="A18" s="319"/>
      <c r="B18" s="210"/>
      <c r="C18" s="103" t="s">
        <v>52</v>
      </c>
      <c r="D18" s="210" t="s">
        <v>31</v>
      </c>
      <c r="E18" s="252">
        <v>0.082</v>
      </c>
      <c r="F18" s="253">
        <f>E18*F17</f>
        <v>9.84</v>
      </c>
      <c r="G18" s="254"/>
      <c r="H18" s="254"/>
      <c r="I18" s="254"/>
      <c r="J18" s="254"/>
      <c r="K18" s="254"/>
      <c r="L18" s="254"/>
      <c r="M18" s="254"/>
    </row>
    <row r="19" spans="1:13" ht="22.5" customHeight="1">
      <c r="A19" s="319"/>
      <c r="B19" s="210"/>
      <c r="C19" s="103" t="s">
        <v>30</v>
      </c>
      <c r="D19" s="210" t="s">
        <v>0</v>
      </c>
      <c r="E19" s="252">
        <v>0.005</v>
      </c>
      <c r="F19" s="255">
        <f>E19*F17</f>
        <v>0.6</v>
      </c>
      <c r="G19" s="254"/>
      <c r="H19" s="254"/>
      <c r="I19" s="254"/>
      <c r="J19" s="254"/>
      <c r="K19" s="254"/>
      <c r="L19" s="254"/>
      <c r="M19" s="254"/>
    </row>
    <row r="20" spans="1:13" ht="28.5" customHeight="1">
      <c r="A20" s="319">
        <v>4</v>
      </c>
      <c r="B20" s="105" t="s">
        <v>156</v>
      </c>
      <c r="C20" s="112" t="s">
        <v>157</v>
      </c>
      <c r="D20" s="256" t="s">
        <v>46</v>
      </c>
      <c r="E20" s="257"/>
      <c r="F20" s="257">
        <v>240</v>
      </c>
      <c r="G20" s="254"/>
      <c r="H20" s="254"/>
      <c r="I20" s="254"/>
      <c r="J20" s="254"/>
      <c r="K20" s="254"/>
      <c r="L20" s="254"/>
      <c r="M20" s="251"/>
    </row>
    <row r="21" spans="1:13" ht="22.5" customHeight="1">
      <c r="A21" s="319"/>
      <c r="B21" s="322"/>
      <c r="C21" s="185" t="s">
        <v>4</v>
      </c>
      <c r="D21" s="258" t="s">
        <v>5</v>
      </c>
      <c r="E21" s="259">
        <v>0.186</v>
      </c>
      <c r="F21" s="260">
        <f>F20*E21</f>
        <v>44.64</v>
      </c>
      <c r="G21" s="251"/>
      <c r="H21" s="251"/>
      <c r="I21" s="254"/>
      <c r="J21" s="254"/>
      <c r="K21" s="254"/>
      <c r="L21" s="254"/>
      <c r="M21" s="254"/>
    </row>
    <row r="22" spans="1:13" ht="22.5" customHeight="1">
      <c r="A22" s="319"/>
      <c r="B22" s="322"/>
      <c r="C22" s="185" t="s">
        <v>30</v>
      </c>
      <c r="D22" s="258" t="s">
        <v>0</v>
      </c>
      <c r="E22" s="261">
        <v>0.0016</v>
      </c>
      <c r="F22" s="260">
        <f>F20*E22</f>
        <v>0.384</v>
      </c>
      <c r="G22" s="254"/>
      <c r="H22" s="254"/>
      <c r="I22" s="254"/>
      <c r="J22" s="254"/>
      <c r="K22" s="254"/>
      <c r="L22" s="254"/>
      <c r="M22" s="254"/>
    </row>
    <row r="23" spans="2:13" ht="18.75" customHeight="1" hidden="1">
      <c r="B23" s="186"/>
      <c r="C23" s="184"/>
      <c r="D23" s="246"/>
      <c r="E23" s="250"/>
      <c r="F23" s="243"/>
      <c r="G23" s="243"/>
      <c r="H23" s="243"/>
      <c r="I23" s="243"/>
      <c r="J23" s="243"/>
      <c r="K23" s="244"/>
      <c r="L23" s="244"/>
      <c r="M23" s="244"/>
    </row>
    <row r="24" spans="1:13" ht="30.75" customHeight="1">
      <c r="A24" s="319">
        <v>5</v>
      </c>
      <c r="B24" s="188" t="s">
        <v>224</v>
      </c>
      <c r="C24" s="187" t="s">
        <v>80</v>
      </c>
      <c r="D24" s="188" t="s">
        <v>58</v>
      </c>
      <c r="E24" s="236"/>
      <c r="F24" s="240">
        <v>8</v>
      </c>
      <c r="G24" s="237"/>
      <c r="H24" s="262"/>
      <c r="I24" s="237"/>
      <c r="J24" s="237"/>
      <c r="K24" s="237"/>
      <c r="L24" s="237"/>
      <c r="M24" s="240"/>
    </row>
    <row r="25" spans="1:13" ht="22.5" customHeight="1">
      <c r="A25" s="319"/>
      <c r="B25" s="188" t="s">
        <v>2</v>
      </c>
      <c r="C25" s="123" t="s">
        <v>225</v>
      </c>
      <c r="D25" s="202" t="s">
        <v>54</v>
      </c>
      <c r="E25" s="236">
        <f>0.93*0.6</f>
        <v>0.558</v>
      </c>
      <c r="F25" s="237">
        <f>F24*E25</f>
        <v>4.464</v>
      </c>
      <c r="G25" s="237"/>
      <c r="H25" s="262"/>
      <c r="I25" s="237"/>
      <c r="J25" s="237"/>
      <c r="K25" s="237"/>
      <c r="L25" s="237"/>
      <c r="M25" s="237"/>
    </row>
    <row r="26" spans="1:13" ht="30" customHeight="1">
      <c r="A26" s="319">
        <v>6</v>
      </c>
      <c r="B26" s="191" t="s">
        <v>226</v>
      </c>
      <c r="C26" s="190" t="s">
        <v>81</v>
      </c>
      <c r="D26" s="191" t="s">
        <v>77</v>
      </c>
      <c r="E26" s="263"/>
      <c r="F26" s="264">
        <v>0.9</v>
      </c>
      <c r="G26" s="265"/>
      <c r="H26" s="265"/>
      <c r="I26" s="266"/>
      <c r="J26" s="266"/>
      <c r="K26" s="265"/>
      <c r="L26" s="265"/>
      <c r="M26" s="264"/>
    </row>
    <row r="27" spans="1:13" ht="18.75" customHeight="1">
      <c r="A27" s="319"/>
      <c r="B27" s="191" t="s">
        <v>2</v>
      </c>
      <c r="C27" s="192" t="s">
        <v>41</v>
      </c>
      <c r="D27" s="193" t="s">
        <v>5</v>
      </c>
      <c r="E27" s="263">
        <v>12.3</v>
      </c>
      <c r="F27" s="266">
        <f>E27*0.9</f>
        <v>11.07</v>
      </c>
      <c r="G27" s="265"/>
      <c r="H27" s="265"/>
      <c r="I27" s="266"/>
      <c r="J27" s="266"/>
      <c r="K27" s="265"/>
      <c r="L27" s="265"/>
      <c r="M27" s="266"/>
    </row>
    <row r="28" spans="1:13" ht="18.75" customHeight="1">
      <c r="A28" s="319"/>
      <c r="B28" s="191"/>
      <c r="C28" s="192" t="s">
        <v>228</v>
      </c>
      <c r="D28" s="193" t="s">
        <v>0</v>
      </c>
      <c r="E28" s="263">
        <v>0.12</v>
      </c>
      <c r="F28" s="266">
        <f>E28*0.9</f>
        <v>0.108</v>
      </c>
      <c r="G28" s="265"/>
      <c r="H28" s="265"/>
      <c r="I28" s="266"/>
      <c r="J28" s="266"/>
      <c r="K28" s="265"/>
      <c r="L28" s="265"/>
      <c r="M28" s="266"/>
    </row>
    <row r="29" spans="1:13" ht="30" customHeight="1">
      <c r="A29" s="319">
        <v>7</v>
      </c>
      <c r="B29" s="191" t="s">
        <v>227</v>
      </c>
      <c r="C29" s="189" t="s">
        <v>82</v>
      </c>
      <c r="D29" s="191" t="s">
        <v>77</v>
      </c>
      <c r="E29" s="263"/>
      <c r="F29" s="264">
        <v>1.04</v>
      </c>
      <c r="G29" s="265"/>
      <c r="H29" s="265"/>
      <c r="I29" s="266"/>
      <c r="J29" s="266"/>
      <c r="K29" s="265"/>
      <c r="L29" s="265"/>
      <c r="M29" s="264"/>
    </row>
    <row r="30" spans="1:13" ht="18.75" customHeight="1">
      <c r="A30" s="319"/>
      <c r="B30" s="193" t="s">
        <v>2</v>
      </c>
      <c r="C30" s="192" t="s">
        <v>41</v>
      </c>
      <c r="D30" s="193" t="s">
        <v>5</v>
      </c>
      <c r="E30" s="263">
        <v>12.3</v>
      </c>
      <c r="F30" s="266">
        <f>E30*1.04</f>
        <v>12.792000000000002</v>
      </c>
      <c r="G30" s="265"/>
      <c r="H30" s="265"/>
      <c r="I30" s="266"/>
      <c r="J30" s="266"/>
      <c r="K30" s="265"/>
      <c r="L30" s="265"/>
      <c r="M30" s="266"/>
    </row>
    <row r="31" spans="1:13" ht="18.75" customHeight="1">
      <c r="A31" s="319"/>
      <c r="B31" s="193"/>
      <c r="C31" s="192" t="s">
        <v>30</v>
      </c>
      <c r="D31" s="193" t="s">
        <v>0</v>
      </c>
      <c r="E31" s="263">
        <v>0.12</v>
      </c>
      <c r="F31" s="266">
        <f>E31*1.04</f>
        <v>0.1248</v>
      </c>
      <c r="G31" s="265"/>
      <c r="H31" s="265"/>
      <c r="I31" s="266"/>
      <c r="J31" s="266"/>
      <c r="K31" s="265"/>
      <c r="L31" s="265"/>
      <c r="M31" s="266"/>
    </row>
    <row r="32" spans="1:13" ht="31.5" customHeight="1">
      <c r="A32" s="319">
        <v>8</v>
      </c>
      <c r="B32" s="191" t="s">
        <v>232</v>
      </c>
      <c r="C32" s="194" t="s">
        <v>229</v>
      </c>
      <c r="D32" s="193" t="s">
        <v>11</v>
      </c>
      <c r="E32" s="267"/>
      <c r="F32" s="268">
        <v>8.5</v>
      </c>
      <c r="G32" s="265"/>
      <c r="H32" s="265"/>
      <c r="I32" s="266"/>
      <c r="J32" s="266"/>
      <c r="K32" s="265"/>
      <c r="L32" s="265"/>
      <c r="M32" s="266"/>
    </row>
    <row r="33" spans="1:13" ht="18.75" customHeight="1">
      <c r="A33" s="319"/>
      <c r="B33" s="193"/>
      <c r="C33" s="192" t="s">
        <v>231</v>
      </c>
      <c r="D33" s="193" t="s">
        <v>12</v>
      </c>
      <c r="E33" s="263"/>
      <c r="F33" s="268">
        <v>14.03</v>
      </c>
      <c r="G33" s="265"/>
      <c r="H33" s="265"/>
      <c r="I33" s="266"/>
      <c r="J33" s="266"/>
      <c r="K33" s="265"/>
      <c r="L33" s="265"/>
      <c r="M33" s="266"/>
    </row>
    <row r="34" spans="1:13" ht="18.75" customHeight="1">
      <c r="A34" s="319"/>
      <c r="B34" s="193"/>
      <c r="C34" s="192" t="s">
        <v>230</v>
      </c>
      <c r="D34" s="193" t="s">
        <v>31</v>
      </c>
      <c r="E34" s="263">
        <v>1.85</v>
      </c>
      <c r="F34" s="268">
        <f>E34*F33</f>
        <v>25.9555</v>
      </c>
      <c r="G34" s="265"/>
      <c r="H34" s="265"/>
      <c r="I34" s="266"/>
      <c r="J34" s="266"/>
      <c r="K34" s="265"/>
      <c r="L34" s="265"/>
      <c r="M34" s="266"/>
    </row>
    <row r="35" spans="1:13" ht="31.5" customHeight="1">
      <c r="A35" s="319">
        <v>9</v>
      </c>
      <c r="B35" s="105" t="s">
        <v>233</v>
      </c>
      <c r="C35" s="111" t="s">
        <v>158</v>
      </c>
      <c r="D35" s="105" t="s">
        <v>11</v>
      </c>
      <c r="E35" s="269"/>
      <c r="F35" s="270">
        <v>8.5</v>
      </c>
      <c r="G35" s="254"/>
      <c r="H35" s="254"/>
      <c r="I35" s="254"/>
      <c r="J35" s="254"/>
      <c r="K35" s="254"/>
      <c r="L35" s="254"/>
      <c r="M35" s="251"/>
    </row>
    <row r="36" spans="1:13" ht="18.75" customHeight="1">
      <c r="A36" s="319"/>
      <c r="B36" s="324"/>
      <c r="C36" s="195" t="s">
        <v>159</v>
      </c>
      <c r="D36" s="271" t="s">
        <v>5</v>
      </c>
      <c r="E36" s="272">
        <v>0.87</v>
      </c>
      <c r="F36" s="272">
        <f>E36*F35</f>
        <v>7.395</v>
      </c>
      <c r="G36" s="254"/>
      <c r="H36" s="254"/>
      <c r="I36" s="254"/>
      <c r="J36" s="254"/>
      <c r="K36" s="254"/>
      <c r="L36" s="254"/>
      <c r="M36" s="254"/>
    </row>
    <row r="37" spans="1:13" ht="32.25" customHeight="1">
      <c r="A37" s="319">
        <v>10</v>
      </c>
      <c r="B37" s="105" t="s">
        <v>109</v>
      </c>
      <c r="C37" s="111" t="s">
        <v>160</v>
      </c>
      <c r="D37" s="105" t="s">
        <v>161</v>
      </c>
      <c r="E37" s="269">
        <v>1.65</v>
      </c>
      <c r="F37" s="270">
        <f>E37*F35</f>
        <v>14.024999999999999</v>
      </c>
      <c r="G37" s="242"/>
      <c r="H37" s="243"/>
      <c r="I37" s="243"/>
      <c r="J37" s="243"/>
      <c r="K37" s="244"/>
      <c r="L37" s="244"/>
      <c r="M37" s="245"/>
    </row>
    <row r="38" spans="1:14" ht="24" customHeight="1">
      <c r="A38" s="319"/>
      <c r="B38" s="105"/>
      <c r="C38" s="220" t="s">
        <v>1</v>
      </c>
      <c r="D38" s="273" t="s">
        <v>0</v>
      </c>
      <c r="E38" s="274"/>
      <c r="F38" s="275"/>
      <c r="G38" s="275"/>
      <c r="H38" s="275"/>
      <c r="I38" s="275"/>
      <c r="J38" s="276"/>
      <c r="K38" s="275"/>
      <c r="L38" s="276"/>
      <c r="M38" s="276"/>
      <c r="N38" s="76" t="s">
        <v>2</v>
      </c>
    </row>
    <row r="39" spans="1:13" ht="27.75" customHeight="1">
      <c r="A39" s="319"/>
      <c r="B39" s="186"/>
      <c r="C39" s="182" t="s">
        <v>168</v>
      </c>
      <c r="D39" s="246"/>
      <c r="E39" s="250"/>
      <c r="F39" s="243"/>
      <c r="G39" s="243"/>
      <c r="H39" s="243"/>
      <c r="I39" s="243"/>
      <c r="J39" s="243"/>
      <c r="K39" s="244"/>
      <c r="L39" s="244"/>
      <c r="M39" s="244"/>
    </row>
    <row r="40" spans="1:13" ht="30.75" customHeight="1">
      <c r="A40" s="325">
        <v>1</v>
      </c>
      <c r="B40" s="326" t="s">
        <v>115</v>
      </c>
      <c r="C40" s="113" t="s">
        <v>123</v>
      </c>
      <c r="D40" s="277" t="s">
        <v>11</v>
      </c>
      <c r="E40" s="278"/>
      <c r="F40" s="279">
        <v>8.34</v>
      </c>
      <c r="G40" s="280"/>
      <c r="H40" s="280"/>
      <c r="I40" s="280"/>
      <c r="J40" s="280"/>
      <c r="K40" s="281"/>
      <c r="L40" s="281"/>
      <c r="M40" s="282"/>
    </row>
    <row r="41" spans="1:13" ht="19.5" customHeight="1">
      <c r="A41" s="319"/>
      <c r="B41" s="70"/>
      <c r="C41" s="78" t="s">
        <v>42</v>
      </c>
      <c r="D41" s="83" t="s">
        <v>5</v>
      </c>
      <c r="E41" s="81">
        <v>23.8</v>
      </c>
      <c r="F41" s="89">
        <f>F40*E41</f>
        <v>198.492</v>
      </c>
      <c r="G41" s="89"/>
      <c r="H41" s="89"/>
      <c r="I41" s="89"/>
      <c r="J41" s="89"/>
      <c r="K41" s="197"/>
      <c r="L41" s="197"/>
      <c r="M41" s="197"/>
    </row>
    <row r="42" spans="1:13" ht="19.5" customHeight="1">
      <c r="A42" s="319"/>
      <c r="B42" s="70"/>
      <c r="C42" s="78" t="s">
        <v>7</v>
      </c>
      <c r="D42" s="83" t="s">
        <v>0</v>
      </c>
      <c r="E42" s="81">
        <v>2.1</v>
      </c>
      <c r="F42" s="89">
        <f>F40*E42</f>
        <v>17.514</v>
      </c>
      <c r="G42" s="89"/>
      <c r="H42" s="89"/>
      <c r="I42" s="89"/>
      <c r="J42" s="89"/>
      <c r="K42" s="197"/>
      <c r="L42" s="197"/>
      <c r="M42" s="197"/>
    </row>
    <row r="43" spans="1:13" ht="19.5" customHeight="1">
      <c r="A43" s="319"/>
      <c r="B43" s="72">
        <v>4.1</v>
      </c>
      <c r="C43" s="78" t="s">
        <v>124</v>
      </c>
      <c r="D43" s="83" t="s">
        <v>11</v>
      </c>
      <c r="E43" s="81">
        <v>1.15</v>
      </c>
      <c r="F43" s="89">
        <f>E43*F40</f>
        <v>9.591</v>
      </c>
      <c r="G43" s="89"/>
      <c r="H43" s="89"/>
      <c r="I43" s="89"/>
      <c r="J43" s="89"/>
      <c r="K43" s="197"/>
      <c r="L43" s="197"/>
      <c r="M43" s="197"/>
    </row>
    <row r="44" spans="1:13" ht="19.5" customHeight="1">
      <c r="A44" s="319"/>
      <c r="B44" s="72" t="s">
        <v>90</v>
      </c>
      <c r="C44" s="78" t="s">
        <v>116</v>
      </c>
      <c r="D44" s="83" t="s">
        <v>47</v>
      </c>
      <c r="E44" s="81">
        <v>7.2</v>
      </c>
      <c r="F44" s="89">
        <f>F40*E44</f>
        <v>60.048</v>
      </c>
      <c r="G44" s="89"/>
      <c r="H44" s="89"/>
      <c r="I44" s="89"/>
      <c r="J44" s="89"/>
      <c r="K44" s="197"/>
      <c r="L44" s="197"/>
      <c r="M44" s="197"/>
    </row>
    <row r="45" spans="1:13" ht="19.5" customHeight="1">
      <c r="A45" s="319"/>
      <c r="B45" s="72" t="s">
        <v>2</v>
      </c>
      <c r="C45" s="78" t="s">
        <v>117</v>
      </c>
      <c r="D45" s="83" t="s">
        <v>47</v>
      </c>
      <c r="E45" s="81">
        <v>1.96</v>
      </c>
      <c r="F45" s="89">
        <f>F40*E45</f>
        <v>16.3464</v>
      </c>
      <c r="G45" s="89"/>
      <c r="H45" s="89"/>
      <c r="I45" s="89"/>
      <c r="J45" s="89"/>
      <c r="K45" s="197"/>
      <c r="L45" s="197"/>
      <c r="M45" s="197"/>
    </row>
    <row r="46" spans="1:13" ht="19.5" customHeight="1">
      <c r="A46" s="319"/>
      <c r="B46" s="72" t="s">
        <v>118</v>
      </c>
      <c r="C46" s="78" t="s">
        <v>119</v>
      </c>
      <c r="D46" s="83" t="s">
        <v>46</v>
      </c>
      <c r="E46" s="81">
        <v>3.38</v>
      </c>
      <c r="F46" s="89">
        <f>F40*E46</f>
        <v>28.1892</v>
      </c>
      <c r="G46" s="89"/>
      <c r="H46" s="89"/>
      <c r="I46" s="89"/>
      <c r="J46" s="89"/>
      <c r="K46" s="197"/>
      <c r="L46" s="197"/>
      <c r="M46" s="197"/>
    </row>
    <row r="47" spans="1:13" ht="19.5" customHeight="1">
      <c r="A47" s="319"/>
      <c r="B47" s="72" t="s">
        <v>120</v>
      </c>
      <c r="C47" s="78" t="s">
        <v>121</v>
      </c>
      <c r="D47" s="83" t="s">
        <v>47</v>
      </c>
      <c r="E47" s="81" t="s">
        <v>106</v>
      </c>
      <c r="F47" s="89">
        <v>128</v>
      </c>
      <c r="G47" s="89"/>
      <c r="H47" s="89"/>
      <c r="I47" s="89"/>
      <c r="J47" s="89"/>
      <c r="K47" s="197"/>
      <c r="L47" s="197"/>
      <c r="M47" s="197"/>
    </row>
    <row r="48" spans="1:13" ht="19.5" customHeight="1">
      <c r="A48" s="319"/>
      <c r="B48" s="70" t="s">
        <v>2</v>
      </c>
      <c r="C48" s="78" t="s">
        <v>122</v>
      </c>
      <c r="D48" s="83" t="s">
        <v>50</v>
      </c>
      <c r="E48" s="81" t="s">
        <v>106</v>
      </c>
      <c r="F48" s="89">
        <v>264</v>
      </c>
      <c r="G48" s="89"/>
      <c r="H48" s="89"/>
      <c r="I48" s="89"/>
      <c r="J48" s="89"/>
      <c r="K48" s="197"/>
      <c r="L48" s="197"/>
      <c r="M48" s="197"/>
    </row>
    <row r="49" spans="1:13" ht="19.5" customHeight="1">
      <c r="A49" s="319"/>
      <c r="B49" s="70"/>
      <c r="C49" s="78" t="s">
        <v>8</v>
      </c>
      <c r="D49" s="83" t="s">
        <v>0</v>
      </c>
      <c r="E49" s="81">
        <v>3.44</v>
      </c>
      <c r="F49" s="89">
        <f>F40*E49</f>
        <v>28.6896</v>
      </c>
      <c r="G49" s="89"/>
      <c r="H49" s="89"/>
      <c r="I49" s="89"/>
      <c r="J49" s="89"/>
      <c r="K49" s="197"/>
      <c r="L49" s="197"/>
      <c r="M49" s="197"/>
    </row>
    <row r="50" spans="1:13" ht="19.5" customHeight="1">
      <c r="A50" s="325">
        <v>2</v>
      </c>
      <c r="B50" s="326" t="s">
        <v>125</v>
      </c>
      <c r="C50" s="113" t="s">
        <v>126</v>
      </c>
      <c r="D50" s="277" t="s">
        <v>11</v>
      </c>
      <c r="E50" s="278"/>
      <c r="F50" s="279">
        <f>F40</f>
        <v>8.34</v>
      </c>
      <c r="G50" s="280"/>
      <c r="H50" s="280"/>
      <c r="I50" s="280"/>
      <c r="J50" s="280"/>
      <c r="K50" s="281"/>
      <c r="L50" s="281"/>
      <c r="M50" s="282"/>
    </row>
    <row r="51" spans="1:13" ht="19.5" customHeight="1">
      <c r="A51" s="319"/>
      <c r="B51" s="70"/>
      <c r="C51" s="78" t="s">
        <v>42</v>
      </c>
      <c r="D51" s="83" t="s">
        <v>5</v>
      </c>
      <c r="E51" s="81">
        <v>0.87</v>
      </c>
      <c r="F51" s="89">
        <f>F50*E51</f>
        <v>7.2558</v>
      </c>
      <c r="G51" s="89"/>
      <c r="H51" s="89"/>
      <c r="I51" s="89"/>
      <c r="J51" s="89"/>
      <c r="K51" s="197"/>
      <c r="L51" s="197"/>
      <c r="M51" s="197"/>
    </row>
    <row r="52" spans="1:13" ht="19.5" customHeight="1">
      <c r="A52" s="319"/>
      <c r="B52" s="70"/>
      <c r="C52" s="78" t="s">
        <v>7</v>
      </c>
      <c r="D52" s="83" t="s">
        <v>0</v>
      </c>
      <c r="E52" s="81">
        <v>0.13</v>
      </c>
      <c r="F52" s="89">
        <f>F50*E52</f>
        <v>1.0842</v>
      </c>
      <c r="G52" s="89"/>
      <c r="H52" s="89"/>
      <c r="I52" s="89"/>
      <c r="J52" s="89"/>
      <c r="K52" s="197"/>
      <c r="L52" s="197"/>
      <c r="M52" s="197"/>
    </row>
    <row r="53" spans="1:13" ht="19.5" customHeight="1">
      <c r="A53" s="319"/>
      <c r="B53" s="70" t="s">
        <v>2</v>
      </c>
      <c r="C53" s="78" t="s">
        <v>127</v>
      </c>
      <c r="D53" s="83" t="s">
        <v>47</v>
      </c>
      <c r="E53" s="81">
        <v>10.06</v>
      </c>
      <c r="F53" s="89">
        <f>F50*E53</f>
        <v>83.9004</v>
      </c>
      <c r="G53" s="89"/>
      <c r="H53" s="89"/>
      <c r="I53" s="89"/>
      <c r="J53" s="89"/>
      <c r="K53" s="197"/>
      <c r="L53" s="197"/>
      <c r="M53" s="197"/>
    </row>
    <row r="54" spans="1:13" ht="19.5" customHeight="1">
      <c r="A54" s="319"/>
      <c r="B54" s="70"/>
      <c r="C54" s="78" t="s">
        <v>8</v>
      </c>
      <c r="D54" s="83" t="s">
        <v>0</v>
      </c>
      <c r="E54" s="81">
        <v>0.1</v>
      </c>
      <c r="F54" s="89">
        <f>F50*E54</f>
        <v>0.8340000000000001</v>
      </c>
      <c r="G54" s="89"/>
      <c r="H54" s="89"/>
      <c r="I54" s="89"/>
      <c r="J54" s="89"/>
      <c r="K54" s="197"/>
      <c r="L54" s="197"/>
      <c r="M54" s="197"/>
    </row>
    <row r="55" spans="1:13" ht="35.25" customHeight="1">
      <c r="A55" s="325">
        <v>3</v>
      </c>
      <c r="B55" s="326" t="s">
        <v>128</v>
      </c>
      <c r="C55" s="113" t="s">
        <v>130</v>
      </c>
      <c r="D55" s="277" t="s">
        <v>114</v>
      </c>
      <c r="E55" s="283"/>
      <c r="F55" s="279">
        <v>5.43</v>
      </c>
      <c r="G55" s="279"/>
      <c r="H55" s="279"/>
      <c r="I55" s="279"/>
      <c r="J55" s="279"/>
      <c r="K55" s="282"/>
      <c r="L55" s="282"/>
      <c r="M55" s="282"/>
    </row>
    <row r="56" spans="1:13" ht="19.5" customHeight="1">
      <c r="A56" s="319"/>
      <c r="B56" s="70"/>
      <c r="C56" s="78" t="s">
        <v>42</v>
      </c>
      <c r="D56" s="83" t="s">
        <v>5</v>
      </c>
      <c r="E56" s="81">
        <v>24.2</v>
      </c>
      <c r="F56" s="89">
        <f>F55*E56</f>
        <v>131.40599999999998</v>
      </c>
      <c r="G56" s="89"/>
      <c r="H56" s="89"/>
      <c r="I56" s="89"/>
      <c r="J56" s="89"/>
      <c r="K56" s="197"/>
      <c r="L56" s="197"/>
      <c r="M56" s="197"/>
    </row>
    <row r="57" spans="1:13" ht="19.5" customHeight="1">
      <c r="A57" s="319"/>
      <c r="B57" s="70"/>
      <c r="C57" s="78" t="s">
        <v>7</v>
      </c>
      <c r="D57" s="83" t="s">
        <v>0</v>
      </c>
      <c r="E57" s="81">
        <v>4.3</v>
      </c>
      <c r="F57" s="89">
        <f>F55*E57</f>
        <v>23.348999999999997</v>
      </c>
      <c r="G57" s="89"/>
      <c r="H57" s="89"/>
      <c r="I57" s="89"/>
      <c r="J57" s="89"/>
      <c r="K57" s="197"/>
      <c r="L57" s="197"/>
      <c r="M57" s="197"/>
    </row>
    <row r="58" spans="1:13" ht="19.5" customHeight="1">
      <c r="A58" s="319"/>
      <c r="B58" s="72" t="s">
        <v>132</v>
      </c>
      <c r="C58" s="78" t="s">
        <v>131</v>
      </c>
      <c r="D58" s="83" t="s">
        <v>11</v>
      </c>
      <c r="E58" s="81" t="s">
        <v>106</v>
      </c>
      <c r="F58" s="89">
        <v>8.8</v>
      </c>
      <c r="G58" s="89"/>
      <c r="H58" s="89"/>
      <c r="I58" s="89"/>
      <c r="J58" s="89"/>
      <c r="K58" s="197"/>
      <c r="L58" s="197"/>
      <c r="M58" s="197"/>
    </row>
    <row r="59" spans="1:13" ht="19.5" customHeight="1">
      <c r="A59" s="319"/>
      <c r="B59" s="72" t="s">
        <v>90</v>
      </c>
      <c r="C59" s="78" t="s">
        <v>78</v>
      </c>
      <c r="D59" s="83" t="s">
        <v>47</v>
      </c>
      <c r="E59" s="81">
        <v>11.2</v>
      </c>
      <c r="F59" s="89">
        <f>F55*E59</f>
        <v>60.815999999999995</v>
      </c>
      <c r="G59" s="89"/>
      <c r="H59" s="89"/>
      <c r="I59" s="89"/>
      <c r="J59" s="89"/>
      <c r="K59" s="197"/>
      <c r="L59" s="197"/>
      <c r="M59" s="197"/>
    </row>
    <row r="60" spans="1:13" ht="19.5" customHeight="1">
      <c r="A60" s="319"/>
      <c r="B60" s="70"/>
      <c r="C60" s="78" t="s">
        <v>8</v>
      </c>
      <c r="D60" s="83" t="s">
        <v>0</v>
      </c>
      <c r="E60" s="81">
        <v>4.84</v>
      </c>
      <c r="F60" s="89">
        <f>F55*E60</f>
        <v>26.2812</v>
      </c>
      <c r="G60" s="89"/>
      <c r="H60" s="89"/>
      <c r="I60" s="89"/>
      <c r="J60" s="89"/>
      <c r="K60" s="197"/>
      <c r="L60" s="197"/>
      <c r="M60" s="197"/>
    </row>
    <row r="61" spans="1:13" ht="27.75" customHeight="1">
      <c r="A61" s="325">
        <v>4</v>
      </c>
      <c r="B61" s="326" t="s">
        <v>97</v>
      </c>
      <c r="C61" s="113" t="s">
        <v>129</v>
      </c>
      <c r="D61" s="277" t="s">
        <v>114</v>
      </c>
      <c r="E61" s="283"/>
      <c r="F61" s="279">
        <f>F55</f>
        <v>5.43</v>
      </c>
      <c r="G61" s="280"/>
      <c r="H61" s="280"/>
      <c r="I61" s="280"/>
      <c r="J61" s="280"/>
      <c r="K61" s="281"/>
      <c r="L61" s="281"/>
      <c r="M61" s="282"/>
    </row>
    <row r="62" spans="1:13" ht="19.5" customHeight="1">
      <c r="A62" s="319"/>
      <c r="B62" s="70"/>
      <c r="C62" s="78" t="s">
        <v>42</v>
      </c>
      <c r="D62" s="83" t="s">
        <v>5</v>
      </c>
      <c r="E62" s="81">
        <v>3.03</v>
      </c>
      <c r="F62" s="89">
        <f>F61*E62</f>
        <v>16.4529</v>
      </c>
      <c r="G62" s="89"/>
      <c r="H62" s="89"/>
      <c r="I62" s="89"/>
      <c r="J62" s="89"/>
      <c r="K62" s="197"/>
      <c r="L62" s="197"/>
      <c r="M62" s="197"/>
    </row>
    <row r="63" spans="1:13" ht="19.5" customHeight="1">
      <c r="A63" s="319"/>
      <c r="B63" s="70"/>
      <c r="C63" s="78" t="s">
        <v>7</v>
      </c>
      <c r="D63" s="83" t="s">
        <v>0</v>
      </c>
      <c r="E63" s="81">
        <v>0.41</v>
      </c>
      <c r="F63" s="89">
        <f>F61*E63</f>
        <v>2.2262999999999997</v>
      </c>
      <c r="G63" s="89"/>
      <c r="H63" s="89"/>
      <c r="I63" s="89"/>
      <c r="J63" s="89"/>
      <c r="K63" s="197"/>
      <c r="L63" s="197"/>
      <c r="M63" s="197"/>
    </row>
    <row r="64" spans="1:13" ht="19.5" customHeight="1">
      <c r="A64" s="319"/>
      <c r="B64" s="72" t="s">
        <v>109</v>
      </c>
      <c r="C64" s="78" t="s">
        <v>98</v>
      </c>
      <c r="D64" s="83" t="s">
        <v>47</v>
      </c>
      <c r="E64" s="81">
        <v>32.4</v>
      </c>
      <c r="F64" s="89">
        <f>F61*E64</f>
        <v>175.932</v>
      </c>
      <c r="G64" s="89"/>
      <c r="H64" s="89"/>
      <c r="I64" s="89"/>
      <c r="J64" s="89"/>
      <c r="K64" s="197"/>
      <c r="L64" s="197"/>
      <c r="M64" s="197"/>
    </row>
    <row r="65" spans="1:13" ht="19.5" customHeight="1">
      <c r="A65" s="319"/>
      <c r="B65" s="70"/>
      <c r="C65" s="78" t="s">
        <v>8</v>
      </c>
      <c r="D65" s="83" t="s">
        <v>0</v>
      </c>
      <c r="E65" s="81">
        <v>0.04</v>
      </c>
      <c r="F65" s="89">
        <f>F61*E65</f>
        <v>0.2172</v>
      </c>
      <c r="G65" s="89"/>
      <c r="H65" s="89"/>
      <c r="I65" s="89"/>
      <c r="J65" s="89"/>
      <c r="K65" s="197"/>
      <c r="L65" s="197"/>
      <c r="M65" s="197"/>
    </row>
    <row r="66" spans="1:13" ht="24.75" customHeight="1">
      <c r="A66" s="325">
        <v>5</v>
      </c>
      <c r="B66" s="326" t="s">
        <v>99</v>
      </c>
      <c r="C66" s="113" t="s">
        <v>133</v>
      </c>
      <c r="D66" s="277" t="s">
        <v>100</v>
      </c>
      <c r="E66" s="283"/>
      <c r="F66" s="279">
        <f>F61</f>
        <v>5.43</v>
      </c>
      <c r="G66" s="279"/>
      <c r="H66" s="279"/>
      <c r="I66" s="279"/>
      <c r="J66" s="279"/>
      <c r="K66" s="282"/>
      <c r="L66" s="282"/>
      <c r="M66" s="282"/>
    </row>
    <row r="67" spans="1:13" ht="19.5" customHeight="1">
      <c r="A67" s="319"/>
      <c r="B67" s="70"/>
      <c r="C67" s="78" t="s">
        <v>42</v>
      </c>
      <c r="D67" s="83" t="s">
        <v>5</v>
      </c>
      <c r="E67" s="81">
        <v>6.92</v>
      </c>
      <c r="F67" s="89">
        <f>F66*E67</f>
        <v>37.575599999999994</v>
      </c>
      <c r="G67" s="89"/>
      <c r="H67" s="89"/>
      <c r="I67" s="89"/>
      <c r="J67" s="89"/>
      <c r="K67" s="197"/>
      <c r="L67" s="197"/>
      <c r="M67" s="197"/>
    </row>
    <row r="68" spans="1:13" ht="19.5" customHeight="1">
      <c r="A68" s="319"/>
      <c r="B68" s="70"/>
      <c r="C68" s="78" t="s">
        <v>7</v>
      </c>
      <c r="D68" s="83" t="s">
        <v>0</v>
      </c>
      <c r="E68" s="81">
        <v>0.16</v>
      </c>
      <c r="F68" s="89">
        <f>F66*E68</f>
        <v>0.8688</v>
      </c>
      <c r="G68" s="89"/>
      <c r="H68" s="89"/>
      <c r="I68" s="89"/>
      <c r="J68" s="89"/>
      <c r="K68" s="197"/>
      <c r="L68" s="197"/>
      <c r="M68" s="197"/>
    </row>
    <row r="69" spans="1:13" ht="19.5" customHeight="1">
      <c r="A69" s="319"/>
      <c r="B69" s="70" t="s">
        <v>101</v>
      </c>
      <c r="C69" s="78" t="s">
        <v>102</v>
      </c>
      <c r="D69" s="83" t="s">
        <v>47</v>
      </c>
      <c r="E69" s="81">
        <v>0.04</v>
      </c>
      <c r="F69" s="89">
        <f>F66*E69</f>
        <v>0.2172</v>
      </c>
      <c r="G69" s="89"/>
      <c r="H69" s="89"/>
      <c r="I69" s="89"/>
      <c r="J69" s="89"/>
      <c r="K69" s="197"/>
      <c r="L69" s="197"/>
      <c r="M69" s="197"/>
    </row>
    <row r="70" spans="1:13" ht="39" customHeight="1">
      <c r="A70" s="325">
        <v>6</v>
      </c>
      <c r="B70" s="327" t="s">
        <v>134</v>
      </c>
      <c r="C70" s="113" t="s">
        <v>164</v>
      </c>
      <c r="D70" s="277" t="s">
        <v>114</v>
      </c>
      <c r="E70" s="283"/>
      <c r="F70" s="279">
        <v>5.43</v>
      </c>
      <c r="G70" s="279"/>
      <c r="H70" s="279"/>
      <c r="I70" s="279"/>
      <c r="J70" s="279"/>
      <c r="K70" s="282"/>
      <c r="L70" s="282"/>
      <c r="M70" s="282"/>
    </row>
    <row r="71" spans="1:13" ht="19.5" customHeight="1">
      <c r="A71" s="319"/>
      <c r="B71" s="70"/>
      <c r="C71" s="78" t="s">
        <v>42</v>
      </c>
      <c r="D71" s="83" t="s">
        <v>5</v>
      </c>
      <c r="E71" s="81">
        <v>38.03</v>
      </c>
      <c r="F71" s="89">
        <f>F70*E71</f>
        <v>206.50289999999998</v>
      </c>
      <c r="G71" s="89"/>
      <c r="H71" s="89"/>
      <c r="I71" s="89"/>
      <c r="J71" s="89"/>
      <c r="K71" s="197"/>
      <c r="L71" s="197"/>
      <c r="M71" s="197"/>
    </row>
    <row r="72" spans="1:13" ht="19.5" customHeight="1">
      <c r="A72" s="319"/>
      <c r="B72" s="75">
        <v>12.36</v>
      </c>
      <c r="C72" s="198" t="s">
        <v>103</v>
      </c>
      <c r="D72" s="84" t="s">
        <v>6</v>
      </c>
      <c r="E72" s="85">
        <v>0.2</v>
      </c>
      <c r="F72" s="199">
        <f>E72*F70</f>
        <v>1.086</v>
      </c>
      <c r="G72" s="199"/>
      <c r="H72" s="199"/>
      <c r="I72" s="199"/>
      <c r="J72" s="199"/>
      <c r="K72" s="85"/>
      <c r="L72" s="85"/>
      <c r="M72" s="200"/>
    </row>
    <row r="73" spans="1:13" ht="19.5" customHeight="1">
      <c r="A73" s="319"/>
      <c r="B73" s="75">
        <v>12.341</v>
      </c>
      <c r="C73" s="198" t="s">
        <v>104</v>
      </c>
      <c r="D73" s="84" t="s">
        <v>6</v>
      </c>
      <c r="E73" s="85">
        <v>9.65</v>
      </c>
      <c r="F73" s="199">
        <f>F70*E73</f>
        <v>52.399499999999996</v>
      </c>
      <c r="G73" s="199"/>
      <c r="H73" s="199"/>
      <c r="I73" s="199"/>
      <c r="J73" s="199"/>
      <c r="K73" s="85"/>
      <c r="L73" s="85"/>
      <c r="M73" s="200"/>
    </row>
    <row r="74" spans="1:13" ht="27.75" customHeight="1">
      <c r="A74" s="319"/>
      <c r="B74" s="86" t="s">
        <v>166</v>
      </c>
      <c r="C74" s="78" t="s">
        <v>165</v>
      </c>
      <c r="D74" s="83" t="s">
        <v>46</v>
      </c>
      <c r="E74" s="81">
        <v>117</v>
      </c>
      <c r="F74" s="89">
        <f>F70*E74</f>
        <v>635.31</v>
      </c>
      <c r="G74" s="89"/>
      <c r="H74" s="89"/>
      <c r="I74" s="89"/>
      <c r="J74" s="89"/>
      <c r="K74" s="197"/>
      <c r="L74" s="197"/>
      <c r="M74" s="197"/>
    </row>
    <row r="75" spans="1:13" ht="23.25" customHeight="1">
      <c r="A75" s="319"/>
      <c r="B75" s="86" t="s">
        <v>213</v>
      </c>
      <c r="C75" s="201" t="s">
        <v>212</v>
      </c>
      <c r="D75" s="83" t="s">
        <v>46</v>
      </c>
      <c r="E75" s="81" t="s">
        <v>88</v>
      </c>
      <c r="F75" s="89">
        <v>63</v>
      </c>
      <c r="G75" s="89"/>
      <c r="H75" s="89"/>
      <c r="I75" s="89"/>
      <c r="J75" s="89"/>
      <c r="K75" s="197"/>
      <c r="L75" s="197"/>
      <c r="M75" s="197"/>
    </row>
    <row r="76" spans="1:13" ht="30" customHeight="1">
      <c r="A76" s="319"/>
      <c r="B76" s="86" t="s">
        <v>2</v>
      </c>
      <c r="C76" s="80" t="s">
        <v>135</v>
      </c>
      <c r="D76" s="82" t="s">
        <v>46</v>
      </c>
      <c r="E76" s="82" t="s">
        <v>88</v>
      </c>
      <c r="F76" s="90">
        <v>0.5</v>
      </c>
      <c r="G76" s="90"/>
      <c r="H76" s="90"/>
      <c r="I76" s="94"/>
      <c r="J76" s="94"/>
      <c r="K76" s="82"/>
      <c r="L76" s="82"/>
      <c r="M76" s="82"/>
    </row>
    <row r="77" spans="1:13" ht="19.5" customHeight="1">
      <c r="A77" s="319"/>
      <c r="B77" s="72" t="s">
        <v>2</v>
      </c>
      <c r="C77" s="78" t="s">
        <v>105</v>
      </c>
      <c r="D77" s="83" t="s">
        <v>50</v>
      </c>
      <c r="E77" s="81">
        <v>600</v>
      </c>
      <c r="F77" s="89">
        <f>ROUNDUP(F70*E77,0)</f>
        <v>3258</v>
      </c>
      <c r="G77" s="89"/>
      <c r="H77" s="89"/>
      <c r="I77" s="89"/>
      <c r="J77" s="89"/>
      <c r="K77" s="197"/>
      <c r="L77" s="197"/>
      <c r="M77" s="197"/>
    </row>
    <row r="78" spans="1:13" ht="19.5" customHeight="1">
      <c r="A78" s="319"/>
      <c r="B78" s="72" t="s">
        <v>109</v>
      </c>
      <c r="C78" s="78" t="s">
        <v>214</v>
      </c>
      <c r="D78" s="83" t="s">
        <v>9</v>
      </c>
      <c r="E78" s="81" t="s">
        <v>106</v>
      </c>
      <c r="F78" s="89">
        <v>60.2</v>
      </c>
      <c r="G78" s="89"/>
      <c r="H78" s="89"/>
      <c r="I78" s="89"/>
      <c r="J78" s="89"/>
      <c r="K78" s="197"/>
      <c r="L78" s="197"/>
      <c r="M78" s="197"/>
    </row>
    <row r="79" spans="1:13" ht="29.25" customHeight="1">
      <c r="A79" s="319">
        <v>7</v>
      </c>
      <c r="B79" s="188" t="s">
        <v>221</v>
      </c>
      <c r="C79" s="187" t="s">
        <v>85</v>
      </c>
      <c r="D79" s="188" t="s">
        <v>58</v>
      </c>
      <c r="E79" s="236"/>
      <c r="F79" s="240">
        <v>12</v>
      </c>
      <c r="G79" s="237"/>
      <c r="H79" s="262"/>
      <c r="I79" s="237"/>
      <c r="J79" s="237"/>
      <c r="K79" s="237"/>
      <c r="L79" s="237"/>
      <c r="M79" s="240"/>
    </row>
    <row r="80" spans="1:13" ht="19.5" customHeight="1">
      <c r="A80" s="319"/>
      <c r="B80" s="188"/>
      <c r="C80" s="123" t="s">
        <v>72</v>
      </c>
      <c r="D80" s="202" t="s">
        <v>54</v>
      </c>
      <c r="E80" s="236">
        <v>0.18</v>
      </c>
      <c r="F80" s="237">
        <f>F79*E80</f>
        <v>2.16</v>
      </c>
      <c r="G80" s="237"/>
      <c r="H80" s="262"/>
      <c r="I80" s="237"/>
      <c r="J80" s="237"/>
      <c r="K80" s="237"/>
      <c r="L80" s="237"/>
      <c r="M80" s="237"/>
    </row>
    <row r="81" spans="1:13" ht="19.5" customHeight="1">
      <c r="A81" s="319"/>
      <c r="B81" s="188"/>
      <c r="C81" s="123" t="s">
        <v>73</v>
      </c>
      <c r="D81" s="202" t="s">
        <v>32</v>
      </c>
      <c r="E81" s="236">
        <v>0.01</v>
      </c>
      <c r="F81" s="237">
        <f>F79*E81</f>
        <v>0.12</v>
      </c>
      <c r="G81" s="237"/>
      <c r="H81" s="262"/>
      <c r="I81" s="237"/>
      <c r="J81" s="237"/>
      <c r="K81" s="237"/>
      <c r="L81" s="237"/>
      <c r="M81" s="237"/>
    </row>
    <row r="82" spans="1:13" ht="19.5" customHeight="1">
      <c r="A82" s="319"/>
      <c r="B82" s="202" t="s">
        <v>49</v>
      </c>
      <c r="C82" s="123" t="s">
        <v>74</v>
      </c>
      <c r="D82" s="202" t="s">
        <v>53</v>
      </c>
      <c r="E82" s="236">
        <v>1</v>
      </c>
      <c r="F82" s="237">
        <f>F79*E82</f>
        <v>12</v>
      </c>
      <c r="G82" s="237"/>
      <c r="H82" s="262"/>
      <c r="I82" s="237"/>
      <c r="J82" s="237"/>
      <c r="K82" s="237"/>
      <c r="L82" s="237"/>
      <c r="M82" s="237"/>
    </row>
    <row r="83" spans="1:13" ht="19.5" customHeight="1">
      <c r="A83" s="319"/>
      <c r="B83" s="188"/>
      <c r="C83" s="123" t="s">
        <v>75</v>
      </c>
      <c r="D83" s="202" t="s">
        <v>32</v>
      </c>
      <c r="E83" s="236">
        <v>0.18</v>
      </c>
      <c r="F83" s="237">
        <f>F79*E83</f>
        <v>2.16</v>
      </c>
      <c r="G83" s="237"/>
      <c r="H83" s="262"/>
      <c r="I83" s="237"/>
      <c r="J83" s="237"/>
      <c r="K83" s="237"/>
      <c r="L83" s="237"/>
      <c r="M83" s="237"/>
    </row>
    <row r="84" spans="1:13" ht="21.75" customHeight="1">
      <c r="A84" s="319">
        <v>8</v>
      </c>
      <c r="B84" s="374" t="s">
        <v>76</v>
      </c>
      <c r="C84" s="190" t="s">
        <v>86</v>
      </c>
      <c r="D84" s="191" t="s">
        <v>77</v>
      </c>
      <c r="E84" s="263"/>
      <c r="F84" s="264">
        <v>0.9</v>
      </c>
      <c r="G84" s="265"/>
      <c r="H84" s="265"/>
      <c r="I84" s="266"/>
      <c r="J84" s="266"/>
      <c r="K84" s="265"/>
      <c r="L84" s="265"/>
      <c r="M84" s="264"/>
    </row>
    <row r="85" spans="1:13" ht="19.5" customHeight="1">
      <c r="A85" s="319"/>
      <c r="B85" s="374"/>
      <c r="C85" s="192" t="s">
        <v>41</v>
      </c>
      <c r="D85" s="193" t="s">
        <v>5</v>
      </c>
      <c r="E85" s="263">
        <v>28.6</v>
      </c>
      <c r="F85" s="266">
        <f>F84*E85</f>
        <v>25.740000000000002</v>
      </c>
      <c r="G85" s="265"/>
      <c r="H85" s="265"/>
      <c r="I85" s="266"/>
      <c r="J85" s="266"/>
      <c r="K85" s="265"/>
      <c r="L85" s="265"/>
      <c r="M85" s="266"/>
    </row>
    <row r="86" spans="1:13" ht="19.5" customHeight="1">
      <c r="A86" s="319"/>
      <c r="B86" s="374"/>
      <c r="C86" s="192" t="s">
        <v>30</v>
      </c>
      <c r="D86" s="193" t="s">
        <v>0</v>
      </c>
      <c r="E86" s="263">
        <v>0.41</v>
      </c>
      <c r="F86" s="266">
        <f>F84*E86</f>
        <v>0.369</v>
      </c>
      <c r="G86" s="265"/>
      <c r="H86" s="265"/>
      <c r="I86" s="265"/>
      <c r="J86" s="265"/>
      <c r="K86" s="266"/>
      <c r="L86" s="266"/>
      <c r="M86" s="266"/>
    </row>
    <row r="87" spans="1:13" ht="19.5" customHeight="1">
      <c r="A87" s="319"/>
      <c r="B87" s="193" t="s">
        <v>2</v>
      </c>
      <c r="C87" s="192" t="s">
        <v>136</v>
      </c>
      <c r="D87" s="193" t="s">
        <v>9</v>
      </c>
      <c r="E87" s="263">
        <v>105</v>
      </c>
      <c r="F87" s="266">
        <f>F84*E87</f>
        <v>94.5</v>
      </c>
      <c r="G87" s="266"/>
      <c r="H87" s="266"/>
      <c r="I87" s="265"/>
      <c r="J87" s="265"/>
      <c r="K87" s="265"/>
      <c r="L87" s="265"/>
      <c r="M87" s="266"/>
    </row>
    <row r="88" spans="1:13" ht="19.5" customHeight="1">
      <c r="A88" s="319"/>
      <c r="B88" s="193" t="s">
        <v>2</v>
      </c>
      <c r="C88" s="192" t="s">
        <v>79</v>
      </c>
      <c r="D88" s="193" t="s">
        <v>47</v>
      </c>
      <c r="E88" s="263">
        <v>3.8</v>
      </c>
      <c r="F88" s="266">
        <f>F84*E88</f>
        <v>3.42</v>
      </c>
      <c r="G88" s="266"/>
      <c r="H88" s="266"/>
      <c r="I88" s="265"/>
      <c r="J88" s="265"/>
      <c r="K88" s="265"/>
      <c r="L88" s="265"/>
      <c r="M88" s="266"/>
    </row>
    <row r="89" spans="1:17" ht="19.5" customHeight="1">
      <c r="A89" s="319"/>
      <c r="B89" s="203" t="s">
        <v>2</v>
      </c>
      <c r="C89" s="192" t="s">
        <v>78</v>
      </c>
      <c r="D89" s="193" t="s">
        <v>47</v>
      </c>
      <c r="E89" s="263">
        <v>3.8</v>
      </c>
      <c r="F89" s="266">
        <f>F84*E89</f>
        <v>3.42</v>
      </c>
      <c r="G89" s="266"/>
      <c r="H89" s="266"/>
      <c r="I89" s="265"/>
      <c r="J89" s="265"/>
      <c r="K89" s="265"/>
      <c r="L89" s="265"/>
      <c r="M89" s="266"/>
      <c r="Q89" s="68" t="s">
        <v>2</v>
      </c>
    </row>
    <row r="90" spans="1:13" ht="19.5" customHeight="1">
      <c r="A90" s="319"/>
      <c r="B90" s="69" t="s">
        <v>109</v>
      </c>
      <c r="C90" s="78" t="s">
        <v>87</v>
      </c>
      <c r="D90" s="83" t="s">
        <v>50</v>
      </c>
      <c r="E90" s="284" t="s">
        <v>88</v>
      </c>
      <c r="F90" s="285">
        <v>128</v>
      </c>
      <c r="G90" s="285"/>
      <c r="H90" s="285"/>
      <c r="I90" s="285"/>
      <c r="J90" s="285"/>
      <c r="K90" s="285"/>
      <c r="L90" s="285"/>
      <c r="M90" s="285"/>
    </row>
    <row r="91" spans="1:13" ht="26.25" customHeight="1">
      <c r="A91" s="325">
        <v>9</v>
      </c>
      <c r="B91" s="328" t="s">
        <v>236</v>
      </c>
      <c r="C91" s="113" t="s">
        <v>92</v>
      </c>
      <c r="D91" s="277" t="s">
        <v>50</v>
      </c>
      <c r="E91" s="278"/>
      <c r="F91" s="279">
        <v>24</v>
      </c>
      <c r="G91" s="280"/>
      <c r="H91" s="280"/>
      <c r="I91" s="280"/>
      <c r="J91" s="280"/>
      <c r="K91" s="281"/>
      <c r="L91" s="281"/>
      <c r="M91" s="282"/>
    </row>
    <row r="92" spans="1:13" ht="19.5" customHeight="1">
      <c r="A92" s="319"/>
      <c r="B92" s="73"/>
      <c r="C92" s="100" t="s">
        <v>93</v>
      </c>
      <c r="D92" s="286" t="s">
        <v>5</v>
      </c>
      <c r="E92" s="82">
        <v>0.12</v>
      </c>
      <c r="F92" s="287">
        <f>F91*E92</f>
        <v>2.88</v>
      </c>
      <c r="G92" s="288"/>
      <c r="H92" s="90"/>
      <c r="I92" s="94"/>
      <c r="J92" s="94"/>
      <c r="K92" s="289"/>
      <c r="L92" s="289"/>
      <c r="M92" s="200"/>
    </row>
    <row r="93" spans="1:13" ht="19.5" customHeight="1">
      <c r="A93" s="319"/>
      <c r="B93" s="74" t="s">
        <v>109</v>
      </c>
      <c r="C93" s="79" t="s">
        <v>94</v>
      </c>
      <c r="D93" s="286" t="s">
        <v>58</v>
      </c>
      <c r="E93" s="82">
        <v>2</v>
      </c>
      <c r="F93" s="287">
        <f>E93*F91</f>
        <v>48</v>
      </c>
      <c r="G93" s="288"/>
      <c r="H93" s="90"/>
      <c r="I93" s="90"/>
      <c r="J93" s="90"/>
      <c r="K93" s="82"/>
      <c r="L93" s="82"/>
      <c r="M93" s="200"/>
    </row>
    <row r="94" spans="1:13" ht="19.5" customHeight="1">
      <c r="A94" s="319"/>
      <c r="B94" s="74" t="s">
        <v>95</v>
      </c>
      <c r="C94" s="100" t="s">
        <v>96</v>
      </c>
      <c r="D94" s="286" t="s">
        <v>58</v>
      </c>
      <c r="E94" s="82">
        <v>2</v>
      </c>
      <c r="F94" s="287">
        <f>E94*F91</f>
        <v>48</v>
      </c>
      <c r="G94" s="288"/>
      <c r="H94" s="90"/>
      <c r="I94" s="90"/>
      <c r="J94" s="90"/>
      <c r="K94" s="82"/>
      <c r="L94" s="82"/>
      <c r="M94" s="200"/>
    </row>
    <row r="95" spans="1:13" ht="36" customHeight="1">
      <c r="A95" s="325">
        <v>10</v>
      </c>
      <c r="B95" s="327" t="s">
        <v>235</v>
      </c>
      <c r="C95" s="113" t="s">
        <v>137</v>
      </c>
      <c r="D95" s="290" t="s">
        <v>9</v>
      </c>
      <c r="E95" s="278"/>
      <c r="F95" s="291">
        <v>98</v>
      </c>
      <c r="G95" s="292"/>
      <c r="H95" s="292"/>
      <c r="I95" s="292"/>
      <c r="J95" s="292"/>
      <c r="K95" s="293"/>
      <c r="L95" s="293"/>
      <c r="M95" s="294"/>
    </row>
    <row r="96" spans="1:13" ht="19.5" customHeight="1">
      <c r="A96" s="319"/>
      <c r="B96" s="70"/>
      <c r="C96" s="78" t="s">
        <v>42</v>
      </c>
      <c r="D96" s="83" t="s">
        <v>5</v>
      </c>
      <c r="E96" s="81">
        <v>0.12</v>
      </c>
      <c r="F96" s="285">
        <f>E96*F95</f>
        <v>11.76</v>
      </c>
      <c r="G96" s="285"/>
      <c r="H96" s="285"/>
      <c r="I96" s="285"/>
      <c r="J96" s="285"/>
      <c r="K96" s="295"/>
      <c r="L96" s="295"/>
      <c r="M96" s="295"/>
    </row>
    <row r="97" spans="1:13" ht="19.5" customHeight="1">
      <c r="A97" s="319"/>
      <c r="B97" s="70"/>
      <c r="C97" s="78" t="s">
        <v>89</v>
      </c>
      <c r="D97" s="83" t="s">
        <v>50</v>
      </c>
      <c r="E97" s="81" t="s">
        <v>179</v>
      </c>
      <c r="F97" s="285">
        <v>39</v>
      </c>
      <c r="G97" s="285"/>
      <c r="H97" s="285"/>
      <c r="I97" s="285"/>
      <c r="J97" s="285"/>
      <c r="K97" s="295"/>
      <c r="L97" s="295"/>
      <c r="M97" s="295"/>
    </row>
    <row r="98" spans="1:13" ht="19.5" customHeight="1">
      <c r="A98" s="319"/>
      <c r="B98" s="71" t="s">
        <v>109</v>
      </c>
      <c r="C98" s="101" t="s">
        <v>138</v>
      </c>
      <c r="D98" s="83" t="s">
        <v>9</v>
      </c>
      <c r="E98" s="81">
        <v>1.1</v>
      </c>
      <c r="F98" s="285">
        <f>E98*F95</f>
        <v>107.80000000000001</v>
      </c>
      <c r="G98" s="285"/>
      <c r="H98" s="285"/>
      <c r="I98" s="285"/>
      <c r="J98" s="285"/>
      <c r="K98" s="295"/>
      <c r="L98" s="295"/>
      <c r="M98" s="295"/>
    </row>
    <row r="99" spans="1:13" ht="19.5" customHeight="1">
      <c r="A99" s="319"/>
      <c r="B99" s="72" t="s">
        <v>90</v>
      </c>
      <c r="C99" s="78" t="s">
        <v>91</v>
      </c>
      <c r="D99" s="83" t="s">
        <v>50</v>
      </c>
      <c r="E99" s="81">
        <v>2</v>
      </c>
      <c r="F99" s="285">
        <f>E99*F95</f>
        <v>196</v>
      </c>
      <c r="G99" s="285"/>
      <c r="H99" s="285"/>
      <c r="I99" s="285"/>
      <c r="J99" s="285"/>
      <c r="K99" s="295"/>
      <c r="L99" s="295"/>
      <c r="M99" s="295"/>
    </row>
    <row r="100" spans="1:13" ht="19.5" customHeight="1">
      <c r="A100" s="325">
        <v>11</v>
      </c>
      <c r="B100" s="327">
        <v>10.12</v>
      </c>
      <c r="C100" s="113" t="s">
        <v>167</v>
      </c>
      <c r="D100" s="290" t="s">
        <v>50</v>
      </c>
      <c r="E100" s="278"/>
      <c r="F100" s="291">
        <v>2</v>
      </c>
      <c r="G100" s="292"/>
      <c r="H100" s="292"/>
      <c r="I100" s="292"/>
      <c r="J100" s="292"/>
      <c r="K100" s="293"/>
      <c r="L100" s="293"/>
      <c r="M100" s="294"/>
    </row>
    <row r="101" spans="1:13" ht="19.5" customHeight="1">
      <c r="A101" s="319"/>
      <c r="B101" s="70"/>
      <c r="C101" s="78" t="s">
        <v>42</v>
      </c>
      <c r="D101" s="83" t="s">
        <v>5</v>
      </c>
      <c r="E101" s="81">
        <v>6.03</v>
      </c>
      <c r="F101" s="285">
        <f>E101*F100</f>
        <v>12.06</v>
      </c>
      <c r="G101" s="285"/>
      <c r="H101" s="285"/>
      <c r="I101" s="285"/>
      <c r="J101" s="285"/>
      <c r="K101" s="295"/>
      <c r="L101" s="295"/>
      <c r="M101" s="295"/>
    </row>
    <row r="102" spans="1:13" ht="19.5" customHeight="1">
      <c r="A102" s="319"/>
      <c r="B102" s="70"/>
      <c r="C102" s="78" t="s">
        <v>48</v>
      </c>
      <c r="D102" s="83" t="s">
        <v>6</v>
      </c>
      <c r="E102" s="81">
        <v>0.33</v>
      </c>
      <c r="F102" s="285">
        <f>E102*F100</f>
        <v>0.66</v>
      </c>
      <c r="G102" s="285"/>
      <c r="H102" s="285"/>
      <c r="I102" s="285"/>
      <c r="J102" s="285"/>
      <c r="K102" s="295"/>
      <c r="L102" s="295"/>
      <c r="M102" s="295"/>
    </row>
    <row r="103" spans="1:13" ht="19.5" customHeight="1">
      <c r="A103" s="319"/>
      <c r="B103" s="71" t="s">
        <v>109</v>
      </c>
      <c r="C103" s="101" t="s">
        <v>124</v>
      </c>
      <c r="D103" s="83" t="s">
        <v>11</v>
      </c>
      <c r="E103" s="81">
        <v>0.22</v>
      </c>
      <c r="F103" s="285">
        <f>E103*F100</f>
        <v>0.44</v>
      </c>
      <c r="G103" s="285"/>
      <c r="H103" s="285"/>
      <c r="I103" s="285"/>
      <c r="J103" s="285"/>
      <c r="K103" s="295"/>
      <c r="L103" s="295"/>
      <c r="M103" s="295"/>
    </row>
    <row r="104" spans="1:13" ht="19.5" customHeight="1">
      <c r="A104" s="319"/>
      <c r="B104" s="72" t="s">
        <v>2</v>
      </c>
      <c r="C104" s="78" t="s">
        <v>33</v>
      </c>
      <c r="D104" s="83" t="s">
        <v>0</v>
      </c>
      <c r="E104" s="81">
        <v>0.5</v>
      </c>
      <c r="F104" s="285">
        <f>E104*F100</f>
        <v>1</v>
      </c>
      <c r="G104" s="285"/>
      <c r="H104" s="285"/>
      <c r="I104" s="285"/>
      <c r="J104" s="285"/>
      <c r="K104" s="295"/>
      <c r="L104" s="295"/>
      <c r="M104" s="295"/>
    </row>
    <row r="105" spans="1:14" ht="23.25" customHeight="1">
      <c r="A105" s="319"/>
      <c r="B105" s="70"/>
      <c r="C105" s="196" t="s">
        <v>1</v>
      </c>
      <c r="D105" s="213" t="s">
        <v>0</v>
      </c>
      <c r="E105" s="296"/>
      <c r="F105" s="297"/>
      <c r="G105" s="297"/>
      <c r="H105" s="297"/>
      <c r="I105" s="297"/>
      <c r="J105" s="240"/>
      <c r="K105" s="297"/>
      <c r="L105" s="240"/>
      <c r="M105" s="240"/>
      <c r="N105" s="88" t="s">
        <v>2</v>
      </c>
    </row>
    <row r="106" spans="1:14" ht="23.25" customHeight="1">
      <c r="A106" s="319"/>
      <c r="B106" s="204"/>
      <c r="C106" s="182" t="s">
        <v>169</v>
      </c>
      <c r="D106" s="204"/>
      <c r="E106" s="204"/>
      <c r="F106" s="298"/>
      <c r="G106" s="298"/>
      <c r="H106" s="298"/>
      <c r="I106" s="298"/>
      <c r="J106" s="298"/>
      <c r="K106" s="298"/>
      <c r="L106" s="298"/>
      <c r="M106" s="298"/>
      <c r="N106" s="88"/>
    </row>
    <row r="107" spans="1:14" ht="30" customHeight="1">
      <c r="A107" s="319">
        <v>1</v>
      </c>
      <c r="B107" s="70" t="s">
        <v>170</v>
      </c>
      <c r="C107" s="205" t="s">
        <v>215</v>
      </c>
      <c r="D107" s="277" t="s">
        <v>46</v>
      </c>
      <c r="E107" s="283"/>
      <c r="F107" s="279">
        <v>636</v>
      </c>
      <c r="G107" s="279"/>
      <c r="H107" s="279"/>
      <c r="I107" s="279"/>
      <c r="J107" s="279"/>
      <c r="K107" s="282"/>
      <c r="L107" s="282"/>
      <c r="M107" s="282"/>
      <c r="N107" s="88"/>
    </row>
    <row r="108" spans="1:14" ht="23.25" customHeight="1">
      <c r="A108" s="319"/>
      <c r="B108" s="70"/>
      <c r="C108" s="78" t="s">
        <v>42</v>
      </c>
      <c r="D108" s="83" t="s">
        <v>5</v>
      </c>
      <c r="E108" s="104">
        <v>0.93</v>
      </c>
      <c r="F108" s="89">
        <f>F107*E108</f>
        <v>591.48</v>
      </c>
      <c r="G108" s="89"/>
      <c r="H108" s="89"/>
      <c r="I108" s="89"/>
      <c r="J108" s="89"/>
      <c r="K108" s="197"/>
      <c r="L108" s="197"/>
      <c r="M108" s="197"/>
      <c r="N108" s="88"/>
    </row>
    <row r="109" spans="1:14" ht="23.25" customHeight="1">
      <c r="A109" s="319"/>
      <c r="B109" s="70"/>
      <c r="C109" s="78" t="s">
        <v>7</v>
      </c>
      <c r="D109" s="83" t="s">
        <v>6</v>
      </c>
      <c r="E109" s="104">
        <v>0.026</v>
      </c>
      <c r="F109" s="89">
        <f>F107*E109</f>
        <v>16.535999999999998</v>
      </c>
      <c r="G109" s="89"/>
      <c r="H109" s="89"/>
      <c r="I109" s="89"/>
      <c r="J109" s="89"/>
      <c r="K109" s="197"/>
      <c r="L109" s="197"/>
      <c r="M109" s="197"/>
      <c r="N109" s="88"/>
    </row>
    <row r="110" spans="1:14" ht="23.25" customHeight="1">
      <c r="A110" s="319"/>
      <c r="B110" s="72" t="s">
        <v>2</v>
      </c>
      <c r="C110" s="78" t="s">
        <v>171</v>
      </c>
      <c r="D110" s="83" t="s">
        <v>6</v>
      </c>
      <c r="E110" s="104">
        <v>0.024</v>
      </c>
      <c r="F110" s="89">
        <v>8.8</v>
      </c>
      <c r="G110" s="89"/>
      <c r="H110" s="89"/>
      <c r="I110" s="89"/>
      <c r="J110" s="89"/>
      <c r="K110" s="197"/>
      <c r="L110" s="197"/>
      <c r="M110" s="197"/>
      <c r="N110" s="88"/>
    </row>
    <row r="111" spans="1:14" ht="23.25" customHeight="1">
      <c r="A111" s="319"/>
      <c r="B111" s="72" t="s">
        <v>172</v>
      </c>
      <c r="C111" s="78" t="s">
        <v>173</v>
      </c>
      <c r="D111" s="83" t="s">
        <v>11</v>
      </c>
      <c r="E111" s="206">
        <v>0.0255</v>
      </c>
      <c r="F111" s="89">
        <f>F107*E111</f>
        <v>16.218</v>
      </c>
      <c r="G111" s="89"/>
      <c r="H111" s="89"/>
      <c r="I111" s="89"/>
      <c r="J111" s="89"/>
      <c r="K111" s="197"/>
      <c r="L111" s="197"/>
      <c r="M111" s="197"/>
      <c r="N111" s="88"/>
    </row>
    <row r="112" spans="1:13" ht="51" customHeight="1">
      <c r="A112" s="319">
        <v>2</v>
      </c>
      <c r="B112" s="207" t="s">
        <v>83</v>
      </c>
      <c r="C112" s="127" t="s">
        <v>216</v>
      </c>
      <c r="D112" s="207" t="s">
        <v>46</v>
      </c>
      <c r="E112" s="207"/>
      <c r="F112" s="299">
        <v>636</v>
      </c>
      <c r="G112" s="299"/>
      <c r="H112" s="299"/>
      <c r="I112" s="299"/>
      <c r="J112" s="299"/>
      <c r="K112" s="299"/>
      <c r="L112" s="299"/>
      <c r="M112" s="299"/>
    </row>
    <row r="113" spans="1:13" ht="19.5" customHeight="1">
      <c r="A113" s="319"/>
      <c r="B113" s="208"/>
      <c r="C113" s="134" t="s">
        <v>4</v>
      </c>
      <c r="D113" s="208" t="s">
        <v>5</v>
      </c>
      <c r="E113" s="208">
        <v>0.658</v>
      </c>
      <c r="F113" s="255">
        <f>F112*E113</f>
        <v>418.488</v>
      </c>
      <c r="G113" s="255"/>
      <c r="H113" s="255"/>
      <c r="I113" s="255"/>
      <c r="J113" s="255"/>
      <c r="K113" s="255"/>
      <c r="L113" s="255"/>
      <c r="M113" s="255"/>
    </row>
    <row r="114" spans="1:13" ht="19.5" customHeight="1">
      <c r="A114" s="319"/>
      <c r="B114" s="208"/>
      <c r="C114" s="134" t="s">
        <v>48</v>
      </c>
      <c r="D114" s="208" t="s">
        <v>0</v>
      </c>
      <c r="E114" s="208">
        <v>0.01</v>
      </c>
      <c r="F114" s="255">
        <f>E114*F112</f>
        <v>6.36</v>
      </c>
      <c r="G114" s="255"/>
      <c r="H114" s="255"/>
      <c r="I114" s="255"/>
      <c r="J114" s="255"/>
      <c r="K114" s="255"/>
      <c r="L114" s="255"/>
      <c r="M114" s="255"/>
    </row>
    <row r="115" spans="1:13" ht="19.5" customHeight="1">
      <c r="A115" s="319"/>
      <c r="B115" s="208" t="s">
        <v>255</v>
      </c>
      <c r="C115" s="134" t="s">
        <v>217</v>
      </c>
      <c r="D115" s="208" t="s">
        <v>47</v>
      </c>
      <c r="E115" s="208">
        <v>0.63</v>
      </c>
      <c r="F115" s="255">
        <f>E115*F112</f>
        <v>400.68</v>
      </c>
      <c r="G115" s="255"/>
      <c r="H115" s="255"/>
      <c r="I115" s="255"/>
      <c r="J115" s="255"/>
      <c r="K115" s="255"/>
      <c r="L115" s="255"/>
      <c r="M115" s="255"/>
    </row>
    <row r="116" spans="1:13" ht="19.5" customHeight="1">
      <c r="A116" s="319"/>
      <c r="B116" s="208" t="s">
        <v>144</v>
      </c>
      <c r="C116" s="134" t="s">
        <v>139</v>
      </c>
      <c r="D116" s="208" t="s">
        <v>47</v>
      </c>
      <c r="E116" s="208">
        <v>0.79</v>
      </c>
      <c r="F116" s="255">
        <f>E116*F112</f>
        <v>502.44</v>
      </c>
      <c r="G116" s="255"/>
      <c r="H116" s="255"/>
      <c r="I116" s="255"/>
      <c r="J116" s="255"/>
      <c r="K116" s="255"/>
      <c r="L116" s="255"/>
      <c r="M116" s="255"/>
    </row>
    <row r="117" spans="1:13" ht="19.5" customHeight="1">
      <c r="A117" s="319"/>
      <c r="B117" s="208"/>
      <c r="C117" s="134" t="s">
        <v>8</v>
      </c>
      <c r="D117" s="208" t="s">
        <v>0</v>
      </c>
      <c r="E117" s="208">
        <v>0.016</v>
      </c>
      <c r="F117" s="255">
        <f>E117*F112</f>
        <v>10.176</v>
      </c>
      <c r="G117" s="255"/>
      <c r="H117" s="255"/>
      <c r="I117" s="255"/>
      <c r="J117" s="255"/>
      <c r="K117" s="255"/>
      <c r="L117" s="255"/>
      <c r="M117" s="255"/>
    </row>
    <row r="118" spans="1:13" ht="22.5" customHeight="1">
      <c r="A118" s="319">
        <v>3</v>
      </c>
      <c r="B118" s="209" t="s">
        <v>111</v>
      </c>
      <c r="C118" s="230" t="s">
        <v>112</v>
      </c>
      <c r="D118" s="209" t="s">
        <v>46</v>
      </c>
      <c r="E118" s="209"/>
      <c r="F118" s="241">
        <v>520</v>
      </c>
      <c r="G118" s="241"/>
      <c r="H118" s="257"/>
      <c r="I118" s="257"/>
      <c r="J118" s="257"/>
      <c r="K118" s="257"/>
      <c r="L118" s="257"/>
      <c r="M118" s="257"/>
    </row>
    <row r="119" spans="1:13" ht="19.5" customHeight="1">
      <c r="A119" s="319"/>
      <c r="B119" s="210"/>
      <c r="C119" s="103" t="s">
        <v>4</v>
      </c>
      <c r="D119" s="210" t="s">
        <v>5</v>
      </c>
      <c r="E119" s="300">
        <v>0.458</v>
      </c>
      <c r="F119" s="253">
        <f>F118*E119</f>
        <v>238.16</v>
      </c>
      <c r="G119" s="253"/>
      <c r="H119" s="260"/>
      <c r="I119" s="260"/>
      <c r="J119" s="260"/>
      <c r="K119" s="260"/>
      <c r="L119" s="260"/>
      <c r="M119" s="260"/>
    </row>
    <row r="120" spans="1:13" ht="19.5" customHeight="1">
      <c r="A120" s="319"/>
      <c r="B120" s="210"/>
      <c r="C120" s="211" t="s">
        <v>48</v>
      </c>
      <c r="D120" s="210" t="s">
        <v>0</v>
      </c>
      <c r="E120" s="210">
        <v>0.0023</v>
      </c>
      <c r="F120" s="253">
        <f>E120*F118</f>
        <v>1.196</v>
      </c>
      <c r="G120" s="253"/>
      <c r="H120" s="260"/>
      <c r="I120" s="260"/>
      <c r="J120" s="260"/>
      <c r="K120" s="260"/>
      <c r="L120" s="260"/>
      <c r="M120" s="260"/>
    </row>
    <row r="121" spans="1:13" ht="19.5" customHeight="1">
      <c r="A121" s="319"/>
      <c r="B121" s="210" t="s">
        <v>109</v>
      </c>
      <c r="C121" s="103" t="s">
        <v>113</v>
      </c>
      <c r="D121" s="210" t="s">
        <v>12</v>
      </c>
      <c r="E121" s="210">
        <v>0.00037</v>
      </c>
      <c r="F121" s="253">
        <f>E121*F118</f>
        <v>0.1924</v>
      </c>
      <c r="G121" s="253"/>
      <c r="H121" s="260"/>
      <c r="I121" s="260"/>
      <c r="J121" s="260"/>
      <c r="K121" s="260"/>
      <c r="L121" s="260"/>
      <c r="M121" s="260"/>
    </row>
    <row r="122" spans="1:13" ht="19.5" customHeight="1">
      <c r="A122" s="319"/>
      <c r="B122" s="208">
        <v>4.1</v>
      </c>
      <c r="C122" s="134" t="s">
        <v>140</v>
      </c>
      <c r="D122" s="208" t="s">
        <v>11</v>
      </c>
      <c r="E122" s="208">
        <v>6E-05</v>
      </c>
      <c r="F122" s="255">
        <f>F118*E122</f>
        <v>0.031200000000000002</v>
      </c>
      <c r="G122" s="255"/>
      <c r="H122" s="260"/>
      <c r="I122" s="260"/>
      <c r="J122" s="260"/>
      <c r="K122" s="260"/>
      <c r="L122" s="260"/>
      <c r="M122" s="260"/>
    </row>
    <row r="123" spans="1:13" ht="19.5" customHeight="1">
      <c r="A123" s="319"/>
      <c r="B123" s="208" t="s">
        <v>109</v>
      </c>
      <c r="C123" s="134" t="s">
        <v>141</v>
      </c>
      <c r="D123" s="208" t="s">
        <v>46</v>
      </c>
      <c r="E123" s="208">
        <v>0.012</v>
      </c>
      <c r="F123" s="255">
        <f>E123*F118</f>
        <v>6.24</v>
      </c>
      <c r="G123" s="255"/>
      <c r="H123" s="260"/>
      <c r="I123" s="260"/>
      <c r="J123" s="260"/>
      <c r="K123" s="260"/>
      <c r="L123" s="260"/>
      <c r="M123" s="260"/>
    </row>
    <row r="124" spans="1:13" ht="19.5" customHeight="1">
      <c r="A124" s="319"/>
      <c r="B124" s="208" t="s">
        <v>142</v>
      </c>
      <c r="C124" s="134" t="s">
        <v>143</v>
      </c>
      <c r="D124" s="208" t="s">
        <v>46</v>
      </c>
      <c r="E124" s="208">
        <v>1</v>
      </c>
      <c r="F124" s="255">
        <f>E124*F118</f>
        <v>520</v>
      </c>
      <c r="G124" s="255"/>
      <c r="H124" s="260"/>
      <c r="I124" s="260"/>
      <c r="J124" s="260"/>
      <c r="K124" s="260"/>
      <c r="L124" s="260"/>
      <c r="M124" s="260"/>
    </row>
    <row r="125" spans="1:13" ht="33" customHeight="1">
      <c r="A125" s="319">
        <v>4</v>
      </c>
      <c r="B125" s="212" t="s">
        <v>234</v>
      </c>
      <c r="C125" s="162" t="s">
        <v>174</v>
      </c>
      <c r="D125" s="213" t="s">
        <v>69</v>
      </c>
      <c r="E125" s="296"/>
      <c r="F125" s="297">
        <v>12.6</v>
      </c>
      <c r="G125" s="297"/>
      <c r="H125" s="262"/>
      <c r="I125" s="297"/>
      <c r="J125" s="237"/>
      <c r="K125" s="297"/>
      <c r="L125" s="237"/>
      <c r="M125" s="240"/>
    </row>
    <row r="126" spans="1:13" ht="20.25" customHeight="1">
      <c r="A126" s="319"/>
      <c r="B126" s="213"/>
      <c r="C126" s="161" t="s">
        <v>70</v>
      </c>
      <c r="D126" s="214" t="s">
        <v>40</v>
      </c>
      <c r="E126" s="301">
        <v>1.11</v>
      </c>
      <c r="F126" s="262">
        <f>E126*12.6</f>
        <v>13.986</v>
      </c>
      <c r="G126" s="262"/>
      <c r="H126" s="262"/>
      <c r="I126" s="262"/>
      <c r="J126" s="237"/>
      <c r="K126" s="262"/>
      <c r="L126" s="237"/>
      <c r="M126" s="237"/>
    </row>
    <row r="127" spans="1:13" ht="19.5" customHeight="1">
      <c r="A127" s="319"/>
      <c r="B127" s="213"/>
      <c r="C127" s="161" t="s">
        <v>71</v>
      </c>
      <c r="D127" s="214" t="s">
        <v>32</v>
      </c>
      <c r="E127" s="301">
        <v>0.516</v>
      </c>
      <c r="F127" s="262">
        <f>F125*E127</f>
        <v>6.5016</v>
      </c>
      <c r="G127" s="262"/>
      <c r="H127" s="262"/>
      <c r="I127" s="262"/>
      <c r="J127" s="237"/>
      <c r="K127" s="262"/>
      <c r="L127" s="237"/>
      <c r="M127" s="237"/>
    </row>
    <row r="128" spans="1:13" ht="19.5" customHeight="1">
      <c r="A128" s="319"/>
      <c r="B128" s="214" t="s">
        <v>109</v>
      </c>
      <c r="C128" s="161" t="s">
        <v>175</v>
      </c>
      <c r="D128" s="214" t="s">
        <v>69</v>
      </c>
      <c r="E128" s="301">
        <v>1</v>
      </c>
      <c r="F128" s="262">
        <f>E128*F125</f>
        <v>12.6</v>
      </c>
      <c r="G128" s="262"/>
      <c r="H128" s="262"/>
      <c r="I128" s="262"/>
      <c r="J128" s="237"/>
      <c r="K128" s="262"/>
      <c r="L128" s="237"/>
      <c r="M128" s="237"/>
    </row>
    <row r="129" spans="1:13" ht="19.5" customHeight="1">
      <c r="A129" s="319"/>
      <c r="B129" s="214"/>
      <c r="C129" s="161" t="s">
        <v>148</v>
      </c>
      <c r="D129" s="214" t="s">
        <v>47</v>
      </c>
      <c r="E129" s="301">
        <v>0.048</v>
      </c>
      <c r="F129" s="262">
        <f>E129*F125</f>
        <v>0.6048</v>
      </c>
      <c r="G129" s="262"/>
      <c r="H129" s="262"/>
      <c r="I129" s="262"/>
      <c r="J129" s="237"/>
      <c r="K129" s="262"/>
      <c r="L129" s="237"/>
      <c r="M129" s="237"/>
    </row>
    <row r="130" spans="1:13" ht="19.5" customHeight="1">
      <c r="A130" s="319"/>
      <c r="B130" s="214" t="s">
        <v>145</v>
      </c>
      <c r="C130" s="161" t="s">
        <v>147</v>
      </c>
      <c r="D130" s="214" t="s">
        <v>50</v>
      </c>
      <c r="E130" s="301" t="s">
        <v>106</v>
      </c>
      <c r="F130" s="262">
        <v>4</v>
      </c>
      <c r="G130" s="262"/>
      <c r="H130" s="262"/>
      <c r="I130" s="262"/>
      <c r="J130" s="237"/>
      <c r="K130" s="262"/>
      <c r="L130" s="237"/>
      <c r="M130" s="237"/>
    </row>
    <row r="131" spans="1:13" ht="19.5" customHeight="1">
      <c r="A131" s="329"/>
      <c r="B131" s="214"/>
      <c r="C131" s="161" t="s">
        <v>33</v>
      </c>
      <c r="D131" s="214" t="s">
        <v>0</v>
      </c>
      <c r="E131" s="301">
        <v>0.054</v>
      </c>
      <c r="F131" s="262">
        <f>E131*F125</f>
        <v>0.6804</v>
      </c>
      <c r="G131" s="262"/>
      <c r="H131" s="262"/>
      <c r="I131" s="262"/>
      <c r="J131" s="237"/>
      <c r="K131" s="262"/>
      <c r="L131" s="237"/>
      <c r="M131" s="237"/>
    </row>
    <row r="132" spans="2:14" ht="29.25" customHeight="1">
      <c r="B132" s="215"/>
      <c r="C132" s="221" t="s">
        <v>1</v>
      </c>
      <c r="D132" s="273" t="s">
        <v>0</v>
      </c>
      <c r="E132" s="274"/>
      <c r="F132" s="275"/>
      <c r="G132" s="275"/>
      <c r="H132" s="275"/>
      <c r="I132" s="275"/>
      <c r="J132" s="276"/>
      <c r="K132" s="275"/>
      <c r="L132" s="276"/>
      <c r="M132" s="276"/>
      <c r="N132" s="76" t="s">
        <v>2</v>
      </c>
    </row>
    <row r="133" spans="2:14" ht="28.5" customHeight="1">
      <c r="B133" s="155"/>
      <c r="C133" s="223" t="s">
        <v>149</v>
      </c>
      <c r="D133" s="302" t="s">
        <v>0</v>
      </c>
      <c r="E133" s="303"/>
      <c r="F133" s="304"/>
      <c r="G133" s="304"/>
      <c r="H133" s="304"/>
      <c r="I133" s="305"/>
      <c r="J133" s="306"/>
      <c r="K133" s="307"/>
      <c r="L133" s="307"/>
      <c r="M133" s="307"/>
      <c r="N133" s="76" t="s">
        <v>2</v>
      </c>
    </row>
    <row r="134" spans="2:14" ht="22.5" customHeight="1">
      <c r="B134" s="216"/>
      <c r="C134" s="161" t="s">
        <v>43</v>
      </c>
      <c r="D134" s="308">
        <v>0.03</v>
      </c>
      <c r="E134" s="301" t="s">
        <v>2</v>
      </c>
      <c r="F134" s="262"/>
      <c r="G134" s="262"/>
      <c r="H134" s="262"/>
      <c r="I134" s="262"/>
      <c r="J134" s="262"/>
      <c r="K134" s="214"/>
      <c r="L134" s="214"/>
      <c r="M134" s="262"/>
      <c r="N134" s="68" t="s">
        <v>2</v>
      </c>
    </row>
    <row r="135" spans="2:13" ht="19.5" customHeight="1">
      <c r="B135" s="216"/>
      <c r="C135" s="161" t="s">
        <v>39</v>
      </c>
      <c r="D135" s="214"/>
      <c r="E135" s="301"/>
      <c r="F135" s="262"/>
      <c r="G135" s="262"/>
      <c r="H135" s="262"/>
      <c r="I135" s="262"/>
      <c r="J135" s="262"/>
      <c r="K135" s="214"/>
      <c r="L135" s="214"/>
      <c r="M135" s="262"/>
    </row>
    <row r="136" spans="2:13" ht="19.5" customHeight="1">
      <c r="B136" s="216"/>
      <c r="C136" s="161" t="s">
        <v>249</v>
      </c>
      <c r="D136" s="214"/>
      <c r="E136" s="301"/>
      <c r="F136" s="262"/>
      <c r="G136" s="262"/>
      <c r="H136" s="262"/>
      <c r="I136" s="262"/>
      <c r="J136" s="262"/>
      <c r="K136" s="214"/>
      <c r="L136" s="214"/>
      <c r="M136" s="262"/>
    </row>
    <row r="137" spans="2:13" ht="19.5" customHeight="1">
      <c r="B137" s="216"/>
      <c r="C137" s="161" t="s">
        <v>250</v>
      </c>
      <c r="D137" s="214"/>
      <c r="E137" s="301"/>
      <c r="F137" s="262"/>
      <c r="G137" s="262"/>
      <c r="H137" s="262"/>
      <c r="I137" s="262"/>
      <c r="J137" s="262"/>
      <c r="K137" s="214"/>
      <c r="L137" s="214"/>
      <c r="M137" s="262"/>
    </row>
    <row r="138" spans="2:13" ht="19.5" customHeight="1">
      <c r="B138" s="216"/>
      <c r="C138" s="162" t="s">
        <v>1</v>
      </c>
      <c r="D138" s="214" t="s">
        <v>0</v>
      </c>
      <c r="E138" s="301"/>
      <c r="F138" s="262"/>
      <c r="G138" s="262"/>
      <c r="H138" s="262"/>
      <c r="I138" s="262"/>
      <c r="J138" s="262"/>
      <c r="K138" s="214"/>
      <c r="L138" s="214"/>
      <c r="M138" s="262"/>
    </row>
    <row r="139" spans="2:15" ht="19.5" customHeight="1">
      <c r="B139" s="216"/>
      <c r="C139" s="161" t="s">
        <v>251</v>
      </c>
      <c r="D139" s="308">
        <v>0.08</v>
      </c>
      <c r="E139" s="301"/>
      <c r="F139" s="262"/>
      <c r="G139" s="262"/>
      <c r="H139" s="262"/>
      <c r="I139" s="262"/>
      <c r="J139" s="262"/>
      <c r="K139" s="214"/>
      <c r="L139" s="214"/>
      <c r="M139" s="262"/>
      <c r="O139" s="222"/>
    </row>
    <row r="140" spans="2:15" ht="23.25" customHeight="1">
      <c r="B140" s="216"/>
      <c r="C140" s="161" t="s">
        <v>44</v>
      </c>
      <c r="D140" s="308">
        <v>0.1</v>
      </c>
      <c r="E140" s="301" t="s">
        <v>2</v>
      </c>
      <c r="F140" s="262"/>
      <c r="G140" s="262"/>
      <c r="H140" s="262"/>
      <c r="I140" s="262"/>
      <c r="J140" s="262"/>
      <c r="K140" s="214"/>
      <c r="L140" s="214"/>
      <c r="M140" s="262"/>
      <c r="O140" s="222"/>
    </row>
    <row r="141" spans="2:13" ht="21.75" customHeight="1">
      <c r="B141" s="216"/>
      <c r="C141" s="161" t="s">
        <v>39</v>
      </c>
      <c r="D141" s="214"/>
      <c r="E141" s="301"/>
      <c r="F141" s="262"/>
      <c r="G141" s="262"/>
      <c r="H141" s="262"/>
      <c r="I141" s="262"/>
      <c r="J141" s="262"/>
      <c r="K141" s="214"/>
      <c r="L141" s="214"/>
      <c r="M141" s="262"/>
    </row>
    <row r="142" spans="2:13" ht="20.25" customHeight="1">
      <c r="B142" s="216"/>
      <c r="C142" s="161" t="s">
        <v>45</v>
      </c>
      <c r="D142" s="308">
        <v>0.08</v>
      </c>
      <c r="E142" s="301" t="s">
        <v>2</v>
      </c>
      <c r="F142" s="262"/>
      <c r="G142" s="262"/>
      <c r="H142" s="262"/>
      <c r="I142" s="262"/>
      <c r="J142" s="262"/>
      <c r="K142" s="214"/>
      <c r="L142" s="214"/>
      <c r="M142" s="262"/>
    </row>
    <row r="143" spans="2:13" ht="28.5" customHeight="1">
      <c r="B143" s="216"/>
      <c r="C143" s="224" t="s">
        <v>39</v>
      </c>
      <c r="D143" s="224" t="s">
        <v>0</v>
      </c>
      <c r="E143" s="225"/>
      <c r="F143" s="226"/>
      <c r="G143" s="226"/>
      <c r="H143" s="227"/>
      <c r="I143" s="227"/>
      <c r="J143" s="227"/>
      <c r="K143" s="228"/>
      <c r="L143" s="228"/>
      <c r="M143" s="229"/>
    </row>
    <row r="144" spans="2:13" ht="27.75" customHeight="1">
      <c r="B144" s="217"/>
      <c r="C144" s="169"/>
      <c r="D144" s="309"/>
      <c r="E144" s="310"/>
      <c r="F144" s="311"/>
      <c r="G144" s="311"/>
      <c r="H144" s="311"/>
      <c r="I144" s="311"/>
      <c r="J144" s="311"/>
      <c r="K144" s="309"/>
      <c r="L144" s="309"/>
      <c r="M144" s="309"/>
    </row>
    <row r="145" spans="2:13" ht="30" customHeight="1">
      <c r="B145" s="218"/>
      <c r="C145" s="376"/>
      <c r="D145" s="376"/>
      <c r="E145" s="376"/>
      <c r="F145" s="376"/>
      <c r="G145" s="376"/>
      <c r="H145" s="376"/>
      <c r="I145" s="376"/>
      <c r="J145" s="376"/>
      <c r="K145" s="312"/>
      <c r="L145" s="312"/>
      <c r="M145" s="312"/>
    </row>
    <row r="146" spans="2:13" ht="32.25" customHeight="1">
      <c r="B146" s="218"/>
      <c r="C146" s="173"/>
      <c r="D146" s="313"/>
      <c r="E146" s="314"/>
      <c r="F146" s="315"/>
      <c r="G146" s="315"/>
      <c r="H146" s="315"/>
      <c r="I146" s="315"/>
      <c r="J146" s="315"/>
      <c r="K146" s="312"/>
      <c r="L146" s="312"/>
      <c r="M146" s="312"/>
    </row>
  </sheetData>
  <sheetProtection/>
  <mergeCells count="16">
    <mergeCell ref="B2:K2"/>
    <mergeCell ref="B6:N6"/>
    <mergeCell ref="C145:J145"/>
    <mergeCell ref="C1:M1"/>
    <mergeCell ref="B3:M3"/>
    <mergeCell ref="J4:L4"/>
    <mergeCell ref="J5:L5"/>
    <mergeCell ref="M7:M8"/>
    <mergeCell ref="E7:F7"/>
    <mergeCell ref="K7:L7"/>
    <mergeCell ref="C7:C8"/>
    <mergeCell ref="B7:B8"/>
    <mergeCell ref="D7:D8"/>
    <mergeCell ref="G7:H7"/>
    <mergeCell ref="I7:J7"/>
    <mergeCell ref="B84:B86"/>
  </mergeCells>
  <conditionalFormatting sqref="D76:F76">
    <cfRule type="cellIs" priority="2" dxfId="7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64">
      <selection activeCell="G10" sqref="G10:M83"/>
    </sheetView>
  </sheetViews>
  <sheetFormatPr defaultColWidth="9.00390625" defaultRowHeight="12.75"/>
  <cols>
    <col min="1" max="1" width="4.75390625" style="156" customWidth="1"/>
    <col min="2" max="2" width="8.00390625" style="175" customWidth="1"/>
    <col min="3" max="3" width="42.375" style="176" customWidth="1"/>
    <col min="4" max="4" width="6.75390625" style="316" customWidth="1"/>
    <col min="5" max="5" width="7.75390625" style="317" customWidth="1"/>
    <col min="6" max="6" width="8.75390625" style="178" customWidth="1"/>
    <col min="7" max="7" width="7.375" style="178" customWidth="1"/>
    <col min="8" max="8" width="7.875" style="178" customWidth="1"/>
    <col min="9" max="9" width="6.00390625" style="178" customWidth="1"/>
    <col min="10" max="10" width="7.75390625" style="178" customWidth="1"/>
    <col min="11" max="11" width="5.375" style="177" customWidth="1"/>
    <col min="12" max="12" width="9.25390625" style="177" customWidth="1"/>
    <col min="13" max="13" width="9.375" style="177" customWidth="1"/>
    <col min="14" max="16384" width="9.125" style="68" customWidth="1"/>
  </cols>
  <sheetData>
    <row r="1" spans="1:13" ht="39" customHeight="1">
      <c r="A1" s="117"/>
      <c r="B1" s="118"/>
      <c r="C1" s="377" t="s">
        <v>252</v>
      </c>
      <c r="D1" s="377"/>
      <c r="E1" s="377"/>
      <c r="F1" s="377"/>
      <c r="G1" s="377"/>
      <c r="H1" s="377"/>
      <c r="I1" s="377"/>
      <c r="J1" s="377"/>
      <c r="K1" s="377"/>
      <c r="L1" s="377"/>
      <c r="M1" s="377"/>
    </row>
    <row r="2" spans="1:13" ht="36.75" customHeight="1">
      <c r="A2" s="117"/>
      <c r="B2" s="349" t="s">
        <v>256</v>
      </c>
      <c r="C2" s="349"/>
      <c r="D2" s="349"/>
      <c r="E2" s="349"/>
      <c r="F2" s="349"/>
      <c r="G2" s="349"/>
      <c r="H2" s="349"/>
      <c r="I2" s="349"/>
      <c r="J2" s="349"/>
      <c r="K2" s="349"/>
      <c r="L2" s="119"/>
      <c r="M2" s="119"/>
    </row>
    <row r="3" spans="1:13" ht="29.25" customHeight="1">
      <c r="A3" s="117"/>
      <c r="B3" s="378" t="s">
        <v>176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</row>
    <row r="4" spans="1:13" ht="31.5" customHeight="1">
      <c r="A4" s="117"/>
      <c r="B4" s="120"/>
      <c r="C4" s="121"/>
      <c r="D4" s="233" t="s">
        <v>56</v>
      </c>
      <c r="E4" s="234"/>
      <c r="F4" s="116"/>
      <c r="G4" s="116"/>
      <c r="H4" s="116"/>
      <c r="I4" s="116"/>
      <c r="J4" s="382">
        <f>M83</f>
        <v>0</v>
      </c>
      <c r="K4" s="382"/>
      <c r="L4" s="382"/>
      <c r="M4" s="116" t="s">
        <v>57</v>
      </c>
    </row>
    <row r="5" spans="1:13" ht="18" customHeight="1">
      <c r="A5" s="117"/>
      <c r="B5" s="120"/>
      <c r="C5" s="121"/>
      <c r="D5" s="233" t="s">
        <v>107</v>
      </c>
      <c r="E5" s="234"/>
      <c r="F5" s="116"/>
      <c r="G5" s="116"/>
      <c r="H5" s="116"/>
      <c r="I5" s="116"/>
      <c r="J5" s="383" t="s">
        <v>2</v>
      </c>
      <c r="K5" s="383"/>
      <c r="L5" s="383"/>
      <c r="M5" s="116" t="s">
        <v>57</v>
      </c>
    </row>
    <row r="6" spans="1:13" ht="23.25" customHeight="1">
      <c r="A6" s="117"/>
      <c r="B6" s="384" t="s">
        <v>253</v>
      </c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</row>
    <row r="7" spans="1:13" ht="40.5" customHeight="1">
      <c r="A7" s="117"/>
      <c r="B7" s="385" t="s">
        <v>59</v>
      </c>
      <c r="C7" s="367" t="s">
        <v>60</v>
      </c>
      <c r="D7" s="371" t="s">
        <v>61</v>
      </c>
      <c r="E7" s="367" t="s">
        <v>62</v>
      </c>
      <c r="F7" s="367"/>
      <c r="G7" s="387" t="s">
        <v>63</v>
      </c>
      <c r="H7" s="387"/>
      <c r="I7" s="387" t="s">
        <v>64</v>
      </c>
      <c r="J7" s="387"/>
      <c r="K7" s="367" t="s">
        <v>65</v>
      </c>
      <c r="L7" s="367"/>
      <c r="M7" s="367" t="s">
        <v>39</v>
      </c>
    </row>
    <row r="8" spans="1:13" ht="49.5" customHeight="1">
      <c r="A8" s="117"/>
      <c r="B8" s="386"/>
      <c r="C8" s="368"/>
      <c r="D8" s="372"/>
      <c r="E8" s="236" t="s">
        <v>66</v>
      </c>
      <c r="F8" s="122" t="s">
        <v>67</v>
      </c>
      <c r="G8" s="122" t="s">
        <v>68</v>
      </c>
      <c r="H8" s="122" t="s">
        <v>39</v>
      </c>
      <c r="I8" s="122" t="s">
        <v>68</v>
      </c>
      <c r="J8" s="122" t="s">
        <v>39</v>
      </c>
      <c r="K8" s="123" t="s">
        <v>68</v>
      </c>
      <c r="L8" s="123" t="s">
        <v>39</v>
      </c>
      <c r="M8" s="368"/>
    </row>
    <row r="9" spans="1:13" ht="24.75" customHeight="1">
      <c r="A9" s="117"/>
      <c r="B9" s="124">
        <v>2</v>
      </c>
      <c r="C9" s="123">
        <v>3</v>
      </c>
      <c r="D9" s="202">
        <v>4</v>
      </c>
      <c r="E9" s="238">
        <v>5</v>
      </c>
      <c r="F9" s="125">
        <v>6</v>
      </c>
      <c r="G9" s="125">
        <v>7</v>
      </c>
      <c r="H9" s="125">
        <v>8</v>
      </c>
      <c r="I9" s="125">
        <v>9</v>
      </c>
      <c r="J9" s="125">
        <v>10</v>
      </c>
      <c r="K9" s="123">
        <v>11</v>
      </c>
      <c r="L9" s="123">
        <v>12</v>
      </c>
      <c r="M9" s="123">
        <v>13</v>
      </c>
    </row>
    <row r="10" spans="1:13" ht="28.5" customHeight="1">
      <c r="A10" s="126">
        <v>1</v>
      </c>
      <c r="B10" s="126" t="s">
        <v>238</v>
      </c>
      <c r="C10" s="127" t="s">
        <v>218</v>
      </c>
      <c r="D10" s="207" t="s">
        <v>11</v>
      </c>
      <c r="E10" s="299"/>
      <c r="F10" s="129">
        <v>0.162</v>
      </c>
      <c r="G10" s="130"/>
      <c r="H10" s="131"/>
      <c r="I10" s="131"/>
      <c r="J10" s="131"/>
      <c r="K10" s="132"/>
      <c r="L10" s="132"/>
      <c r="M10" s="133"/>
    </row>
    <row r="11" spans="1:13" ht="22.5" customHeight="1">
      <c r="A11" s="126"/>
      <c r="B11" s="134"/>
      <c r="C11" s="134" t="s">
        <v>4</v>
      </c>
      <c r="D11" s="208" t="s">
        <v>5</v>
      </c>
      <c r="E11" s="255">
        <v>2.06</v>
      </c>
      <c r="F11" s="87">
        <f>E11*F10</f>
        <v>0.33372</v>
      </c>
      <c r="G11" s="131"/>
      <c r="H11" s="131"/>
      <c r="I11" s="131"/>
      <c r="J11" s="131"/>
      <c r="K11" s="132"/>
      <c r="L11" s="132"/>
      <c r="M11" s="132"/>
    </row>
    <row r="12" spans="1:13" ht="22.5" customHeight="1">
      <c r="A12" s="95">
        <v>2</v>
      </c>
      <c r="B12" s="135" t="s">
        <v>239</v>
      </c>
      <c r="C12" s="95" t="s">
        <v>219</v>
      </c>
      <c r="D12" s="330" t="s">
        <v>100</v>
      </c>
      <c r="E12" s="334"/>
      <c r="F12" s="96">
        <v>0.084</v>
      </c>
      <c r="G12" s="131"/>
      <c r="H12" s="131"/>
      <c r="I12" s="131"/>
      <c r="J12" s="131"/>
      <c r="K12" s="132"/>
      <c r="L12" s="132"/>
      <c r="M12" s="136"/>
    </row>
    <row r="13" spans="1:13" ht="21" customHeight="1">
      <c r="A13" s="98"/>
      <c r="B13" s="98" t="s">
        <v>49</v>
      </c>
      <c r="C13" s="98" t="s">
        <v>4</v>
      </c>
      <c r="D13" s="204" t="s">
        <v>5</v>
      </c>
      <c r="E13" s="298">
        <v>111</v>
      </c>
      <c r="F13" s="77">
        <f>E13*F12</f>
        <v>9.324</v>
      </c>
      <c r="G13" s="130"/>
      <c r="H13" s="131"/>
      <c r="I13" s="131"/>
      <c r="J13" s="131"/>
      <c r="K13" s="132"/>
      <c r="L13" s="132"/>
      <c r="M13" s="132"/>
    </row>
    <row r="14" spans="1:13" ht="18" customHeight="1">
      <c r="A14" s="98"/>
      <c r="B14" s="98"/>
      <c r="C14" s="98" t="s">
        <v>7</v>
      </c>
      <c r="D14" s="204" t="s">
        <v>0</v>
      </c>
      <c r="E14" s="298">
        <v>51.6</v>
      </c>
      <c r="F14" s="77">
        <f>F12*E14</f>
        <v>4.3344000000000005</v>
      </c>
      <c r="G14" s="131"/>
      <c r="H14" s="131"/>
      <c r="I14" s="131"/>
      <c r="J14" s="131"/>
      <c r="K14" s="132"/>
      <c r="L14" s="132"/>
      <c r="M14" s="132"/>
    </row>
    <row r="15" spans="1:13" ht="22.5" customHeight="1">
      <c r="A15" s="98"/>
      <c r="B15" s="98" t="s">
        <v>180</v>
      </c>
      <c r="C15" s="98" t="s">
        <v>181</v>
      </c>
      <c r="D15" s="204" t="s">
        <v>9</v>
      </c>
      <c r="E15" s="298" t="s">
        <v>179</v>
      </c>
      <c r="F15" s="77">
        <v>6.2</v>
      </c>
      <c r="G15" s="77"/>
      <c r="H15" s="131"/>
      <c r="I15" s="131"/>
      <c r="J15" s="131"/>
      <c r="K15" s="132"/>
      <c r="L15" s="132"/>
      <c r="M15" s="132"/>
    </row>
    <row r="16" spans="1:13" ht="22.5" customHeight="1">
      <c r="A16" s="98"/>
      <c r="B16" s="98" t="s">
        <v>182</v>
      </c>
      <c r="C16" s="98" t="s">
        <v>183</v>
      </c>
      <c r="D16" s="204" t="s">
        <v>9</v>
      </c>
      <c r="E16" s="298" t="s">
        <v>179</v>
      </c>
      <c r="F16" s="77">
        <v>40.2</v>
      </c>
      <c r="G16" s="77"/>
      <c r="H16" s="137"/>
      <c r="I16" s="138"/>
      <c r="J16" s="138"/>
      <c r="K16" s="138"/>
      <c r="L16" s="138"/>
      <c r="M16" s="137"/>
    </row>
    <row r="17" spans="1:13" ht="22.5" customHeight="1">
      <c r="A17" s="98"/>
      <c r="B17" s="98" t="s">
        <v>184</v>
      </c>
      <c r="C17" s="98" t="s">
        <v>185</v>
      </c>
      <c r="D17" s="204" t="s">
        <v>9</v>
      </c>
      <c r="E17" s="298" t="s">
        <v>179</v>
      </c>
      <c r="F17" s="77">
        <v>9.8</v>
      </c>
      <c r="G17" s="77"/>
      <c r="H17" s="137"/>
      <c r="I17" s="137"/>
      <c r="J17" s="137"/>
      <c r="K17" s="137"/>
      <c r="L17" s="137"/>
      <c r="M17" s="137"/>
    </row>
    <row r="18" spans="1:13" ht="22.5" customHeight="1">
      <c r="A18" s="98"/>
      <c r="B18" s="98" t="s">
        <v>186</v>
      </c>
      <c r="C18" s="98" t="s">
        <v>187</v>
      </c>
      <c r="D18" s="204" t="s">
        <v>12</v>
      </c>
      <c r="E18" s="298" t="s">
        <v>179</v>
      </c>
      <c r="F18" s="77">
        <v>0.01</v>
      </c>
      <c r="G18" s="77"/>
      <c r="H18" s="137"/>
      <c r="I18" s="137"/>
      <c r="J18" s="137"/>
      <c r="K18" s="137"/>
      <c r="L18" s="137"/>
      <c r="M18" s="137"/>
    </row>
    <row r="19" spans="1:13" ht="22.5" customHeight="1">
      <c r="A19" s="98"/>
      <c r="B19" s="98"/>
      <c r="C19" s="98" t="s">
        <v>146</v>
      </c>
      <c r="D19" s="204" t="s">
        <v>50</v>
      </c>
      <c r="E19" s="298" t="s">
        <v>179</v>
      </c>
      <c r="F19" s="77">
        <v>8</v>
      </c>
      <c r="G19" s="77"/>
      <c r="H19" s="137"/>
      <c r="I19" s="137"/>
      <c r="J19" s="137"/>
      <c r="K19" s="137"/>
      <c r="L19" s="137"/>
      <c r="M19" s="137"/>
    </row>
    <row r="20" spans="1:13" ht="22.5" customHeight="1">
      <c r="A20" s="98"/>
      <c r="B20" s="98"/>
      <c r="C20" s="98" t="s">
        <v>191</v>
      </c>
      <c r="D20" s="204" t="s">
        <v>58</v>
      </c>
      <c r="E20" s="298" t="s">
        <v>179</v>
      </c>
      <c r="F20" s="77">
        <v>6</v>
      </c>
      <c r="G20" s="77"/>
      <c r="H20" s="137"/>
      <c r="I20" s="137"/>
      <c r="J20" s="137"/>
      <c r="K20" s="137"/>
      <c r="L20" s="137"/>
      <c r="M20" s="137"/>
    </row>
    <row r="21" spans="1:13" ht="22.5" customHeight="1">
      <c r="A21" s="98"/>
      <c r="B21" s="98" t="s">
        <v>188</v>
      </c>
      <c r="C21" s="98" t="s">
        <v>148</v>
      </c>
      <c r="D21" s="204" t="s">
        <v>47</v>
      </c>
      <c r="E21" s="298">
        <v>4.8</v>
      </c>
      <c r="F21" s="77">
        <f>E21*F12</f>
        <v>0.4032</v>
      </c>
      <c r="G21" s="77"/>
      <c r="H21" s="137"/>
      <c r="I21" s="137"/>
      <c r="J21" s="137"/>
      <c r="K21" s="137"/>
      <c r="L21" s="137"/>
      <c r="M21" s="137"/>
    </row>
    <row r="22" spans="1:13" ht="22.5" customHeight="1">
      <c r="A22" s="98" t="s">
        <v>2</v>
      </c>
      <c r="B22" s="98" t="s">
        <v>189</v>
      </c>
      <c r="C22" s="98" t="s">
        <v>178</v>
      </c>
      <c r="D22" s="204" t="s">
        <v>46</v>
      </c>
      <c r="E22" s="298" t="s">
        <v>190</v>
      </c>
      <c r="F22" s="77">
        <v>0.08</v>
      </c>
      <c r="G22" s="77"/>
      <c r="H22" s="137"/>
      <c r="I22" s="137"/>
      <c r="J22" s="137"/>
      <c r="K22" s="137"/>
      <c r="L22" s="137"/>
      <c r="M22" s="137"/>
    </row>
    <row r="23" spans="1:13" ht="18.75" customHeight="1" hidden="1">
      <c r="A23" s="98"/>
      <c r="B23" s="98" t="s">
        <v>49</v>
      </c>
      <c r="C23" s="98" t="s">
        <v>191</v>
      </c>
      <c r="D23" s="204" t="s">
        <v>58</v>
      </c>
      <c r="E23" s="298" t="s">
        <v>179</v>
      </c>
      <c r="F23" s="77">
        <v>6</v>
      </c>
      <c r="G23" s="77"/>
      <c r="H23" s="131"/>
      <c r="I23" s="131"/>
      <c r="J23" s="131"/>
      <c r="K23" s="132"/>
      <c r="L23" s="132"/>
      <c r="M23" s="132"/>
    </row>
    <row r="24" spans="1:13" ht="21.75" customHeight="1">
      <c r="A24" s="98"/>
      <c r="B24" s="98" t="s">
        <v>49</v>
      </c>
      <c r="C24" s="98" t="s">
        <v>192</v>
      </c>
      <c r="D24" s="204" t="s">
        <v>58</v>
      </c>
      <c r="E24" s="298" t="s">
        <v>179</v>
      </c>
      <c r="F24" s="77">
        <v>2</v>
      </c>
      <c r="G24" s="77"/>
      <c r="H24" s="139"/>
      <c r="I24" s="122"/>
      <c r="J24" s="122"/>
      <c r="K24" s="122"/>
      <c r="L24" s="122"/>
      <c r="M24" s="122"/>
    </row>
    <row r="25" spans="1:13" ht="18.75" customHeight="1">
      <c r="A25" s="126"/>
      <c r="B25" s="134"/>
      <c r="C25" s="134" t="s">
        <v>193</v>
      </c>
      <c r="D25" s="208" t="s">
        <v>0</v>
      </c>
      <c r="E25" s="255">
        <v>5.4</v>
      </c>
      <c r="F25" s="87">
        <f>E25*F12</f>
        <v>0.45360000000000006</v>
      </c>
      <c r="G25" s="87"/>
      <c r="H25" s="139"/>
      <c r="I25" s="122"/>
      <c r="J25" s="122"/>
      <c r="K25" s="122"/>
      <c r="L25" s="122"/>
      <c r="M25" s="122"/>
    </row>
    <row r="26" spans="1:13" ht="18.75" customHeight="1">
      <c r="A26" s="95">
        <v>3</v>
      </c>
      <c r="B26" s="135" t="s">
        <v>239</v>
      </c>
      <c r="C26" s="95" t="s">
        <v>220</v>
      </c>
      <c r="D26" s="330" t="s">
        <v>100</v>
      </c>
      <c r="E26" s="334"/>
      <c r="F26" s="96">
        <v>0.1</v>
      </c>
      <c r="G26" s="131"/>
      <c r="H26" s="131"/>
      <c r="I26" s="131"/>
      <c r="J26" s="131"/>
      <c r="K26" s="132"/>
      <c r="L26" s="132"/>
      <c r="M26" s="136"/>
    </row>
    <row r="27" spans="1:13" ht="18.75" customHeight="1">
      <c r="A27" s="98"/>
      <c r="B27" s="98" t="s">
        <v>49</v>
      </c>
      <c r="C27" s="98" t="s">
        <v>4</v>
      </c>
      <c r="D27" s="204" t="s">
        <v>5</v>
      </c>
      <c r="E27" s="298">
        <v>111</v>
      </c>
      <c r="F27" s="77">
        <f>E27*F26</f>
        <v>11.100000000000001</v>
      </c>
      <c r="G27" s="130"/>
      <c r="H27" s="131"/>
      <c r="I27" s="131"/>
      <c r="J27" s="131"/>
      <c r="K27" s="132"/>
      <c r="L27" s="132"/>
      <c r="M27" s="132"/>
    </row>
    <row r="28" spans="1:13" ht="18.75" customHeight="1">
      <c r="A28" s="98"/>
      <c r="B28" s="98"/>
      <c r="C28" s="98" t="s">
        <v>7</v>
      </c>
      <c r="D28" s="204" t="s">
        <v>0</v>
      </c>
      <c r="E28" s="298">
        <v>51.6</v>
      </c>
      <c r="F28" s="77">
        <f>F26*E28</f>
        <v>5.16</v>
      </c>
      <c r="G28" s="131"/>
      <c r="H28" s="131"/>
      <c r="I28" s="131"/>
      <c r="J28" s="131"/>
      <c r="K28" s="132"/>
      <c r="L28" s="132"/>
      <c r="M28" s="132"/>
    </row>
    <row r="29" spans="1:13" ht="18.75" customHeight="1">
      <c r="A29" s="98"/>
      <c r="B29" s="98" t="s">
        <v>180</v>
      </c>
      <c r="C29" s="98" t="s">
        <v>181</v>
      </c>
      <c r="D29" s="204" t="s">
        <v>9</v>
      </c>
      <c r="E29" s="298" t="s">
        <v>179</v>
      </c>
      <c r="F29" s="77">
        <v>6.2</v>
      </c>
      <c r="G29" s="77"/>
      <c r="H29" s="131"/>
      <c r="I29" s="131"/>
      <c r="J29" s="131"/>
      <c r="K29" s="132"/>
      <c r="L29" s="132"/>
      <c r="M29" s="132"/>
    </row>
    <row r="30" spans="1:13" ht="18.75" customHeight="1">
      <c r="A30" s="98"/>
      <c r="B30" s="98" t="s">
        <v>182</v>
      </c>
      <c r="C30" s="98" t="s">
        <v>183</v>
      </c>
      <c r="D30" s="204" t="s">
        <v>9</v>
      </c>
      <c r="E30" s="298" t="s">
        <v>179</v>
      </c>
      <c r="F30" s="77">
        <v>51.9</v>
      </c>
      <c r="G30" s="77"/>
      <c r="H30" s="137"/>
      <c r="I30" s="138"/>
      <c r="J30" s="138"/>
      <c r="K30" s="138"/>
      <c r="L30" s="138"/>
      <c r="M30" s="137"/>
    </row>
    <row r="31" spans="1:13" ht="18.75" customHeight="1">
      <c r="A31" s="98"/>
      <c r="B31" s="98" t="s">
        <v>184</v>
      </c>
      <c r="C31" s="98" t="s">
        <v>185</v>
      </c>
      <c r="D31" s="204" t="s">
        <v>9</v>
      </c>
      <c r="E31" s="298" t="s">
        <v>179</v>
      </c>
      <c r="F31" s="77">
        <v>9.8</v>
      </c>
      <c r="G31" s="77"/>
      <c r="H31" s="137"/>
      <c r="I31" s="137"/>
      <c r="J31" s="137"/>
      <c r="K31" s="137"/>
      <c r="L31" s="137"/>
      <c r="M31" s="137"/>
    </row>
    <row r="32" spans="1:13" ht="18.75" customHeight="1">
      <c r="A32" s="98"/>
      <c r="B32" s="98" t="s">
        <v>186</v>
      </c>
      <c r="C32" s="98" t="s">
        <v>187</v>
      </c>
      <c r="D32" s="204" t="s">
        <v>12</v>
      </c>
      <c r="E32" s="298" t="s">
        <v>179</v>
      </c>
      <c r="F32" s="77">
        <v>0.01</v>
      </c>
      <c r="G32" s="77"/>
      <c r="H32" s="137"/>
      <c r="I32" s="137"/>
      <c r="J32" s="137"/>
      <c r="K32" s="137"/>
      <c r="L32" s="137"/>
      <c r="M32" s="137"/>
    </row>
    <row r="33" spans="1:13" ht="18.75" customHeight="1">
      <c r="A33" s="98"/>
      <c r="B33" s="98"/>
      <c r="C33" s="98" t="s">
        <v>146</v>
      </c>
      <c r="D33" s="204" t="s">
        <v>50</v>
      </c>
      <c r="E33" s="298" t="s">
        <v>179</v>
      </c>
      <c r="F33" s="77">
        <v>8</v>
      </c>
      <c r="G33" s="77"/>
      <c r="H33" s="137"/>
      <c r="I33" s="137"/>
      <c r="J33" s="137"/>
      <c r="K33" s="137"/>
      <c r="L33" s="137"/>
      <c r="M33" s="137"/>
    </row>
    <row r="34" spans="1:13" ht="18.75" customHeight="1">
      <c r="A34" s="98"/>
      <c r="B34" s="98"/>
      <c r="C34" s="98" t="s">
        <v>191</v>
      </c>
      <c r="D34" s="204" t="s">
        <v>58</v>
      </c>
      <c r="E34" s="298" t="s">
        <v>179</v>
      </c>
      <c r="F34" s="77">
        <v>6</v>
      </c>
      <c r="G34" s="77"/>
      <c r="H34" s="137"/>
      <c r="I34" s="137"/>
      <c r="J34" s="137"/>
      <c r="K34" s="137"/>
      <c r="L34" s="137"/>
      <c r="M34" s="137"/>
    </row>
    <row r="35" spans="1:13" ht="18.75" customHeight="1">
      <c r="A35" s="98"/>
      <c r="B35" s="98" t="s">
        <v>188</v>
      </c>
      <c r="C35" s="98" t="s">
        <v>148</v>
      </c>
      <c r="D35" s="204" t="s">
        <v>47</v>
      </c>
      <c r="E35" s="298">
        <v>4.8</v>
      </c>
      <c r="F35" s="77">
        <f>E35*F26</f>
        <v>0.48</v>
      </c>
      <c r="G35" s="77"/>
      <c r="H35" s="137"/>
      <c r="I35" s="137"/>
      <c r="J35" s="137"/>
      <c r="K35" s="137"/>
      <c r="L35" s="137"/>
      <c r="M35" s="137"/>
    </row>
    <row r="36" spans="1:13" ht="18.75" customHeight="1">
      <c r="A36" s="98" t="s">
        <v>2</v>
      </c>
      <c r="B36" s="98" t="s">
        <v>189</v>
      </c>
      <c r="C36" s="98" t="s">
        <v>178</v>
      </c>
      <c r="D36" s="204" t="s">
        <v>46</v>
      </c>
      <c r="E36" s="298" t="s">
        <v>190</v>
      </c>
      <c r="F36" s="77">
        <v>0.08</v>
      </c>
      <c r="G36" s="77"/>
      <c r="H36" s="137"/>
      <c r="I36" s="137"/>
      <c r="J36" s="137"/>
      <c r="K36" s="137"/>
      <c r="L36" s="137"/>
      <c r="M36" s="137"/>
    </row>
    <row r="37" spans="1:13" ht="18.75" customHeight="1">
      <c r="A37" s="98"/>
      <c r="B37" s="98" t="s">
        <v>49</v>
      </c>
      <c r="C37" s="98" t="s">
        <v>192</v>
      </c>
      <c r="D37" s="204" t="s">
        <v>58</v>
      </c>
      <c r="E37" s="298" t="s">
        <v>179</v>
      </c>
      <c r="F37" s="77">
        <v>2</v>
      </c>
      <c r="G37" s="77"/>
      <c r="H37" s="139"/>
      <c r="I37" s="122"/>
      <c r="J37" s="122"/>
      <c r="K37" s="122"/>
      <c r="L37" s="122"/>
      <c r="M37" s="122"/>
    </row>
    <row r="38" spans="1:13" ht="18.75" customHeight="1">
      <c r="A38" s="126"/>
      <c r="B38" s="134"/>
      <c r="C38" s="134" t="s">
        <v>193</v>
      </c>
      <c r="D38" s="208" t="s">
        <v>0</v>
      </c>
      <c r="E38" s="255">
        <v>5.4</v>
      </c>
      <c r="F38" s="87">
        <f>E38*F26</f>
        <v>0.54</v>
      </c>
      <c r="G38" s="87"/>
      <c r="H38" s="139"/>
      <c r="I38" s="122"/>
      <c r="J38" s="122"/>
      <c r="K38" s="122"/>
      <c r="L38" s="122"/>
      <c r="M38" s="122"/>
    </row>
    <row r="39" spans="1:13" ht="30.75" customHeight="1">
      <c r="A39" s="95">
        <v>4</v>
      </c>
      <c r="B39" s="95" t="s">
        <v>110</v>
      </c>
      <c r="C39" s="99" t="s">
        <v>194</v>
      </c>
      <c r="D39" s="330" t="s">
        <v>46</v>
      </c>
      <c r="E39" s="334"/>
      <c r="F39" s="91">
        <v>25.8</v>
      </c>
      <c r="G39" s="122"/>
      <c r="H39" s="139"/>
      <c r="I39" s="122"/>
      <c r="J39" s="122"/>
      <c r="K39" s="122"/>
      <c r="L39" s="122"/>
      <c r="M39" s="140"/>
    </row>
    <row r="40" spans="1:13" ht="18.75" customHeight="1">
      <c r="A40" s="98"/>
      <c r="B40" s="98"/>
      <c r="C40" s="98" t="s">
        <v>51</v>
      </c>
      <c r="D40" s="204" t="s">
        <v>5</v>
      </c>
      <c r="E40" s="335">
        <v>0.68</v>
      </c>
      <c r="F40" s="92">
        <f>F39*E40</f>
        <v>17.544</v>
      </c>
      <c r="G40" s="122"/>
      <c r="H40" s="139"/>
      <c r="I40" s="122"/>
      <c r="J40" s="122"/>
      <c r="K40" s="122"/>
      <c r="L40" s="122"/>
      <c r="M40" s="122"/>
    </row>
    <row r="41" spans="1:13" ht="18.75" customHeight="1">
      <c r="A41" s="98"/>
      <c r="B41" s="98"/>
      <c r="C41" s="98" t="s">
        <v>7</v>
      </c>
      <c r="D41" s="204" t="s">
        <v>6</v>
      </c>
      <c r="E41" s="335">
        <v>0.0003</v>
      </c>
      <c r="F41" s="92">
        <f>E41*F39</f>
        <v>0.0077399999999999995</v>
      </c>
      <c r="G41" s="122"/>
      <c r="H41" s="139"/>
      <c r="I41" s="122"/>
      <c r="J41" s="122"/>
      <c r="K41" s="122"/>
      <c r="L41" s="122"/>
      <c r="M41" s="122"/>
    </row>
    <row r="42" spans="1:13" ht="18.75" customHeight="1">
      <c r="A42" s="98"/>
      <c r="B42" s="98" t="s">
        <v>195</v>
      </c>
      <c r="C42" s="98" t="s">
        <v>196</v>
      </c>
      <c r="D42" s="204" t="s">
        <v>47</v>
      </c>
      <c r="E42" s="335">
        <v>0.027</v>
      </c>
      <c r="F42" s="92">
        <f>E42*F39</f>
        <v>0.6966</v>
      </c>
      <c r="G42" s="92"/>
      <c r="H42" s="139"/>
      <c r="I42" s="122"/>
      <c r="J42" s="122"/>
      <c r="K42" s="122"/>
      <c r="L42" s="122"/>
      <c r="M42" s="122"/>
    </row>
    <row r="43" spans="1:13" ht="18.75" customHeight="1">
      <c r="A43" s="98" t="s">
        <v>2</v>
      </c>
      <c r="B43" s="98" t="s">
        <v>197</v>
      </c>
      <c r="C43" s="98" t="s">
        <v>198</v>
      </c>
      <c r="D43" s="204" t="s">
        <v>47</v>
      </c>
      <c r="E43" s="335">
        <v>0.251</v>
      </c>
      <c r="F43" s="92">
        <f>E43*F39</f>
        <v>6.4758000000000004</v>
      </c>
      <c r="G43" s="92"/>
      <c r="H43" s="139"/>
      <c r="I43" s="122"/>
      <c r="J43" s="122"/>
      <c r="K43" s="122"/>
      <c r="L43" s="122"/>
      <c r="M43" s="122"/>
    </row>
    <row r="44" spans="1:13" ht="18.75" customHeight="1">
      <c r="A44" s="98"/>
      <c r="B44" s="98"/>
      <c r="C44" s="98" t="s">
        <v>8</v>
      </c>
      <c r="D44" s="204" t="s">
        <v>0</v>
      </c>
      <c r="E44" s="335">
        <v>0.0019</v>
      </c>
      <c r="F44" s="92">
        <f>E44*F39</f>
        <v>0.04902</v>
      </c>
      <c r="G44" s="92"/>
      <c r="H44" s="139"/>
      <c r="I44" s="122"/>
      <c r="J44" s="122"/>
      <c r="K44" s="122"/>
      <c r="L44" s="122"/>
      <c r="M44" s="122"/>
    </row>
    <row r="45" spans="1:13" ht="41.25" customHeight="1">
      <c r="A45" s="126">
        <v>5</v>
      </c>
      <c r="B45" s="126" t="s">
        <v>240</v>
      </c>
      <c r="C45" s="127" t="s">
        <v>199</v>
      </c>
      <c r="D45" s="207" t="s">
        <v>11</v>
      </c>
      <c r="E45" s="207"/>
      <c r="F45" s="128">
        <v>9.54</v>
      </c>
      <c r="G45" s="122"/>
      <c r="H45" s="139"/>
      <c r="I45" s="122"/>
      <c r="J45" s="122"/>
      <c r="K45" s="122"/>
      <c r="L45" s="122"/>
      <c r="M45" s="140"/>
    </row>
    <row r="46" spans="1:13" ht="18.75" customHeight="1">
      <c r="A46" s="126"/>
      <c r="B46" s="134"/>
      <c r="C46" s="134" t="s">
        <v>4</v>
      </c>
      <c r="D46" s="208" t="s">
        <v>5</v>
      </c>
      <c r="E46" s="336">
        <v>0.0168</v>
      </c>
      <c r="F46" s="141">
        <f>E46*F45</f>
        <v>0.16027199999999997</v>
      </c>
      <c r="G46" s="122"/>
      <c r="H46" s="139"/>
      <c r="I46" s="122"/>
      <c r="J46" s="122"/>
      <c r="K46" s="122"/>
      <c r="L46" s="122"/>
      <c r="M46" s="122"/>
    </row>
    <row r="47" spans="1:13" ht="18.75" customHeight="1">
      <c r="A47" s="126"/>
      <c r="B47" s="134">
        <v>12.111</v>
      </c>
      <c r="C47" s="134" t="s">
        <v>177</v>
      </c>
      <c r="D47" s="208" t="s">
        <v>6</v>
      </c>
      <c r="E47" s="336">
        <v>0.0376</v>
      </c>
      <c r="F47" s="141">
        <f>E47*F45</f>
        <v>0.35870399999999997</v>
      </c>
      <c r="G47" s="122"/>
      <c r="H47" s="139"/>
      <c r="I47" s="122"/>
      <c r="J47" s="122"/>
      <c r="K47" s="87"/>
      <c r="L47" s="122"/>
      <c r="M47" s="122"/>
    </row>
    <row r="48" spans="1:13" ht="24" customHeight="1">
      <c r="A48" s="107">
        <v>6</v>
      </c>
      <c r="B48" s="102" t="s">
        <v>109</v>
      </c>
      <c r="C48" s="105" t="s">
        <v>160</v>
      </c>
      <c r="D48" s="105" t="s">
        <v>161</v>
      </c>
      <c r="E48" s="261">
        <v>1.65</v>
      </c>
      <c r="F48" s="142">
        <f>F45*E48</f>
        <v>15.740999999999998</v>
      </c>
      <c r="G48" s="122"/>
      <c r="H48" s="139"/>
      <c r="I48" s="122"/>
      <c r="J48" s="122"/>
      <c r="K48" s="122"/>
      <c r="L48" s="122"/>
      <c r="M48" s="140"/>
    </row>
    <row r="49" spans="1:13" ht="34.5" customHeight="1">
      <c r="A49" s="143">
        <v>7</v>
      </c>
      <c r="B49" s="144" t="s">
        <v>241</v>
      </c>
      <c r="C49" s="145" t="s">
        <v>200</v>
      </c>
      <c r="D49" s="331" t="s">
        <v>257</v>
      </c>
      <c r="E49" s="337"/>
      <c r="F49" s="146">
        <v>1.59</v>
      </c>
      <c r="G49" s="146"/>
      <c r="H49" s="146"/>
      <c r="I49" s="122"/>
      <c r="J49" s="122"/>
      <c r="K49" s="122"/>
      <c r="L49" s="122"/>
      <c r="M49" s="140"/>
    </row>
    <row r="50" spans="1:13" ht="18.75" customHeight="1">
      <c r="A50" s="143"/>
      <c r="B50" s="147" t="s">
        <v>2</v>
      </c>
      <c r="C50" s="148" t="s">
        <v>242</v>
      </c>
      <c r="D50" s="332" t="s">
        <v>31</v>
      </c>
      <c r="E50" s="338">
        <v>35</v>
      </c>
      <c r="F50" s="150">
        <f>F49*E50</f>
        <v>55.650000000000006</v>
      </c>
      <c r="G50" s="151"/>
      <c r="H50" s="150"/>
      <c r="I50" s="122"/>
      <c r="J50" s="122"/>
      <c r="K50" s="122"/>
      <c r="L50" s="122"/>
      <c r="M50" s="122"/>
    </row>
    <row r="51" spans="1:13" ht="18.75" customHeight="1">
      <c r="A51" s="143"/>
      <c r="B51" s="147"/>
      <c r="C51" s="148" t="s">
        <v>243</v>
      </c>
      <c r="D51" s="332" t="s">
        <v>244</v>
      </c>
      <c r="E51" s="338">
        <v>13</v>
      </c>
      <c r="F51" s="150">
        <f>E51*F49</f>
        <v>20.67</v>
      </c>
      <c r="G51" s="151"/>
      <c r="H51" s="150"/>
      <c r="I51" s="122"/>
      <c r="J51" s="122"/>
      <c r="K51" s="122"/>
      <c r="L51" s="122"/>
      <c r="M51" s="122"/>
    </row>
    <row r="52" spans="1:13" ht="23.25" customHeight="1">
      <c r="A52" s="143"/>
      <c r="B52" s="147" t="s">
        <v>150</v>
      </c>
      <c r="C52" s="149" t="s">
        <v>201</v>
      </c>
      <c r="D52" s="332" t="s">
        <v>11</v>
      </c>
      <c r="E52" s="339" t="s">
        <v>179</v>
      </c>
      <c r="F52" s="150">
        <v>2.88</v>
      </c>
      <c r="G52" s="152"/>
      <c r="H52" s="150"/>
      <c r="I52" s="122"/>
      <c r="J52" s="122"/>
      <c r="K52" s="122"/>
      <c r="L52" s="122"/>
      <c r="M52" s="122"/>
    </row>
    <row r="53" spans="1:13" ht="27" customHeight="1">
      <c r="A53" s="95">
        <v>8</v>
      </c>
      <c r="B53" s="153" t="s">
        <v>245</v>
      </c>
      <c r="C53" s="154" t="s">
        <v>202</v>
      </c>
      <c r="D53" s="154" t="s">
        <v>55</v>
      </c>
      <c r="E53" s="340"/>
      <c r="F53" s="91">
        <v>26.49</v>
      </c>
      <c r="G53" s="108"/>
      <c r="H53" s="91"/>
      <c r="I53" s="122"/>
      <c r="J53" s="122"/>
      <c r="K53" s="122"/>
      <c r="L53" s="122"/>
      <c r="M53" s="140"/>
    </row>
    <row r="54" spans="1:13" ht="18.75" customHeight="1">
      <c r="A54" s="95"/>
      <c r="B54" s="93"/>
      <c r="C54" s="155" t="s">
        <v>4</v>
      </c>
      <c r="D54" s="155" t="s">
        <v>5</v>
      </c>
      <c r="E54" s="341">
        <v>1.62</v>
      </c>
      <c r="F54" s="92">
        <f>E54*F53</f>
        <v>42.9138</v>
      </c>
      <c r="G54" s="92"/>
      <c r="H54" s="92"/>
      <c r="I54" s="122"/>
      <c r="J54" s="122"/>
      <c r="K54" s="122"/>
      <c r="L54" s="122"/>
      <c r="M54" s="122"/>
    </row>
    <row r="55" spans="1:13" ht="18.75" customHeight="1">
      <c r="A55" s="95"/>
      <c r="B55" s="93">
        <v>12.35</v>
      </c>
      <c r="C55" s="155" t="s">
        <v>203</v>
      </c>
      <c r="D55" s="155" t="s">
        <v>6</v>
      </c>
      <c r="E55" s="341">
        <v>0.416</v>
      </c>
      <c r="F55" s="92">
        <f>E55*F53</f>
        <v>11.019839999999999</v>
      </c>
      <c r="G55" s="92"/>
      <c r="H55" s="92"/>
      <c r="I55" s="122"/>
      <c r="J55" s="122"/>
      <c r="K55" s="122"/>
      <c r="L55" s="122"/>
      <c r="M55" s="122"/>
    </row>
    <row r="56" spans="1:13" ht="26.25" customHeight="1">
      <c r="A56" s="95"/>
      <c r="B56" s="93" t="s">
        <v>204</v>
      </c>
      <c r="C56" s="155" t="s">
        <v>205</v>
      </c>
      <c r="D56" s="155" t="s">
        <v>9</v>
      </c>
      <c r="E56" s="341">
        <v>1.002</v>
      </c>
      <c r="F56" s="92">
        <f>E56*F53</f>
        <v>26.54298</v>
      </c>
      <c r="G56" s="92"/>
      <c r="H56" s="92"/>
      <c r="I56" s="122"/>
      <c r="J56" s="122"/>
      <c r="K56" s="122"/>
      <c r="L56" s="122"/>
      <c r="M56" s="122"/>
    </row>
    <row r="57" spans="1:13" ht="18.75" customHeight="1">
      <c r="A57" s="95"/>
      <c r="B57" s="93" t="s">
        <v>206</v>
      </c>
      <c r="C57" s="155" t="s">
        <v>246</v>
      </c>
      <c r="D57" s="155" t="s">
        <v>11</v>
      </c>
      <c r="E57" s="341">
        <v>0.0235</v>
      </c>
      <c r="F57" s="92">
        <f>E57*F53</f>
        <v>0.6225149999999999</v>
      </c>
      <c r="G57" s="92"/>
      <c r="H57" s="92"/>
      <c r="I57" s="122"/>
      <c r="J57" s="122"/>
      <c r="K57" s="122"/>
      <c r="L57" s="122"/>
      <c r="M57" s="122"/>
    </row>
    <row r="58" spans="1:13" ht="18.75" customHeight="1">
      <c r="A58" s="95"/>
      <c r="B58" s="93"/>
      <c r="C58" s="155" t="s">
        <v>8</v>
      </c>
      <c r="D58" s="155" t="s">
        <v>0</v>
      </c>
      <c r="E58" s="341">
        <v>0.0098</v>
      </c>
      <c r="F58" s="92">
        <f>E58*F53</f>
        <v>0.259602</v>
      </c>
      <c r="G58" s="92"/>
      <c r="H58" s="92"/>
      <c r="I58" s="122"/>
      <c r="J58" s="122"/>
      <c r="K58" s="122"/>
      <c r="L58" s="122"/>
      <c r="M58" s="122"/>
    </row>
    <row r="59" spans="1:13" ht="18.75" customHeight="1">
      <c r="A59" s="95">
        <v>9</v>
      </c>
      <c r="B59" s="95" t="s">
        <v>248</v>
      </c>
      <c r="C59" s="95" t="s">
        <v>211</v>
      </c>
      <c r="D59" s="330" t="s">
        <v>46</v>
      </c>
      <c r="E59" s="334"/>
      <c r="F59" s="106">
        <v>5.2</v>
      </c>
      <c r="G59" s="122"/>
      <c r="H59" s="139"/>
      <c r="I59" s="122"/>
      <c r="J59" s="122"/>
      <c r="K59" s="122"/>
      <c r="L59" s="122"/>
      <c r="M59" s="140"/>
    </row>
    <row r="60" spans="1:13" ht="18.75" customHeight="1">
      <c r="A60" s="95"/>
      <c r="B60" s="95"/>
      <c r="C60" s="95" t="s">
        <v>247</v>
      </c>
      <c r="D60" s="330" t="s">
        <v>12</v>
      </c>
      <c r="E60" s="334"/>
      <c r="F60" s="114">
        <v>0.69378</v>
      </c>
      <c r="G60" s="122"/>
      <c r="H60" s="139"/>
      <c r="I60" s="122"/>
      <c r="J60" s="122"/>
      <c r="K60" s="122"/>
      <c r="L60" s="122"/>
      <c r="M60" s="140"/>
    </row>
    <row r="61" spans="1:13" ht="18.75" customHeight="1">
      <c r="A61" s="98"/>
      <c r="B61" s="98"/>
      <c r="C61" s="98" t="s">
        <v>4</v>
      </c>
      <c r="D61" s="204" t="s">
        <v>5</v>
      </c>
      <c r="E61" s="298">
        <v>32.9</v>
      </c>
      <c r="F61" s="92">
        <f>E61*0.69378</f>
        <v>22.825362</v>
      </c>
      <c r="G61" s="122"/>
      <c r="H61" s="139"/>
      <c r="I61" s="122"/>
      <c r="J61" s="122"/>
      <c r="K61" s="122"/>
      <c r="L61" s="122"/>
      <c r="M61" s="122"/>
    </row>
    <row r="62" spans="1:13" ht="18.75" customHeight="1">
      <c r="A62" s="98"/>
      <c r="B62" s="98"/>
      <c r="C62" s="98" t="s">
        <v>7</v>
      </c>
      <c r="D62" s="204" t="s">
        <v>0</v>
      </c>
      <c r="E62" s="342">
        <v>13.9</v>
      </c>
      <c r="F62" s="92">
        <f>E62*0.69378</f>
        <v>9.643542</v>
      </c>
      <c r="G62" s="122"/>
      <c r="H62" s="139"/>
      <c r="I62" s="122"/>
      <c r="J62" s="122"/>
      <c r="K62" s="122"/>
      <c r="L62" s="122"/>
      <c r="M62" s="122"/>
    </row>
    <row r="63" spans="1:13" ht="18.75" customHeight="1">
      <c r="A63" s="98"/>
      <c r="B63" s="98" t="s">
        <v>207</v>
      </c>
      <c r="C63" s="98" t="s">
        <v>208</v>
      </c>
      <c r="D63" s="204" t="s">
        <v>9</v>
      </c>
      <c r="E63" s="204" t="s">
        <v>209</v>
      </c>
      <c r="F63" s="92">
        <v>72.8</v>
      </c>
      <c r="G63" s="92"/>
      <c r="H63" s="139"/>
      <c r="I63" s="122"/>
      <c r="J63" s="122"/>
      <c r="K63" s="122"/>
      <c r="L63" s="122"/>
      <c r="M63" s="122"/>
    </row>
    <row r="64" spans="1:13" ht="18.75" customHeight="1">
      <c r="A64" s="98"/>
      <c r="B64" s="98" t="s">
        <v>2</v>
      </c>
      <c r="C64" s="98" t="s">
        <v>146</v>
      </c>
      <c r="D64" s="204" t="s">
        <v>50</v>
      </c>
      <c r="E64" s="204" t="s">
        <v>179</v>
      </c>
      <c r="F64" s="92">
        <v>8</v>
      </c>
      <c r="G64" s="92"/>
      <c r="H64" s="139"/>
      <c r="I64" s="122"/>
      <c r="J64" s="122"/>
      <c r="K64" s="122"/>
      <c r="L64" s="122"/>
      <c r="M64" s="122"/>
    </row>
    <row r="65" spans="1:13" ht="18.75" customHeight="1">
      <c r="A65" s="98"/>
      <c r="B65" s="98" t="s">
        <v>210</v>
      </c>
      <c r="C65" s="98" t="s">
        <v>148</v>
      </c>
      <c r="D65" s="204" t="s">
        <v>47</v>
      </c>
      <c r="E65" s="204">
        <v>4.78</v>
      </c>
      <c r="F65" s="92">
        <f>E65*F60</f>
        <v>3.3162684</v>
      </c>
      <c r="G65" s="92"/>
      <c r="H65" s="139"/>
      <c r="I65" s="122"/>
      <c r="J65" s="122"/>
      <c r="K65" s="122"/>
      <c r="L65" s="122"/>
      <c r="M65" s="122"/>
    </row>
    <row r="66" spans="1:13" ht="18.75" customHeight="1">
      <c r="A66" s="98"/>
      <c r="B66" s="93"/>
      <c r="C66" s="93" t="s">
        <v>8</v>
      </c>
      <c r="D66" s="155" t="s">
        <v>0</v>
      </c>
      <c r="E66" s="341">
        <v>2.78</v>
      </c>
      <c r="F66" s="92">
        <f>E66*F60</f>
        <v>1.9287083999999997</v>
      </c>
      <c r="G66" s="92"/>
      <c r="H66" s="139"/>
      <c r="I66" s="122"/>
      <c r="J66" s="122"/>
      <c r="K66" s="122"/>
      <c r="L66" s="122"/>
      <c r="M66" s="122"/>
    </row>
    <row r="67" spans="1:13" ht="29.25" customHeight="1">
      <c r="A67" s="95">
        <v>10</v>
      </c>
      <c r="B67" s="95" t="s">
        <v>110</v>
      </c>
      <c r="C67" s="99" t="s">
        <v>194</v>
      </c>
      <c r="D67" s="330" t="s">
        <v>46</v>
      </c>
      <c r="E67" s="334"/>
      <c r="F67" s="91">
        <v>20.38</v>
      </c>
      <c r="G67" s="122"/>
      <c r="H67" s="139"/>
      <c r="I67" s="122"/>
      <c r="J67" s="122"/>
      <c r="K67" s="122"/>
      <c r="L67" s="122"/>
      <c r="M67" s="140"/>
    </row>
    <row r="68" spans="1:13" ht="18.75" customHeight="1">
      <c r="A68" s="98"/>
      <c r="B68" s="98"/>
      <c r="C68" s="98" t="s">
        <v>51</v>
      </c>
      <c r="D68" s="204" t="s">
        <v>5</v>
      </c>
      <c r="E68" s="298">
        <v>0.68</v>
      </c>
      <c r="F68" s="92">
        <f>F67*E68</f>
        <v>13.8584</v>
      </c>
      <c r="G68" s="122"/>
      <c r="H68" s="139"/>
      <c r="I68" s="122"/>
      <c r="J68" s="122"/>
      <c r="K68" s="122"/>
      <c r="L68" s="122"/>
      <c r="M68" s="122"/>
    </row>
    <row r="69" spans="1:13" ht="18.75" customHeight="1">
      <c r="A69" s="98"/>
      <c r="B69" s="98"/>
      <c r="C69" s="98" t="s">
        <v>7</v>
      </c>
      <c r="D69" s="204" t="s">
        <v>6</v>
      </c>
      <c r="E69" s="342">
        <v>0.003</v>
      </c>
      <c r="F69" s="92">
        <f>E69*F67</f>
        <v>0.06114</v>
      </c>
      <c r="G69" s="122"/>
      <c r="H69" s="139"/>
      <c r="I69" s="122"/>
      <c r="J69" s="122"/>
      <c r="K69" s="122"/>
      <c r="L69" s="122"/>
      <c r="M69" s="122"/>
    </row>
    <row r="70" spans="1:13" ht="18.75" customHeight="1">
      <c r="A70" s="98"/>
      <c r="B70" s="98" t="s">
        <v>195</v>
      </c>
      <c r="C70" s="98" t="s">
        <v>196</v>
      </c>
      <c r="D70" s="204" t="s">
        <v>47</v>
      </c>
      <c r="E70" s="342">
        <v>0.027</v>
      </c>
      <c r="F70" s="92">
        <f>E70*F67</f>
        <v>0.55026</v>
      </c>
      <c r="G70" s="92"/>
      <c r="H70" s="139"/>
      <c r="I70" s="122"/>
      <c r="J70" s="122"/>
      <c r="K70" s="122"/>
      <c r="L70" s="122"/>
      <c r="M70" s="122"/>
    </row>
    <row r="71" spans="1:13" ht="18.75" customHeight="1">
      <c r="A71" s="98" t="s">
        <v>2</v>
      </c>
      <c r="B71" s="98" t="s">
        <v>197</v>
      </c>
      <c r="C71" s="98" t="s">
        <v>198</v>
      </c>
      <c r="D71" s="204" t="s">
        <v>47</v>
      </c>
      <c r="E71" s="342">
        <v>0.251</v>
      </c>
      <c r="F71" s="92">
        <f>E71*F67</f>
        <v>5.11538</v>
      </c>
      <c r="G71" s="92"/>
      <c r="H71" s="139"/>
      <c r="I71" s="122"/>
      <c r="J71" s="122"/>
      <c r="K71" s="122"/>
      <c r="L71" s="122"/>
      <c r="M71" s="122"/>
    </row>
    <row r="72" spans="1:13" ht="18.75" customHeight="1">
      <c r="A72" s="98"/>
      <c r="B72" s="98"/>
      <c r="C72" s="98" t="s">
        <v>8</v>
      </c>
      <c r="D72" s="204" t="s">
        <v>0</v>
      </c>
      <c r="E72" s="335">
        <v>0.0019</v>
      </c>
      <c r="F72" s="92">
        <f>E72*F67</f>
        <v>0.038722</v>
      </c>
      <c r="G72" s="92"/>
      <c r="H72" s="139"/>
      <c r="I72" s="122"/>
      <c r="J72" s="122"/>
      <c r="K72" s="122"/>
      <c r="L72" s="122"/>
      <c r="M72" s="122"/>
    </row>
    <row r="73" spans="2:14" ht="28.5" customHeight="1">
      <c r="B73" s="93"/>
      <c r="C73" s="157" t="s">
        <v>149</v>
      </c>
      <c r="D73" s="333" t="s">
        <v>0</v>
      </c>
      <c r="E73" s="343"/>
      <c r="F73" s="106"/>
      <c r="G73" s="106"/>
      <c r="H73" s="106"/>
      <c r="I73" s="128"/>
      <c r="J73" s="158"/>
      <c r="K73" s="159"/>
      <c r="L73" s="159"/>
      <c r="M73" s="159"/>
      <c r="N73" s="76" t="s">
        <v>2</v>
      </c>
    </row>
    <row r="74" spans="2:14" ht="22.5" customHeight="1">
      <c r="B74" s="160"/>
      <c r="C74" s="161" t="s">
        <v>43</v>
      </c>
      <c r="D74" s="308">
        <v>0.03</v>
      </c>
      <c r="E74" s="301" t="s">
        <v>2</v>
      </c>
      <c r="F74" s="139"/>
      <c r="G74" s="139"/>
      <c r="H74" s="139"/>
      <c r="I74" s="139"/>
      <c r="J74" s="139"/>
      <c r="K74" s="161"/>
      <c r="L74" s="161"/>
      <c r="M74" s="139"/>
      <c r="N74" s="68" t="s">
        <v>2</v>
      </c>
    </row>
    <row r="75" spans="2:13" ht="19.5" customHeight="1">
      <c r="B75" s="160"/>
      <c r="C75" s="161" t="s">
        <v>39</v>
      </c>
      <c r="D75" s="214"/>
      <c r="E75" s="301"/>
      <c r="F75" s="139"/>
      <c r="G75" s="139"/>
      <c r="H75" s="139"/>
      <c r="I75" s="139"/>
      <c r="J75" s="139"/>
      <c r="K75" s="161"/>
      <c r="L75" s="161"/>
      <c r="M75" s="139"/>
    </row>
    <row r="76" spans="2:13" ht="19.5" customHeight="1">
      <c r="B76" s="160"/>
      <c r="C76" s="161" t="s">
        <v>249</v>
      </c>
      <c r="D76" s="214" t="s">
        <v>0</v>
      </c>
      <c r="E76" s="301"/>
      <c r="F76" s="139"/>
      <c r="G76" s="139"/>
      <c r="H76" s="139"/>
      <c r="I76" s="139"/>
      <c r="J76" s="139"/>
      <c r="K76" s="161"/>
      <c r="L76" s="161"/>
      <c r="M76" s="139"/>
    </row>
    <row r="77" spans="2:13" ht="19.5" customHeight="1">
      <c r="B77" s="160"/>
      <c r="C77" s="161" t="s">
        <v>250</v>
      </c>
      <c r="D77" s="214" t="s">
        <v>0</v>
      </c>
      <c r="E77" s="301"/>
      <c r="F77" s="139"/>
      <c r="G77" s="139"/>
      <c r="H77" s="139"/>
      <c r="I77" s="139"/>
      <c r="J77" s="139"/>
      <c r="K77" s="161"/>
      <c r="L77" s="161"/>
      <c r="M77" s="139"/>
    </row>
    <row r="78" spans="2:13" ht="19.5" customHeight="1">
      <c r="B78" s="160"/>
      <c r="C78" s="162" t="s">
        <v>1</v>
      </c>
      <c r="D78" s="214" t="s">
        <v>0</v>
      </c>
      <c r="E78" s="301"/>
      <c r="F78" s="139"/>
      <c r="G78" s="139"/>
      <c r="H78" s="139"/>
      <c r="I78" s="139"/>
      <c r="J78" s="139"/>
      <c r="K78" s="161"/>
      <c r="L78" s="161"/>
      <c r="M78" s="139"/>
    </row>
    <row r="79" spans="2:13" ht="19.5" customHeight="1">
      <c r="B79" s="160"/>
      <c r="C79" s="161" t="s">
        <v>251</v>
      </c>
      <c r="D79" s="308">
        <v>0.08</v>
      </c>
      <c r="E79" s="301"/>
      <c r="F79" s="139"/>
      <c r="G79" s="139"/>
      <c r="H79" s="139"/>
      <c r="I79" s="139"/>
      <c r="J79" s="139"/>
      <c r="K79" s="161"/>
      <c r="L79" s="161"/>
      <c r="M79" s="139"/>
    </row>
    <row r="80" spans="2:13" ht="23.25" customHeight="1">
      <c r="B80" s="160"/>
      <c r="C80" s="161" t="s">
        <v>44</v>
      </c>
      <c r="D80" s="308">
        <v>0.1</v>
      </c>
      <c r="E80" s="301" t="s">
        <v>2</v>
      </c>
      <c r="F80" s="139"/>
      <c r="G80" s="139"/>
      <c r="H80" s="139"/>
      <c r="I80" s="139"/>
      <c r="J80" s="139"/>
      <c r="K80" s="161"/>
      <c r="L80" s="161"/>
      <c r="M80" s="139"/>
    </row>
    <row r="81" spans="2:13" ht="21.75" customHeight="1">
      <c r="B81" s="160"/>
      <c r="C81" s="161" t="s">
        <v>39</v>
      </c>
      <c r="D81" s="214"/>
      <c r="E81" s="301"/>
      <c r="F81" s="139"/>
      <c r="G81" s="139"/>
      <c r="H81" s="139"/>
      <c r="I81" s="139"/>
      <c r="J81" s="139"/>
      <c r="K81" s="161"/>
      <c r="L81" s="161"/>
      <c r="M81" s="139"/>
    </row>
    <row r="82" spans="2:13" ht="20.25" customHeight="1">
      <c r="B82" s="160"/>
      <c r="C82" s="161" t="s">
        <v>45</v>
      </c>
      <c r="D82" s="308">
        <v>0.08</v>
      </c>
      <c r="E82" s="301" t="s">
        <v>2</v>
      </c>
      <c r="F82" s="139"/>
      <c r="G82" s="139"/>
      <c r="H82" s="139"/>
      <c r="I82" s="139"/>
      <c r="J82" s="139"/>
      <c r="K82" s="161"/>
      <c r="L82" s="161"/>
      <c r="M82" s="139"/>
    </row>
    <row r="83" spans="2:13" ht="28.5" customHeight="1">
      <c r="B83" s="160"/>
      <c r="C83" s="163" t="s">
        <v>39</v>
      </c>
      <c r="D83" s="213" t="s">
        <v>0</v>
      </c>
      <c r="E83" s="344"/>
      <c r="F83" s="164"/>
      <c r="G83" s="164"/>
      <c r="H83" s="165"/>
      <c r="I83" s="165"/>
      <c r="J83" s="165"/>
      <c r="K83" s="166"/>
      <c r="L83" s="166"/>
      <c r="M83" s="167"/>
    </row>
    <row r="84" spans="2:13" ht="27.75" customHeight="1">
      <c r="B84" s="168"/>
      <c r="C84" s="169"/>
      <c r="D84" s="309"/>
      <c r="E84" s="310"/>
      <c r="F84" s="170"/>
      <c r="G84" s="170"/>
      <c r="H84" s="170"/>
      <c r="I84" s="170"/>
      <c r="J84" s="170"/>
      <c r="K84" s="169"/>
      <c r="L84" s="169"/>
      <c r="M84" s="169"/>
    </row>
    <row r="85" spans="2:13" ht="30" customHeight="1">
      <c r="B85" s="171"/>
      <c r="C85" s="376" t="s">
        <v>84</v>
      </c>
      <c r="D85" s="376"/>
      <c r="E85" s="376"/>
      <c r="F85" s="376"/>
      <c r="G85" s="376"/>
      <c r="H85" s="376"/>
      <c r="I85" s="376"/>
      <c r="J85" s="376"/>
      <c r="K85" s="172"/>
      <c r="L85" s="172"/>
      <c r="M85" s="172"/>
    </row>
    <row r="86" spans="2:13" ht="32.25" customHeight="1">
      <c r="B86" s="171"/>
      <c r="C86" s="173"/>
      <c r="D86" s="313"/>
      <c r="E86" s="314"/>
      <c r="F86" s="174"/>
      <c r="G86" s="174"/>
      <c r="H86" s="174"/>
      <c r="I86" s="174"/>
      <c r="J86" s="174"/>
      <c r="K86" s="172"/>
      <c r="L86" s="172"/>
      <c r="M86" s="172"/>
    </row>
  </sheetData>
  <sheetProtection/>
  <mergeCells count="15">
    <mergeCell ref="K7:L7"/>
    <mergeCell ref="M7:M8"/>
    <mergeCell ref="C85:J85"/>
    <mergeCell ref="B7:B8"/>
    <mergeCell ref="C7:C8"/>
    <mergeCell ref="D7:D8"/>
    <mergeCell ref="E7:F7"/>
    <mergeCell ref="G7:H7"/>
    <mergeCell ref="I7:J7"/>
    <mergeCell ref="C1:M1"/>
    <mergeCell ref="B2:K2"/>
    <mergeCell ref="B3:M3"/>
    <mergeCell ref="J4:L4"/>
    <mergeCell ref="J5:L5"/>
    <mergeCell ref="B6:M6"/>
  </mergeCells>
  <conditionalFormatting sqref="B10:C11 E10:F11 E25:F25 B25:C25 E52:F58 B52:C58">
    <cfRule type="cellIs" priority="10" dxfId="8" operator="equal" stopIfTrue="1">
      <formula>8223.307275</formula>
    </cfRule>
  </conditionalFormatting>
  <conditionalFormatting sqref="B59:C72 E59:F72">
    <cfRule type="cellIs" priority="5" dxfId="8" operator="equal" stopIfTrue="1">
      <formula>8223.307275</formula>
    </cfRule>
  </conditionalFormatting>
  <conditionalFormatting sqref="B45:C47 E45:F47">
    <cfRule type="cellIs" priority="9" dxfId="8" operator="equal" stopIfTrue="1">
      <formula>8223.307275</formula>
    </cfRule>
  </conditionalFormatting>
  <conditionalFormatting sqref="E39:F44 B39:C44">
    <cfRule type="cellIs" priority="8" dxfId="8" operator="equal" stopIfTrue="1">
      <formula>8223.307275</formula>
    </cfRule>
  </conditionalFormatting>
  <conditionalFormatting sqref="E49:F51 B49:C51">
    <cfRule type="cellIs" priority="6" dxfId="8" operator="equal" stopIfTrue="1">
      <formula>8223.307275</formula>
    </cfRule>
  </conditionalFormatting>
  <conditionalFormatting sqref="E38:F38 B38:C38">
    <cfRule type="cellIs" priority="1" dxfId="8" operator="equal" stopIfTrue="1">
      <formula>8223.307275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Lali Tavadze</cp:lastModifiedBy>
  <cp:lastPrinted>2022-05-20T09:21:46Z</cp:lastPrinted>
  <dcterms:created xsi:type="dcterms:W3CDTF">2012-03-27T18:14:37Z</dcterms:created>
  <dcterms:modified xsi:type="dcterms:W3CDTF">2022-08-08T12:53:49Z</dcterms:modified>
  <cp:category/>
  <cp:version/>
  <cp:contentType/>
  <cp:contentStatus/>
</cp:coreProperties>
</file>