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8785" windowHeight="11595" tabRatio="670"/>
  </bookViews>
  <sheets>
    <sheet name="კრებსითი" sheetId="26" r:id="rId1"/>
    <sheet name="ხარჯ. №1-1" sheetId="28" r:id="rId2"/>
    <sheet name="ხარჯ. №1-2" sheetId="17" r:id="rId3"/>
    <sheet name="ხარჯ. №2-1" sheetId="29" r:id="rId4"/>
    <sheet name="ხარჯ. №2-2" sheetId="30" r:id="rId5"/>
  </sheets>
  <externalReferences>
    <externalReference r:id="rId6"/>
  </externalReferences>
  <definedNames>
    <definedName name="_xlnm.Print_Area" localSheetId="0">კრებსითი!$A$1:$H$26</definedName>
    <definedName name="_xlnm.Print_Area" localSheetId="1">'ხარჯ. №1-1'!$A$1:$M$105</definedName>
    <definedName name="_xlnm.Print_Area" localSheetId="2">'ხარჯ. №1-2'!$A$1:$M$157</definedName>
    <definedName name="_xlnm.Print_Titles" localSheetId="0">კრებსითი!$9:$9</definedName>
    <definedName name="_xlnm.Print_Titles" localSheetId="1">'ხარჯ. №1-1'!$12:$12</definedName>
    <definedName name="_xlnm.Print_Titles" localSheetId="2">'ხარჯ. №1-2'!$11:$11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155" i="30" l="1"/>
  <c r="F154" i="30"/>
  <c r="F153" i="30"/>
  <c r="F152" i="30"/>
  <c r="F150" i="30"/>
  <c r="F149" i="30"/>
  <c r="F148" i="30"/>
  <c r="F147" i="30"/>
  <c r="F145" i="30"/>
  <c r="F144" i="30"/>
  <c r="F143" i="30"/>
  <c r="F141" i="30"/>
  <c r="F140" i="30"/>
  <c r="F139" i="30"/>
  <c r="F137" i="30"/>
  <c r="F136" i="30"/>
  <c r="F135" i="30"/>
  <c r="F134" i="30"/>
  <c r="F133" i="30"/>
  <c r="F132" i="30"/>
  <c r="F126" i="30"/>
  <c r="F129" i="30" s="1"/>
  <c r="F125" i="30"/>
  <c r="F124" i="30"/>
  <c r="F123" i="30"/>
  <c r="F122" i="30"/>
  <c r="F121" i="30"/>
  <c r="F120" i="30"/>
  <c r="F119" i="30"/>
  <c r="F118" i="30"/>
  <c r="F116" i="30"/>
  <c r="E113" i="30"/>
  <c r="F113" i="30" s="1"/>
  <c r="F112" i="30"/>
  <c r="F111" i="30"/>
  <c r="F110" i="30"/>
  <c r="F109" i="30"/>
  <c r="F107" i="30"/>
  <c r="F106" i="30"/>
  <c r="F105" i="30"/>
  <c r="F104" i="30"/>
  <c r="F101" i="30"/>
  <c r="F100" i="30"/>
  <c r="F98" i="30"/>
  <c r="F99" i="30" s="1"/>
  <c r="F96" i="30"/>
  <c r="F95" i="30"/>
  <c r="F93" i="30"/>
  <c r="F92" i="30"/>
  <c r="F90" i="30"/>
  <c r="F89" i="30"/>
  <c r="F87" i="30"/>
  <c r="F85" i="30"/>
  <c r="F84" i="30"/>
  <c r="F83" i="30"/>
  <c r="F82" i="30"/>
  <c r="F81" i="30"/>
  <c r="F79" i="30"/>
  <c r="F78" i="30"/>
  <c r="F77" i="30"/>
  <c r="F76" i="30"/>
  <c r="F74" i="30"/>
  <c r="F73" i="30"/>
  <c r="F72" i="30"/>
  <c r="F71" i="30"/>
  <c r="F69" i="30"/>
  <c r="F68" i="30"/>
  <c r="F66" i="30"/>
  <c r="F63" i="30"/>
  <c r="F62" i="30"/>
  <c r="F61" i="30"/>
  <c r="F60" i="30"/>
  <c r="F59" i="30"/>
  <c r="F58" i="30"/>
  <c r="F56" i="30"/>
  <c r="F55" i="30"/>
  <c r="F54" i="30"/>
  <c r="F53" i="30"/>
  <c r="F52" i="30"/>
  <c r="F51" i="30"/>
  <c r="F50" i="30"/>
  <c r="F48" i="30"/>
  <c r="E47" i="30"/>
  <c r="F47" i="30" s="1"/>
  <c r="F46" i="30"/>
  <c r="F45" i="30"/>
  <c r="F44" i="30"/>
  <c r="E41" i="30"/>
  <c r="F37" i="30"/>
  <c r="F40" i="30" s="1"/>
  <c r="F34" i="30"/>
  <c r="F33" i="30"/>
  <c r="F32" i="30"/>
  <c r="F36" i="30" s="1"/>
  <c r="E28" i="30"/>
  <c r="E27" i="30"/>
  <c r="E25" i="30"/>
  <c r="E24" i="30"/>
  <c r="E23" i="30"/>
  <c r="F22" i="30"/>
  <c r="F28" i="30" s="1"/>
  <c r="F20" i="30"/>
  <c r="F19" i="30"/>
  <c r="F16" i="30"/>
  <c r="F13" i="30"/>
  <c r="F15" i="30" s="1"/>
  <c r="F96" i="29"/>
  <c r="F95" i="29"/>
  <c r="F94" i="29"/>
  <c r="F93" i="29"/>
  <c r="F91" i="29"/>
  <c r="F90" i="29"/>
  <c r="F89" i="29"/>
  <c r="F88" i="29"/>
  <c r="F86" i="29"/>
  <c r="F85" i="29"/>
  <c r="F84" i="29"/>
  <c r="F83" i="29"/>
  <c r="F81" i="29"/>
  <c r="F80" i="29"/>
  <c r="F79" i="29"/>
  <c r="F78" i="29"/>
  <c r="F75" i="29"/>
  <c r="F74" i="29"/>
  <c r="F76" i="29" s="1"/>
  <c r="F72" i="29"/>
  <c r="F71" i="29"/>
  <c r="F70" i="29"/>
  <c r="E61" i="29"/>
  <c r="E60" i="29"/>
  <c r="F58" i="29"/>
  <c r="F60" i="29" s="1"/>
  <c r="F57" i="29"/>
  <c r="F56" i="29"/>
  <c r="F55" i="29"/>
  <c r="F54" i="29"/>
  <c r="F52" i="29"/>
  <c r="F51" i="29"/>
  <c r="F50" i="29"/>
  <c r="F49" i="29"/>
  <c r="F48" i="29"/>
  <c r="F32" i="29"/>
  <c r="F35" i="29" s="1"/>
  <c r="F22" i="29"/>
  <c r="F23" i="29" s="1"/>
  <c r="F20" i="29"/>
  <c r="F21" i="29" s="1"/>
  <c r="F18" i="29"/>
  <c r="F16" i="29"/>
  <c r="F15" i="29"/>
  <c r="F19" i="29" s="1"/>
  <c r="F14" i="29"/>
  <c r="F13" i="29"/>
  <c r="F27" i="29" s="1"/>
  <c r="F28" i="29" s="1"/>
  <c r="F24" i="30" l="1"/>
  <c r="F27" i="30"/>
  <c r="F30" i="30"/>
  <c r="F38" i="30"/>
  <c r="F14" i="30"/>
  <c r="F23" i="30"/>
  <c r="F25" i="30"/>
  <c r="F31" i="30"/>
  <c r="F35" i="30"/>
  <c r="F39" i="30"/>
  <c r="F42" i="30"/>
  <c r="F128" i="30"/>
  <c r="F29" i="30"/>
  <c r="F130" i="30"/>
  <c r="F17" i="30"/>
  <c r="F41" i="30"/>
  <c r="F127" i="30"/>
  <c r="F26" i="30"/>
  <c r="F24" i="29"/>
  <c r="F36" i="29"/>
  <c r="F17" i="29"/>
  <c r="F25" i="29"/>
  <c r="F29" i="29"/>
  <c r="F33" i="29"/>
  <c r="F37" i="29"/>
  <c r="F59" i="29"/>
  <c r="F61" i="29"/>
  <c r="F26" i="29"/>
  <c r="F34" i="29"/>
  <c r="F38" i="29"/>
  <c r="F62" i="29"/>
  <c r="F63" i="29" l="1"/>
  <c r="F65" i="29"/>
  <c r="F64" i="29"/>
  <c r="F31" i="29"/>
  <c r="F30" i="29"/>
  <c r="F75" i="28" l="1"/>
  <c r="F18" i="28"/>
  <c r="F17" i="28"/>
  <c r="F14" i="28"/>
  <c r="F16" i="28"/>
  <c r="F20" i="28" s="1"/>
  <c r="F15" i="28"/>
  <c r="F54" i="17"/>
  <c r="F19" i="28" l="1"/>
  <c r="F20" i="17"/>
  <c r="F58" i="17" l="1"/>
  <c r="F63" i="17"/>
  <c r="F62" i="17"/>
  <c r="F61" i="17"/>
  <c r="F60" i="17"/>
  <c r="F59" i="17"/>
  <c r="F150" i="17"/>
  <c r="F148" i="17"/>
  <c r="F146" i="17"/>
  <c r="F145" i="17"/>
  <c r="F143" i="17"/>
  <c r="F142" i="17"/>
  <c r="F135" i="17"/>
  <c r="F134" i="17"/>
  <c r="F133" i="17"/>
  <c r="F132" i="17"/>
  <c r="F131" i="17"/>
  <c r="F130" i="17"/>
  <c r="F129" i="17"/>
  <c r="F128" i="17"/>
  <c r="F126" i="17"/>
  <c r="F125" i="17"/>
  <c r="F124" i="17"/>
  <c r="F123" i="17"/>
  <c r="F122" i="17"/>
  <c r="F121" i="17"/>
  <c r="F119" i="17"/>
  <c r="F115" i="17"/>
  <c r="F114" i="17"/>
  <c r="F113" i="17"/>
  <c r="F112" i="17"/>
  <c r="F110" i="17"/>
  <c r="F109" i="17"/>
  <c r="F108" i="17"/>
  <c r="F107" i="17"/>
  <c r="F102" i="17"/>
  <c r="F99" i="17"/>
  <c r="F98" i="17"/>
  <c r="F96" i="17"/>
  <c r="F95" i="17"/>
  <c r="F93" i="17"/>
  <c r="F92" i="17"/>
  <c r="F90" i="17"/>
  <c r="F89" i="17"/>
  <c r="F86" i="17"/>
  <c r="F70" i="17"/>
  <c r="F71" i="17" s="1"/>
  <c r="F69" i="17"/>
  <c r="F67" i="17"/>
  <c r="F68" i="17" s="1"/>
  <c r="F66" i="17"/>
  <c r="F56" i="17"/>
  <c r="F55" i="17"/>
  <c r="F53" i="17"/>
  <c r="F52" i="17"/>
  <c r="F51" i="17"/>
  <c r="F50" i="17"/>
  <c r="F48" i="17"/>
  <c r="F46" i="17"/>
  <c r="F45" i="17"/>
  <c r="F44" i="17"/>
  <c r="F19" i="17"/>
  <c r="F97" i="28"/>
  <c r="F96" i="28"/>
  <c r="F95" i="28"/>
  <c r="F94" i="28"/>
  <c r="F92" i="28"/>
  <c r="F91" i="28"/>
  <c r="F90" i="28"/>
  <c r="F89" i="28"/>
  <c r="F87" i="28"/>
  <c r="F86" i="28"/>
  <c r="F85" i="28"/>
  <c r="F84" i="28"/>
  <c r="F82" i="28"/>
  <c r="F81" i="28"/>
  <c r="F80" i="28"/>
  <c r="F79" i="28"/>
  <c r="F76" i="28"/>
  <c r="F77" i="28"/>
  <c r="F73" i="28"/>
  <c r="F72" i="28"/>
  <c r="F71" i="28"/>
  <c r="F58" i="28"/>
  <c r="F57" i="28"/>
  <c r="F56" i="28"/>
  <c r="F55" i="28"/>
  <c r="F52" i="28"/>
  <c r="F53" i="28"/>
  <c r="F51" i="28"/>
  <c r="F50" i="28"/>
  <c r="F49" i="28"/>
  <c r="F33" i="28"/>
  <c r="F34" i="28" s="1"/>
  <c r="F23" i="28"/>
  <c r="F25" i="28" s="1"/>
  <c r="F73" i="17" l="1"/>
  <c r="F26" i="28"/>
  <c r="F27" i="28"/>
  <c r="F74" i="17"/>
  <c r="F72" i="17"/>
  <c r="F36" i="28"/>
  <c r="F37" i="28"/>
  <c r="F35" i="28"/>
  <c r="F38" i="28"/>
  <c r="F39" i="28"/>
  <c r="F24" i="28"/>
  <c r="C15" i="26" l="1"/>
  <c r="C13" i="26"/>
  <c r="E149" i="17" l="1"/>
  <c r="E147" i="17"/>
  <c r="F147" i="17" s="1"/>
  <c r="F149" i="17" l="1"/>
  <c r="F28" i="28"/>
  <c r="F29" i="28" s="1"/>
  <c r="E41" i="17"/>
  <c r="F136" i="17" l="1"/>
  <c r="E116" i="17"/>
  <c r="F103" i="17"/>
  <c r="F104" i="17" l="1"/>
  <c r="F116" i="17"/>
  <c r="F139" i="17"/>
  <c r="F138" i="17"/>
  <c r="F137" i="17"/>
  <c r="F140" i="17"/>
  <c r="F21" i="28"/>
  <c r="F32" i="17"/>
  <c r="F22" i="17"/>
  <c r="F13" i="17"/>
  <c r="F34" i="17" l="1"/>
  <c r="F33" i="17"/>
  <c r="F36" i="17"/>
  <c r="F35" i="17"/>
  <c r="F16" i="17"/>
  <c r="F17" i="17"/>
  <c r="F15" i="17"/>
  <c r="F14" i="17"/>
  <c r="F22" i="28"/>
  <c r="F30" i="28"/>
  <c r="F30" i="17"/>
  <c r="F29" i="17"/>
  <c r="F26" i="17"/>
  <c r="F31" i="17"/>
  <c r="F37" i="17"/>
  <c r="F32" i="28" l="1"/>
  <c r="F31" i="28"/>
  <c r="F42" i="17"/>
  <c r="F41" i="17"/>
  <c r="F40" i="17"/>
  <c r="F38" i="17"/>
  <c r="F39" i="17"/>
  <c r="F80" i="17"/>
  <c r="F75" i="17"/>
  <c r="E47" i="17"/>
  <c r="E28" i="17"/>
  <c r="F28" i="17" s="1"/>
  <c r="E27" i="17"/>
  <c r="F27" i="17" s="1"/>
  <c r="E25" i="17"/>
  <c r="F25" i="17" s="1"/>
  <c r="E24" i="17"/>
  <c r="F24" i="17" s="1"/>
  <c r="E23" i="17"/>
  <c r="F23" i="17" s="1"/>
  <c r="F87" i="17" l="1"/>
  <c r="F85" i="17"/>
  <c r="F84" i="17"/>
  <c r="F83" i="17"/>
  <c r="F82" i="17"/>
  <c r="F81" i="17"/>
  <c r="F47" i="17"/>
  <c r="F78" i="17"/>
  <c r="F77" i="17"/>
  <c r="F76" i="17"/>
  <c r="F79" i="17"/>
  <c r="F59" i="28" l="1"/>
  <c r="F63" i="28" l="1"/>
  <c r="F60" i="28"/>
  <c r="F65" i="28" l="1"/>
  <c r="F64" i="28"/>
  <c r="F66" i="28"/>
  <c r="E62" i="28" l="1"/>
  <c r="F62" i="28" s="1"/>
  <c r="E61" i="28"/>
  <c r="F61" i="28" s="1"/>
</calcChain>
</file>

<file path=xl/sharedStrings.xml><?xml version="1.0" encoding="utf-8"?>
<sst xmlns="http://schemas.openxmlformats.org/spreadsheetml/2006/main" count="1215" uniqueCount="273">
  <si>
    <t>1'</t>
  </si>
  <si>
    <t>2'</t>
  </si>
  <si>
    <t>3'</t>
  </si>
  <si>
    <t>4'</t>
  </si>
  <si>
    <t>5'</t>
  </si>
  <si>
    <t>6'</t>
  </si>
  <si>
    <t>7'</t>
  </si>
  <si>
    <t>8'</t>
  </si>
  <si>
    <t>9'</t>
  </si>
  <si>
    <t>10'</t>
  </si>
  <si>
    <t>11'</t>
  </si>
  <si>
    <t>12'</t>
  </si>
  <si>
    <t>13'</t>
  </si>
  <si>
    <t>1-80-7</t>
  </si>
  <si>
    <t>1-80-3</t>
  </si>
  <si>
    <t>8-417-2</t>
  </si>
  <si>
    <t>8-149-2</t>
  </si>
  <si>
    <t>8-574-42</t>
  </si>
  <si>
    <t>8-574-58</t>
  </si>
  <si>
    <t>8-525-1</t>
  </si>
  <si>
    <t>8-620-1</t>
  </si>
  <si>
    <t>8-3-1.</t>
  </si>
  <si>
    <t>1-81-3.</t>
  </si>
  <si>
    <t>6-1-2.</t>
  </si>
  <si>
    <t>8-3-2.</t>
  </si>
  <si>
    <t>8-400-2</t>
  </si>
  <si>
    <t>27-7-4.</t>
  </si>
  <si>
    <t>6-1-1.</t>
  </si>
  <si>
    <t>27-63-2,4</t>
  </si>
  <si>
    <t>11-44.</t>
  </si>
  <si>
    <t>27-19-2.</t>
  </si>
  <si>
    <t>6-1-6.</t>
  </si>
  <si>
    <t>6-3-4.</t>
  </si>
  <si>
    <t>9-11-7.</t>
  </si>
  <si>
    <t>34-34-8</t>
  </si>
  <si>
    <t>საქანელის კომპლექტი</t>
  </si>
  <si>
    <t>1-22-15.</t>
  </si>
  <si>
    <t>15-164-8</t>
  </si>
  <si>
    <t>10-11-1. მისადაგ.</t>
  </si>
  <si>
    <t>საბ.ფასი</t>
  </si>
  <si>
    <t>მშენებლობის ღირებულება</t>
  </si>
  <si>
    <t>კრებსითი სახარჯთაღრიცხვო გაანგარიშება</t>
  </si>
  <si>
    <t xml:space="preserve"> /მშენებლობის დასახელება/</t>
  </si>
  <si>
    <t>თავები, ობიექტების, სამუშაოების და დანახარჯების დასახელება</t>
  </si>
  <si>
    <t>სახარჯთაღრიცხვო ღირებულება</t>
  </si>
  <si>
    <t xml:space="preserve">სამშენებლო სამუშაოების </t>
  </si>
  <si>
    <t>დანადგარების ავეჯის და ინვენტარის</t>
  </si>
  <si>
    <t>სხვადასხვა ხარჯები</t>
  </si>
  <si>
    <t>გარე ქსელები</t>
  </si>
  <si>
    <t>კეთილმოწყობა</t>
  </si>
  <si>
    <t>გაუთვალისწინებელი ხარჯი 3 %</t>
  </si>
  <si>
    <t>ჯამი</t>
  </si>
  <si>
    <t>სულ</t>
  </si>
  <si>
    <t>/მშენებლობის დასახელება/</t>
  </si>
  <si>
    <t>ელ.მომარაგება</t>
  </si>
  <si>
    <t xml:space="preserve"> /ობიექტის, სამუშაოს და დანახარჯების დასახლება/</t>
  </si>
  <si>
    <t xml:space="preserve">   ხელფასი</t>
  </si>
  <si>
    <t>მასალა</t>
  </si>
  <si>
    <t>საფუძველი</t>
  </si>
  <si>
    <t>განზ.</t>
  </si>
  <si>
    <t>ერთეულზე.</t>
  </si>
  <si>
    <t>ლარი</t>
  </si>
  <si>
    <t>I სამშენებლო სამუშაოები</t>
  </si>
  <si>
    <t>ტრანშეის გათხრა ხელით ქსელის მოსაწყობად</t>
  </si>
  <si>
    <t>შრომით რესურსები</t>
  </si>
  <si>
    <t xml:space="preserve"> ქვიშის საფუძვლის მოწყობა</t>
  </si>
  <si>
    <t>მანქანები</t>
  </si>
  <si>
    <t>ქვიშა</t>
  </si>
  <si>
    <t>სხვა ხარჯები</t>
  </si>
  <si>
    <t>ორმოების ამოღება გარე განათების ბოძების მოსაწყობად</t>
  </si>
  <si>
    <t>ქვიშა-ხრეშის საფუძვლის მოწყობა</t>
  </si>
  <si>
    <t>ქვიშა-ხრეში</t>
  </si>
  <si>
    <t>გრუნტის უკუჩაყრა ხელით</t>
  </si>
  <si>
    <t>გრუნტის დატვირთვა ავტოთვითმცლელზე ხელით</t>
  </si>
  <si>
    <t xml:space="preserve">გრუნტის ტრანსფორტირება 7-კმ-ზე  </t>
  </si>
  <si>
    <t>გარე განათების ბოძების დაბეტონება</t>
  </si>
  <si>
    <t>ბეტონი ბ-20</t>
  </si>
  <si>
    <t>ყალიბის ფარი</t>
  </si>
  <si>
    <t>სასიგნალო ლენტი</t>
  </si>
  <si>
    <t>I  თავის ჯამი</t>
  </si>
  <si>
    <t>გარე საპარკო განათების ლითონის საყრდენი ბოძი (კომპლექტი)</t>
  </si>
  <si>
    <t>ამწე მუხლუხა სვლაზე 10 ტ.</t>
  </si>
  <si>
    <t>გარე განათების ლითონის საყრდენი ბოძი (კომპლექტი)</t>
  </si>
  <si>
    <t>ორფენიანი გოფრირებული მილიØ16</t>
  </si>
  <si>
    <t>მატერიალური რესურსი</t>
  </si>
  <si>
    <t>გაბელის გაყვანა გოფრირებულ მილში</t>
  </si>
  <si>
    <t>შრომითი რესურსი</t>
  </si>
  <si>
    <t>კაბელის მონტაჟი</t>
  </si>
  <si>
    <t>კაბელები</t>
  </si>
  <si>
    <t>სპილენძის კაბელი N2XH  კვეთით 3X1.5მმ²</t>
  </si>
  <si>
    <t>სპილენძის კაბელი N2XH კვეთით 2X4.0მმ²</t>
  </si>
  <si>
    <t>კონტრაქტორი</t>
  </si>
  <si>
    <t>ფოტორელე</t>
  </si>
  <si>
    <t xml:space="preserve">ავტომატური ამომრთველი 8ა 1პოლუსა </t>
  </si>
  <si>
    <t xml:space="preserve">ავოტომატური ამომრთველი 6ა 1პოლუსა </t>
  </si>
  <si>
    <t>ავტომატური ამომრთველი 6ა 1 პოლუსა</t>
  </si>
  <si>
    <t xml:space="preserve">ავოტომატური ამომრთველი 1ა 1პოლუსა </t>
  </si>
  <si>
    <t>ავტომატური ამომრთველი 1ა 1 პოლუსა</t>
  </si>
  <si>
    <t>II თავის ჯამი</t>
  </si>
  <si>
    <t>ტერიტორიის კეთილმოწყობა</t>
  </si>
  <si>
    <t xml:space="preserve"> /ობიექტის, სამუშაო და დანახარჯების დასახელება/</t>
  </si>
  <si>
    <t>არსებული საფარის მოხსნა ექსკავატორით</t>
  </si>
  <si>
    <t>შრომითი რესურსები</t>
  </si>
  <si>
    <t>ექსკავატორის ექსპლუატაცია</t>
  </si>
  <si>
    <t>სხვა მანქანები</t>
  </si>
  <si>
    <t>ღორღი</t>
  </si>
  <si>
    <t>არსებული საფარის მოხსნა ხელით</t>
  </si>
  <si>
    <t xml:space="preserve">სამშელებლო ნაგვის ტრანსპორტირება ნაგავსაყრელზე 7 კმ-ზე  </t>
  </si>
  <si>
    <t>სამონტაჟო სამუშაოები</t>
  </si>
  <si>
    <t>ღორღის საფუძველი სისქ.20სმ</t>
  </si>
  <si>
    <t>ავტოგრეიდერი 79კვტ.</t>
  </si>
  <si>
    <t>ბულდოზერი 79კვტ.</t>
  </si>
  <si>
    <t>საგზაო მტკეპნ. თვითმ. პნევ.სვლაზე 18ტ.</t>
  </si>
  <si>
    <t>საგზაო მტკეპნავი თვითმ. ლუვი 5ტ</t>
  </si>
  <si>
    <t>იგივე, 10-ტონიანი</t>
  </si>
  <si>
    <t>სარწყავი მანქანა</t>
  </si>
  <si>
    <t xml:space="preserve">ღორღი გრანულები Ø10 </t>
  </si>
  <si>
    <t>წყალი</t>
  </si>
  <si>
    <t xml:space="preserve">კაუჩუკის საფარის ქვეშ ბეტონის მომზადების მორწყობა სისქ. 10სმ </t>
  </si>
  <si>
    <t>ბეტონი B15</t>
  </si>
  <si>
    <t>ქვიშა-ცემენტის მშრალი ნარევი სისქით 6სმ 6:1 დატკეპნილი ვიბროდაწნეხილი ფილების ქვეშ</t>
  </si>
  <si>
    <t>ცემენტის გამანაწილებელი</t>
  </si>
  <si>
    <t>ცემენტი</t>
  </si>
  <si>
    <t>ვიბროდაწნეხილი ფილების მოწყობა</t>
  </si>
  <si>
    <t>ფილა 4 სმ</t>
  </si>
  <si>
    <t>ცემენტის ხსნარი</t>
  </si>
  <si>
    <t>კაუჩუკის საფარის მოწყობა</t>
  </si>
  <si>
    <t>კაუჩუკის საფარი</t>
  </si>
  <si>
    <t>პორტლანდცემენტი M500</t>
  </si>
  <si>
    <t>ბეტონის ბორდიურის მოწყობა ბეტონის საძირკველზე</t>
  </si>
  <si>
    <t>ბორდიურის ქვა 08X20</t>
  </si>
  <si>
    <t>ბეტონი ~m200~</t>
  </si>
  <si>
    <t>ინვენტარი</t>
  </si>
  <si>
    <t>გრუნტის დამუშავება ხელით (ორმოები)</t>
  </si>
  <si>
    <t>ზედმეტი გრუნტის დატვირთვა ხელით ავტოთვითმცლელზე</t>
  </si>
  <si>
    <t>გრუნტის ტრანსპორტირება 7 კმ მანძილზე</t>
  </si>
  <si>
    <t>ღორღის საფუძველი სისქ.10სმ</t>
  </si>
  <si>
    <t>ბეტონის მომზადება სიქ. 7სმ ბეტონი ~B7.5~</t>
  </si>
  <si>
    <t>ბეტონი~B7.5~</t>
  </si>
  <si>
    <t>მონ. რ/ბ წერტილოვანი საძირკველბი</t>
  </si>
  <si>
    <t>ბეტონი ~B25~</t>
  </si>
  <si>
    <t>ყალიბის ფიცალი IIIხ. 40მმ-იანი</t>
  </si>
  <si>
    <t>ანაკრები და ჩას. დეტალები</t>
  </si>
  <si>
    <t>ხის სკამი ლითონის კარკასზე</t>
  </si>
  <si>
    <t>ღირებულება</t>
  </si>
  <si>
    <t>სანაგვე ურნა</t>
  </si>
  <si>
    <t>მრავალფუნქციური სასრიალო (სამონტაჟო სამუშაოების გათვალისწინებით იხ.ნახაზი)</t>
  </si>
  <si>
    <t>საქანელა</t>
  </si>
  <si>
    <t>ღორღის საფუძვლის მოწყობა სისქ. 10 სმ</t>
  </si>
  <si>
    <t xml:space="preserve">საძირკვლის მონ. რ/ნ ფილა </t>
  </si>
  <si>
    <t>ბეტონი B22.5</t>
  </si>
  <si>
    <t>ყალიბის ფიცარი</t>
  </si>
  <si>
    <t>საქანელას ხის კონსტრუქცია</t>
  </si>
  <si>
    <t>ხის მასალა (მშრალი)</t>
  </si>
  <si>
    <t>ლურსმანი</t>
  </si>
  <si>
    <t>ანტისეფთიკური პასტა</t>
  </si>
  <si>
    <t>საქანელას ლითონის ელემენტები</t>
  </si>
  <si>
    <t>ამწე მუხლუხა სვლაზე 25 ტონიანი</t>
  </si>
  <si>
    <t>კონსტრუქციის ღირებულება</t>
  </si>
  <si>
    <t>სამონტაჟო ელემენტები</t>
  </si>
  <si>
    <t>ჭანჭიკები</t>
  </si>
  <si>
    <t>ლითონის ელემენტების შერებვა ანტიკოროზიული ლაქით</t>
  </si>
  <si>
    <t>ლაქი</t>
  </si>
  <si>
    <t>ცალი</t>
  </si>
  <si>
    <t>სარეაბილიტაციო ფანჩატურის ღებვა ზეთოვანი საღებავით</t>
  </si>
  <si>
    <t>ზეთის კორლორი</t>
  </si>
  <si>
    <t>საღებავი სრესილი</t>
  </si>
  <si>
    <t>ოლიფა</t>
  </si>
  <si>
    <t>სამუშაოს დასახელება</t>
  </si>
  <si>
    <t>სამონტაჟო სამუშაოების</t>
  </si>
  <si>
    <t>კუბ.მ</t>
  </si>
  <si>
    <t>კაც/სთ</t>
  </si>
  <si>
    <t>ტონა</t>
  </si>
  <si>
    <t>კვ.მ</t>
  </si>
  <si>
    <t>გრძ.მ</t>
  </si>
  <si>
    <t>მ/სთ</t>
  </si>
  <si>
    <t>პროექ.</t>
  </si>
  <si>
    <t>სადემონტაჟო სამუშეოები</t>
  </si>
  <si>
    <t>1000მ³</t>
  </si>
  <si>
    <t>კგ</t>
  </si>
  <si>
    <t>100გრძ/მ.</t>
  </si>
  <si>
    <t>კგ.</t>
  </si>
  <si>
    <t>საერთო სახარჯთაღრიცხვო ღირებულება   (ლარი)</t>
  </si>
  <si>
    <t>სულ I+II თავების ჯამი დღგ-ს გარეშე</t>
  </si>
  <si>
    <t>სატრანსპორტო ხარჯი მასალებზე არაუმეტეს 3%</t>
  </si>
  <si>
    <t>ზედნადები ხარჯები მონტაჟზე (ხელფასზე) არაუმეტეს 75%</t>
  </si>
  <si>
    <t>გეგმიური მოგება არაუმეტეს 8%</t>
  </si>
  <si>
    <t>ზედნადები ხარჯები არაუმეტეს 10%</t>
  </si>
  <si>
    <t>ნორმატიული რესურსი</t>
  </si>
  <si>
    <t xml:space="preserve">          ხელფასი</t>
  </si>
  <si>
    <t xml:space="preserve">   სამშენებლო მექანიზმები </t>
  </si>
  <si>
    <t>ერთ. ფასი</t>
  </si>
  <si>
    <t>სულ ჯამი დღგ-ს გარეშე</t>
  </si>
  <si>
    <t>პროექტით</t>
  </si>
  <si>
    <t>საბაზრო</t>
  </si>
  <si>
    <t>33-204-1 გამ.</t>
  </si>
  <si>
    <t>რ1-3 გამ.</t>
  </si>
  <si>
    <t xml:space="preserve">სრფ2022-II </t>
  </si>
  <si>
    <t>კოდი0488</t>
  </si>
  <si>
    <t>ყალიბის ფიცარიIII ხ. 40მმ-იანი.</t>
  </si>
  <si>
    <t>ლედ სანათი 40 ვტ</t>
  </si>
  <si>
    <t>კოდი0918</t>
  </si>
  <si>
    <t xml:space="preserve">სრფ2022-II თ.15პ.15 </t>
  </si>
  <si>
    <t>კოდი1504</t>
  </si>
  <si>
    <t>კოდი1009</t>
  </si>
  <si>
    <t>კოდი1525</t>
  </si>
  <si>
    <t>კოდი1521</t>
  </si>
  <si>
    <t>კოდი1522</t>
  </si>
  <si>
    <t>კოდი1554</t>
  </si>
  <si>
    <t>კოდი1561</t>
  </si>
  <si>
    <t>11-44. დამატება</t>
  </si>
  <si>
    <t xml:space="preserve">სრფ2022-II თ15პ.15 </t>
  </si>
  <si>
    <t>კოდი0438</t>
  </si>
  <si>
    <t>კოდი0489</t>
  </si>
  <si>
    <t xml:space="preserve">   ნორმატიული რესურსი    </t>
  </si>
  <si>
    <t xml:space="preserve">   სამშენებლო   მექანიზმები </t>
  </si>
  <si>
    <t>სულ.</t>
  </si>
  <si>
    <t>ყალიბის ფიცარიIIIx. 40მმ-იანი.</t>
  </si>
  <si>
    <t>პროექტ.</t>
  </si>
  <si>
    <t xml:space="preserve">სულ I+II თავების ჯამი დღგ-ს გარეშე </t>
  </si>
  <si>
    <t>ხელფასი</t>
  </si>
  <si>
    <t>დემონტაჟი</t>
  </si>
  <si>
    <t>100გრძ.მ</t>
  </si>
  <si>
    <t>ფანჩატური</t>
  </si>
  <si>
    <t>გრუნტის დამუშავება ხელით</t>
  </si>
  <si>
    <t xml:space="preserve">ღორღის საფუძვლის მოწყობა </t>
  </si>
  <si>
    <t>მონ. რ/ბ წიბოვანი ფილა</t>
  </si>
  <si>
    <t>ფანჩატურის ლითონის ელემენტები</t>
  </si>
  <si>
    <t>ლითონის ელემენტების შეღებვა ანტიკოროზიული საღებავით</t>
  </si>
  <si>
    <t>ხის სკამების მოწყობა</t>
  </si>
  <si>
    <t>ანტისეფტიკური პასტა</t>
  </si>
  <si>
    <t>ფიცრის გალაქვა</t>
  </si>
  <si>
    <t>ლითონის ბადე შედუღებული უკრედით
6*150*150 მმ</t>
  </si>
  <si>
    <t xml:space="preserve">ლითონის ბადე </t>
  </si>
  <si>
    <t>დაპრესილი ფანერა (OSB)</t>
  </si>
  <si>
    <t>ფანერა</t>
  </si>
  <si>
    <t>შინგლის გადახურვა</t>
  </si>
  <si>
    <t>№</t>
  </si>
  <si>
    <t>ხარჯთაღრიცხვების და დაანგარიშების №</t>
  </si>
  <si>
    <t xml:space="preserve"> 1-22-1</t>
  </si>
  <si>
    <t>რ14-465გამ.</t>
  </si>
  <si>
    <t>რ11-258</t>
  </si>
  <si>
    <t>10-10-3გამ</t>
  </si>
  <si>
    <t>12-8-5.გამ</t>
  </si>
  <si>
    <t>ა-I  კლასის არმატურა</t>
  </si>
  <si>
    <t>ა-III კლასის არმატურა</t>
  </si>
  <si>
    <t>1-22-1</t>
  </si>
  <si>
    <t>I თავი</t>
  </si>
  <si>
    <t>I თავი ჯამი</t>
  </si>
  <si>
    <t>II თავი</t>
  </si>
  <si>
    <t xml:space="preserve"> II თავი  ჯამი</t>
  </si>
  <si>
    <t>თავი  I + II  ჯამი</t>
  </si>
  <si>
    <t>ხარჯ. №1-1</t>
  </si>
  <si>
    <t>ხარჯ. №1-2</t>
  </si>
  <si>
    <t>ხარჯ. №2-1</t>
  </si>
  <si>
    <t>ხარჯ. №2-2</t>
  </si>
  <si>
    <t>ლოკალურ-რესურსული ხარჯთაღრიცხვა №2-2</t>
  </si>
  <si>
    <t>ლოკალურ-რესურსული ხარჯთაღრიცხვა №2-1</t>
  </si>
  <si>
    <t>ლოკალურ-რესურსული ხარჯთაღრიცხვა №1-2</t>
  </si>
  <si>
    <t>ლოკალურ-რესურსული ხარჯთაღრიცხვა №1-1</t>
  </si>
  <si>
    <t>ლედ  სანათი 40ვტ მონტაჟი</t>
  </si>
  <si>
    <t xml:space="preserve"> 9 აპრილის ხეივნის №33 მრავალბინიანი საცხოვრებელი სახლის ეზოს კეთილმოწყობა</t>
  </si>
  <si>
    <t xml:space="preserve">  9 აპრილის ხეივნის №33 მრავალბინიანი საცხოვრებელი სახლის ეზოს კეთილმოწყობა</t>
  </si>
  <si>
    <t>ქალაქი ფოთი, კოსტავას ქუჩა N4, N6, N8 და 9 აპრილის ხეივანი N33 მრავალბინიანი საცხოვრებელი სახლების ეზოების კეთილმოწყობა.</t>
  </si>
  <si>
    <t>ა-I კლასის არმატურა</t>
  </si>
  <si>
    <t>ჯოჯგინა ამწე 30 ტონიანი</t>
  </si>
  <si>
    <t>მრავალფუნქციური სასრიალო</t>
  </si>
  <si>
    <t>კოსტავას ქუჩა №4, №6 და №8 მრავალბინიანი საცხოვრებელი სახლების ეზოების კეთილმოწყობა</t>
  </si>
  <si>
    <t>9 აპრილის ხეივნი №33 მრავალბინიანი საცხოვრებელი სახლის ეზოს კეთილმოწყობა</t>
  </si>
  <si>
    <t>ქალაქი ფოთი, კოსტავას ქუჩა N4, N6 და N8  მრავალბინიანი საცხოვრებელი  სახლების ეზოების კეთილმოწყობა</t>
  </si>
  <si>
    <t>ქალაქი ფოთი, კოსტავას ქუჩა N4, N6 და N8  მრავალბინიანი საცხოვრებელი სახლების ეზოების კეთილმოწყობა</t>
  </si>
  <si>
    <t>სასრიალოს მოწყობა (სამონტაჟო სამუშაეობის გათვალისწინებით იხ. ნახაზზე)</t>
  </si>
  <si>
    <t>სასრიალო  №4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</si>
</sst>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\ _₾_-;\-* #,##0.00\ _₾_-;_-* &quot;-&quot;??\ _₾_-;_-@_-"/>
    <numFmt numFmtId="164" formatCode="_-* #,##0.00\ _L_a_r_i_-;\-* #,##0.00\ _L_a_r_i_-;_-* &quot;-&quot;??\ _L_a_r_i_-;_-@_-"/>
    <numFmt numFmtId="165" formatCode="_-* #,##0.00_-;\-* #,##0.00_-;_-* &quot;-&quot;??_-;_-@_-"/>
    <numFmt numFmtId="166" formatCode="_(* #,##0.00_);_(* \(#,##0.00\);_(* &quot;-&quot;??_);_(@_)"/>
    <numFmt numFmtId="167" formatCode="_-* #,##0.00_р_._-;\-* #,##0.00_р_._-;_-* &quot;-&quot;??_р_._-;_-@_-"/>
    <numFmt numFmtId="168" formatCode="0.000"/>
    <numFmt numFmtId="169" formatCode="0.0"/>
    <numFmt numFmtId="170" formatCode="0.0000"/>
    <numFmt numFmtId="171" formatCode="_-* #,##0.000_-;\-* #,##0.000_-;_-* &quot;-&quot;??_-;_-@_-"/>
    <numFmt numFmtId="172" formatCode="_-* #,##0.0000_-;\-* #,##0.0000_-;_-* &quot;-&quot;??_-;_-@_-"/>
    <numFmt numFmtId="173" formatCode="_-* #,##0.000_р_._-;\-* #,##0.000_р_._-;_-* &quot;-&quot;??_р_._-;_-@_-"/>
    <numFmt numFmtId="174" formatCode="0.00000"/>
    <numFmt numFmtId="175" formatCode="_-* #,##0.0000_р_._-;\-* #,##0.0000_р_._-;_-* &quot;-&quot;??_р_._-;_-@_-"/>
    <numFmt numFmtId="177" formatCode="_-* #,##0.00000_р_._-;\-* #,##0.00000_р_._-;_-* &quot;-&quot;??_р_._-;_-@_-"/>
  </numFmts>
  <fonts count="73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  <charset val="204"/>
    </font>
    <font>
      <sz val="12"/>
      <name val="AcadNusx"/>
    </font>
    <font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9"/>
      <name val="宋体"/>
      <charset val="134"/>
    </font>
    <font>
      <sz val="12"/>
      <name val="Arachveulebrivi Thin"/>
      <family val="2"/>
    </font>
    <font>
      <sz val="11"/>
      <name val="Arachveulebrivi Thin"/>
      <family val="2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sz val="14"/>
      <name val="Cambria"/>
      <family val="1"/>
      <scheme val="maj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sz val="11"/>
      <name val="Cambria"/>
      <family val="1"/>
      <scheme val="major"/>
    </font>
    <font>
      <sz val="9"/>
      <name val="Cambria"/>
      <family val="1"/>
      <scheme val="major"/>
    </font>
    <font>
      <b/>
      <sz val="11"/>
      <name val="Cambria"/>
      <family val="1"/>
      <scheme val="major"/>
    </font>
    <font>
      <u/>
      <sz val="11"/>
      <name val="Cambria"/>
      <family val="1"/>
      <scheme val="major"/>
    </font>
    <font>
      <b/>
      <u/>
      <sz val="11"/>
      <name val="Cambria"/>
      <family val="1"/>
      <scheme val="major"/>
    </font>
    <font>
      <sz val="11"/>
      <color theme="1"/>
      <name val="Cambria"/>
      <family val="1"/>
      <scheme val="major"/>
    </font>
    <font>
      <sz val="8"/>
      <name val="Cambria"/>
      <family val="1"/>
      <scheme val="major"/>
    </font>
    <font>
      <b/>
      <sz val="12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b/>
      <u/>
      <sz val="11"/>
      <name val="Cambria"/>
      <family val="1"/>
      <charset val="204"/>
      <scheme val="major"/>
    </font>
    <font>
      <b/>
      <sz val="12"/>
      <color rgb="FFFF0000"/>
      <name val="Sylfaen"/>
      <family val="1"/>
    </font>
    <font>
      <b/>
      <sz val="11"/>
      <name val="Sylfaen"/>
      <family val="1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911">
    <xf numFmtId="0" fontId="0" fillId="0" borderId="0"/>
    <xf numFmtId="0" fontId="4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5" fillId="2" borderId="0" applyNumberFormat="0" applyBorder="0" applyAlignment="0" applyProtection="0"/>
    <xf numFmtId="0" fontId="1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5" fillId="3" borderId="0" applyNumberFormat="0" applyBorder="0" applyAlignment="0" applyProtection="0"/>
    <xf numFmtId="0" fontId="1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5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5" fillId="6" borderId="0" applyNumberFormat="0" applyBorder="0" applyAlignment="0" applyProtection="0"/>
    <xf numFmtId="0" fontId="1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5" fillId="5" borderId="0" applyNumberFormat="0" applyBorder="0" applyAlignment="0" applyProtection="0"/>
    <xf numFmtId="0" fontId="1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1" borderId="0" applyNumberFormat="0" applyBorder="0" applyAlignment="0" applyProtection="0"/>
    <xf numFmtId="0" fontId="2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2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2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2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2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2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2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0" fontId="9" fillId="21" borderId="2" applyNumberFormat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10" fillId="0" borderId="0" applyFont="0" applyFill="0" applyBorder="0" applyAlignment="0" applyProtection="0"/>
    <xf numFmtId="165" fontId="49" fillId="0" borderId="0" applyFont="0" applyFill="0" applyBorder="0" applyAlignment="0" applyProtection="0"/>
    <xf numFmtId="172" fontId="45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8" fillId="0" borderId="0" applyFont="0" applyFill="0" applyBorder="0" applyAlignment="0" applyProtection="0"/>
    <xf numFmtId="169" fontId="46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48" fillId="0" borderId="0" applyFont="0" applyFill="0" applyBorder="0" applyAlignment="0" applyProtection="0"/>
    <xf numFmtId="169" fontId="46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2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13" fillId="0" borderId="3" applyNumberFormat="0" applyFill="0" applyAlignment="0" applyProtection="0"/>
    <xf numFmtId="0" fontId="33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14" fillId="0" borderId="4" applyNumberFormat="0" applyFill="0" applyAlignment="0" applyProtection="0"/>
    <xf numFmtId="0" fontId="34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15" fillId="0" borderId="5" applyNumberFormat="0" applyFill="0" applyAlignment="0" applyProtection="0"/>
    <xf numFmtId="0" fontId="3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5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36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8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49" fillId="0" borderId="0"/>
    <xf numFmtId="0" fontId="48" fillId="0" borderId="0"/>
    <xf numFmtId="0" fontId="49" fillId="0" borderId="0"/>
    <xf numFmtId="0" fontId="48" fillId="0" borderId="0"/>
    <xf numFmtId="0" fontId="48" fillId="0" borderId="0"/>
    <xf numFmtId="0" fontId="49" fillId="0" borderId="0"/>
    <xf numFmtId="0" fontId="48" fillId="0" borderId="0"/>
    <xf numFmtId="0" fontId="49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9" fillId="0" borderId="0"/>
    <xf numFmtId="0" fontId="48" fillId="0" borderId="0"/>
    <xf numFmtId="0" fontId="47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48" fillId="0" borderId="0"/>
    <xf numFmtId="0" fontId="3" fillId="0" borderId="0"/>
    <xf numFmtId="0" fontId="3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3" fillId="0" borderId="0"/>
    <xf numFmtId="0" fontId="46" fillId="0" borderId="0"/>
    <xf numFmtId="0" fontId="3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8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0" fontId="3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0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8" fillId="0" borderId="0"/>
    <xf numFmtId="0" fontId="4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25" fillId="0" borderId="0"/>
    <xf numFmtId="0" fontId="3" fillId="0" borderId="0"/>
    <xf numFmtId="0" fontId="2" fillId="0" borderId="0"/>
    <xf numFmtId="0" fontId="51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2" fillId="0" borderId="0"/>
    <xf numFmtId="0" fontId="48" fillId="0" borderId="0"/>
    <xf numFmtId="0" fontId="42" fillId="0" borderId="0"/>
    <xf numFmtId="0" fontId="3" fillId="0" borderId="0"/>
    <xf numFmtId="0" fontId="46" fillId="0" borderId="0"/>
    <xf numFmtId="0" fontId="49" fillId="0" borderId="0"/>
    <xf numFmtId="0" fontId="49" fillId="0" borderId="0"/>
    <xf numFmtId="0" fontId="3" fillId="0" borderId="0"/>
    <xf numFmtId="0" fontId="52" fillId="24" borderId="0" applyNumberFormat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9" fillId="0" borderId="0"/>
    <xf numFmtId="0" fontId="4" fillId="0" borderId="0"/>
    <xf numFmtId="0" fontId="48" fillId="0" borderId="0"/>
    <xf numFmtId="0" fontId="48" fillId="0" borderId="0"/>
    <xf numFmtId="0" fontId="49" fillId="0" borderId="0"/>
    <xf numFmtId="166" fontId="3" fillId="0" borderId="0" applyFont="0" applyFill="0" applyBorder="0" applyAlignment="0" applyProtection="0"/>
    <xf numFmtId="0" fontId="53" fillId="0" borderId="0">
      <alignment vertical="center"/>
    </xf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428">
    <xf numFmtId="0" fontId="0" fillId="0" borderId="0" xfId="0"/>
    <xf numFmtId="0" fontId="44" fillId="25" borderId="0" xfId="0" applyFont="1" applyFill="1" applyAlignment="1">
      <alignment vertical="center" wrapText="1"/>
    </xf>
    <xf numFmtId="0" fontId="44" fillId="25" borderId="0" xfId="0" applyFont="1" applyFill="1"/>
    <xf numFmtId="0" fontId="43" fillId="25" borderId="0" xfId="871" applyFont="1" applyFill="1" applyAlignment="1">
      <alignment horizontal="center"/>
    </xf>
    <xf numFmtId="0" fontId="44" fillId="25" borderId="0" xfId="674" applyFont="1" applyFill="1" applyAlignment="1">
      <alignment horizontal="center"/>
    </xf>
    <xf numFmtId="0" fontId="43" fillId="25" borderId="0" xfId="674" applyFont="1" applyFill="1" applyAlignment="1">
      <alignment horizontal="center"/>
    </xf>
    <xf numFmtId="0" fontId="54" fillId="25" borderId="0" xfId="0" applyFont="1" applyFill="1" applyAlignment="1">
      <alignment horizontal="center"/>
    </xf>
    <xf numFmtId="0" fontId="43" fillId="25" borderId="0" xfId="867" applyFont="1" applyFill="1" applyAlignment="1">
      <alignment horizontal="center" vertical="center" wrapText="1"/>
    </xf>
    <xf numFmtId="0" fontId="43" fillId="25" borderId="0" xfId="867" applyFont="1" applyFill="1" applyAlignment="1">
      <alignment horizontal="center"/>
    </xf>
    <xf numFmtId="0" fontId="44" fillId="25" borderId="0" xfId="905" applyFont="1" applyFill="1" applyAlignment="1">
      <alignment horizontal="center" vertical="center"/>
    </xf>
    <xf numFmtId="0" fontId="44" fillId="25" borderId="0" xfId="907" applyFont="1" applyFill="1" applyAlignment="1">
      <alignment horizontal="center" vertical="center"/>
    </xf>
    <xf numFmtId="0" fontId="44" fillId="25" borderId="0" xfId="704" applyFont="1" applyFill="1" applyAlignment="1">
      <alignment horizontal="center" vertical="center"/>
    </xf>
    <xf numFmtId="0" fontId="44" fillId="25" borderId="0" xfId="761" applyFont="1" applyFill="1" applyAlignment="1">
      <alignment vertical="center"/>
    </xf>
    <xf numFmtId="0" fontId="44" fillId="25" borderId="0" xfId="761" applyFont="1" applyFill="1" applyAlignment="1">
      <alignment horizontal="center" vertical="center"/>
    </xf>
    <xf numFmtId="0" fontId="44" fillId="25" borderId="0" xfId="738" applyFont="1" applyFill="1" applyAlignment="1">
      <alignment vertical="center" wrapText="1"/>
    </xf>
    <xf numFmtId="0" fontId="61" fillId="0" borderId="0" xfId="706" applyFont="1"/>
    <xf numFmtId="0" fontId="57" fillId="0" borderId="0" xfId="706" applyFont="1" applyAlignment="1">
      <alignment horizontal="center"/>
    </xf>
    <xf numFmtId="0" fontId="57" fillId="0" borderId="0" xfId="706" applyFont="1"/>
    <xf numFmtId="0" fontId="61" fillId="0" borderId="0" xfId="706" applyFont="1" applyAlignment="1">
      <alignment vertical="center"/>
    </xf>
    <xf numFmtId="0" fontId="61" fillId="0" borderId="0" xfId="706" applyFont="1" applyAlignment="1">
      <alignment vertical="center" wrapText="1"/>
    </xf>
    <xf numFmtId="0" fontId="57" fillId="25" borderId="0" xfId="674" applyFont="1" applyFill="1" applyAlignment="1">
      <alignment horizontal="center"/>
    </xf>
    <xf numFmtId="0" fontId="56" fillId="25" borderId="12" xfId="906" applyFont="1" applyFill="1" applyBorder="1" applyAlignment="1">
      <alignment horizontal="center"/>
    </xf>
    <xf numFmtId="0" fontId="56" fillId="25" borderId="16" xfId="906" applyFont="1" applyFill="1" applyBorder="1" applyAlignment="1">
      <alignment horizontal="center"/>
    </xf>
    <xf numFmtId="0" fontId="56" fillId="25" borderId="13" xfId="906" applyFont="1" applyFill="1" applyBorder="1" applyAlignment="1">
      <alignment horizontal="center"/>
    </xf>
    <xf numFmtId="0" fontId="56" fillId="25" borderId="19" xfId="906" applyFont="1" applyFill="1" applyBorder="1" applyAlignment="1">
      <alignment horizontal="center"/>
    </xf>
    <xf numFmtId="0" fontId="56" fillId="25" borderId="16" xfId="789" applyFont="1" applyFill="1" applyBorder="1" applyAlignment="1">
      <alignment horizontal="center"/>
    </xf>
    <xf numFmtId="0" fontId="63" fillId="25" borderId="16" xfId="789" applyFont="1" applyFill="1" applyBorder="1" applyAlignment="1">
      <alignment horizontal="center"/>
    </xf>
    <xf numFmtId="0" fontId="61" fillId="25" borderId="17" xfId="0" applyFont="1" applyFill="1" applyBorder="1" applyAlignment="1">
      <alignment horizontal="center" vertical="center"/>
    </xf>
    <xf numFmtId="0" fontId="61" fillId="25" borderId="17" xfId="0" applyFont="1" applyFill="1" applyBorder="1" applyAlignment="1">
      <alignment horizontal="center" vertical="center" wrapText="1"/>
    </xf>
    <xf numFmtId="0" fontId="61" fillId="25" borderId="14" xfId="0" applyFont="1" applyFill="1" applyBorder="1" applyAlignment="1">
      <alignment horizontal="center"/>
    </xf>
    <xf numFmtId="0" fontId="61" fillId="25" borderId="14" xfId="738" applyFont="1" applyFill="1" applyBorder="1" applyAlignment="1">
      <alignment horizontal="center" vertical="center" wrapText="1"/>
    </xf>
    <xf numFmtId="0" fontId="61" fillId="25" borderId="16" xfId="905" applyFont="1" applyFill="1" applyBorder="1" applyAlignment="1">
      <alignment horizontal="center" vertical="center"/>
    </xf>
    <xf numFmtId="17" fontId="62" fillId="25" borderId="16" xfId="905" applyNumberFormat="1" applyFont="1" applyFill="1" applyBorder="1" applyAlignment="1">
      <alignment horizontal="center" vertical="center"/>
    </xf>
    <xf numFmtId="0" fontId="56" fillId="25" borderId="16" xfId="0" applyFont="1" applyFill="1" applyBorder="1" applyAlignment="1">
      <alignment horizontal="center" vertical="center" wrapText="1"/>
    </xf>
    <xf numFmtId="168" fontId="62" fillId="25" borderId="16" xfId="905" applyNumberFormat="1" applyFont="1" applyFill="1" applyBorder="1" applyAlignment="1">
      <alignment horizontal="center" vertical="center"/>
    </xf>
    <xf numFmtId="2" fontId="61" fillId="25" borderId="16" xfId="905" applyNumberFormat="1" applyFont="1" applyFill="1" applyBorder="1" applyAlignment="1">
      <alignment horizontal="center" vertical="center"/>
    </xf>
    <xf numFmtId="0" fontId="61" fillId="25" borderId="16" xfId="789" applyFont="1" applyFill="1" applyBorder="1" applyAlignment="1">
      <alignment horizontal="center" vertical="center"/>
    </xf>
    <xf numFmtId="2" fontId="61" fillId="25" borderId="16" xfId="789" applyNumberFormat="1" applyFont="1" applyFill="1" applyBorder="1" applyAlignment="1">
      <alignment horizontal="center" vertical="center"/>
    </xf>
    <xf numFmtId="0" fontId="63" fillId="25" borderId="16" xfId="625" applyFont="1" applyFill="1" applyBorder="1" applyAlignment="1">
      <alignment horizontal="center"/>
    </xf>
    <xf numFmtId="0" fontId="61" fillId="25" borderId="16" xfId="871" applyFont="1" applyFill="1" applyBorder="1" applyAlignment="1">
      <alignment horizontal="center"/>
    </xf>
    <xf numFmtId="0" fontId="63" fillId="25" borderId="16" xfId="871" applyFont="1" applyFill="1" applyBorder="1" applyAlignment="1">
      <alignment horizontal="center"/>
    </xf>
    <xf numFmtId="168" fontId="63" fillId="25" borderId="16" xfId="871" applyNumberFormat="1" applyFont="1" applyFill="1" applyBorder="1" applyAlignment="1">
      <alignment horizontal="center"/>
    </xf>
    <xf numFmtId="2" fontId="63" fillId="25" borderId="16" xfId="871" applyNumberFormat="1" applyFont="1" applyFill="1" applyBorder="1" applyAlignment="1">
      <alignment horizontal="center"/>
    </xf>
    <xf numFmtId="168" fontId="63" fillId="25" borderId="16" xfId="625" applyNumberFormat="1" applyFont="1" applyFill="1" applyBorder="1" applyAlignment="1">
      <alignment horizontal="center"/>
    </xf>
    <xf numFmtId="2" fontId="63" fillId="25" borderId="16" xfId="625" applyNumberFormat="1" applyFont="1" applyFill="1" applyBorder="1" applyAlignment="1">
      <alignment horizontal="center"/>
    </xf>
    <xf numFmtId="0" fontId="61" fillId="25" borderId="17" xfId="0" applyFont="1" applyFill="1" applyBorder="1" applyAlignment="1">
      <alignment horizontal="center"/>
    </xf>
    <xf numFmtId="0" fontId="61" fillId="25" borderId="0" xfId="0" applyFont="1" applyFill="1" applyAlignment="1">
      <alignment horizontal="center"/>
    </xf>
    <xf numFmtId="0" fontId="61" fillId="25" borderId="23" xfId="0" applyFont="1" applyFill="1" applyBorder="1" applyAlignment="1">
      <alignment horizontal="center"/>
    </xf>
    <xf numFmtId="0" fontId="61" fillId="25" borderId="14" xfId="903" applyFont="1" applyFill="1" applyBorder="1" applyAlignment="1">
      <alignment horizontal="center" vertical="center" wrapText="1"/>
    </xf>
    <xf numFmtId="0" fontId="61" fillId="25" borderId="17" xfId="867" applyFont="1" applyFill="1" applyBorder="1" applyAlignment="1">
      <alignment horizontal="center" vertical="center" wrapText="1"/>
    </xf>
    <xf numFmtId="0" fontId="61" fillId="25" borderId="17" xfId="867" applyFont="1" applyFill="1" applyBorder="1" applyAlignment="1">
      <alignment horizontal="center"/>
    </xf>
    <xf numFmtId="0" fontId="61" fillId="25" borderId="14" xfId="867" applyFont="1" applyFill="1" applyBorder="1" applyAlignment="1">
      <alignment horizontal="center"/>
    </xf>
    <xf numFmtId="0" fontId="61" fillId="25" borderId="14" xfId="0" applyFont="1" applyFill="1" applyBorder="1" applyAlignment="1">
      <alignment horizontal="center" vertical="center"/>
    </xf>
    <xf numFmtId="0" fontId="61" fillId="25" borderId="16" xfId="907" applyFont="1" applyFill="1" applyBorder="1" applyAlignment="1">
      <alignment horizontal="center" vertical="center"/>
    </xf>
    <xf numFmtId="0" fontId="60" fillId="25" borderId="16" xfId="907" applyFont="1" applyFill="1" applyBorder="1" applyAlignment="1">
      <alignment horizontal="center" vertical="center"/>
    </xf>
    <xf numFmtId="168" fontId="60" fillId="25" borderId="16" xfId="907" applyNumberFormat="1" applyFont="1" applyFill="1" applyBorder="1" applyAlignment="1">
      <alignment horizontal="center" vertical="center"/>
    </xf>
    <xf numFmtId="170" fontId="60" fillId="25" borderId="16" xfId="907" applyNumberFormat="1" applyFont="1" applyFill="1" applyBorder="1" applyAlignment="1">
      <alignment horizontal="center" vertical="center"/>
    </xf>
    <xf numFmtId="2" fontId="60" fillId="25" borderId="16" xfId="907" applyNumberFormat="1" applyFont="1" applyFill="1" applyBorder="1" applyAlignment="1">
      <alignment horizontal="center" vertical="center"/>
    </xf>
    <xf numFmtId="0" fontId="61" fillId="25" borderId="16" xfId="907" applyFont="1" applyFill="1" applyBorder="1" applyAlignment="1">
      <alignment horizontal="center" vertical="center" wrapText="1"/>
    </xf>
    <xf numFmtId="9" fontId="60" fillId="25" borderId="16" xfId="818" applyFont="1" applyFill="1" applyBorder="1" applyAlignment="1">
      <alignment horizontal="center" vertical="center" wrapText="1"/>
    </xf>
    <xf numFmtId="168" fontId="60" fillId="25" borderId="16" xfId="907" applyNumberFormat="1" applyFont="1" applyFill="1" applyBorder="1" applyAlignment="1">
      <alignment horizontal="center" vertical="center" wrapText="1"/>
    </xf>
    <xf numFmtId="2" fontId="60" fillId="25" borderId="16" xfId="907" applyNumberFormat="1" applyFont="1" applyFill="1" applyBorder="1" applyAlignment="1">
      <alignment horizontal="center" vertical="center" wrapText="1"/>
    </xf>
    <xf numFmtId="0" fontId="60" fillId="25" borderId="16" xfId="907" applyFont="1" applyFill="1" applyBorder="1" applyAlignment="1">
      <alignment horizontal="center" vertical="center" wrapText="1"/>
    </xf>
    <xf numFmtId="9" fontId="60" fillId="25" borderId="16" xfId="818" applyFont="1" applyFill="1" applyBorder="1" applyAlignment="1">
      <alignment horizontal="center" vertical="center"/>
    </xf>
    <xf numFmtId="0" fontId="56" fillId="25" borderId="0" xfId="674" applyFont="1" applyFill="1" applyAlignment="1">
      <alignment horizontal="center"/>
    </xf>
    <xf numFmtId="0" fontId="57" fillId="25" borderId="0" xfId="706" applyFont="1" applyFill="1"/>
    <xf numFmtId="0" fontId="56" fillId="25" borderId="21" xfId="789" applyFont="1" applyFill="1" applyBorder="1" applyAlignment="1">
      <alignment horizontal="center"/>
    </xf>
    <xf numFmtId="0" fontId="61" fillId="25" borderId="0" xfId="789" applyFont="1" applyFill="1" applyAlignment="1">
      <alignment horizontal="center"/>
    </xf>
    <xf numFmtId="0" fontId="57" fillId="25" borderId="0" xfId="870" applyFont="1" applyFill="1" applyAlignment="1">
      <alignment horizontal="center"/>
    </xf>
    <xf numFmtId="0" fontId="56" fillId="25" borderId="10" xfId="789" applyFont="1" applyFill="1" applyBorder="1" applyAlignment="1">
      <alignment horizontal="center"/>
    </xf>
    <xf numFmtId="0" fontId="56" fillId="25" borderId="12" xfId="789" applyFont="1" applyFill="1" applyBorder="1" applyAlignment="1">
      <alignment horizontal="center"/>
    </xf>
    <xf numFmtId="0" fontId="56" fillId="25" borderId="13" xfId="789" applyFont="1" applyFill="1" applyBorder="1" applyAlignment="1">
      <alignment horizontal="center"/>
    </xf>
    <xf numFmtId="0" fontId="56" fillId="25" borderId="19" xfId="789" applyFont="1" applyFill="1" applyBorder="1" applyAlignment="1">
      <alignment horizontal="center"/>
    </xf>
    <xf numFmtId="0" fontId="61" fillId="25" borderId="13" xfId="871" applyFont="1" applyFill="1" applyBorder="1" applyAlignment="1">
      <alignment horizontal="center"/>
    </xf>
    <xf numFmtId="0" fontId="61" fillId="25" borderId="16" xfId="789" applyFont="1" applyFill="1" applyBorder="1" applyAlignment="1">
      <alignment horizontal="center" vertical="top" wrapText="1"/>
    </xf>
    <xf numFmtId="0" fontId="61" fillId="25" borderId="13" xfId="789" applyFont="1" applyFill="1" applyBorder="1" applyAlignment="1">
      <alignment horizontal="center"/>
    </xf>
    <xf numFmtId="0" fontId="61" fillId="25" borderId="16" xfId="789" applyFont="1" applyFill="1" applyBorder="1" applyAlignment="1">
      <alignment horizontal="center"/>
    </xf>
    <xf numFmtId="0" fontId="61" fillId="25" borderId="14" xfId="0" applyFont="1" applyFill="1" applyBorder="1" applyAlignment="1">
      <alignment horizontal="center" vertical="center" wrapText="1"/>
    </xf>
    <xf numFmtId="0" fontId="61" fillId="25" borderId="0" xfId="0" applyFont="1" applyFill="1"/>
    <xf numFmtId="0" fontId="61" fillId="25" borderId="16" xfId="870" applyFont="1" applyFill="1" applyBorder="1" applyAlignment="1">
      <alignment horizontal="center"/>
    </xf>
    <xf numFmtId="0" fontId="63" fillId="25" borderId="16" xfId="870" applyFont="1" applyFill="1" applyBorder="1" applyAlignment="1">
      <alignment horizontal="center"/>
    </xf>
    <xf numFmtId="168" fontId="61" fillId="25" borderId="16" xfId="870" applyNumberFormat="1" applyFont="1" applyFill="1" applyBorder="1" applyAlignment="1">
      <alignment horizontal="center"/>
    </xf>
    <xf numFmtId="2" fontId="61" fillId="25" borderId="16" xfId="870" applyNumberFormat="1" applyFont="1" applyFill="1" applyBorder="1" applyAlignment="1">
      <alignment horizontal="center"/>
    </xf>
    <xf numFmtId="2" fontId="63" fillId="25" borderId="16" xfId="870" applyNumberFormat="1" applyFont="1" applyFill="1" applyBorder="1" applyAlignment="1">
      <alignment horizontal="center"/>
    </xf>
    <xf numFmtId="0" fontId="56" fillId="25" borderId="0" xfId="870" applyFont="1" applyFill="1" applyAlignment="1">
      <alignment horizontal="center"/>
    </xf>
    <xf numFmtId="0" fontId="61" fillId="25" borderId="0" xfId="871" applyFont="1" applyFill="1"/>
    <xf numFmtId="0" fontId="61" fillId="25" borderId="0" xfId="0" applyFont="1" applyFill="1" applyAlignment="1">
      <alignment vertical="center" wrapText="1"/>
    </xf>
    <xf numFmtId="0" fontId="61" fillId="25" borderId="0" xfId="907" applyFont="1" applyFill="1" applyAlignment="1">
      <alignment horizontal="center" vertical="center"/>
    </xf>
    <xf numFmtId="0" fontId="57" fillId="25" borderId="0" xfId="871" applyFont="1" applyFill="1" applyAlignment="1">
      <alignment horizontal="center"/>
    </xf>
    <xf numFmtId="0" fontId="61" fillId="25" borderId="0" xfId="870" applyFont="1" applyFill="1" applyAlignment="1">
      <alignment horizontal="center"/>
    </xf>
    <xf numFmtId="173" fontId="61" fillId="25" borderId="17" xfId="491" applyNumberFormat="1" applyFont="1" applyFill="1" applyBorder="1" applyAlignment="1">
      <alignment horizontal="center" vertical="center"/>
    </xf>
    <xf numFmtId="173" fontId="61" fillId="25" borderId="18" xfId="491" applyNumberFormat="1" applyFont="1" applyFill="1" applyBorder="1" applyAlignment="1">
      <alignment horizontal="center" vertical="center"/>
    </xf>
    <xf numFmtId="175" fontId="63" fillId="25" borderId="16" xfId="491" applyNumberFormat="1" applyFont="1" applyFill="1" applyBorder="1" applyAlignment="1">
      <alignment horizontal="center" vertical="center"/>
    </xf>
    <xf numFmtId="175" fontId="61" fillId="25" borderId="16" xfId="491" applyNumberFormat="1" applyFont="1" applyFill="1" applyBorder="1" applyAlignment="1">
      <alignment horizontal="center" vertical="center"/>
    </xf>
    <xf numFmtId="175" fontId="61" fillId="25" borderId="16" xfId="491" applyNumberFormat="1" applyFont="1" applyFill="1" applyBorder="1" applyAlignment="1">
      <alignment horizontal="center" vertical="center" wrapText="1"/>
    </xf>
    <xf numFmtId="0" fontId="61" fillId="25" borderId="17" xfId="629" applyFont="1" applyFill="1" applyBorder="1" applyAlignment="1">
      <alignment horizontal="center" vertical="center" wrapText="1"/>
    </xf>
    <xf numFmtId="9" fontId="63" fillId="25" borderId="16" xfId="818" applyFont="1" applyFill="1" applyBorder="1" applyAlignment="1">
      <alignment horizontal="center"/>
    </xf>
    <xf numFmtId="0" fontId="57" fillId="25" borderId="0" xfId="0" applyFont="1" applyFill="1" applyAlignment="1">
      <alignment horizontal="center"/>
    </xf>
    <xf numFmtId="9" fontId="63" fillId="25" borderId="16" xfId="871" applyNumberFormat="1" applyFont="1" applyFill="1" applyBorder="1" applyAlignment="1">
      <alignment horizontal="center"/>
    </xf>
    <xf numFmtId="0" fontId="61" fillId="25" borderId="0" xfId="0" applyFont="1" applyFill="1" applyAlignment="1">
      <alignment horizontal="center" vertical="center" wrapText="1"/>
    </xf>
    <xf numFmtId="2" fontId="60" fillId="25" borderId="16" xfId="625" applyNumberFormat="1" applyFont="1" applyFill="1" applyBorder="1" applyAlignment="1">
      <alignment horizontal="center"/>
    </xf>
    <xf numFmtId="0" fontId="61" fillId="25" borderId="17" xfId="628" applyFont="1" applyFill="1" applyBorder="1" applyAlignment="1">
      <alignment horizontal="center" vertical="center"/>
    </xf>
    <xf numFmtId="0" fontId="61" fillId="25" borderId="17" xfId="628" applyFont="1" applyFill="1" applyBorder="1" applyAlignment="1">
      <alignment horizontal="center" vertical="center" wrapText="1"/>
    </xf>
    <xf numFmtId="0" fontId="44" fillId="25" borderId="0" xfId="628" applyFont="1" applyFill="1" applyAlignment="1">
      <alignment vertical="center" wrapText="1"/>
    </xf>
    <xf numFmtId="0" fontId="61" fillId="25" borderId="14" xfId="628" applyFont="1" applyFill="1" applyBorder="1" applyAlignment="1">
      <alignment horizontal="center"/>
    </xf>
    <xf numFmtId="0" fontId="44" fillId="25" borderId="0" xfId="628" applyFont="1" applyFill="1"/>
    <xf numFmtId="0" fontId="44" fillId="25" borderId="0" xfId="0" applyFont="1" applyFill="1" applyAlignment="1">
      <alignment horizontal="center" vertical="center" wrapText="1"/>
    </xf>
    <xf numFmtId="0" fontId="44" fillId="25" borderId="0" xfId="0" applyFont="1" applyFill="1" applyAlignment="1">
      <alignment horizontal="center"/>
    </xf>
    <xf numFmtId="0" fontId="44" fillId="25" borderId="0" xfId="905" applyFont="1" applyFill="1" applyAlignment="1">
      <alignment horizontal="center" vertical="center" wrapText="1"/>
    </xf>
    <xf numFmtId="0" fontId="61" fillId="25" borderId="17" xfId="629" applyFont="1" applyFill="1" applyBorder="1" applyAlignment="1">
      <alignment horizontal="center"/>
    </xf>
    <xf numFmtId="0" fontId="43" fillId="25" borderId="0" xfId="628" applyFont="1" applyFill="1" applyAlignment="1">
      <alignment horizontal="center" vertical="center"/>
    </xf>
    <xf numFmtId="0" fontId="43" fillId="25" borderId="0" xfId="628" applyFont="1" applyFill="1" applyAlignment="1">
      <alignment horizontal="center"/>
    </xf>
    <xf numFmtId="0" fontId="43" fillId="25" borderId="0" xfId="628" applyFont="1" applyFill="1" applyAlignment="1">
      <alignment horizontal="center" vertical="center" wrapText="1"/>
    </xf>
    <xf numFmtId="0" fontId="61" fillId="25" borderId="14" xfId="629" applyFont="1" applyFill="1" applyBorder="1" applyAlignment="1">
      <alignment horizontal="center"/>
    </xf>
    <xf numFmtId="0" fontId="61" fillId="25" borderId="17" xfId="905" applyFont="1" applyFill="1" applyBorder="1" applyAlignment="1">
      <alignment horizontal="center" vertical="center" wrapText="1"/>
    </xf>
    <xf numFmtId="0" fontId="43" fillId="25" borderId="0" xfId="905" applyFont="1" applyFill="1" applyAlignment="1">
      <alignment horizontal="center" vertical="center" wrapText="1"/>
    </xf>
    <xf numFmtId="0" fontId="61" fillId="25" borderId="17" xfId="905" applyFont="1" applyFill="1" applyBorder="1" applyAlignment="1">
      <alignment horizontal="center"/>
    </xf>
    <xf numFmtId="0" fontId="43" fillId="25" borderId="0" xfId="905" applyFont="1" applyFill="1" applyAlignment="1">
      <alignment horizontal="center"/>
    </xf>
    <xf numFmtId="0" fontId="61" fillId="25" borderId="14" xfId="905" applyFont="1" applyFill="1" applyBorder="1" applyAlignment="1">
      <alignment horizontal="center"/>
    </xf>
    <xf numFmtId="0" fontId="61" fillId="25" borderId="17" xfId="905" applyFont="1" applyFill="1" applyBorder="1" applyAlignment="1">
      <alignment horizontal="center" vertical="center"/>
    </xf>
    <xf numFmtId="0" fontId="61" fillId="25" borderId="14" xfId="905" applyFont="1" applyFill="1" applyBorder="1" applyAlignment="1">
      <alignment horizontal="center" vertical="center"/>
    </xf>
    <xf numFmtId="1" fontId="61" fillId="25" borderId="17" xfId="640" applyNumberFormat="1" applyFont="1" applyFill="1" applyBorder="1" applyAlignment="1">
      <alignment horizontal="center" vertical="center" wrapText="1"/>
    </xf>
    <xf numFmtId="0" fontId="44" fillId="25" borderId="0" xfId="640" applyFont="1" applyFill="1" applyAlignment="1">
      <alignment horizontal="center" vertical="center" wrapText="1"/>
    </xf>
    <xf numFmtId="0" fontId="61" fillId="25" borderId="17" xfId="640" applyFont="1" applyFill="1" applyBorder="1" applyAlignment="1">
      <alignment horizontal="center"/>
    </xf>
    <xf numFmtId="0" fontId="44" fillId="25" borderId="0" xfId="640" applyFont="1" applyFill="1" applyAlignment="1">
      <alignment horizontal="center"/>
    </xf>
    <xf numFmtId="0" fontId="43" fillId="25" borderId="0" xfId="640" applyFont="1" applyFill="1" applyAlignment="1">
      <alignment horizontal="center"/>
    </xf>
    <xf numFmtId="0" fontId="44" fillId="25" borderId="0" xfId="903" applyFont="1" applyFill="1" applyAlignment="1">
      <alignment horizontal="center" vertical="center" wrapText="1"/>
    </xf>
    <xf numFmtId="0" fontId="55" fillId="25" borderId="0" xfId="0" applyFont="1" applyFill="1" applyAlignment="1">
      <alignment horizontal="center"/>
    </xf>
    <xf numFmtId="1" fontId="56" fillId="25" borderId="17" xfId="872" applyNumberFormat="1" applyFont="1" applyFill="1" applyBorder="1" applyAlignment="1">
      <alignment horizontal="center" vertical="center" wrapText="1"/>
    </xf>
    <xf numFmtId="0" fontId="43" fillId="25" borderId="0" xfId="872" applyFont="1" applyFill="1" applyAlignment="1">
      <alignment horizontal="center" vertical="center" wrapText="1"/>
    </xf>
    <xf numFmtId="0" fontId="61" fillId="25" borderId="17" xfId="872" applyFont="1" applyFill="1" applyBorder="1" applyAlignment="1">
      <alignment horizontal="center"/>
    </xf>
    <xf numFmtId="0" fontId="43" fillId="25" borderId="0" xfId="872" applyFont="1" applyFill="1" applyAlignment="1">
      <alignment horizontal="center"/>
    </xf>
    <xf numFmtId="0" fontId="44" fillId="25" borderId="0" xfId="872" applyFont="1" applyFill="1" applyAlignment="1">
      <alignment horizontal="center"/>
    </xf>
    <xf numFmtId="0" fontId="61" fillId="25" borderId="17" xfId="865" applyFont="1" applyFill="1" applyBorder="1" applyAlignment="1">
      <alignment horizontal="center" vertical="center" wrapText="1"/>
    </xf>
    <xf numFmtId="0" fontId="44" fillId="25" borderId="0" xfId="865" applyFont="1" applyFill="1" applyAlignment="1">
      <alignment horizontal="center" vertical="center" wrapText="1"/>
    </xf>
    <xf numFmtId="0" fontId="61" fillId="25" borderId="17" xfId="865" applyFont="1" applyFill="1" applyBorder="1" applyAlignment="1">
      <alignment horizontal="center"/>
    </xf>
    <xf numFmtId="0" fontId="44" fillId="25" borderId="0" xfId="865" applyFont="1" applyFill="1" applyAlignment="1">
      <alignment horizontal="center"/>
    </xf>
    <xf numFmtId="0" fontId="43" fillId="25" borderId="0" xfId="865" applyFont="1" applyFill="1" applyAlignment="1">
      <alignment horizontal="center"/>
    </xf>
    <xf numFmtId="0" fontId="61" fillId="25" borderId="14" xfId="872" applyFont="1" applyFill="1" applyBorder="1" applyAlignment="1">
      <alignment horizontal="center" vertical="center"/>
    </xf>
    <xf numFmtId="0" fontId="43" fillId="25" borderId="0" xfId="872" applyFont="1" applyFill="1" applyAlignment="1">
      <alignment horizontal="center" vertical="center"/>
    </xf>
    <xf numFmtId="0" fontId="57" fillId="25" borderId="0" xfId="0" applyFont="1" applyFill="1" applyAlignment="1">
      <alignment horizontal="center" vertical="center"/>
    </xf>
    <xf numFmtId="0" fontId="57" fillId="25" borderId="0" xfId="706" applyFont="1" applyFill="1" applyBorder="1" applyAlignment="1">
      <alignment horizontal="center"/>
    </xf>
    <xf numFmtId="0" fontId="57" fillId="25" borderId="0" xfId="706" applyFont="1" applyFill="1" applyBorder="1"/>
    <xf numFmtId="0" fontId="61" fillId="25" borderId="17" xfId="706" applyFont="1" applyFill="1" applyBorder="1" applyAlignment="1">
      <alignment horizontal="center" vertical="center"/>
    </xf>
    <xf numFmtId="0" fontId="61" fillId="25" borderId="0" xfId="706" applyFont="1" applyFill="1" applyAlignment="1">
      <alignment vertical="center"/>
    </xf>
    <xf numFmtId="0" fontId="61" fillId="25" borderId="29" xfId="706" applyFont="1" applyFill="1" applyBorder="1" applyAlignment="1">
      <alignment horizontal="center" vertical="center"/>
    </xf>
    <xf numFmtId="0" fontId="61" fillId="25" borderId="16" xfId="706" applyFont="1" applyFill="1" applyBorder="1" applyAlignment="1">
      <alignment horizontal="center" vertical="center"/>
    </xf>
    <xf numFmtId="0" fontId="63" fillId="25" borderId="16" xfId="706" applyFont="1" applyFill="1" applyBorder="1" applyAlignment="1">
      <alignment horizontal="center" vertical="center"/>
    </xf>
    <xf numFmtId="0" fontId="61" fillId="25" borderId="16" xfId="706" applyFont="1" applyFill="1" applyBorder="1" applyAlignment="1">
      <alignment vertical="center"/>
    </xf>
    <xf numFmtId="0" fontId="65" fillId="25" borderId="16" xfId="706" applyFont="1" applyFill="1" applyBorder="1" applyAlignment="1">
      <alignment horizontal="center" vertical="center"/>
    </xf>
    <xf numFmtId="0" fontId="61" fillId="25" borderId="29" xfId="706" applyFont="1" applyFill="1" applyBorder="1" applyAlignment="1">
      <alignment horizontal="center" vertical="center" wrapText="1"/>
    </xf>
    <xf numFmtId="0" fontId="61" fillId="25" borderId="16" xfId="706" applyFont="1" applyFill="1" applyBorder="1" applyAlignment="1">
      <alignment horizontal="center" vertical="center" wrapText="1"/>
    </xf>
    <xf numFmtId="0" fontId="61" fillId="25" borderId="16" xfId="706" applyFont="1" applyFill="1" applyBorder="1" applyAlignment="1">
      <alignment horizontal="center"/>
    </xf>
    <xf numFmtId="167" fontId="61" fillId="25" borderId="16" xfId="491" applyNumberFormat="1" applyFont="1" applyFill="1" applyBorder="1" applyAlignment="1">
      <alignment horizontal="center" vertical="center" wrapText="1"/>
    </xf>
    <xf numFmtId="167" fontId="63" fillId="25" borderId="16" xfId="491" applyNumberFormat="1" applyFont="1" applyFill="1" applyBorder="1" applyAlignment="1">
      <alignment horizontal="center" vertical="center"/>
    </xf>
    <xf numFmtId="0" fontId="61" fillId="26" borderId="29" xfId="706" applyFont="1" applyFill="1" applyBorder="1" applyAlignment="1">
      <alignment horizontal="center"/>
    </xf>
    <xf numFmtId="0" fontId="61" fillId="26" borderId="16" xfId="706" applyFont="1" applyFill="1" applyBorder="1"/>
    <xf numFmtId="0" fontId="61" fillId="25" borderId="16" xfId="875" applyFont="1" applyFill="1" applyBorder="1" applyAlignment="1">
      <alignment horizontal="center" vertical="center" wrapText="1"/>
    </xf>
    <xf numFmtId="0" fontId="61" fillId="25" borderId="16" xfId="0" applyFont="1" applyFill="1" applyBorder="1" applyAlignment="1">
      <alignment horizontal="center" vertical="center" wrapText="1"/>
    </xf>
    <xf numFmtId="2" fontId="61" fillId="25" borderId="16" xfId="0" applyNumberFormat="1" applyFont="1" applyFill="1" applyBorder="1" applyAlignment="1">
      <alignment horizontal="center" vertical="center" wrapText="1"/>
    </xf>
    <xf numFmtId="0" fontId="61" fillId="25" borderId="16" xfId="0" applyFont="1" applyFill="1" applyBorder="1" applyAlignment="1">
      <alignment vertical="center" wrapText="1"/>
    </xf>
    <xf numFmtId="0" fontId="61" fillId="25" borderId="16" xfId="0" applyFont="1" applyFill="1" applyBorder="1" applyAlignment="1">
      <alignment horizontal="center"/>
    </xf>
    <xf numFmtId="2" fontId="61" fillId="25" borderId="16" xfId="0" applyNumberFormat="1" applyFont="1" applyFill="1" applyBorder="1" applyAlignment="1">
      <alignment horizontal="center"/>
    </xf>
    <xf numFmtId="0" fontId="61" fillId="25" borderId="16" xfId="787" applyFont="1" applyFill="1" applyBorder="1" applyAlignment="1">
      <alignment horizontal="center"/>
    </xf>
    <xf numFmtId="168" fontId="61" fillId="25" borderId="16" xfId="0" applyNumberFormat="1" applyFont="1" applyFill="1" applyBorder="1" applyAlignment="1">
      <alignment horizontal="center"/>
    </xf>
    <xf numFmtId="0" fontId="61" fillId="25" borderId="16" xfId="876" applyFont="1" applyFill="1" applyBorder="1" applyAlignment="1">
      <alignment horizontal="center" vertical="center" wrapText="1"/>
    </xf>
    <xf numFmtId="0" fontId="66" fillId="25" borderId="16" xfId="648" applyFont="1" applyFill="1" applyBorder="1" applyAlignment="1">
      <alignment horizontal="center" vertical="center" wrapText="1"/>
    </xf>
    <xf numFmtId="0" fontId="61" fillId="25" borderId="16" xfId="628" applyFont="1" applyFill="1" applyBorder="1" applyAlignment="1">
      <alignment horizontal="center" vertical="center" wrapText="1"/>
    </xf>
    <xf numFmtId="2" fontId="61" fillId="25" borderId="16" xfId="628" applyNumberFormat="1" applyFont="1" applyFill="1" applyBorder="1" applyAlignment="1">
      <alignment horizontal="center" vertical="center" wrapText="1"/>
    </xf>
    <xf numFmtId="0" fontId="61" fillId="25" borderId="16" xfId="628" applyFont="1" applyFill="1" applyBorder="1" applyAlignment="1">
      <alignment vertical="center" wrapText="1"/>
    </xf>
    <xf numFmtId="0" fontId="61" fillId="25" borderId="16" xfId="628" applyFont="1" applyFill="1" applyBorder="1" applyAlignment="1">
      <alignment horizontal="center"/>
    </xf>
    <xf numFmtId="2" fontId="61" fillId="25" borderId="16" xfId="628" applyNumberFormat="1" applyFont="1" applyFill="1" applyBorder="1" applyAlignment="1">
      <alignment horizontal="center"/>
    </xf>
    <xf numFmtId="169" fontId="61" fillId="25" borderId="16" xfId="628" applyNumberFormat="1" applyFont="1" applyFill="1" applyBorder="1" applyAlignment="1">
      <alignment horizontal="center"/>
    </xf>
    <xf numFmtId="0" fontId="56" fillId="25" borderId="16" xfId="0" applyFont="1" applyFill="1" applyBorder="1"/>
    <xf numFmtId="2" fontId="61" fillId="25" borderId="16" xfId="787" applyNumberFormat="1" applyFont="1" applyFill="1" applyBorder="1" applyAlignment="1">
      <alignment horizontal="center"/>
    </xf>
    <xf numFmtId="0" fontId="56" fillId="25" borderId="16" xfId="0" applyFont="1" applyFill="1" applyBorder="1" applyAlignment="1">
      <alignment horizontal="center"/>
    </xf>
    <xf numFmtId="0" fontId="61" fillId="25" borderId="16" xfId="0" applyFont="1" applyFill="1" applyBorder="1" applyAlignment="1">
      <alignment horizontal="center" vertical="center"/>
    </xf>
    <xf numFmtId="168" fontId="61" fillId="25" borderId="16" xfId="628" applyNumberFormat="1" applyFont="1" applyFill="1" applyBorder="1" applyAlignment="1">
      <alignment horizontal="center" vertical="center" wrapText="1"/>
    </xf>
    <xf numFmtId="168" fontId="61" fillId="25" borderId="16" xfId="628" applyNumberFormat="1" applyFont="1" applyFill="1" applyBorder="1" applyAlignment="1">
      <alignment horizontal="center"/>
    </xf>
    <xf numFmtId="0" fontId="61" fillId="25" borderId="16" xfId="788" applyFont="1" applyFill="1" applyBorder="1" applyAlignment="1">
      <alignment horizontal="center"/>
    </xf>
    <xf numFmtId="0" fontId="56" fillId="25" borderId="16" xfId="628" applyFont="1" applyFill="1" applyBorder="1" applyAlignment="1">
      <alignment horizontal="center" vertical="center" wrapText="1"/>
    </xf>
    <xf numFmtId="0" fontId="61" fillId="25" borderId="16" xfId="738" applyFont="1" applyFill="1" applyBorder="1" applyAlignment="1">
      <alignment horizontal="center" vertical="center" wrapText="1"/>
    </xf>
    <xf numFmtId="168" fontId="61" fillId="25" borderId="16" xfId="738" applyNumberFormat="1" applyFont="1" applyFill="1" applyBorder="1" applyAlignment="1">
      <alignment horizontal="center" vertical="center" wrapText="1"/>
    </xf>
    <xf numFmtId="2" fontId="61" fillId="25" borderId="16" xfId="738" applyNumberFormat="1" applyFont="1" applyFill="1" applyBorder="1" applyAlignment="1">
      <alignment horizontal="center" vertical="center" wrapText="1"/>
    </xf>
    <xf numFmtId="2" fontId="56" fillId="25" borderId="16" xfId="738" applyNumberFormat="1" applyFont="1" applyFill="1" applyBorder="1" applyAlignment="1">
      <alignment horizontal="center" vertical="center" wrapText="1"/>
    </xf>
    <xf numFmtId="0" fontId="61" fillId="25" borderId="16" xfId="900" applyFont="1" applyFill="1" applyBorder="1" applyAlignment="1">
      <alignment horizontal="center"/>
    </xf>
    <xf numFmtId="168" fontId="61" fillId="25" borderId="16" xfId="0" applyNumberFormat="1" applyFont="1" applyFill="1" applyBorder="1" applyAlignment="1">
      <alignment horizontal="center" vertical="center" wrapText="1"/>
    </xf>
    <xf numFmtId="0" fontId="61" fillId="25" borderId="16" xfId="787" applyFont="1" applyFill="1" applyBorder="1" applyAlignment="1">
      <alignment horizontal="center" vertical="center" wrapText="1"/>
    </xf>
    <xf numFmtId="170" fontId="61" fillId="25" borderId="16" xfId="0" applyNumberFormat="1" applyFont="1" applyFill="1" applyBorder="1" applyAlignment="1">
      <alignment horizontal="center"/>
    </xf>
    <xf numFmtId="0" fontId="67" fillId="25" borderId="16" xfId="629" applyFont="1" applyFill="1" applyBorder="1" applyAlignment="1">
      <alignment horizontal="center" vertical="center" wrapText="1"/>
    </xf>
    <xf numFmtId="0" fontId="61" fillId="25" borderId="16" xfId="629" applyFont="1" applyFill="1" applyBorder="1" applyAlignment="1">
      <alignment horizontal="center" vertical="center" wrapText="1"/>
    </xf>
    <xf numFmtId="168" fontId="61" fillId="25" borderId="16" xfId="629" applyNumberFormat="1" applyFont="1" applyFill="1" applyBorder="1" applyAlignment="1">
      <alignment horizontal="center" vertical="center" wrapText="1"/>
    </xf>
    <xf numFmtId="2" fontId="61" fillId="25" borderId="16" xfId="629" applyNumberFormat="1" applyFont="1" applyFill="1" applyBorder="1" applyAlignment="1">
      <alignment horizontal="center" vertical="center" wrapText="1"/>
    </xf>
    <xf numFmtId="2" fontId="57" fillId="25" borderId="16" xfId="629" applyNumberFormat="1" applyFont="1" applyFill="1" applyBorder="1" applyAlignment="1">
      <alignment horizontal="center" vertical="center" wrapText="1"/>
    </xf>
    <xf numFmtId="1" fontId="61" fillId="25" borderId="16" xfId="629" applyNumberFormat="1" applyFont="1" applyFill="1" applyBorder="1" applyAlignment="1">
      <alignment horizontal="center" vertical="center" wrapText="1"/>
    </xf>
    <xf numFmtId="1" fontId="61" fillId="25" borderId="16" xfId="908" applyNumberFormat="1" applyFont="1" applyFill="1" applyBorder="1" applyAlignment="1">
      <alignment horizontal="center" vertical="center" wrapText="1"/>
    </xf>
    <xf numFmtId="0" fontId="61" fillId="25" borderId="16" xfId="629" applyFont="1" applyFill="1" applyBorder="1" applyAlignment="1">
      <alignment horizontal="center"/>
    </xf>
    <xf numFmtId="2" fontId="61" fillId="25" borderId="16" xfId="629" applyNumberFormat="1" applyFont="1" applyFill="1" applyBorder="1" applyAlignment="1">
      <alignment horizontal="center"/>
    </xf>
    <xf numFmtId="0" fontId="62" fillId="25" borderId="16" xfId="628" applyFont="1" applyFill="1" applyBorder="1" applyAlignment="1">
      <alignment horizontal="center"/>
    </xf>
    <xf numFmtId="2" fontId="57" fillId="25" borderId="16" xfId="629" applyNumberFormat="1" applyFont="1" applyFill="1" applyBorder="1" applyAlignment="1">
      <alignment horizontal="center"/>
    </xf>
    <xf numFmtId="1" fontId="61" fillId="25" borderId="16" xfId="629" applyNumberFormat="1" applyFont="1" applyFill="1" applyBorder="1" applyAlignment="1">
      <alignment horizontal="center"/>
    </xf>
    <xf numFmtId="169" fontId="61" fillId="25" borderId="16" xfId="629" applyNumberFormat="1" applyFont="1" applyFill="1" applyBorder="1" applyAlignment="1">
      <alignment horizontal="center" vertical="center" wrapText="1"/>
    </xf>
    <xf numFmtId="0" fontId="61" fillId="25" borderId="16" xfId="908" applyFont="1" applyFill="1" applyBorder="1" applyAlignment="1">
      <alignment horizontal="center" vertical="center" wrapText="1"/>
    </xf>
    <xf numFmtId="0" fontId="61" fillId="25" borderId="16" xfId="908" applyFont="1" applyFill="1" applyBorder="1" applyAlignment="1">
      <alignment horizontal="center"/>
    </xf>
    <xf numFmtId="2" fontId="57" fillId="25" borderId="16" xfId="0" applyNumberFormat="1" applyFont="1" applyFill="1" applyBorder="1" applyAlignment="1">
      <alignment horizontal="center"/>
    </xf>
    <xf numFmtId="1" fontId="61" fillId="25" borderId="16" xfId="0" applyNumberFormat="1" applyFont="1" applyFill="1" applyBorder="1" applyAlignment="1">
      <alignment horizontal="center"/>
    </xf>
    <xf numFmtId="1" fontId="61" fillId="25" borderId="16" xfId="787" applyNumberFormat="1" applyFont="1" applyFill="1" applyBorder="1" applyAlignment="1">
      <alignment horizontal="center"/>
    </xf>
    <xf numFmtId="169" fontId="61" fillId="25" borderId="16" xfId="0" applyNumberFormat="1" applyFont="1" applyFill="1" applyBorder="1" applyAlignment="1">
      <alignment horizontal="center"/>
    </xf>
    <xf numFmtId="0" fontId="61" fillId="25" borderId="16" xfId="903" applyFont="1" applyFill="1" applyBorder="1" applyAlignment="1">
      <alignment horizontal="center" vertical="center" wrapText="1"/>
    </xf>
    <xf numFmtId="168" fontId="61" fillId="25" borderId="16" xfId="903" applyNumberFormat="1" applyFont="1" applyFill="1" applyBorder="1" applyAlignment="1">
      <alignment horizontal="center" vertical="center" wrapText="1"/>
    </xf>
    <xf numFmtId="2" fontId="61" fillId="25" borderId="16" xfId="903" applyNumberFormat="1" applyFont="1" applyFill="1" applyBorder="1" applyAlignment="1">
      <alignment horizontal="center" vertical="center" wrapText="1"/>
    </xf>
    <xf numFmtId="0" fontId="61" fillId="25" borderId="16" xfId="903" applyFont="1" applyFill="1" applyBorder="1" applyAlignment="1">
      <alignment horizontal="center" vertical="center"/>
    </xf>
    <xf numFmtId="2" fontId="61" fillId="25" borderId="16" xfId="903" applyNumberFormat="1" applyFont="1" applyFill="1" applyBorder="1" applyAlignment="1">
      <alignment horizontal="center" vertical="center"/>
    </xf>
    <xf numFmtId="169" fontId="61" fillId="25" borderId="16" xfId="903" applyNumberFormat="1" applyFont="1" applyFill="1" applyBorder="1" applyAlignment="1">
      <alignment horizontal="center" vertical="center"/>
    </xf>
    <xf numFmtId="0" fontId="61" fillId="25" borderId="16" xfId="903" applyFont="1" applyFill="1" applyBorder="1" applyAlignment="1">
      <alignment horizontal="center"/>
    </xf>
    <xf numFmtId="2" fontId="61" fillId="25" borderId="16" xfId="904" applyNumberFormat="1" applyFont="1" applyFill="1" applyBorder="1" applyAlignment="1">
      <alignment horizontal="center" vertical="center"/>
    </xf>
    <xf numFmtId="0" fontId="56" fillId="25" borderId="16" xfId="867" applyFont="1" applyFill="1" applyBorder="1" applyAlignment="1">
      <alignment horizontal="center" vertical="center" wrapText="1"/>
    </xf>
    <xf numFmtId="0" fontId="61" fillId="25" borderId="16" xfId="867" applyFont="1" applyFill="1" applyBorder="1" applyAlignment="1">
      <alignment horizontal="center" vertical="center" wrapText="1"/>
    </xf>
    <xf numFmtId="168" fontId="61" fillId="25" borderId="16" xfId="867" applyNumberFormat="1" applyFont="1" applyFill="1" applyBorder="1" applyAlignment="1">
      <alignment horizontal="center" vertical="center" wrapText="1"/>
    </xf>
    <xf numFmtId="2" fontId="61" fillId="25" borderId="16" xfId="867" applyNumberFormat="1" applyFont="1" applyFill="1" applyBorder="1" applyAlignment="1">
      <alignment horizontal="center" vertical="center" wrapText="1"/>
    </xf>
    <xf numFmtId="2" fontId="57" fillId="25" borderId="16" xfId="867" applyNumberFormat="1" applyFont="1" applyFill="1" applyBorder="1" applyAlignment="1">
      <alignment horizontal="center" vertical="center" wrapText="1"/>
    </xf>
    <xf numFmtId="1" fontId="61" fillId="25" borderId="16" xfId="867" applyNumberFormat="1" applyFont="1" applyFill="1" applyBorder="1" applyAlignment="1">
      <alignment horizontal="center" vertical="center" wrapText="1"/>
    </xf>
    <xf numFmtId="1" fontId="61" fillId="25" borderId="16" xfId="788" applyNumberFormat="1" applyFont="1" applyFill="1" applyBorder="1" applyAlignment="1">
      <alignment horizontal="center" vertical="center" wrapText="1"/>
    </xf>
    <xf numFmtId="0" fontId="61" fillId="25" borderId="16" xfId="867" applyFont="1" applyFill="1" applyBorder="1" applyAlignment="1">
      <alignment horizontal="center"/>
    </xf>
    <xf numFmtId="168" fontId="61" fillId="25" borderId="16" xfId="867" applyNumberFormat="1" applyFont="1" applyFill="1" applyBorder="1" applyAlignment="1">
      <alignment horizontal="center"/>
    </xf>
    <xf numFmtId="2" fontId="61" fillId="25" borderId="16" xfId="867" applyNumberFormat="1" applyFont="1" applyFill="1" applyBorder="1" applyAlignment="1">
      <alignment horizontal="center"/>
    </xf>
    <xf numFmtId="169" fontId="61" fillId="25" borderId="16" xfId="867" applyNumberFormat="1" applyFont="1" applyFill="1" applyBorder="1" applyAlignment="1">
      <alignment horizontal="center"/>
    </xf>
    <xf numFmtId="170" fontId="61" fillId="25" borderId="16" xfId="867" applyNumberFormat="1" applyFont="1" applyFill="1" applyBorder="1" applyAlignment="1">
      <alignment horizontal="center"/>
    </xf>
    <xf numFmtId="0" fontId="61" fillId="25" borderId="16" xfId="905" applyFont="1" applyFill="1" applyBorder="1" applyAlignment="1">
      <alignment horizontal="center" vertical="center" wrapText="1"/>
    </xf>
    <xf numFmtId="168" fontId="61" fillId="25" borderId="16" xfId="905" applyNumberFormat="1" applyFont="1" applyFill="1" applyBorder="1" applyAlignment="1">
      <alignment horizontal="center" vertical="center" wrapText="1"/>
    </xf>
    <xf numFmtId="2" fontId="61" fillId="25" borderId="16" xfId="905" applyNumberFormat="1" applyFont="1" applyFill="1" applyBorder="1" applyAlignment="1">
      <alignment horizontal="center" vertical="center" wrapText="1"/>
    </xf>
    <xf numFmtId="2" fontId="57" fillId="25" borderId="16" xfId="905" applyNumberFormat="1" applyFont="1" applyFill="1" applyBorder="1" applyAlignment="1">
      <alignment horizontal="center" vertical="center" wrapText="1"/>
    </xf>
    <xf numFmtId="1" fontId="61" fillId="25" borderId="16" xfId="905" applyNumberFormat="1" applyFont="1" applyFill="1" applyBorder="1" applyAlignment="1">
      <alignment horizontal="center" vertical="center" wrapText="1"/>
    </xf>
    <xf numFmtId="1" fontId="61" fillId="25" borderId="16" xfId="904" applyNumberFormat="1" applyFont="1" applyFill="1" applyBorder="1" applyAlignment="1">
      <alignment horizontal="center" vertical="center" wrapText="1"/>
    </xf>
    <xf numFmtId="2" fontId="61" fillId="25" borderId="16" xfId="904" applyNumberFormat="1" applyFont="1" applyFill="1" applyBorder="1" applyAlignment="1">
      <alignment horizontal="center" vertical="center" wrapText="1"/>
    </xf>
    <xf numFmtId="0" fontId="61" fillId="25" borderId="16" xfId="905" applyFont="1" applyFill="1" applyBorder="1" applyAlignment="1">
      <alignment horizontal="center"/>
    </xf>
    <xf numFmtId="2" fontId="61" fillId="25" borderId="16" xfId="905" applyNumberFormat="1" applyFont="1" applyFill="1" applyBorder="1" applyAlignment="1">
      <alignment horizontal="center"/>
    </xf>
    <xf numFmtId="169" fontId="61" fillId="25" borderId="16" xfId="905" applyNumberFormat="1" applyFont="1" applyFill="1" applyBorder="1" applyAlignment="1">
      <alignment horizontal="center"/>
    </xf>
    <xf numFmtId="168" fontId="61" fillId="25" borderId="16" xfId="905" applyNumberFormat="1" applyFont="1" applyFill="1" applyBorder="1" applyAlignment="1">
      <alignment horizontal="center"/>
    </xf>
    <xf numFmtId="0" fontId="61" fillId="25" borderId="16" xfId="904" applyFont="1" applyFill="1" applyBorder="1" applyAlignment="1">
      <alignment horizontal="center"/>
    </xf>
    <xf numFmtId="2" fontId="61" fillId="25" borderId="16" xfId="904" applyNumberFormat="1" applyFont="1" applyFill="1" applyBorder="1" applyAlignment="1">
      <alignment horizontal="center"/>
    </xf>
    <xf numFmtId="0" fontId="64" fillId="25" borderId="16" xfId="905" applyFont="1" applyFill="1" applyBorder="1" applyAlignment="1">
      <alignment horizontal="center"/>
    </xf>
    <xf numFmtId="17" fontId="61" fillId="25" borderId="16" xfId="905" applyNumberFormat="1" applyFont="1" applyFill="1" applyBorder="1" applyAlignment="1">
      <alignment horizontal="center" vertical="center"/>
    </xf>
    <xf numFmtId="0" fontId="56" fillId="25" borderId="16" xfId="905" applyFont="1" applyFill="1" applyBorder="1" applyAlignment="1">
      <alignment horizontal="center" vertical="center" wrapText="1"/>
    </xf>
    <xf numFmtId="0" fontId="61" fillId="25" borderId="16" xfId="640" applyFont="1" applyFill="1" applyBorder="1" applyAlignment="1">
      <alignment horizontal="center" vertical="center" wrapText="1"/>
    </xf>
    <xf numFmtId="168" fontId="61" fillId="25" borderId="16" xfId="640" applyNumberFormat="1" applyFont="1" applyFill="1" applyBorder="1" applyAlignment="1">
      <alignment horizontal="center" vertical="center" wrapText="1"/>
    </xf>
    <xf numFmtId="2" fontId="61" fillId="25" borderId="16" xfId="640" applyNumberFormat="1" applyFont="1" applyFill="1" applyBorder="1" applyAlignment="1">
      <alignment horizontal="center" vertical="center" wrapText="1"/>
    </xf>
    <xf numFmtId="169" fontId="61" fillId="25" borderId="16" xfId="640" applyNumberFormat="1" applyFont="1" applyFill="1" applyBorder="1" applyAlignment="1">
      <alignment horizontal="center" vertical="center" wrapText="1"/>
    </xf>
    <xf numFmtId="0" fontId="61" fillId="25" borderId="16" xfId="640" applyFont="1" applyFill="1" applyBorder="1" applyAlignment="1">
      <alignment horizontal="center"/>
    </xf>
    <xf numFmtId="2" fontId="61" fillId="25" borderId="16" xfId="640" applyNumberFormat="1" applyFont="1" applyFill="1" applyBorder="1" applyAlignment="1">
      <alignment horizontal="center"/>
    </xf>
    <xf numFmtId="2" fontId="67" fillId="25" borderId="16" xfId="903" applyNumberFormat="1" applyFont="1" applyFill="1" applyBorder="1" applyAlignment="1">
      <alignment horizontal="center" vertical="center" wrapText="1"/>
    </xf>
    <xf numFmtId="169" fontId="61" fillId="25" borderId="16" xfId="904" applyNumberFormat="1" applyFont="1" applyFill="1" applyBorder="1" applyAlignment="1">
      <alignment horizontal="center" vertical="center" wrapText="1"/>
    </xf>
    <xf numFmtId="169" fontId="57" fillId="25" borderId="16" xfId="0" applyNumberFormat="1" applyFont="1" applyFill="1" applyBorder="1" applyAlignment="1">
      <alignment horizontal="center"/>
    </xf>
    <xf numFmtId="0" fontId="61" fillId="25" borderId="16" xfId="872" applyFont="1" applyFill="1" applyBorder="1" applyAlignment="1">
      <alignment horizontal="center" vertical="center" wrapText="1"/>
    </xf>
    <xf numFmtId="168" fontId="61" fillId="25" borderId="16" xfId="872" applyNumberFormat="1" applyFont="1" applyFill="1" applyBorder="1" applyAlignment="1">
      <alignment horizontal="center" vertical="center" wrapText="1"/>
    </xf>
    <xf numFmtId="2" fontId="61" fillId="25" borderId="16" xfId="872" applyNumberFormat="1" applyFont="1" applyFill="1" applyBorder="1" applyAlignment="1">
      <alignment horizontal="center" vertical="center" wrapText="1"/>
    </xf>
    <xf numFmtId="0" fontId="61" fillId="25" borderId="16" xfId="788" applyFont="1" applyFill="1" applyBorder="1" applyAlignment="1">
      <alignment horizontal="center" vertical="center" wrapText="1"/>
    </xf>
    <xf numFmtId="0" fontId="61" fillId="25" borderId="16" xfId="872" applyFont="1" applyFill="1" applyBorder="1" applyAlignment="1">
      <alignment horizontal="center"/>
    </xf>
    <xf numFmtId="2" fontId="61" fillId="25" borderId="16" xfId="872" applyNumberFormat="1" applyFont="1" applyFill="1" applyBorder="1" applyAlignment="1">
      <alignment horizontal="center"/>
    </xf>
    <xf numFmtId="0" fontId="61" fillId="25" borderId="16" xfId="865" applyFont="1" applyFill="1" applyBorder="1" applyAlignment="1">
      <alignment horizontal="center" vertical="center" wrapText="1"/>
    </xf>
    <xf numFmtId="168" fontId="61" fillId="25" borderId="16" xfId="865" applyNumberFormat="1" applyFont="1" applyFill="1" applyBorder="1" applyAlignment="1">
      <alignment horizontal="center" vertical="center" wrapText="1"/>
    </xf>
    <xf numFmtId="2" fontId="61" fillId="25" borderId="16" xfId="865" applyNumberFormat="1" applyFont="1" applyFill="1" applyBorder="1" applyAlignment="1">
      <alignment horizontal="center" vertical="center" wrapText="1"/>
    </xf>
    <xf numFmtId="1" fontId="61" fillId="25" borderId="16" xfId="865" applyNumberFormat="1" applyFont="1" applyFill="1" applyBorder="1" applyAlignment="1">
      <alignment horizontal="center" vertical="center" wrapText="1"/>
    </xf>
    <xf numFmtId="0" fontId="61" fillId="25" borderId="16" xfId="865" applyFont="1" applyFill="1" applyBorder="1" applyAlignment="1">
      <alignment horizontal="center"/>
    </xf>
    <xf numFmtId="2" fontId="61" fillId="25" borderId="16" xfId="865" applyNumberFormat="1" applyFont="1" applyFill="1" applyBorder="1" applyAlignment="1">
      <alignment horizontal="center"/>
    </xf>
    <xf numFmtId="0" fontId="61" fillId="25" borderId="16" xfId="872" applyFont="1" applyFill="1" applyBorder="1" applyAlignment="1">
      <alignment horizontal="center" vertical="center"/>
    </xf>
    <xf numFmtId="168" fontId="61" fillId="25" borderId="16" xfId="872" applyNumberFormat="1" applyFont="1" applyFill="1" applyBorder="1" applyAlignment="1">
      <alignment horizontal="center" vertical="center"/>
    </xf>
    <xf numFmtId="2" fontId="61" fillId="25" borderId="16" xfId="872" applyNumberFormat="1" applyFont="1" applyFill="1" applyBorder="1" applyAlignment="1">
      <alignment horizontal="center" vertical="center"/>
    </xf>
    <xf numFmtId="0" fontId="63" fillId="25" borderId="16" xfId="625" applyFont="1" applyFill="1" applyBorder="1" applyAlignment="1">
      <alignment horizontal="center" vertical="center" wrapText="1"/>
    </xf>
    <xf numFmtId="0" fontId="63" fillId="25" borderId="16" xfId="871" applyFont="1" applyFill="1" applyBorder="1" applyAlignment="1">
      <alignment horizontal="center" vertical="center"/>
    </xf>
    <xf numFmtId="9" fontId="63" fillId="25" borderId="16" xfId="871" applyNumberFormat="1" applyFont="1" applyFill="1" applyBorder="1" applyAlignment="1">
      <alignment horizontal="center" vertical="center"/>
    </xf>
    <xf numFmtId="168" fontId="63" fillId="25" borderId="16" xfId="871" applyNumberFormat="1" applyFont="1" applyFill="1" applyBorder="1" applyAlignment="1">
      <alignment horizontal="center" vertical="center"/>
    </xf>
    <xf numFmtId="2" fontId="63" fillId="25" borderId="16" xfId="871" applyNumberFormat="1" applyFont="1" applyFill="1" applyBorder="1" applyAlignment="1">
      <alignment horizontal="center" vertical="center"/>
    </xf>
    <xf numFmtId="0" fontId="63" fillId="25" borderId="16" xfId="625" applyFont="1" applyFill="1" applyBorder="1" applyAlignment="1">
      <alignment horizontal="center" vertical="center"/>
    </xf>
    <xf numFmtId="2" fontId="60" fillId="25" borderId="16" xfId="625" applyNumberFormat="1" applyFont="1" applyFill="1" applyBorder="1" applyAlignment="1">
      <alignment horizontal="center" vertical="center"/>
    </xf>
    <xf numFmtId="0" fontId="63" fillId="25" borderId="16" xfId="871" applyFont="1" applyFill="1" applyBorder="1" applyAlignment="1">
      <alignment horizontal="center" vertical="center" wrapText="1"/>
    </xf>
    <xf numFmtId="0" fontId="60" fillId="25" borderId="16" xfId="674" applyFont="1" applyFill="1" applyBorder="1" applyAlignment="1">
      <alignment horizontal="center" vertical="center" wrapText="1"/>
    </xf>
    <xf numFmtId="169" fontId="61" fillId="25" borderId="16" xfId="903" applyNumberFormat="1" applyFont="1" applyFill="1" applyBorder="1" applyAlignment="1">
      <alignment horizontal="center" vertical="center" wrapText="1"/>
    </xf>
    <xf numFmtId="0" fontId="63" fillId="25" borderId="16" xfId="870" applyFont="1" applyFill="1" applyBorder="1" applyAlignment="1">
      <alignment horizontal="center" vertical="center"/>
    </xf>
    <xf numFmtId="9" fontId="63" fillId="25" borderId="16" xfId="870" applyNumberFormat="1" applyFont="1" applyFill="1" applyBorder="1" applyAlignment="1">
      <alignment horizontal="center" vertical="center"/>
    </xf>
    <xf numFmtId="0" fontId="69" fillId="25" borderId="16" xfId="870" applyFont="1" applyFill="1" applyBorder="1" applyAlignment="1">
      <alignment horizontal="center" vertical="center"/>
    </xf>
    <xf numFmtId="14" fontId="56" fillId="25" borderId="16" xfId="0" applyNumberFormat="1" applyFont="1" applyFill="1" applyBorder="1" applyAlignment="1">
      <alignment horizontal="center"/>
    </xf>
    <xf numFmtId="0" fontId="61" fillId="25" borderId="16" xfId="0" applyFont="1" applyFill="1" applyBorder="1" applyAlignment="1">
      <alignment horizontal="center" wrapText="1"/>
    </xf>
    <xf numFmtId="14" fontId="61" fillId="25" borderId="16" xfId="0" applyNumberFormat="1" applyFont="1" applyFill="1" applyBorder="1" applyAlignment="1">
      <alignment horizontal="center" vertical="center" wrapText="1"/>
    </xf>
    <xf numFmtId="2" fontId="61" fillId="25" borderId="16" xfId="0" applyNumberFormat="1" applyFont="1" applyFill="1" applyBorder="1" applyAlignment="1">
      <alignment horizontal="center" vertical="center"/>
    </xf>
    <xf numFmtId="1" fontId="61" fillId="25" borderId="16" xfId="0" applyNumberFormat="1" applyFont="1" applyFill="1" applyBorder="1" applyAlignment="1">
      <alignment horizontal="center" vertical="center" wrapText="1"/>
    </xf>
    <xf numFmtId="14" fontId="61" fillId="25" borderId="16" xfId="0" applyNumberFormat="1" applyFont="1" applyFill="1" applyBorder="1" applyAlignment="1">
      <alignment horizontal="center"/>
    </xf>
    <xf numFmtId="2" fontId="61" fillId="25" borderId="16" xfId="788" applyNumberFormat="1" applyFont="1" applyFill="1" applyBorder="1" applyAlignment="1">
      <alignment horizontal="center"/>
    </xf>
    <xf numFmtId="2" fontId="56" fillId="25" borderId="16" xfId="865" applyNumberFormat="1" applyFont="1" applyFill="1" applyBorder="1" applyAlignment="1">
      <alignment horizontal="center"/>
    </xf>
    <xf numFmtId="170" fontId="61" fillId="25" borderId="16" xfId="0" applyNumberFormat="1" applyFont="1" applyFill="1" applyBorder="1" applyAlignment="1">
      <alignment horizontal="center" vertical="center" wrapText="1"/>
    </xf>
    <xf numFmtId="2" fontId="61" fillId="25" borderId="16" xfId="788" applyNumberFormat="1" applyFont="1" applyFill="1" applyBorder="1" applyAlignment="1">
      <alignment horizontal="center" vertical="center" wrapText="1"/>
    </xf>
    <xf numFmtId="0" fontId="62" fillId="25" borderId="16" xfId="0" applyFont="1" applyFill="1" applyBorder="1" applyAlignment="1">
      <alignment horizontal="center" vertical="center" wrapText="1"/>
    </xf>
    <xf numFmtId="0" fontId="61" fillId="25" borderId="16" xfId="0" applyFont="1" applyFill="1" applyBorder="1"/>
    <xf numFmtId="1" fontId="61" fillId="25" borderId="16" xfId="0" applyNumberFormat="1" applyFont="1" applyFill="1" applyBorder="1" applyAlignment="1">
      <alignment horizontal="center" vertical="center"/>
    </xf>
    <xf numFmtId="0" fontId="61" fillId="25" borderId="16" xfId="787" applyFont="1" applyFill="1" applyBorder="1" applyAlignment="1">
      <alignment horizontal="center" vertical="center"/>
    </xf>
    <xf numFmtId="0" fontId="61" fillId="25" borderId="16" xfId="0" applyFont="1" applyFill="1" applyBorder="1" applyAlignment="1">
      <alignment vertical="center"/>
    </xf>
    <xf numFmtId="2" fontId="61" fillId="25" borderId="16" xfId="787" applyNumberFormat="1" applyFont="1" applyFill="1" applyBorder="1" applyAlignment="1">
      <alignment horizontal="center" vertical="center"/>
    </xf>
    <xf numFmtId="0" fontId="62" fillId="25" borderId="16" xfId="0" applyFont="1" applyFill="1" applyBorder="1" applyAlignment="1">
      <alignment horizontal="center"/>
    </xf>
    <xf numFmtId="174" fontId="61" fillId="25" borderId="16" xfId="0" applyNumberFormat="1" applyFont="1" applyFill="1" applyBorder="1" applyAlignment="1">
      <alignment horizontal="center"/>
    </xf>
    <xf numFmtId="168" fontId="62" fillId="25" borderId="16" xfId="0" applyNumberFormat="1" applyFont="1" applyFill="1" applyBorder="1" applyAlignment="1">
      <alignment horizontal="center"/>
    </xf>
    <xf numFmtId="168" fontId="61" fillId="25" borderId="16" xfId="0" applyNumberFormat="1" applyFont="1" applyFill="1" applyBorder="1" applyAlignment="1">
      <alignment horizontal="center" vertical="center"/>
    </xf>
    <xf numFmtId="169" fontId="61" fillId="25" borderId="16" xfId="0" applyNumberFormat="1" applyFont="1" applyFill="1" applyBorder="1" applyAlignment="1">
      <alignment horizontal="center" vertical="center" wrapText="1"/>
    </xf>
    <xf numFmtId="14" fontId="62" fillId="25" borderId="16" xfId="0" applyNumberFormat="1" applyFont="1" applyFill="1" applyBorder="1" applyAlignment="1">
      <alignment horizontal="center" wrapText="1"/>
    </xf>
    <xf numFmtId="0" fontId="57" fillId="25" borderId="0" xfId="909" applyFont="1" applyFill="1" applyAlignment="1">
      <alignment horizontal="left"/>
    </xf>
    <xf numFmtId="0" fontId="56" fillId="25" borderId="0" xfId="906" applyFont="1" applyFill="1" applyAlignment="1">
      <alignment horizontal="center"/>
    </xf>
    <xf numFmtId="0" fontId="56" fillId="25" borderId="0" xfId="906" applyFont="1" applyFill="1"/>
    <xf numFmtId="0" fontId="57" fillId="25" borderId="0" xfId="910" applyFont="1" applyFill="1" applyAlignment="1">
      <alignment horizontal="right"/>
    </xf>
    <xf numFmtId="2" fontId="60" fillId="25" borderId="0" xfId="910" applyNumberFormat="1" applyFont="1" applyFill="1" applyAlignment="1">
      <alignment horizontal="center"/>
    </xf>
    <xf numFmtId="0" fontId="57" fillId="25" borderId="0" xfId="910" applyFont="1" applyFill="1" applyAlignment="1">
      <alignment horizontal="center"/>
    </xf>
    <xf numFmtId="0" fontId="61" fillId="25" borderId="0" xfId="628" applyFont="1" applyFill="1" applyAlignment="1">
      <alignment vertical="center" wrapText="1"/>
    </xf>
    <xf numFmtId="0" fontId="61" fillId="25" borderId="0" xfId="628" applyFont="1" applyFill="1"/>
    <xf numFmtId="0" fontId="61" fillId="25" borderId="0" xfId="738" applyFont="1" applyFill="1" applyAlignment="1">
      <alignment vertical="center" wrapText="1"/>
    </xf>
    <xf numFmtId="0" fontId="61" fillId="25" borderId="0" xfId="905" applyFont="1" applyFill="1" applyAlignment="1">
      <alignment horizontal="center" vertical="center"/>
    </xf>
    <xf numFmtId="0" fontId="61" fillId="25" borderId="0" xfId="905" applyFont="1" applyFill="1" applyAlignment="1">
      <alignment horizontal="center" vertical="center" wrapText="1"/>
    </xf>
    <xf numFmtId="0" fontId="57" fillId="25" borderId="0" xfId="628" applyFont="1" applyFill="1" applyAlignment="1">
      <alignment horizontal="center" vertical="center"/>
    </xf>
    <xf numFmtId="0" fontId="57" fillId="25" borderId="0" xfId="628" applyFont="1" applyFill="1" applyAlignment="1">
      <alignment horizontal="center"/>
    </xf>
    <xf numFmtId="0" fontId="57" fillId="25" borderId="0" xfId="628" applyFont="1" applyFill="1" applyAlignment="1">
      <alignment horizontal="center" vertical="center" wrapText="1"/>
    </xf>
    <xf numFmtId="0" fontId="61" fillId="25" borderId="0" xfId="674" applyFont="1" applyFill="1" applyAlignment="1">
      <alignment horizontal="center"/>
    </xf>
    <xf numFmtId="0" fontId="57" fillId="25" borderId="0" xfId="867" applyFont="1" applyFill="1" applyAlignment="1">
      <alignment horizontal="center" vertical="center" wrapText="1"/>
    </xf>
    <xf numFmtId="0" fontId="57" fillId="25" borderId="0" xfId="867" applyFont="1" applyFill="1" applyAlignment="1">
      <alignment horizontal="center"/>
    </xf>
    <xf numFmtId="0" fontId="57" fillId="25" borderId="0" xfId="905" applyFont="1" applyFill="1" applyAlignment="1">
      <alignment horizontal="center" vertical="center" wrapText="1"/>
    </xf>
    <xf numFmtId="0" fontId="57" fillId="25" borderId="0" xfId="905" applyFont="1" applyFill="1" applyAlignment="1">
      <alignment horizontal="center"/>
    </xf>
    <xf numFmtId="0" fontId="61" fillId="25" borderId="0" xfId="640" applyFont="1" applyFill="1" applyAlignment="1">
      <alignment horizontal="center" vertical="center" wrapText="1"/>
    </xf>
    <xf numFmtId="0" fontId="61" fillId="25" borderId="0" xfId="640" applyFont="1" applyFill="1" applyAlignment="1">
      <alignment horizontal="center"/>
    </xf>
    <xf numFmtId="0" fontId="57" fillId="25" borderId="0" xfId="640" applyFont="1" applyFill="1" applyAlignment="1">
      <alignment horizontal="center"/>
    </xf>
    <xf numFmtId="0" fontId="61" fillId="25" borderId="0" xfId="903" applyFont="1" applyFill="1" applyAlignment="1">
      <alignment horizontal="center" vertical="center" wrapText="1"/>
    </xf>
    <xf numFmtId="0" fontId="57" fillId="25" borderId="0" xfId="872" applyFont="1" applyFill="1" applyAlignment="1">
      <alignment horizontal="center" vertical="center" wrapText="1"/>
    </xf>
    <xf numFmtId="0" fontId="57" fillId="25" borderId="0" xfId="872" applyFont="1" applyFill="1" applyAlignment="1">
      <alignment horizontal="center"/>
    </xf>
    <xf numFmtId="0" fontId="61" fillId="25" borderId="0" xfId="872" applyFont="1" applyFill="1" applyAlignment="1">
      <alignment horizontal="center"/>
    </xf>
    <xf numFmtId="0" fontId="61" fillId="25" borderId="0" xfId="865" applyFont="1" applyFill="1" applyAlignment="1">
      <alignment horizontal="center" vertical="center" wrapText="1"/>
    </xf>
    <xf numFmtId="0" fontId="61" fillId="25" borderId="0" xfId="865" applyFont="1" applyFill="1" applyAlignment="1">
      <alignment horizontal="center"/>
    </xf>
    <xf numFmtId="0" fontId="57" fillId="25" borderId="0" xfId="865" applyFont="1" applyFill="1" applyAlignment="1">
      <alignment horizontal="center"/>
    </xf>
    <xf numFmtId="0" fontId="57" fillId="25" borderId="0" xfId="872" applyFont="1" applyFill="1" applyAlignment="1">
      <alignment horizontal="center" vertical="center"/>
    </xf>
    <xf numFmtId="0" fontId="61" fillId="25" borderId="0" xfId="704" applyFont="1" applyFill="1" applyAlignment="1">
      <alignment horizontal="center" vertical="center"/>
    </xf>
    <xf numFmtId="0" fontId="61" fillId="25" borderId="0" xfId="761" applyFont="1" applyFill="1" applyAlignment="1">
      <alignment vertical="center"/>
    </xf>
    <xf numFmtId="0" fontId="61" fillId="25" borderId="0" xfId="761" applyFont="1" applyFill="1" applyAlignment="1">
      <alignment horizontal="center" vertical="center"/>
    </xf>
    <xf numFmtId="0" fontId="57" fillId="25" borderId="10" xfId="871" applyFont="1" applyFill="1" applyBorder="1" applyAlignment="1">
      <alignment horizontal="center"/>
    </xf>
    <xf numFmtId="0" fontId="69" fillId="25" borderId="16" xfId="871" applyFont="1" applyFill="1" applyBorder="1" applyAlignment="1">
      <alignment horizontal="center" vertical="center"/>
    </xf>
    <xf numFmtId="168" fontId="61" fillId="25" borderId="16" xfId="871" applyNumberFormat="1" applyFont="1" applyFill="1" applyBorder="1" applyAlignment="1">
      <alignment horizontal="center"/>
    </xf>
    <xf numFmtId="2" fontId="61" fillId="25" borderId="16" xfId="871" applyNumberFormat="1" applyFont="1" applyFill="1" applyBorder="1" applyAlignment="1">
      <alignment horizontal="center"/>
    </xf>
    <xf numFmtId="0" fontId="61" fillId="25" borderId="0" xfId="871" applyFont="1" applyFill="1" applyAlignment="1">
      <alignment horizontal="center"/>
    </xf>
    <xf numFmtId="0" fontId="57" fillId="25" borderId="0" xfId="871" applyFont="1" applyFill="1"/>
    <xf numFmtId="173" fontId="61" fillId="25" borderId="16" xfId="491" applyNumberFormat="1" applyFont="1" applyFill="1" applyBorder="1" applyAlignment="1">
      <alignment horizontal="center" vertical="center"/>
    </xf>
    <xf numFmtId="0" fontId="57" fillId="25" borderId="24" xfId="706" applyFont="1" applyFill="1" applyBorder="1" applyAlignment="1">
      <alignment horizontal="center"/>
    </xf>
    <xf numFmtId="0" fontId="57" fillId="25" borderId="10" xfId="706" applyFont="1" applyFill="1" applyBorder="1" applyAlignment="1">
      <alignment horizontal="center"/>
    </xf>
    <xf numFmtId="0" fontId="57" fillId="25" borderId="14" xfId="706" applyFont="1" applyFill="1" applyBorder="1" applyAlignment="1">
      <alignment horizontal="center"/>
    </xf>
    <xf numFmtId="0" fontId="63" fillId="25" borderId="16" xfId="706" applyFont="1" applyFill="1" applyBorder="1" applyAlignment="1">
      <alignment horizontal="center" vertical="center" wrapText="1"/>
    </xf>
    <xf numFmtId="0" fontId="61" fillId="25" borderId="16" xfId="706" applyFont="1" applyFill="1" applyBorder="1"/>
    <xf numFmtId="167" fontId="61" fillId="25" borderId="16" xfId="491" applyNumberFormat="1" applyFont="1" applyFill="1" applyBorder="1" applyAlignment="1">
      <alignment horizontal="center" vertical="center"/>
    </xf>
    <xf numFmtId="0" fontId="61" fillId="25" borderId="19" xfId="706" applyFont="1" applyFill="1" applyBorder="1" applyAlignment="1">
      <alignment horizontal="center" vertical="center"/>
    </xf>
    <xf numFmtId="0" fontId="57" fillId="25" borderId="16" xfId="706" applyFont="1" applyFill="1" applyBorder="1" applyAlignment="1">
      <alignment horizontal="center"/>
    </xf>
    <xf numFmtId="0" fontId="63" fillId="26" borderId="16" xfId="706" applyFont="1" applyFill="1" applyBorder="1" applyAlignment="1">
      <alignment horizontal="center" vertical="center"/>
    </xf>
    <xf numFmtId="9" fontId="61" fillId="25" borderId="16" xfId="818" applyFont="1" applyFill="1" applyBorder="1" applyAlignment="1">
      <alignment horizontal="center" vertical="center"/>
    </xf>
    <xf numFmtId="167" fontId="63" fillId="26" borderId="16" xfId="491" applyNumberFormat="1" applyFont="1" applyFill="1" applyBorder="1" applyAlignment="1">
      <alignment horizontal="center" vertical="center"/>
    </xf>
    <xf numFmtId="175" fontId="63" fillId="26" borderId="16" xfId="491" applyNumberFormat="1" applyFont="1" applyFill="1" applyBorder="1" applyAlignment="1">
      <alignment horizontal="center" vertical="center"/>
    </xf>
    <xf numFmtId="0" fontId="56" fillId="25" borderId="0" xfId="706" applyFont="1" applyFill="1" applyBorder="1" applyAlignment="1">
      <alignment horizontal="center" vertical="center" wrapText="1"/>
    </xf>
    <xf numFmtId="0" fontId="56" fillId="25" borderId="17" xfId="706" applyFont="1" applyFill="1" applyBorder="1" applyAlignment="1">
      <alignment horizontal="center" vertical="center" wrapText="1"/>
    </xf>
    <xf numFmtId="0" fontId="56" fillId="25" borderId="23" xfId="706" applyFont="1" applyFill="1" applyBorder="1" applyAlignment="1">
      <alignment horizontal="center" vertical="center" wrapText="1"/>
    </xf>
    <xf numFmtId="14" fontId="62" fillId="25" borderId="16" xfId="0" applyNumberFormat="1" applyFont="1" applyFill="1" applyBorder="1" applyAlignment="1">
      <alignment horizontal="center" vertical="center" wrapText="1"/>
    </xf>
    <xf numFmtId="17" fontId="62" fillId="25" borderId="16" xfId="905" applyNumberFormat="1" applyFont="1" applyFill="1" applyBorder="1" applyAlignment="1">
      <alignment horizontal="center" vertical="center" wrapText="1"/>
    </xf>
    <xf numFmtId="0" fontId="62" fillId="25" borderId="16" xfId="628" applyFont="1" applyFill="1" applyBorder="1" applyAlignment="1">
      <alignment horizontal="center" vertical="center" wrapText="1"/>
    </xf>
    <xf numFmtId="0" fontId="61" fillId="25" borderId="16" xfId="900" applyFont="1" applyFill="1" applyBorder="1" applyAlignment="1">
      <alignment horizontal="center" vertical="center"/>
    </xf>
    <xf numFmtId="177" fontId="61" fillId="25" borderId="16" xfId="491" applyNumberFormat="1" applyFont="1" applyFill="1" applyBorder="1" applyAlignment="1">
      <alignment horizontal="center" vertical="center" wrapText="1"/>
    </xf>
    <xf numFmtId="177" fontId="63" fillId="25" borderId="16" xfId="491" applyNumberFormat="1" applyFont="1" applyFill="1" applyBorder="1" applyAlignment="1">
      <alignment horizontal="center" vertical="center"/>
    </xf>
    <xf numFmtId="177" fontId="61" fillId="25" borderId="16" xfId="491" applyNumberFormat="1" applyFont="1" applyFill="1" applyBorder="1" applyAlignment="1">
      <alignment horizontal="center" vertical="center"/>
    </xf>
    <xf numFmtId="0" fontId="70" fillId="25" borderId="17" xfId="706" applyFont="1" applyFill="1" applyBorder="1" applyAlignment="1">
      <alignment horizontal="center" vertical="center"/>
    </xf>
    <xf numFmtId="0" fontId="68" fillId="25" borderId="14" xfId="706" applyFont="1" applyFill="1" applyBorder="1" applyAlignment="1">
      <alignment horizontal="center"/>
    </xf>
    <xf numFmtId="0" fontId="69" fillId="25" borderId="16" xfId="706" applyFont="1" applyFill="1" applyBorder="1" applyAlignment="1">
      <alignment horizontal="center" vertical="center"/>
    </xf>
    <xf numFmtId="167" fontId="69" fillId="25" borderId="16" xfId="491" applyNumberFormat="1" applyFont="1" applyFill="1" applyBorder="1" applyAlignment="1">
      <alignment horizontal="center" vertical="center"/>
    </xf>
    <xf numFmtId="175" fontId="69" fillId="25" borderId="16" xfId="491" applyNumberFormat="1" applyFont="1" applyFill="1" applyBorder="1" applyAlignment="1">
      <alignment horizontal="center" vertical="center"/>
    </xf>
    <xf numFmtId="177" fontId="69" fillId="25" borderId="16" xfId="491" applyNumberFormat="1" applyFont="1" applyFill="1" applyBorder="1" applyAlignment="1">
      <alignment horizontal="center" vertical="center"/>
    </xf>
    <xf numFmtId="43" fontId="57" fillId="0" borderId="0" xfId="706" applyNumberFormat="1" applyFont="1" applyAlignment="1">
      <alignment horizontal="center"/>
    </xf>
    <xf numFmtId="0" fontId="59" fillId="25" borderId="0" xfId="871" applyFont="1" applyFill="1" applyAlignment="1">
      <alignment vertical="center" wrapText="1"/>
    </xf>
    <xf numFmtId="0" fontId="72" fillId="25" borderId="0" xfId="871" applyFont="1" applyFill="1" applyAlignment="1">
      <alignment vertical="center" wrapText="1"/>
    </xf>
    <xf numFmtId="0" fontId="72" fillId="25" borderId="16" xfId="706" applyFont="1" applyFill="1" applyBorder="1" applyAlignment="1">
      <alignment horizontal="center" vertical="center" wrapText="1"/>
    </xf>
    <xf numFmtId="0" fontId="58" fillId="25" borderId="0" xfId="706" applyFont="1" applyFill="1" applyAlignment="1">
      <alignment horizontal="center"/>
    </xf>
    <xf numFmtId="0" fontId="57" fillId="25" borderId="0" xfId="871" applyFont="1" applyFill="1" applyAlignment="1">
      <alignment horizontal="center" vertical="center"/>
    </xf>
    <xf numFmtId="0" fontId="56" fillId="25" borderId="0" xfId="706" applyFont="1" applyFill="1" applyAlignment="1">
      <alignment horizontal="center"/>
    </xf>
    <xf numFmtId="0" fontId="62" fillId="25" borderId="25" xfId="706" applyFont="1" applyFill="1" applyBorder="1" applyAlignment="1">
      <alignment horizontal="center" vertical="center" wrapText="1"/>
    </xf>
    <xf numFmtId="0" fontId="62" fillId="25" borderId="17" xfId="706" applyFont="1" applyFill="1" applyBorder="1" applyAlignment="1">
      <alignment horizontal="center" vertical="center" wrapText="1"/>
    </xf>
    <xf numFmtId="0" fontId="56" fillId="25" borderId="25" xfId="706" applyFont="1" applyFill="1" applyBorder="1" applyAlignment="1">
      <alignment horizontal="center" vertical="center" wrapText="1"/>
    </xf>
    <xf numFmtId="0" fontId="56" fillId="25" borderId="17" xfId="706" applyFont="1" applyFill="1" applyBorder="1" applyAlignment="1">
      <alignment horizontal="center" vertical="center" wrapText="1"/>
    </xf>
    <xf numFmtId="0" fontId="56" fillId="25" borderId="28" xfId="706" applyFont="1" applyFill="1" applyBorder="1" applyAlignment="1">
      <alignment horizontal="center" vertical="center" wrapText="1"/>
    </xf>
    <xf numFmtId="0" fontId="56" fillId="25" borderId="31" xfId="706" applyFont="1" applyFill="1" applyBorder="1" applyAlignment="1">
      <alignment horizontal="center" vertical="center" wrapText="1"/>
    </xf>
    <xf numFmtId="0" fontId="57" fillId="25" borderId="26" xfId="706" applyFont="1" applyFill="1" applyBorder="1" applyAlignment="1">
      <alignment horizontal="center" vertical="center"/>
    </xf>
    <xf numFmtId="0" fontId="57" fillId="25" borderId="27" xfId="706" applyFont="1" applyFill="1" applyBorder="1" applyAlignment="1">
      <alignment horizontal="center" vertical="center"/>
    </xf>
    <xf numFmtId="0" fontId="57" fillId="25" borderId="32" xfId="706" applyFont="1" applyFill="1" applyBorder="1" applyAlignment="1">
      <alignment horizontal="center" vertical="center"/>
    </xf>
    <xf numFmtId="0" fontId="57" fillId="25" borderId="33" xfId="706" applyFont="1" applyFill="1" applyBorder="1" applyAlignment="1">
      <alignment horizontal="center" vertical="center"/>
    </xf>
    <xf numFmtId="0" fontId="57" fillId="25" borderId="30" xfId="706" applyFont="1" applyFill="1" applyBorder="1" applyAlignment="1">
      <alignment horizontal="center" vertical="center"/>
    </xf>
    <xf numFmtId="0" fontId="71" fillId="0" borderId="0" xfId="0" applyFont="1" applyAlignment="1">
      <alignment horizontal="center" vertical="center" wrapText="1"/>
    </xf>
    <xf numFmtId="0" fontId="56" fillId="25" borderId="20" xfId="906" applyFont="1" applyFill="1" applyBorder="1" applyAlignment="1">
      <alignment horizontal="center" vertical="center"/>
    </xf>
    <xf numFmtId="0" fontId="56" fillId="25" borderId="14" xfId="906" applyFont="1" applyFill="1" applyBorder="1" applyAlignment="1">
      <alignment horizontal="center" vertical="center"/>
    </xf>
    <xf numFmtId="0" fontId="61" fillId="25" borderId="20" xfId="906" applyFont="1" applyFill="1" applyBorder="1" applyAlignment="1">
      <alignment horizontal="center" vertical="center"/>
    </xf>
    <xf numFmtId="0" fontId="61" fillId="25" borderId="17" xfId="906" applyFont="1" applyFill="1" applyBorder="1" applyAlignment="1">
      <alignment horizontal="center" vertical="center"/>
    </xf>
    <xf numFmtId="0" fontId="61" fillId="25" borderId="14" xfId="906" applyFont="1" applyFill="1" applyBorder="1" applyAlignment="1">
      <alignment horizontal="center" vertical="center"/>
    </xf>
    <xf numFmtId="0" fontId="56" fillId="25" borderId="11" xfId="906" applyFont="1" applyFill="1" applyBorder="1" applyAlignment="1">
      <alignment horizontal="center" vertical="center"/>
    </xf>
    <xf numFmtId="0" fontId="56" fillId="25" borderId="22" xfId="906" applyFont="1" applyFill="1" applyBorder="1" applyAlignment="1">
      <alignment horizontal="center" vertical="center"/>
    </xf>
    <xf numFmtId="0" fontId="56" fillId="25" borderId="15" xfId="906" applyFont="1" applyFill="1" applyBorder="1" applyAlignment="1">
      <alignment horizontal="center" vertical="center"/>
    </xf>
    <xf numFmtId="0" fontId="56" fillId="25" borderId="24" xfId="906" applyFont="1" applyFill="1" applyBorder="1" applyAlignment="1">
      <alignment horizontal="center" vertical="center"/>
    </xf>
    <xf numFmtId="0" fontId="56" fillId="25" borderId="11" xfId="906" applyFont="1" applyFill="1" applyBorder="1" applyAlignment="1">
      <alignment horizontal="center" vertical="center" wrapText="1"/>
    </xf>
    <xf numFmtId="0" fontId="56" fillId="25" borderId="22" xfId="906" applyFont="1" applyFill="1" applyBorder="1" applyAlignment="1">
      <alignment horizontal="center" vertical="center" wrapText="1"/>
    </xf>
    <xf numFmtId="0" fontId="56" fillId="25" borderId="15" xfId="906" applyFont="1" applyFill="1" applyBorder="1" applyAlignment="1">
      <alignment horizontal="center" vertical="center" wrapText="1"/>
    </xf>
    <xf numFmtId="0" fontId="56" fillId="25" borderId="24" xfId="906" applyFont="1" applyFill="1" applyBorder="1" applyAlignment="1">
      <alignment horizontal="center" vertical="center" wrapText="1"/>
    </xf>
    <xf numFmtId="0" fontId="56" fillId="25" borderId="20" xfId="906" applyFont="1" applyFill="1" applyBorder="1" applyAlignment="1">
      <alignment horizontal="center" vertical="center" wrapText="1"/>
    </xf>
    <xf numFmtId="0" fontId="56" fillId="25" borderId="14" xfId="906" applyFont="1" applyFill="1" applyBorder="1" applyAlignment="1">
      <alignment horizontal="center" vertical="center" wrapText="1"/>
    </xf>
    <xf numFmtId="0" fontId="72" fillId="25" borderId="0" xfId="871" applyFont="1" applyFill="1" applyAlignment="1">
      <alignment horizontal="center" vertical="center" wrapText="1"/>
    </xf>
    <xf numFmtId="0" fontId="56" fillId="25" borderId="21" xfId="906" applyFont="1" applyFill="1" applyBorder="1" applyAlignment="1">
      <alignment horizontal="center" vertical="center"/>
    </xf>
    <xf numFmtId="0" fontId="56" fillId="25" borderId="10" xfId="906" applyFont="1" applyFill="1" applyBorder="1" applyAlignment="1">
      <alignment horizontal="center" vertical="center"/>
    </xf>
    <xf numFmtId="0" fontId="56" fillId="25" borderId="11" xfId="906" applyFont="1" applyFill="1" applyBorder="1" applyAlignment="1">
      <alignment vertical="center"/>
    </xf>
    <xf numFmtId="0" fontId="56" fillId="25" borderId="22" xfId="906" applyFont="1" applyFill="1" applyBorder="1" applyAlignment="1">
      <alignment vertical="center"/>
    </xf>
    <xf numFmtId="0" fontId="56" fillId="25" borderId="15" xfId="906" applyFont="1" applyFill="1" applyBorder="1" applyAlignment="1">
      <alignment vertical="center"/>
    </xf>
    <xf numFmtId="0" fontId="56" fillId="25" borderId="24" xfId="906" applyFont="1" applyFill="1" applyBorder="1" applyAlignment="1">
      <alignment vertical="center"/>
    </xf>
    <xf numFmtId="0" fontId="56" fillId="25" borderId="0" xfId="674" applyFont="1" applyFill="1" applyAlignment="1">
      <alignment horizontal="center" vertical="center"/>
    </xf>
    <xf numFmtId="0" fontId="58" fillId="25" borderId="0" xfId="674" applyFont="1" applyFill="1" applyAlignment="1">
      <alignment horizontal="center" vertical="center"/>
    </xf>
    <xf numFmtId="0" fontId="59" fillId="25" borderId="0" xfId="674" applyFont="1" applyFill="1" applyAlignment="1">
      <alignment horizontal="center" vertical="center"/>
    </xf>
    <xf numFmtId="0" fontId="62" fillId="25" borderId="20" xfId="906" applyFont="1" applyFill="1" applyBorder="1" applyAlignment="1">
      <alignment horizontal="center" vertical="center" wrapText="1"/>
    </xf>
    <xf numFmtId="0" fontId="62" fillId="25" borderId="17" xfId="906" applyFont="1" applyFill="1" applyBorder="1" applyAlignment="1">
      <alignment horizontal="center" vertical="center" wrapText="1"/>
    </xf>
    <xf numFmtId="0" fontId="62" fillId="25" borderId="14" xfId="906" applyFont="1" applyFill="1" applyBorder="1" applyAlignment="1">
      <alignment horizontal="center" vertical="center" wrapText="1"/>
    </xf>
    <xf numFmtId="0" fontId="56" fillId="25" borderId="17" xfId="906" applyFont="1" applyFill="1" applyBorder="1" applyAlignment="1">
      <alignment horizontal="center" vertical="center"/>
    </xf>
    <xf numFmtId="0" fontId="56" fillId="25" borderId="11" xfId="789" applyFont="1" applyFill="1" applyBorder="1" applyAlignment="1">
      <alignment horizontal="center" vertical="center"/>
    </xf>
    <xf numFmtId="0" fontId="56" fillId="25" borderId="22" xfId="789" applyFont="1" applyFill="1" applyBorder="1" applyAlignment="1">
      <alignment horizontal="center" vertical="center"/>
    </xf>
    <xf numFmtId="0" fontId="56" fillId="25" borderId="15" xfId="789" applyFont="1" applyFill="1" applyBorder="1" applyAlignment="1">
      <alignment horizontal="center" vertical="center"/>
    </xf>
    <xf numFmtId="0" fontId="56" fillId="25" borderId="24" xfId="789" applyFont="1" applyFill="1" applyBorder="1" applyAlignment="1">
      <alignment horizontal="center" vertical="center"/>
    </xf>
    <xf numFmtId="0" fontId="56" fillId="25" borderId="0" xfId="871" applyFont="1" applyFill="1" applyAlignment="1">
      <alignment horizontal="center" vertical="center"/>
    </xf>
    <xf numFmtId="0" fontId="58" fillId="25" borderId="0" xfId="871" applyFont="1" applyFill="1" applyAlignment="1">
      <alignment horizontal="center" vertical="center"/>
    </xf>
    <xf numFmtId="0" fontId="63" fillId="25" borderId="0" xfId="871" applyFont="1" applyFill="1" applyAlignment="1">
      <alignment horizontal="center" vertical="center" wrapText="1"/>
    </xf>
    <xf numFmtId="0" fontId="59" fillId="25" borderId="0" xfId="871" applyFont="1" applyFill="1" applyAlignment="1">
      <alignment horizontal="center" vertical="center" wrapText="1"/>
    </xf>
    <xf numFmtId="0" fontId="68" fillId="25" borderId="0" xfId="871" applyFont="1" applyFill="1" applyAlignment="1">
      <alignment horizontal="center" vertical="center"/>
    </xf>
  </cellXfs>
  <cellStyles count="911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897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898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899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xalqalaqis skola " xfId="903"/>
    <cellStyle name="Normal 15" xfId="664"/>
    <cellStyle name="Normal 16" xfId="665"/>
    <cellStyle name="Normal 16 2" xfId="666"/>
    <cellStyle name="Normal 16 3" xfId="667"/>
    <cellStyle name="Normal 16 4" xfId="668"/>
    <cellStyle name="Normal 16_# 6-1 27.01.12 - копия (1)" xfId="669"/>
    <cellStyle name="Normal 17" xfId="670"/>
    <cellStyle name="Normal 18" xfId="671"/>
    <cellStyle name="Normal 19" xfId="672"/>
    <cellStyle name="Normal 2" xfId="673"/>
    <cellStyle name="Normal 2 10" xfId="674"/>
    <cellStyle name="Normal 2 11" xfId="675"/>
    <cellStyle name="Normal 2 2" xfId="676"/>
    <cellStyle name="Normal 2 2 2" xfId="677"/>
    <cellStyle name="Normal 2 2 3" xfId="678"/>
    <cellStyle name="Normal 2 2 4" xfId="679"/>
    <cellStyle name="Normal 2 2 5" xfId="680"/>
    <cellStyle name="Normal 2 2 6" xfId="681"/>
    <cellStyle name="Normal 2 2 7" xfId="682"/>
    <cellStyle name="Normal 2 2_2D4CD000" xfId="683"/>
    <cellStyle name="Normal 2 3" xfId="684"/>
    <cellStyle name="Normal 2 4" xfId="685"/>
    <cellStyle name="Normal 2 5" xfId="686"/>
    <cellStyle name="Normal 2 6" xfId="687"/>
    <cellStyle name="Normal 2 7" xfId="688"/>
    <cellStyle name="Normal 2 7 2" xfId="689"/>
    <cellStyle name="Normal 2 7 3" xfId="690"/>
    <cellStyle name="Normal 2 7_anakia II etapi.xls sm. defeqturi" xfId="691"/>
    <cellStyle name="Normal 2 8" xfId="692"/>
    <cellStyle name="Normal 2 9" xfId="693"/>
    <cellStyle name="Normal 2_anakia II etapi.xls sm. defeqturi" xfId="694"/>
    <cellStyle name="Normal 20" xfId="695"/>
    <cellStyle name="Normal 21" xfId="696"/>
    <cellStyle name="Normal 22" xfId="697"/>
    <cellStyle name="Normal 23" xfId="698"/>
    <cellStyle name="Normal 24" xfId="699"/>
    <cellStyle name="Normal 25" xfId="700"/>
    <cellStyle name="Normal 26" xfId="701"/>
    <cellStyle name="Normal 27" xfId="702"/>
    <cellStyle name="Normal 28" xfId="703"/>
    <cellStyle name="Normal 29" xfId="704"/>
    <cellStyle name="Normal 29 2" xfId="705"/>
    <cellStyle name="Normal 3" xfId="706"/>
    <cellStyle name="Normal 3 2" xfId="707"/>
    <cellStyle name="Normal 3 2 2" xfId="708"/>
    <cellStyle name="Normal 3 2_anakia II etapi.xls sm. defeqturi" xfId="709"/>
    <cellStyle name="Normal 3 3" xfId="710"/>
    <cellStyle name="Normal 30" xfId="711"/>
    <cellStyle name="Normal 30 2" xfId="712"/>
    <cellStyle name="Normal 31" xfId="713"/>
    <cellStyle name="Normal 32" xfId="714"/>
    <cellStyle name="Normal 32 2" xfId="715"/>
    <cellStyle name="Normal 32 2 2" xfId="716"/>
    <cellStyle name="Normal 32 3" xfId="717"/>
    <cellStyle name="Normal 32 3 2" xfId="718"/>
    <cellStyle name="Normal 32 3 2 2" xfId="719"/>
    <cellStyle name="Normal 32 4" xfId="720"/>
    <cellStyle name="Normal 32_# 6-1 27.01.12 - копия (1)" xfId="721"/>
    <cellStyle name="Normal 33" xfId="722"/>
    <cellStyle name="Normal 33 2" xfId="723"/>
    <cellStyle name="Normal 34" xfId="724"/>
    <cellStyle name="Normal 35" xfId="725"/>
    <cellStyle name="Normal 35 2" xfId="726"/>
    <cellStyle name="Normal 35 3" xfId="727"/>
    <cellStyle name="Normal 36" xfId="728"/>
    <cellStyle name="Normal 36 2" xfId="729"/>
    <cellStyle name="Normal 36 2 2" xfId="730"/>
    <cellStyle name="Normal 36 2 2 3" xfId="896"/>
    <cellStyle name="Normal 36 2 2 4" xfId="900"/>
    <cellStyle name="Normal 36 2 3" xfId="731"/>
    <cellStyle name="Normal 36 2 4" xfId="732"/>
    <cellStyle name="Normal 36 3" xfId="733"/>
    <cellStyle name="Normal 36 4" xfId="734"/>
    <cellStyle name="Normal 37" xfId="735"/>
    <cellStyle name="Normal 37 2" xfId="736"/>
    <cellStyle name="Normal 38" xfId="737"/>
    <cellStyle name="Normal 38 2" xfId="738"/>
    <cellStyle name="Normal 38 2 2" xfId="739"/>
    <cellStyle name="Normal 38 3" xfId="740"/>
    <cellStyle name="Normal 38 3 2" xfId="741"/>
    <cellStyle name="Normal 38 4" xfId="742"/>
    <cellStyle name="Normal 39" xfId="743"/>
    <cellStyle name="Normal 39 2" xfId="744"/>
    <cellStyle name="Normal 4" xfId="745"/>
    <cellStyle name="Normal 4 2" xfId="746"/>
    <cellStyle name="Normal 4 3" xfId="747"/>
    <cellStyle name="Normal 40" xfId="748"/>
    <cellStyle name="Normal 40 2" xfId="749"/>
    <cellStyle name="Normal 40 3" xfId="750"/>
    <cellStyle name="Normal 41" xfId="751"/>
    <cellStyle name="Normal 41 2" xfId="752"/>
    <cellStyle name="Normal 42" xfId="753"/>
    <cellStyle name="Normal 42 2" xfId="754"/>
    <cellStyle name="Normal 42 3" xfId="755"/>
    <cellStyle name="Normal 43" xfId="756"/>
    <cellStyle name="Normal 44" xfId="757"/>
    <cellStyle name="Normal 45" xfId="758"/>
    <cellStyle name="Normal 46" xfId="759"/>
    <cellStyle name="Normal 47" xfId="760"/>
    <cellStyle name="Normal 47 2" xfId="761"/>
    <cellStyle name="Normal 47 3" xfId="762"/>
    <cellStyle name="Normal 47 3 2" xfId="763"/>
    <cellStyle name="Normal 47 4" xfId="764"/>
    <cellStyle name="Normal 5" xfId="765"/>
    <cellStyle name="Normal 5 2" xfId="766"/>
    <cellStyle name="Normal 5 2 2" xfId="767"/>
    <cellStyle name="Normal 5 3" xfId="768"/>
    <cellStyle name="Normal 5 4" xfId="769"/>
    <cellStyle name="Normal 5 4 2" xfId="770"/>
    <cellStyle name="Normal 5 4 3" xfId="771"/>
    <cellStyle name="Normal 5 5" xfId="772"/>
    <cellStyle name="Normal 5_Copy of SAN2010" xfId="773"/>
    <cellStyle name="Normal 6" xfId="774"/>
    <cellStyle name="Normal 7" xfId="775"/>
    <cellStyle name="Normal 75" xfId="776"/>
    <cellStyle name="Normal 8" xfId="777"/>
    <cellStyle name="Normal 8 2" xfId="778"/>
    <cellStyle name="Normal 8_2D4CD000" xfId="779"/>
    <cellStyle name="Normal 9" xfId="780"/>
    <cellStyle name="Normal 9 2" xfId="781"/>
    <cellStyle name="Normal 9 2 2" xfId="782"/>
    <cellStyle name="Normal 9 2 3" xfId="783"/>
    <cellStyle name="Normal 9 2 4" xfId="784"/>
    <cellStyle name="Normal 9 2_anakia II etapi.xls sm. defeqturi" xfId="785"/>
    <cellStyle name="Normal 9_2D4CD000" xfId="786"/>
    <cellStyle name="Normal_Book1 2" xfId="905"/>
    <cellStyle name="Normal_gare wyalsadfenigagarini" xfId="787"/>
    <cellStyle name="Normal_gare wyalsadfenigagarini 10" xfId="788"/>
    <cellStyle name="Normal_gare wyalsadfenigagarini 2 2" xfId="789"/>
    <cellStyle name="Normal_gare wyalsadfenigagarini_axalqalaqi wk; el" xfId="908"/>
    <cellStyle name="Normal_gare wyalsadfenigagarini_ELEQ-08-IIkv" xfId="906"/>
    <cellStyle name="Normal_gare wyalsadfenigagarini_ELEQ10-I" xfId="904"/>
    <cellStyle name="Normal_gare wyalsadfenigagarini_SAN2008=IIkv" xfId="909"/>
    <cellStyle name="Normal_sida wyalsadeni_ELEQ-08-IIkv" xfId="910"/>
    <cellStyle name="Note" xfId="790"/>
    <cellStyle name="Note 2" xfId="791"/>
    <cellStyle name="Note 2 2" xfId="792"/>
    <cellStyle name="Note 2 3" xfId="793"/>
    <cellStyle name="Note 2 4" xfId="794"/>
    <cellStyle name="Note 2 5" xfId="795"/>
    <cellStyle name="Note 2_anakia II etapi.xls sm. defeqturi" xfId="796"/>
    <cellStyle name="Note 3" xfId="797"/>
    <cellStyle name="Note 4" xfId="798"/>
    <cellStyle name="Note 4 2" xfId="799"/>
    <cellStyle name="Note 4_anakia II etapi.xls sm. defeqturi" xfId="800"/>
    <cellStyle name="Note 5" xfId="801"/>
    <cellStyle name="Note 6" xfId="802"/>
    <cellStyle name="Note 7" xfId="803"/>
    <cellStyle name="Output" xfId="804"/>
    <cellStyle name="Output 2" xfId="805"/>
    <cellStyle name="Output 2 2" xfId="806"/>
    <cellStyle name="Output 2 3" xfId="807"/>
    <cellStyle name="Output 2 4" xfId="808"/>
    <cellStyle name="Output 2 5" xfId="809"/>
    <cellStyle name="Output 2_anakia II etapi.xls sm. defeqturi" xfId="810"/>
    <cellStyle name="Output 3" xfId="811"/>
    <cellStyle name="Output 4" xfId="812"/>
    <cellStyle name="Output 4 2" xfId="813"/>
    <cellStyle name="Output 4_anakia II etapi.xls sm. defeqturi" xfId="814"/>
    <cellStyle name="Output 5" xfId="815"/>
    <cellStyle name="Output 6" xfId="816"/>
    <cellStyle name="Output 7" xfId="817"/>
    <cellStyle name="Percent 2" xfId="818"/>
    <cellStyle name="Percent 3" xfId="819"/>
    <cellStyle name="Percent 3 2" xfId="820"/>
    <cellStyle name="Percent 4" xfId="821"/>
    <cellStyle name="Percent 5" xfId="822"/>
    <cellStyle name="Percent 6" xfId="823"/>
    <cellStyle name="Style 1" xfId="824"/>
    <cellStyle name="Title" xfId="825"/>
    <cellStyle name="Title 2" xfId="826"/>
    <cellStyle name="Title 2 2" xfId="827"/>
    <cellStyle name="Title 2 3" xfId="828"/>
    <cellStyle name="Title 2 4" xfId="829"/>
    <cellStyle name="Title 2 5" xfId="830"/>
    <cellStyle name="Title 3" xfId="831"/>
    <cellStyle name="Title 4" xfId="832"/>
    <cellStyle name="Title 4 2" xfId="833"/>
    <cellStyle name="Title 5" xfId="834"/>
    <cellStyle name="Title 6" xfId="835"/>
    <cellStyle name="Title 7" xfId="836"/>
    <cellStyle name="Total" xfId="837"/>
    <cellStyle name="Total 2" xfId="838"/>
    <cellStyle name="Total 2 2" xfId="839"/>
    <cellStyle name="Total 2 3" xfId="840"/>
    <cellStyle name="Total 2 4" xfId="841"/>
    <cellStyle name="Total 2 5" xfId="842"/>
    <cellStyle name="Total 2_anakia II etapi.xls sm. defeqturi" xfId="843"/>
    <cellStyle name="Total 3" xfId="844"/>
    <cellStyle name="Total 4" xfId="845"/>
    <cellStyle name="Total 4 2" xfId="846"/>
    <cellStyle name="Total 4_anakia II etapi.xls sm. defeqturi" xfId="847"/>
    <cellStyle name="Total 5" xfId="848"/>
    <cellStyle name="Total 6" xfId="849"/>
    <cellStyle name="Total 7" xfId="850"/>
    <cellStyle name="Warning Text" xfId="851"/>
    <cellStyle name="Warning Text 2" xfId="852"/>
    <cellStyle name="Warning Text 2 2" xfId="853"/>
    <cellStyle name="Warning Text 2 3" xfId="854"/>
    <cellStyle name="Warning Text 2 4" xfId="855"/>
    <cellStyle name="Warning Text 2 5" xfId="856"/>
    <cellStyle name="Warning Text 3" xfId="857"/>
    <cellStyle name="Warning Text 4" xfId="858"/>
    <cellStyle name="Warning Text 4 2" xfId="859"/>
    <cellStyle name="Warning Text 5" xfId="860"/>
    <cellStyle name="Warning Text 6" xfId="861"/>
    <cellStyle name="Warning Text 7" xfId="862"/>
    <cellStyle name="Обычный 10" xfId="863"/>
    <cellStyle name="Обычный 10 2" xfId="864"/>
    <cellStyle name="Обычный 2" xfId="865"/>
    <cellStyle name="Обычный 2 2" xfId="866"/>
    <cellStyle name="Обычный 3" xfId="867"/>
    <cellStyle name="Обычный 3 2" xfId="868"/>
    <cellStyle name="Обычный 3 3" xfId="869"/>
    <cellStyle name="Обычный 4" xfId="870"/>
    <cellStyle name="Обычный 4 2" xfId="871"/>
    <cellStyle name="Обычный 4 3" xfId="872"/>
    <cellStyle name="Обычный 4 4" xfId="873"/>
    <cellStyle name="Обычный 5" xfId="874"/>
    <cellStyle name="Обычный 5 2" xfId="875"/>
    <cellStyle name="Обычный 5 2 2" xfId="876"/>
    <cellStyle name="Обычный 5 3" xfId="877"/>
    <cellStyle name="Обычный 5 4" xfId="878"/>
    <cellStyle name="Обычный 5 4 2" xfId="879"/>
    <cellStyle name="Обычный 5 5" xfId="880"/>
    <cellStyle name="Обычный 6" xfId="881"/>
    <cellStyle name="Обычный 6 2" xfId="882"/>
    <cellStyle name="Обычный 7" xfId="883"/>
    <cellStyle name="Обычный 8" xfId="884"/>
    <cellStyle name="Обычный 8 2" xfId="885"/>
    <cellStyle name="Обычный 9" xfId="886"/>
    <cellStyle name="Обычный_SAN2008-I" xfId="907"/>
    <cellStyle name="Плохой" xfId="887"/>
    <cellStyle name="Процентный 2" xfId="888"/>
    <cellStyle name="Процентный 3" xfId="889"/>
    <cellStyle name="Процентный 3 2" xfId="890"/>
    <cellStyle name="Финансовый 2" xfId="891"/>
    <cellStyle name="Финансовый 2 2" xfId="892"/>
    <cellStyle name="Финансовый 3" xfId="893"/>
    <cellStyle name="Финансовый 4" xfId="894"/>
    <cellStyle name="Финансовый 5" xfId="895"/>
    <cellStyle name="Финансовый 6" xfId="901"/>
    <cellStyle name="常规 3" xfId="90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rpheus/Desktop/&#4324;&#4317;&#4311;&#4312;%20&#4334;&#4317;&#4316;&#4312;/&#4324;&#4317;&#4311;&#4312;%20&#4318;&#4304;&#4320;&#4313;&#4308;&#4305;&#4312;/sylfine/&#4324;&#4317;&#4311;&#4312;,%20&#4321;&#4313;&#4309;&#4308;&#4320;&#4312;,%209&#4304;&#4318;&#4320;&#4312;&#4314;&#4312;%20%20X%20sylf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"/>
      <sheetName val="GB"/>
      <sheetName val="K.X."/>
      <sheetName val="x.6-1"/>
      <sheetName val="x.7-1"/>
    </sheetNames>
    <sheetDataSet>
      <sheetData sheetId="0" refreshError="1"/>
      <sheetData sheetId="1" refreshError="1"/>
      <sheetData sheetId="2" refreshError="1"/>
      <sheetData sheetId="3" refreshError="1">
        <row r="8">
          <cell r="C8" t="str">
            <v>ელ.მომარაგება</v>
          </cell>
        </row>
      </sheetData>
      <sheetData sheetId="4" refreshError="1">
        <row r="8">
          <cell r="C8" t="str">
            <v>ტერიტორიის კეთილმოწყობა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I351"/>
  <sheetViews>
    <sheetView tabSelected="1" topLeftCell="A4" zoomScale="93" zoomScaleNormal="93" workbookViewId="0">
      <selection activeCell="D13" sqref="D13:H26"/>
    </sheetView>
  </sheetViews>
  <sheetFormatPr defaultColWidth="9.140625" defaultRowHeight="15.75"/>
  <cols>
    <col min="1" max="1" width="3.7109375" style="16" customWidth="1"/>
    <col min="2" max="2" width="15.140625" style="17" customWidth="1"/>
    <col min="3" max="3" width="51" style="17" customWidth="1"/>
    <col min="4" max="4" width="14.85546875" style="17" customWidth="1"/>
    <col min="5" max="5" width="13.7109375" style="17" customWidth="1"/>
    <col min="6" max="6" width="11" style="17" customWidth="1"/>
    <col min="7" max="7" width="13.5703125" style="17" customWidth="1"/>
    <col min="8" max="8" width="17.28515625" style="17" customWidth="1"/>
    <col min="9" max="9" width="11.28515625" style="17" customWidth="1"/>
    <col min="10" max="16384" width="9.140625" style="17"/>
  </cols>
  <sheetData>
    <row r="1" spans="1:191" ht="18" customHeight="1">
      <c r="A1" s="375" t="s">
        <v>40</v>
      </c>
      <c r="B1" s="375"/>
      <c r="C1" s="375"/>
      <c r="D1" s="375"/>
      <c r="E1" s="375"/>
      <c r="F1" s="375"/>
      <c r="G1" s="375"/>
      <c r="H1" s="375"/>
      <c r="I1" s="16"/>
    </row>
    <row r="2" spans="1:191" ht="19.5" customHeight="1">
      <c r="A2" s="376" t="s">
        <v>41</v>
      </c>
      <c r="B2" s="376"/>
      <c r="C2" s="376"/>
      <c r="D2" s="376"/>
      <c r="E2" s="376"/>
      <c r="F2" s="376"/>
      <c r="G2" s="376"/>
      <c r="H2" s="376"/>
      <c r="I2" s="16"/>
    </row>
    <row r="3" spans="1:191" ht="44.25" customHeight="1">
      <c r="A3" s="389" t="s">
        <v>263</v>
      </c>
      <c r="B3" s="389"/>
      <c r="C3" s="389"/>
      <c r="D3" s="389"/>
      <c r="E3" s="389"/>
      <c r="F3" s="389"/>
      <c r="G3" s="389"/>
      <c r="H3" s="389"/>
      <c r="I3" s="16"/>
    </row>
    <row r="4" spans="1:191" ht="24.75" customHeight="1">
      <c r="A4" s="372"/>
      <c r="B4" s="372"/>
      <c r="C4" s="372"/>
      <c r="D4" s="372"/>
      <c r="E4" s="372"/>
      <c r="F4" s="372"/>
      <c r="G4" s="372"/>
      <c r="H4" s="372"/>
      <c r="I4" s="16"/>
    </row>
    <row r="5" spans="1:191" ht="15" customHeight="1">
      <c r="A5" s="377" t="s">
        <v>42</v>
      </c>
      <c r="B5" s="377"/>
      <c r="C5" s="377"/>
      <c r="D5" s="377"/>
      <c r="E5" s="377"/>
      <c r="F5" s="377"/>
      <c r="G5" s="377"/>
      <c r="H5" s="377"/>
      <c r="I5" s="16"/>
    </row>
    <row r="6" spans="1:191" ht="18" customHeight="1" thickBot="1">
      <c r="A6" s="141"/>
      <c r="B6" s="142"/>
      <c r="C6" s="142"/>
      <c r="D6" s="142"/>
      <c r="E6" s="142"/>
      <c r="F6" s="142"/>
      <c r="G6" s="142"/>
      <c r="H6" s="65"/>
      <c r="I6" s="16"/>
    </row>
    <row r="7" spans="1:191" ht="21" customHeight="1">
      <c r="A7" s="387" t="s">
        <v>237</v>
      </c>
      <c r="B7" s="378" t="s">
        <v>238</v>
      </c>
      <c r="C7" s="380" t="s">
        <v>43</v>
      </c>
      <c r="D7" s="384" t="s">
        <v>44</v>
      </c>
      <c r="E7" s="385"/>
      <c r="F7" s="385"/>
      <c r="G7" s="386"/>
      <c r="H7" s="382" t="s">
        <v>182</v>
      </c>
      <c r="I7" s="16"/>
    </row>
    <row r="8" spans="1:191" ht="64.5" customHeight="1">
      <c r="A8" s="388"/>
      <c r="B8" s="379"/>
      <c r="C8" s="381"/>
      <c r="D8" s="355" t="s">
        <v>45</v>
      </c>
      <c r="E8" s="356" t="s">
        <v>169</v>
      </c>
      <c r="F8" s="355" t="s">
        <v>46</v>
      </c>
      <c r="G8" s="357" t="s">
        <v>47</v>
      </c>
      <c r="H8" s="383"/>
      <c r="I8" s="16"/>
    </row>
    <row r="9" spans="1:191" ht="15" customHeight="1">
      <c r="A9" s="350">
        <v>1</v>
      </c>
      <c r="B9" s="350">
        <v>2</v>
      </c>
      <c r="C9" s="350">
        <v>3</v>
      </c>
      <c r="D9" s="350">
        <v>4</v>
      </c>
      <c r="E9" s="350">
        <v>5</v>
      </c>
      <c r="F9" s="350">
        <v>6</v>
      </c>
      <c r="G9" s="350">
        <v>7</v>
      </c>
      <c r="H9" s="350">
        <v>8</v>
      </c>
    </row>
    <row r="10" spans="1:191" ht="15" customHeight="1">
      <c r="A10" s="343"/>
      <c r="B10" s="344"/>
      <c r="C10" s="366" t="s">
        <v>247</v>
      </c>
      <c r="D10" s="344"/>
      <c r="E10" s="345"/>
      <c r="F10" s="344"/>
      <c r="G10" s="345"/>
      <c r="H10" s="350"/>
      <c r="I10" s="16"/>
    </row>
    <row r="11" spans="1:191" s="18" customFormat="1" ht="50.25" customHeight="1">
      <c r="A11" s="146"/>
      <c r="B11" s="148"/>
      <c r="C11" s="374" t="s">
        <v>267</v>
      </c>
      <c r="D11" s="342"/>
      <c r="E11" s="342"/>
      <c r="F11" s="342"/>
      <c r="G11" s="342"/>
      <c r="H11" s="342"/>
      <c r="I11" s="16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</row>
    <row r="12" spans="1:191" s="18" customFormat="1">
      <c r="A12" s="143"/>
      <c r="B12" s="144"/>
      <c r="C12" s="365" t="s">
        <v>48</v>
      </c>
      <c r="D12" s="90"/>
      <c r="E12" s="91"/>
      <c r="F12" s="91"/>
      <c r="G12" s="90"/>
      <c r="H12" s="90"/>
      <c r="I12" s="16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</row>
    <row r="13" spans="1:191" s="19" customFormat="1">
      <c r="A13" s="151">
        <v>1</v>
      </c>
      <c r="B13" s="151" t="s">
        <v>252</v>
      </c>
      <c r="C13" s="151" t="str">
        <f>'[1]x.6-1'!C8</f>
        <v>ელ.მომარაგება</v>
      </c>
      <c r="D13" s="153"/>
      <c r="E13" s="153"/>
      <c r="F13" s="94"/>
      <c r="G13" s="94"/>
      <c r="H13" s="153"/>
      <c r="I13" s="16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</row>
    <row r="14" spans="1:191" s="18" customFormat="1">
      <c r="A14" s="145"/>
      <c r="B14" s="148"/>
      <c r="C14" s="149" t="s">
        <v>49</v>
      </c>
      <c r="D14" s="93"/>
      <c r="E14" s="93"/>
      <c r="F14" s="93"/>
      <c r="G14" s="93"/>
      <c r="H14" s="93"/>
      <c r="I14" s="16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</row>
    <row r="15" spans="1:191" s="19" customFormat="1">
      <c r="A15" s="150">
        <v>2</v>
      </c>
      <c r="B15" s="151" t="s">
        <v>253</v>
      </c>
      <c r="C15" s="151" t="str">
        <f>'[1]x.7-1'!C8</f>
        <v>ტერიტორიის კეთილმოწყობა</v>
      </c>
      <c r="D15" s="153"/>
      <c r="E15" s="94"/>
      <c r="F15" s="94"/>
      <c r="G15" s="94"/>
      <c r="H15" s="153"/>
      <c r="I15" s="16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</row>
    <row r="16" spans="1:191" s="18" customFormat="1">
      <c r="A16" s="145"/>
      <c r="B16" s="148"/>
      <c r="C16" s="367" t="s">
        <v>248</v>
      </c>
      <c r="D16" s="368"/>
      <c r="E16" s="368"/>
      <c r="F16" s="369"/>
      <c r="G16" s="369"/>
      <c r="H16" s="368"/>
      <c r="I16" s="16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</row>
    <row r="17" spans="1:191" s="18" customFormat="1">
      <c r="A17" s="349"/>
      <c r="B17" s="148"/>
      <c r="C17" s="147" t="s">
        <v>249</v>
      </c>
      <c r="D17" s="154"/>
      <c r="E17" s="154"/>
      <c r="F17" s="92"/>
      <c r="G17" s="92"/>
      <c r="H17" s="154"/>
      <c r="I17" s="16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</row>
    <row r="18" spans="1:191" s="18" customFormat="1" ht="46.5" customHeight="1">
      <c r="A18" s="349"/>
      <c r="B18" s="148"/>
      <c r="C18" s="346" t="s">
        <v>268</v>
      </c>
      <c r="D18" s="154"/>
      <c r="E18" s="154"/>
      <c r="F18" s="92"/>
      <c r="G18" s="92"/>
      <c r="H18" s="154"/>
      <c r="I18" s="16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</row>
    <row r="19" spans="1:191" s="18" customFormat="1" ht="21.75" customHeight="1">
      <c r="A19" s="349"/>
      <c r="B19" s="148"/>
      <c r="C19" s="365" t="s">
        <v>48</v>
      </c>
      <c r="D19" s="90"/>
      <c r="E19" s="91"/>
      <c r="F19" s="91"/>
      <c r="G19" s="90"/>
      <c r="H19" s="90"/>
      <c r="I19" s="16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</row>
    <row r="20" spans="1:191" s="18" customFormat="1">
      <c r="A20" s="349">
        <v>3</v>
      </c>
      <c r="B20" s="151" t="s">
        <v>254</v>
      </c>
      <c r="C20" s="151" t="s">
        <v>54</v>
      </c>
      <c r="D20" s="153"/>
      <c r="E20" s="153"/>
      <c r="F20" s="362"/>
      <c r="G20" s="362"/>
      <c r="H20" s="153"/>
      <c r="I20" s="16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</row>
    <row r="21" spans="1:191" s="18" customFormat="1">
      <c r="A21" s="349"/>
      <c r="B21" s="151"/>
      <c r="C21" s="149" t="s">
        <v>49</v>
      </c>
      <c r="D21" s="364"/>
      <c r="E21" s="364"/>
      <c r="F21" s="364"/>
      <c r="G21" s="364"/>
      <c r="H21" s="364"/>
      <c r="I21" s="16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</row>
    <row r="22" spans="1:191" s="18" customFormat="1">
      <c r="A22" s="146">
        <v>4</v>
      </c>
      <c r="B22" s="151" t="s">
        <v>255</v>
      </c>
      <c r="C22" s="151" t="s">
        <v>99</v>
      </c>
      <c r="D22" s="153"/>
      <c r="E22" s="362"/>
      <c r="F22" s="362"/>
      <c r="G22" s="362"/>
      <c r="H22" s="153"/>
      <c r="I22" s="16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</row>
    <row r="23" spans="1:191" s="18" customFormat="1">
      <c r="A23" s="146"/>
      <c r="B23" s="148"/>
      <c r="C23" s="367" t="s">
        <v>250</v>
      </c>
      <c r="D23" s="368"/>
      <c r="E23" s="368"/>
      <c r="F23" s="370"/>
      <c r="G23" s="370"/>
      <c r="H23" s="368"/>
      <c r="I23" s="16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</row>
    <row r="24" spans="1:191" s="18" customFormat="1">
      <c r="A24" s="146"/>
      <c r="B24" s="148"/>
      <c r="C24" s="147" t="s">
        <v>251</v>
      </c>
      <c r="D24" s="154"/>
      <c r="E24" s="154"/>
      <c r="F24" s="363"/>
      <c r="G24" s="363"/>
      <c r="H24" s="154"/>
      <c r="I24" s="16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</row>
    <row r="25" spans="1:191" s="15" customFormat="1" ht="21.75" customHeight="1">
      <c r="A25" s="152"/>
      <c r="B25" s="347"/>
      <c r="C25" s="352" t="s">
        <v>50</v>
      </c>
      <c r="D25" s="93"/>
      <c r="E25" s="93"/>
      <c r="F25" s="93"/>
      <c r="G25" s="348"/>
      <c r="H25" s="348"/>
      <c r="I25" s="371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</row>
    <row r="26" spans="1:191" s="15" customFormat="1" ht="21.75" customHeight="1">
      <c r="A26" s="155"/>
      <c r="B26" s="156"/>
      <c r="C26" s="351" t="s">
        <v>192</v>
      </c>
      <c r="D26" s="353"/>
      <c r="E26" s="353"/>
      <c r="F26" s="354"/>
      <c r="G26" s="353"/>
      <c r="H26" s="353"/>
      <c r="I26" s="16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</row>
    <row r="27" spans="1:191">
      <c r="I27" s="16"/>
    </row>
    <row r="28" spans="1:191">
      <c r="I28" s="16"/>
    </row>
    <row r="29" spans="1:191">
      <c r="I29" s="16"/>
    </row>
    <row r="30" spans="1:191">
      <c r="I30" s="16"/>
    </row>
    <row r="31" spans="1:191">
      <c r="I31" s="16"/>
    </row>
    <row r="32" spans="1:191">
      <c r="I32" s="16"/>
    </row>
    <row r="33" spans="9:9">
      <c r="I33" s="16"/>
    </row>
    <row r="34" spans="9:9">
      <c r="I34" s="16"/>
    </row>
    <row r="35" spans="9:9">
      <c r="I35" s="16"/>
    </row>
    <row r="36" spans="9:9">
      <c r="I36" s="16"/>
    </row>
    <row r="37" spans="9:9">
      <c r="I37" s="16"/>
    </row>
    <row r="38" spans="9:9">
      <c r="I38" s="16"/>
    </row>
    <row r="39" spans="9:9">
      <c r="I39" s="16"/>
    </row>
    <row r="40" spans="9:9">
      <c r="I40" s="16"/>
    </row>
    <row r="41" spans="9:9">
      <c r="I41" s="16"/>
    </row>
    <row r="42" spans="9:9">
      <c r="I42" s="16"/>
    </row>
    <row r="43" spans="9:9">
      <c r="I43" s="16"/>
    </row>
    <row r="44" spans="9:9">
      <c r="I44" s="16"/>
    </row>
    <row r="45" spans="9:9">
      <c r="I45" s="16"/>
    </row>
    <row r="46" spans="9:9">
      <c r="I46" s="16"/>
    </row>
    <row r="47" spans="9:9">
      <c r="I47" s="16"/>
    </row>
    <row r="48" spans="9:9">
      <c r="I48" s="16"/>
    </row>
    <row r="49" spans="9:9">
      <c r="I49" s="16"/>
    </row>
    <row r="50" spans="9:9">
      <c r="I50" s="16"/>
    </row>
    <row r="51" spans="9:9">
      <c r="I51" s="16"/>
    </row>
    <row r="52" spans="9:9">
      <c r="I52" s="16"/>
    </row>
    <row r="53" spans="9:9">
      <c r="I53" s="16"/>
    </row>
    <row r="54" spans="9:9">
      <c r="I54" s="16"/>
    </row>
    <row r="55" spans="9:9">
      <c r="I55" s="16"/>
    </row>
    <row r="56" spans="9:9">
      <c r="I56" s="16"/>
    </row>
    <row r="57" spans="9:9">
      <c r="I57" s="16"/>
    </row>
    <row r="58" spans="9:9">
      <c r="I58" s="16"/>
    </row>
    <row r="59" spans="9:9">
      <c r="I59" s="16"/>
    </row>
    <row r="60" spans="9:9">
      <c r="I60" s="16"/>
    </row>
    <row r="61" spans="9:9">
      <c r="I61" s="16"/>
    </row>
    <row r="62" spans="9:9">
      <c r="I62" s="16"/>
    </row>
    <row r="63" spans="9:9">
      <c r="I63" s="16"/>
    </row>
    <row r="64" spans="9:9">
      <c r="I64" s="16"/>
    </row>
    <row r="65" spans="9:9">
      <c r="I65" s="16"/>
    </row>
    <row r="66" spans="9:9">
      <c r="I66" s="16"/>
    </row>
    <row r="67" spans="9:9">
      <c r="I67" s="16"/>
    </row>
    <row r="68" spans="9:9">
      <c r="I68" s="16"/>
    </row>
    <row r="69" spans="9:9">
      <c r="I69" s="16"/>
    </row>
    <row r="70" spans="9:9">
      <c r="I70" s="16"/>
    </row>
    <row r="71" spans="9:9">
      <c r="I71" s="16"/>
    </row>
    <row r="72" spans="9:9">
      <c r="I72" s="16"/>
    </row>
    <row r="73" spans="9:9">
      <c r="I73" s="16"/>
    </row>
    <row r="74" spans="9:9">
      <c r="I74" s="16"/>
    </row>
    <row r="75" spans="9:9">
      <c r="I75" s="16"/>
    </row>
    <row r="76" spans="9:9">
      <c r="I76" s="16"/>
    </row>
    <row r="77" spans="9:9">
      <c r="I77" s="16"/>
    </row>
    <row r="78" spans="9:9">
      <c r="I78" s="16"/>
    </row>
    <row r="79" spans="9:9">
      <c r="I79" s="16"/>
    </row>
    <row r="80" spans="9:9">
      <c r="I80" s="16"/>
    </row>
    <row r="81" spans="9:9">
      <c r="I81" s="16"/>
    </row>
    <row r="82" spans="9:9">
      <c r="I82" s="16"/>
    </row>
    <row r="83" spans="9:9">
      <c r="I83" s="16"/>
    </row>
    <row r="84" spans="9:9">
      <c r="I84" s="16"/>
    </row>
    <row r="85" spans="9:9">
      <c r="I85" s="16"/>
    </row>
    <row r="86" spans="9:9">
      <c r="I86" s="16"/>
    </row>
    <row r="87" spans="9:9">
      <c r="I87" s="16"/>
    </row>
    <row r="88" spans="9:9">
      <c r="I88" s="16"/>
    </row>
    <row r="89" spans="9:9">
      <c r="I89" s="16"/>
    </row>
    <row r="90" spans="9:9">
      <c r="I90" s="16"/>
    </row>
    <row r="91" spans="9:9">
      <c r="I91" s="16"/>
    </row>
    <row r="92" spans="9:9">
      <c r="I92" s="16"/>
    </row>
    <row r="93" spans="9:9">
      <c r="I93" s="16"/>
    </row>
    <row r="94" spans="9:9">
      <c r="I94" s="16"/>
    </row>
    <row r="95" spans="9:9">
      <c r="I95" s="16"/>
    </row>
    <row r="96" spans="9:9">
      <c r="I96" s="16"/>
    </row>
    <row r="97" spans="9:9">
      <c r="I97" s="16"/>
    </row>
    <row r="98" spans="9:9">
      <c r="I98" s="16"/>
    </row>
    <row r="99" spans="9:9">
      <c r="I99" s="16"/>
    </row>
    <row r="100" spans="9:9">
      <c r="I100" s="16"/>
    </row>
    <row r="101" spans="9:9">
      <c r="I101" s="16"/>
    </row>
    <row r="102" spans="9:9">
      <c r="I102" s="16"/>
    </row>
    <row r="103" spans="9:9">
      <c r="I103" s="16"/>
    </row>
    <row r="104" spans="9:9">
      <c r="I104" s="16"/>
    </row>
    <row r="105" spans="9:9">
      <c r="I105" s="16"/>
    </row>
    <row r="106" spans="9:9">
      <c r="I106" s="16"/>
    </row>
    <row r="107" spans="9:9">
      <c r="I107" s="16"/>
    </row>
    <row r="108" spans="9:9">
      <c r="I108" s="16"/>
    </row>
    <row r="109" spans="9:9">
      <c r="I109" s="16"/>
    </row>
    <row r="110" spans="9:9">
      <c r="I110" s="16"/>
    </row>
    <row r="111" spans="9:9">
      <c r="I111" s="16"/>
    </row>
    <row r="112" spans="9:9">
      <c r="I112" s="16"/>
    </row>
    <row r="113" spans="9:9">
      <c r="I113" s="16"/>
    </row>
    <row r="114" spans="9:9">
      <c r="I114" s="16"/>
    </row>
    <row r="115" spans="9:9">
      <c r="I115" s="16"/>
    </row>
    <row r="116" spans="9:9">
      <c r="I116" s="16"/>
    </row>
    <row r="117" spans="9:9">
      <c r="I117" s="16"/>
    </row>
    <row r="118" spans="9:9">
      <c r="I118" s="16"/>
    </row>
    <row r="119" spans="9:9">
      <c r="I119" s="16"/>
    </row>
    <row r="120" spans="9:9">
      <c r="I120" s="16"/>
    </row>
    <row r="121" spans="9:9">
      <c r="I121" s="16"/>
    </row>
    <row r="122" spans="9:9">
      <c r="I122" s="16"/>
    </row>
    <row r="123" spans="9:9">
      <c r="I123" s="16"/>
    </row>
    <row r="124" spans="9:9">
      <c r="I124" s="16"/>
    </row>
    <row r="125" spans="9:9">
      <c r="I125" s="16"/>
    </row>
    <row r="126" spans="9:9">
      <c r="I126" s="16"/>
    </row>
    <row r="127" spans="9:9">
      <c r="I127" s="16"/>
    </row>
    <row r="128" spans="9:9">
      <c r="I128" s="16"/>
    </row>
    <row r="129" spans="9:9">
      <c r="I129" s="16"/>
    </row>
    <row r="130" spans="9:9">
      <c r="I130" s="16"/>
    </row>
    <row r="131" spans="9:9">
      <c r="I131" s="16"/>
    </row>
    <row r="132" spans="9:9">
      <c r="I132" s="16"/>
    </row>
    <row r="133" spans="9:9">
      <c r="I133" s="16"/>
    </row>
    <row r="134" spans="9:9">
      <c r="I134" s="16"/>
    </row>
    <row r="135" spans="9:9">
      <c r="I135" s="16"/>
    </row>
    <row r="136" spans="9:9">
      <c r="I136" s="16"/>
    </row>
    <row r="137" spans="9:9">
      <c r="I137" s="16"/>
    </row>
    <row r="138" spans="9:9">
      <c r="I138" s="16"/>
    </row>
    <row r="139" spans="9:9">
      <c r="I139" s="16"/>
    </row>
    <row r="140" spans="9:9">
      <c r="I140" s="16"/>
    </row>
    <row r="141" spans="9:9">
      <c r="I141" s="16"/>
    </row>
    <row r="142" spans="9:9">
      <c r="I142" s="16"/>
    </row>
    <row r="143" spans="9:9">
      <c r="I143" s="16"/>
    </row>
    <row r="144" spans="9:9">
      <c r="I144" s="16"/>
    </row>
    <row r="145" spans="9:9">
      <c r="I145" s="16"/>
    </row>
    <row r="146" spans="9:9">
      <c r="I146" s="16"/>
    </row>
    <row r="147" spans="9:9">
      <c r="I147" s="16"/>
    </row>
    <row r="148" spans="9:9">
      <c r="I148" s="16"/>
    </row>
    <row r="149" spans="9:9">
      <c r="I149" s="16"/>
    </row>
    <row r="150" spans="9:9">
      <c r="I150" s="16"/>
    </row>
    <row r="151" spans="9:9">
      <c r="I151" s="16"/>
    </row>
    <row r="152" spans="9:9">
      <c r="I152" s="16"/>
    </row>
    <row r="153" spans="9:9">
      <c r="I153" s="16"/>
    </row>
    <row r="154" spans="9:9">
      <c r="I154" s="16"/>
    </row>
    <row r="155" spans="9:9">
      <c r="I155" s="16"/>
    </row>
    <row r="156" spans="9:9">
      <c r="I156" s="16"/>
    </row>
    <row r="157" spans="9:9">
      <c r="I157" s="16"/>
    </row>
    <row r="158" spans="9:9">
      <c r="I158" s="16"/>
    </row>
    <row r="159" spans="9:9">
      <c r="I159" s="16"/>
    </row>
    <row r="160" spans="9:9">
      <c r="I160" s="16"/>
    </row>
    <row r="161" spans="9:9">
      <c r="I161" s="16"/>
    </row>
    <row r="162" spans="9:9">
      <c r="I162" s="16"/>
    </row>
    <row r="163" spans="9:9">
      <c r="I163" s="16"/>
    </row>
    <row r="164" spans="9:9">
      <c r="I164" s="16"/>
    </row>
    <row r="165" spans="9:9">
      <c r="I165" s="16"/>
    </row>
    <row r="166" spans="9:9">
      <c r="I166" s="16"/>
    </row>
    <row r="167" spans="9:9">
      <c r="I167" s="16"/>
    </row>
    <row r="168" spans="9:9">
      <c r="I168" s="16"/>
    </row>
    <row r="169" spans="9:9">
      <c r="I169" s="16"/>
    </row>
    <row r="170" spans="9:9">
      <c r="I170" s="16"/>
    </row>
    <row r="171" spans="9:9">
      <c r="I171" s="16"/>
    </row>
    <row r="172" spans="9:9">
      <c r="I172" s="16"/>
    </row>
    <row r="173" spans="9:9">
      <c r="I173" s="16"/>
    </row>
    <row r="174" spans="9:9">
      <c r="I174" s="16"/>
    </row>
    <row r="175" spans="9:9">
      <c r="I175" s="16"/>
    </row>
    <row r="176" spans="9:9">
      <c r="I176" s="16"/>
    </row>
    <row r="177" spans="9:9">
      <c r="I177" s="16"/>
    </row>
    <row r="178" spans="9:9">
      <c r="I178" s="16"/>
    </row>
    <row r="179" spans="9:9">
      <c r="I179" s="16"/>
    </row>
    <row r="180" spans="9:9">
      <c r="I180" s="16"/>
    </row>
    <row r="181" spans="9:9">
      <c r="I181" s="16"/>
    </row>
    <row r="182" spans="9:9">
      <c r="I182" s="16"/>
    </row>
    <row r="183" spans="9:9">
      <c r="I183" s="16"/>
    </row>
    <row r="184" spans="9:9">
      <c r="I184" s="16"/>
    </row>
    <row r="185" spans="9:9">
      <c r="I185" s="16"/>
    </row>
    <row r="186" spans="9:9">
      <c r="I186" s="16"/>
    </row>
    <row r="187" spans="9:9">
      <c r="I187" s="16"/>
    </row>
    <row r="188" spans="9:9">
      <c r="I188" s="16"/>
    </row>
    <row r="189" spans="9:9">
      <c r="I189" s="16"/>
    </row>
    <row r="190" spans="9:9">
      <c r="I190" s="16"/>
    </row>
    <row r="191" spans="9:9">
      <c r="I191" s="16"/>
    </row>
    <row r="192" spans="9:9">
      <c r="I192" s="16"/>
    </row>
    <row r="193" spans="9:9">
      <c r="I193" s="16"/>
    </row>
    <row r="194" spans="9:9">
      <c r="I194" s="16"/>
    </row>
    <row r="195" spans="9:9">
      <c r="I195" s="16"/>
    </row>
    <row r="196" spans="9:9">
      <c r="I196" s="16"/>
    </row>
    <row r="197" spans="9:9">
      <c r="I197" s="16"/>
    </row>
    <row r="198" spans="9:9">
      <c r="I198" s="16"/>
    </row>
    <row r="199" spans="9:9">
      <c r="I199" s="16"/>
    </row>
    <row r="200" spans="9:9">
      <c r="I200" s="16"/>
    </row>
    <row r="201" spans="9:9">
      <c r="I201" s="16"/>
    </row>
    <row r="202" spans="9:9">
      <c r="I202" s="16"/>
    </row>
    <row r="203" spans="9:9">
      <c r="I203" s="16"/>
    </row>
    <row r="204" spans="9:9">
      <c r="I204" s="16"/>
    </row>
    <row r="205" spans="9:9">
      <c r="I205" s="16"/>
    </row>
    <row r="206" spans="9:9">
      <c r="I206" s="16"/>
    </row>
    <row r="207" spans="9:9">
      <c r="I207" s="16"/>
    </row>
    <row r="208" spans="9:9">
      <c r="I208" s="16"/>
    </row>
    <row r="209" spans="9:9">
      <c r="I209" s="16"/>
    </row>
    <row r="210" spans="9:9">
      <c r="I210" s="16"/>
    </row>
    <row r="211" spans="9:9">
      <c r="I211" s="16"/>
    </row>
    <row r="212" spans="9:9">
      <c r="I212" s="16"/>
    </row>
    <row r="213" spans="9:9">
      <c r="I213" s="16"/>
    </row>
    <row r="214" spans="9:9">
      <c r="I214" s="16"/>
    </row>
    <row r="215" spans="9:9">
      <c r="I215" s="16"/>
    </row>
    <row r="216" spans="9:9">
      <c r="I216" s="16"/>
    </row>
    <row r="217" spans="9:9">
      <c r="I217" s="16"/>
    </row>
    <row r="218" spans="9:9">
      <c r="I218" s="16"/>
    </row>
    <row r="219" spans="9:9">
      <c r="I219" s="16"/>
    </row>
    <row r="220" spans="9:9">
      <c r="I220" s="16"/>
    </row>
    <row r="221" spans="9:9">
      <c r="I221" s="16"/>
    </row>
    <row r="222" spans="9:9">
      <c r="I222" s="16"/>
    </row>
    <row r="223" spans="9:9">
      <c r="I223" s="16"/>
    </row>
    <row r="224" spans="9:9">
      <c r="I224" s="16"/>
    </row>
    <row r="225" spans="9:9">
      <c r="I225" s="16"/>
    </row>
    <row r="226" spans="9:9">
      <c r="I226" s="16"/>
    </row>
    <row r="227" spans="9:9">
      <c r="I227" s="16"/>
    </row>
    <row r="228" spans="9:9">
      <c r="I228" s="16"/>
    </row>
    <row r="229" spans="9:9">
      <c r="I229" s="16"/>
    </row>
    <row r="230" spans="9:9">
      <c r="I230" s="16"/>
    </row>
    <row r="231" spans="9:9">
      <c r="I231" s="16"/>
    </row>
    <row r="232" spans="9:9">
      <c r="I232" s="16"/>
    </row>
    <row r="233" spans="9:9">
      <c r="I233" s="16"/>
    </row>
    <row r="234" spans="9:9">
      <c r="I234" s="16"/>
    </row>
    <row r="235" spans="9:9">
      <c r="I235" s="16"/>
    </row>
    <row r="236" spans="9:9">
      <c r="I236" s="16"/>
    </row>
    <row r="237" spans="9:9">
      <c r="I237" s="16"/>
    </row>
    <row r="238" spans="9:9">
      <c r="I238" s="16"/>
    </row>
    <row r="239" spans="9:9">
      <c r="I239" s="16"/>
    </row>
    <row r="240" spans="9:9">
      <c r="I240" s="16"/>
    </row>
    <row r="241" spans="9:9">
      <c r="I241" s="16"/>
    </row>
    <row r="242" spans="9:9">
      <c r="I242" s="16"/>
    </row>
    <row r="243" spans="9:9">
      <c r="I243" s="16"/>
    </row>
    <row r="244" spans="9:9">
      <c r="I244" s="16"/>
    </row>
    <row r="245" spans="9:9">
      <c r="I245" s="16"/>
    </row>
    <row r="246" spans="9:9">
      <c r="I246" s="16"/>
    </row>
    <row r="247" spans="9:9">
      <c r="I247" s="16"/>
    </row>
    <row r="248" spans="9:9">
      <c r="I248" s="16"/>
    </row>
    <row r="249" spans="9:9">
      <c r="I249" s="16"/>
    </row>
    <row r="250" spans="9:9">
      <c r="I250" s="16"/>
    </row>
    <row r="251" spans="9:9">
      <c r="I251" s="16"/>
    </row>
    <row r="252" spans="9:9">
      <c r="I252" s="16"/>
    </row>
    <row r="253" spans="9:9">
      <c r="I253" s="16"/>
    </row>
    <row r="254" spans="9:9">
      <c r="I254" s="16"/>
    </row>
    <row r="255" spans="9:9">
      <c r="I255" s="16"/>
    </row>
    <row r="256" spans="9:9">
      <c r="I256" s="16"/>
    </row>
    <row r="257" spans="9:9">
      <c r="I257" s="16"/>
    </row>
    <row r="258" spans="9:9">
      <c r="I258" s="16"/>
    </row>
    <row r="259" spans="9:9">
      <c r="I259" s="16"/>
    </row>
    <row r="260" spans="9:9">
      <c r="I260" s="16"/>
    </row>
    <row r="261" spans="9:9">
      <c r="I261" s="16"/>
    </row>
    <row r="262" spans="9:9">
      <c r="I262" s="16"/>
    </row>
    <row r="263" spans="9:9">
      <c r="I263" s="16"/>
    </row>
    <row r="264" spans="9:9">
      <c r="I264" s="16"/>
    </row>
    <row r="265" spans="9:9">
      <c r="I265" s="16"/>
    </row>
    <row r="266" spans="9:9">
      <c r="I266" s="16"/>
    </row>
    <row r="267" spans="9:9">
      <c r="I267" s="16"/>
    </row>
    <row r="268" spans="9:9">
      <c r="I268" s="16"/>
    </row>
    <row r="269" spans="9:9">
      <c r="I269" s="16"/>
    </row>
    <row r="270" spans="9:9">
      <c r="I270" s="16"/>
    </row>
    <row r="271" spans="9:9">
      <c r="I271" s="16"/>
    </row>
    <row r="272" spans="9:9">
      <c r="I272" s="16"/>
    </row>
    <row r="273" spans="9:9">
      <c r="I273" s="16"/>
    </row>
    <row r="274" spans="9:9">
      <c r="I274" s="16"/>
    </row>
    <row r="275" spans="9:9">
      <c r="I275" s="16"/>
    </row>
    <row r="276" spans="9:9">
      <c r="I276" s="16"/>
    </row>
    <row r="277" spans="9:9">
      <c r="I277" s="16"/>
    </row>
    <row r="278" spans="9:9">
      <c r="I278" s="16"/>
    </row>
    <row r="279" spans="9:9">
      <c r="I279" s="16"/>
    </row>
    <row r="280" spans="9:9">
      <c r="I280" s="16"/>
    </row>
    <row r="281" spans="9:9">
      <c r="I281" s="16"/>
    </row>
    <row r="282" spans="9:9">
      <c r="I282" s="16"/>
    </row>
    <row r="283" spans="9:9">
      <c r="I283" s="16"/>
    </row>
    <row r="284" spans="9:9">
      <c r="I284" s="16"/>
    </row>
    <row r="285" spans="9:9">
      <c r="I285" s="16"/>
    </row>
    <row r="286" spans="9:9">
      <c r="I286" s="16"/>
    </row>
    <row r="287" spans="9:9">
      <c r="I287" s="16"/>
    </row>
    <row r="288" spans="9:9">
      <c r="I288" s="16"/>
    </row>
    <row r="289" spans="9:9">
      <c r="I289" s="16"/>
    </row>
    <row r="290" spans="9:9">
      <c r="I290" s="16"/>
    </row>
    <row r="291" spans="9:9">
      <c r="I291" s="16"/>
    </row>
    <row r="292" spans="9:9">
      <c r="I292" s="16"/>
    </row>
    <row r="293" spans="9:9">
      <c r="I293" s="16"/>
    </row>
    <row r="294" spans="9:9">
      <c r="I294" s="16"/>
    </row>
    <row r="295" spans="9:9">
      <c r="I295" s="16"/>
    </row>
    <row r="296" spans="9:9">
      <c r="I296" s="16"/>
    </row>
    <row r="297" spans="9:9">
      <c r="I297" s="16"/>
    </row>
    <row r="298" spans="9:9">
      <c r="I298" s="16"/>
    </row>
    <row r="299" spans="9:9">
      <c r="I299" s="16"/>
    </row>
    <row r="300" spans="9:9">
      <c r="I300" s="16"/>
    </row>
    <row r="301" spans="9:9">
      <c r="I301" s="16"/>
    </row>
    <row r="302" spans="9:9">
      <c r="I302" s="16"/>
    </row>
    <row r="303" spans="9:9">
      <c r="I303" s="16"/>
    </row>
    <row r="304" spans="9:9">
      <c r="I304" s="16"/>
    </row>
    <row r="305" spans="9:9">
      <c r="I305" s="16"/>
    </row>
    <row r="306" spans="9:9">
      <c r="I306" s="16"/>
    </row>
    <row r="307" spans="9:9">
      <c r="I307" s="16"/>
    </row>
    <row r="308" spans="9:9">
      <c r="I308" s="16"/>
    </row>
    <row r="309" spans="9:9">
      <c r="I309" s="16"/>
    </row>
    <row r="310" spans="9:9">
      <c r="I310" s="16"/>
    </row>
    <row r="311" spans="9:9">
      <c r="I311" s="16"/>
    </row>
    <row r="312" spans="9:9">
      <c r="I312" s="16"/>
    </row>
    <row r="313" spans="9:9">
      <c r="I313" s="16"/>
    </row>
    <row r="314" spans="9:9">
      <c r="I314" s="16"/>
    </row>
    <row r="315" spans="9:9">
      <c r="I315" s="16"/>
    </row>
    <row r="316" spans="9:9">
      <c r="I316" s="16"/>
    </row>
    <row r="317" spans="9:9">
      <c r="I317" s="16"/>
    </row>
    <row r="318" spans="9:9">
      <c r="I318" s="16"/>
    </row>
    <row r="319" spans="9:9">
      <c r="I319" s="16"/>
    </row>
    <row r="320" spans="9:9">
      <c r="I320" s="16"/>
    </row>
    <row r="321" spans="9:9">
      <c r="I321" s="16"/>
    </row>
    <row r="322" spans="9:9">
      <c r="I322" s="16"/>
    </row>
    <row r="323" spans="9:9">
      <c r="I323" s="16"/>
    </row>
    <row r="324" spans="9:9">
      <c r="I324" s="16"/>
    </row>
    <row r="325" spans="9:9">
      <c r="I325" s="16"/>
    </row>
    <row r="326" spans="9:9">
      <c r="I326" s="16"/>
    </row>
    <row r="327" spans="9:9">
      <c r="I327" s="16"/>
    </row>
    <row r="328" spans="9:9">
      <c r="I328" s="16"/>
    </row>
    <row r="329" spans="9:9">
      <c r="I329" s="16"/>
    </row>
    <row r="330" spans="9:9">
      <c r="I330" s="16"/>
    </row>
    <row r="331" spans="9:9">
      <c r="I331" s="16"/>
    </row>
    <row r="332" spans="9:9">
      <c r="I332" s="16"/>
    </row>
    <row r="333" spans="9:9">
      <c r="I333" s="16"/>
    </row>
    <row r="334" spans="9:9">
      <c r="I334" s="16"/>
    </row>
    <row r="335" spans="9:9">
      <c r="I335" s="16"/>
    </row>
    <row r="336" spans="9:9">
      <c r="I336" s="16"/>
    </row>
    <row r="337" spans="9:9">
      <c r="I337" s="16"/>
    </row>
    <row r="338" spans="9:9">
      <c r="I338" s="16"/>
    </row>
    <row r="339" spans="9:9">
      <c r="I339" s="16"/>
    </row>
    <row r="340" spans="9:9">
      <c r="I340" s="16"/>
    </row>
    <row r="341" spans="9:9">
      <c r="I341" s="16"/>
    </row>
    <row r="342" spans="9:9">
      <c r="I342" s="16"/>
    </row>
    <row r="343" spans="9:9">
      <c r="I343" s="16"/>
    </row>
    <row r="344" spans="9:9">
      <c r="I344" s="16"/>
    </row>
    <row r="345" spans="9:9">
      <c r="I345" s="16"/>
    </row>
    <row r="346" spans="9:9">
      <c r="I346" s="16"/>
    </row>
    <row r="347" spans="9:9">
      <c r="I347" s="16"/>
    </row>
    <row r="348" spans="9:9">
      <c r="I348" s="16"/>
    </row>
    <row r="349" spans="9:9">
      <c r="I349" s="16"/>
    </row>
    <row r="350" spans="9:9">
      <c r="I350" s="16"/>
    </row>
    <row r="351" spans="9:9">
      <c r="I351" s="16"/>
    </row>
  </sheetData>
  <mergeCells count="9">
    <mergeCell ref="A1:H1"/>
    <mergeCell ref="A2:H2"/>
    <mergeCell ref="A5:H5"/>
    <mergeCell ref="B7:B8"/>
    <mergeCell ref="C7:C8"/>
    <mergeCell ref="H7:H8"/>
    <mergeCell ref="D7:G7"/>
    <mergeCell ref="A7:A8"/>
    <mergeCell ref="A3:H3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937"/>
  <sheetViews>
    <sheetView zoomScale="110" zoomScaleNormal="110" workbookViewId="0">
      <selection activeCell="O10" sqref="O10"/>
    </sheetView>
  </sheetViews>
  <sheetFormatPr defaultColWidth="9.140625" defaultRowHeight="16.5"/>
  <cols>
    <col min="1" max="1" width="4" style="5" customWidth="1"/>
    <col min="2" max="2" width="10.7109375" style="5" customWidth="1"/>
    <col min="3" max="3" width="39.28515625" style="5" customWidth="1"/>
    <col min="4" max="4" width="10" style="5" customWidth="1"/>
    <col min="5" max="5" width="9.140625" style="5" customWidth="1"/>
    <col min="6" max="6" width="9.5703125" style="5" customWidth="1"/>
    <col min="7" max="7" width="7" style="5" customWidth="1"/>
    <col min="8" max="8" width="9.42578125" style="5" customWidth="1"/>
    <col min="9" max="9" width="8.140625" style="5" customWidth="1"/>
    <col min="10" max="10" width="10.28515625" style="5" customWidth="1"/>
    <col min="11" max="11" width="7.85546875" style="5" customWidth="1"/>
    <col min="12" max="12" width="10.42578125" style="5" customWidth="1"/>
    <col min="13" max="13" width="10" style="5" customWidth="1"/>
    <col min="14" max="18" width="9.140625" style="5"/>
    <col min="19" max="19" width="10.85546875" style="5" customWidth="1"/>
    <col min="20" max="16384" width="9.140625" style="5"/>
  </cols>
  <sheetData>
    <row r="1" spans="1:107" ht="43.5" customHeight="1">
      <c r="A1" s="405" t="s">
        <v>270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16"/>
      <c r="O1" s="17"/>
      <c r="P1" s="17"/>
      <c r="Q1" s="17"/>
      <c r="R1" s="17"/>
      <c r="S1" s="17"/>
      <c r="T1" s="17"/>
      <c r="U1" s="17"/>
      <c r="V1" s="16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</row>
    <row r="2" spans="1:107" ht="15" customHeight="1">
      <c r="A2" s="412" t="s">
        <v>53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16"/>
      <c r="O2" s="17"/>
      <c r="P2" s="17"/>
      <c r="Q2" s="17"/>
      <c r="R2" s="17"/>
      <c r="S2" s="17"/>
      <c r="T2" s="17"/>
      <c r="U2" s="17"/>
      <c r="V2" s="16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</row>
    <row r="3" spans="1:107" ht="15" customHeight="1">
      <c r="A3" s="20"/>
      <c r="B3" s="20"/>
      <c r="C3" s="20"/>
      <c r="D3" s="20"/>
      <c r="E3" s="20"/>
      <c r="N3" s="16"/>
      <c r="O3" s="17"/>
      <c r="P3" s="17"/>
      <c r="Q3" s="17"/>
      <c r="R3" s="17"/>
      <c r="S3" s="17"/>
      <c r="T3" s="17"/>
      <c r="U3" s="17"/>
      <c r="V3" s="16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</row>
    <row r="4" spans="1:107" ht="18" customHeight="1">
      <c r="A4" s="413" t="s">
        <v>259</v>
      </c>
      <c r="B4" s="413"/>
      <c r="C4" s="413"/>
      <c r="D4" s="413"/>
      <c r="E4" s="413"/>
      <c r="F4" s="413"/>
      <c r="G4" s="413"/>
      <c r="H4" s="413"/>
      <c r="I4" s="413"/>
      <c r="J4" s="413"/>
      <c r="K4" s="413"/>
      <c r="L4" s="413"/>
      <c r="M4" s="413"/>
      <c r="N4" s="16"/>
      <c r="O4" s="17"/>
      <c r="P4" s="17"/>
      <c r="Q4" s="17"/>
      <c r="R4" s="17"/>
      <c r="S4" s="17"/>
      <c r="T4" s="17"/>
      <c r="U4" s="17"/>
      <c r="V4" s="16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</row>
    <row r="5" spans="1:107" ht="15" customHeight="1">
      <c r="A5" s="414" t="s">
        <v>54</v>
      </c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16"/>
      <c r="O5" s="17"/>
      <c r="P5" s="17"/>
      <c r="Q5" s="17"/>
      <c r="R5" s="17"/>
      <c r="S5" s="17"/>
      <c r="T5" s="17"/>
      <c r="U5" s="17"/>
      <c r="V5" s="16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</row>
    <row r="6" spans="1:107" ht="15" customHeight="1">
      <c r="A6" s="412" t="s">
        <v>55</v>
      </c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16"/>
      <c r="O6" s="17"/>
      <c r="P6" s="17"/>
      <c r="Q6" s="17"/>
      <c r="R6" s="17"/>
      <c r="S6" s="17"/>
      <c r="T6" s="17"/>
      <c r="U6" s="17"/>
      <c r="V6" s="16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</row>
    <row r="7" spans="1:107" ht="15" customHeight="1">
      <c r="A7" s="20"/>
      <c r="B7" s="20"/>
      <c r="C7" s="64"/>
      <c r="D7" s="20"/>
      <c r="E7" s="20"/>
      <c r="N7" s="16"/>
      <c r="O7" s="17"/>
      <c r="P7" s="17"/>
      <c r="Q7" s="17"/>
      <c r="R7" s="17"/>
      <c r="S7" s="17"/>
      <c r="T7" s="17"/>
      <c r="U7" s="17"/>
      <c r="V7" s="16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</row>
    <row r="8" spans="1:107">
      <c r="A8" s="390" t="s">
        <v>237</v>
      </c>
      <c r="B8" s="415" t="s">
        <v>58</v>
      </c>
      <c r="C8" s="392" t="s">
        <v>168</v>
      </c>
      <c r="D8" s="395" t="s">
        <v>188</v>
      </c>
      <c r="E8" s="406"/>
      <c r="F8" s="396"/>
      <c r="G8" s="408" t="s">
        <v>189</v>
      </c>
      <c r="H8" s="409"/>
      <c r="I8" s="395" t="s">
        <v>57</v>
      </c>
      <c r="J8" s="396"/>
      <c r="K8" s="399" t="s">
        <v>190</v>
      </c>
      <c r="L8" s="400"/>
      <c r="M8" s="390" t="s">
        <v>51</v>
      </c>
      <c r="N8" s="16"/>
      <c r="O8" s="17"/>
      <c r="P8" s="17"/>
      <c r="Q8" s="17"/>
      <c r="R8" s="17"/>
      <c r="S8" s="17"/>
      <c r="T8" s="17"/>
      <c r="U8" s="17"/>
      <c r="V8" s="16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</row>
    <row r="9" spans="1:107" ht="16.5" customHeight="1">
      <c r="A9" s="418"/>
      <c r="B9" s="416"/>
      <c r="C9" s="393"/>
      <c r="D9" s="397"/>
      <c r="E9" s="407"/>
      <c r="F9" s="398"/>
      <c r="G9" s="410"/>
      <c r="H9" s="411"/>
      <c r="I9" s="397"/>
      <c r="J9" s="398"/>
      <c r="K9" s="401"/>
      <c r="L9" s="402"/>
      <c r="M9" s="418"/>
      <c r="N9" s="16"/>
      <c r="O9" s="17"/>
      <c r="P9" s="17"/>
      <c r="Q9" s="17"/>
      <c r="R9" s="17"/>
      <c r="S9" s="17"/>
      <c r="T9" s="17"/>
      <c r="U9" s="17"/>
      <c r="V9" s="16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</row>
    <row r="10" spans="1:107" ht="25.5" customHeight="1">
      <c r="A10" s="418"/>
      <c r="B10" s="416"/>
      <c r="C10" s="393"/>
      <c r="D10" s="390" t="s">
        <v>59</v>
      </c>
      <c r="E10" s="403" t="s">
        <v>60</v>
      </c>
      <c r="F10" s="390" t="s">
        <v>52</v>
      </c>
      <c r="G10" s="403" t="s">
        <v>191</v>
      </c>
      <c r="H10" s="390" t="s">
        <v>52</v>
      </c>
      <c r="I10" s="403" t="s">
        <v>191</v>
      </c>
      <c r="J10" s="390" t="s">
        <v>52</v>
      </c>
      <c r="K10" s="403" t="s">
        <v>191</v>
      </c>
      <c r="L10" s="390" t="s">
        <v>52</v>
      </c>
      <c r="M10" s="418"/>
      <c r="N10" s="16"/>
      <c r="O10" s="17"/>
      <c r="P10" s="17"/>
      <c r="Q10" s="17"/>
      <c r="R10" s="17"/>
      <c r="S10" s="17"/>
      <c r="T10" s="17"/>
      <c r="U10" s="17"/>
      <c r="V10" s="16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</row>
    <row r="11" spans="1:107">
      <c r="A11" s="391"/>
      <c r="B11" s="417"/>
      <c r="C11" s="394"/>
      <c r="D11" s="391"/>
      <c r="E11" s="404"/>
      <c r="F11" s="391"/>
      <c r="G11" s="404"/>
      <c r="H11" s="391"/>
      <c r="I11" s="404"/>
      <c r="J11" s="391"/>
      <c r="K11" s="404"/>
      <c r="L11" s="391"/>
      <c r="M11" s="391"/>
      <c r="N11" s="16"/>
      <c r="O11" s="17"/>
      <c r="P11" s="17"/>
      <c r="Q11" s="17"/>
      <c r="R11" s="17"/>
      <c r="S11" s="17"/>
      <c r="T11" s="17"/>
      <c r="U11" s="17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</row>
    <row r="12" spans="1:107">
      <c r="A12" s="21" t="s">
        <v>0</v>
      </c>
      <c r="B12" s="22" t="s">
        <v>1</v>
      </c>
      <c r="C12" s="23" t="s">
        <v>2</v>
      </c>
      <c r="D12" s="21" t="s">
        <v>3</v>
      </c>
      <c r="E12" s="22" t="s">
        <v>4</v>
      </c>
      <c r="F12" s="24" t="s">
        <v>5</v>
      </c>
      <c r="G12" s="23" t="s">
        <v>6</v>
      </c>
      <c r="H12" s="21" t="s">
        <v>7</v>
      </c>
      <c r="I12" s="22" t="s">
        <v>8</v>
      </c>
      <c r="J12" s="23" t="s">
        <v>9</v>
      </c>
      <c r="K12" s="22" t="s">
        <v>10</v>
      </c>
      <c r="L12" s="21" t="s">
        <v>11</v>
      </c>
      <c r="M12" s="22" t="s">
        <v>12</v>
      </c>
      <c r="N12" s="16"/>
      <c r="O12" s="17"/>
      <c r="P12" s="17"/>
      <c r="Q12" s="17"/>
      <c r="R12" s="17"/>
      <c r="S12" s="17"/>
      <c r="T12" s="17"/>
      <c r="U12" s="17"/>
      <c r="V12" s="16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</row>
    <row r="13" spans="1:107" s="3" customFormat="1">
      <c r="A13" s="25"/>
      <c r="B13" s="25"/>
      <c r="C13" s="26" t="s">
        <v>62</v>
      </c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16"/>
      <c r="O13" s="17"/>
      <c r="P13" s="17"/>
      <c r="Q13" s="17"/>
      <c r="R13" s="17"/>
      <c r="S13" s="17"/>
      <c r="T13" s="17"/>
      <c r="U13" s="17"/>
      <c r="V13" s="16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</row>
    <row r="14" spans="1:107" s="1" customFormat="1" ht="28.5">
      <c r="A14" s="27">
        <v>1</v>
      </c>
      <c r="B14" s="157" t="s">
        <v>14</v>
      </c>
      <c r="C14" s="158" t="s">
        <v>63</v>
      </c>
      <c r="D14" s="158" t="s">
        <v>170</v>
      </c>
      <c r="E14" s="159"/>
      <c r="F14" s="159">
        <f>525*0.4</f>
        <v>210</v>
      </c>
      <c r="G14" s="158"/>
      <c r="H14" s="158"/>
      <c r="I14" s="158"/>
      <c r="J14" s="158"/>
      <c r="K14" s="160"/>
      <c r="L14" s="158"/>
      <c r="M14" s="158"/>
      <c r="N14" s="16"/>
      <c r="O14" s="17"/>
      <c r="P14" s="17"/>
      <c r="Q14" s="17"/>
      <c r="R14" s="17"/>
      <c r="S14" s="17"/>
      <c r="T14" s="17"/>
      <c r="U14" s="17"/>
      <c r="V14" s="16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</row>
    <row r="15" spans="1:107" s="2" customFormat="1">
      <c r="A15" s="29"/>
      <c r="B15" s="161"/>
      <c r="C15" s="161" t="s">
        <v>64</v>
      </c>
      <c r="D15" s="161" t="s">
        <v>171</v>
      </c>
      <c r="E15" s="162">
        <v>2.06</v>
      </c>
      <c r="F15" s="162">
        <f>F14*E15</f>
        <v>432.6</v>
      </c>
      <c r="G15" s="162"/>
      <c r="H15" s="161"/>
      <c r="I15" s="163"/>
      <c r="J15" s="163"/>
      <c r="K15" s="163"/>
      <c r="L15" s="163"/>
      <c r="M15" s="162"/>
      <c r="N15" s="16"/>
      <c r="O15" s="17"/>
      <c r="P15" s="17"/>
      <c r="Q15" s="17"/>
      <c r="R15" s="17"/>
      <c r="S15" s="17"/>
      <c r="T15" s="17"/>
      <c r="U15" s="17"/>
      <c r="V15" s="16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</row>
    <row r="16" spans="1:107" s="2" customFormat="1">
      <c r="A16" s="45">
        <v>2</v>
      </c>
      <c r="B16" s="161" t="s">
        <v>21</v>
      </c>
      <c r="C16" s="161" t="s">
        <v>65</v>
      </c>
      <c r="D16" s="161" t="s">
        <v>170</v>
      </c>
      <c r="E16" s="164"/>
      <c r="F16" s="162">
        <f>525*0.4*0.3</f>
        <v>63</v>
      </c>
      <c r="G16" s="163"/>
      <c r="H16" s="163"/>
      <c r="I16" s="163"/>
      <c r="J16" s="163"/>
      <c r="K16" s="163"/>
      <c r="L16" s="163"/>
      <c r="M16" s="163"/>
      <c r="N16" s="16"/>
      <c r="O16" s="17"/>
      <c r="P16" s="17"/>
      <c r="Q16" s="17"/>
      <c r="R16" s="17"/>
      <c r="S16" s="17"/>
      <c r="T16" s="17"/>
      <c r="U16" s="17"/>
      <c r="V16" s="16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</row>
    <row r="17" spans="1:107" s="2" customFormat="1">
      <c r="A17" s="45"/>
      <c r="B17" s="161"/>
      <c r="C17" s="161" t="s">
        <v>64</v>
      </c>
      <c r="D17" s="161" t="s">
        <v>171</v>
      </c>
      <c r="E17" s="164">
        <v>0.8</v>
      </c>
      <c r="F17" s="162">
        <f>F16*E17</f>
        <v>50.400000000000006</v>
      </c>
      <c r="G17" s="162"/>
      <c r="H17" s="161"/>
      <c r="I17" s="163"/>
      <c r="J17" s="163"/>
      <c r="K17" s="163"/>
      <c r="L17" s="163"/>
      <c r="M17" s="162"/>
      <c r="N17" s="16"/>
      <c r="O17" s="17"/>
      <c r="P17" s="17"/>
      <c r="Q17" s="17"/>
      <c r="R17" s="17"/>
      <c r="S17" s="17"/>
      <c r="T17" s="17"/>
      <c r="U17" s="17"/>
      <c r="V17" s="16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</row>
    <row r="18" spans="1:107" s="2" customFormat="1">
      <c r="A18" s="45"/>
      <c r="B18" s="161"/>
      <c r="C18" s="161" t="s">
        <v>66</v>
      </c>
      <c r="D18" s="161" t="s">
        <v>61</v>
      </c>
      <c r="E18" s="164">
        <v>0.32</v>
      </c>
      <c r="F18" s="162">
        <f>F16*E18</f>
        <v>20.16</v>
      </c>
      <c r="G18" s="163"/>
      <c r="H18" s="163"/>
      <c r="I18" s="163"/>
      <c r="J18" s="163"/>
      <c r="K18" s="162"/>
      <c r="L18" s="161"/>
      <c r="M18" s="162"/>
      <c r="N18" s="16"/>
      <c r="O18" s="17"/>
      <c r="P18" s="17"/>
      <c r="Q18" s="17"/>
      <c r="R18" s="17"/>
      <c r="S18" s="17"/>
      <c r="T18" s="17"/>
      <c r="U18" s="17"/>
      <c r="V18" s="16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</row>
    <row r="19" spans="1:107" s="2" customFormat="1">
      <c r="A19" s="45"/>
      <c r="B19" s="161"/>
      <c r="C19" s="161" t="s">
        <v>67</v>
      </c>
      <c r="D19" s="161" t="s">
        <v>170</v>
      </c>
      <c r="E19" s="164">
        <v>1.1000000000000001</v>
      </c>
      <c r="F19" s="162">
        <f>F16*E19</f>
        <v>69.300000000000011</v>
      </c>
      <c r="G19" s="163"/>
      <c r="H19" s="163"/>
      <c r="I19" s="162"/>
      <c r="J19" s="161"/>
      <c r="K19" s="163"/>
      <c r="L19" s="163"/>
      <c r="M19" s="162"/>
      <c r="N19" s="16"/>
      <c r="O19" s="17"/>
      <c r="P19" s="17"/>
      <c r="Q19" s="17"/>
      <c r="R19" s="17"/>
      <c r="S19" s="17"/>
      <c r="T19" s="17"/>
      <c r="U19" s="17"/>
      <c r="V19" s="16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</row>
    <row r="20" spans="1:107" s="2" customFormat="1">
      <c r="A20" s="29"/>
      <c r="B20" s="161"/>
      <c r="C20" s="161" t="s">
        <v>68</v>
      </c>
      <c r="D20" s="161" t="s">
        <v>61</v>
      </c>
      <c r="E20" s="164">
        <v>0.02</v>
      </c>
      <c r="F20" s="162">
        <f>F16*E20</f>
        <v>1.26</v>
      </c>
      <c r="G20" s="163"/>
      <c r="H20" s="163"/>
      <c r="I20" s="162"/>
      <c r="J20" s="161"/>
      <c r="K20" s="163"/>
      <c r="L20" s="163"/>
      <c r="M20" s="162"/>
      <c r="N20" s="16"/>
      <c r="O20" s="17"/>
      <c r="P20" s="17"/>
      <c r="Q20" s="17"/>
      <c r="R20" s="17"/>
      <c r="S20" s="17"/>
      <c r="T20" s="17"/>
      <c r="U20" s="17"/>
      <c r="V20" s="16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</row>
    <row r="21" spans="1:107" s="103" customFormat="1" ht="28.5">
      <c r="A21" s="101">
        <v>3</v>
      </c>
      <c r="B21" s="165" t="s">
        <v>13</v>
      </c>
      <c r="C21" s="166" t="s">
        <v>69</v>
      </c>
      <c r="D21" s="167" t="s">
        <v>170</v>
      </c>
      <c r="E21" s="168"/>
      <c r="F21" s="168">
        <f>0.175*16</f>
        <v>2.8</v>
      </c>
      <c r="G21" s="167"/>
      <c r="H21" s="167"/>
      <c r="I21" s="167"/>
      <c r="J21" s="167"/>
      <c r="K21" s="169"/>
      <c r="L21" s="167"/>
      <c r="M21" s="167"/>
      <c r="N21" s="16"/>
      <c r="O21" s="17"/>
      <c r="P21" s="17"/>
      <c r="Q21" s="17"/>
      <c r="R21" s="17"/>
      <c r="S21" s="17"/>
      <c r="T21" s="17"/>
      <c r="U21" s="17"/>
      <c r="V21" s="16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</row>
    <row r="22" spans="1:107" s="105" customFormat="1">
      <c r="A22" s="104"/>
      <c r="B22" s="170"/>
      <c r="C22" s="170" t="s">
        <v>64</v>
      </c>
      <c r="D22" s="170" t="s">
        <v>171</v>
      </c>
      <c r="E22" s="171">
        <v>3.88</v>
      </c>
      <c r="F22" s="171">
        <f>F21*E22</f>
        <v>10.863999999999999</v>
      </c>
      <c r="G22" s="171"/>
      <c r="H22" s="172"/>
      <c r="I22" s="163"/>
      <c r="J22" s="163"/>
      <c r="K22" s="163"/>
      <c r="L22" s="163"/>
      <c r="M22" s="171"/>
      <c r="N22" s="16"/>
      <c r="O22" s="17"/>
      <c r="P22" s="17"/>
      <c r="Q22" s="17"/>
      <c r="R22" s="17"/>
      <c r="S22" s="17"/>
      <c r="T22" s="17"/>
      <c r="U22" s="17"/>
      <c r="V22" s="16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</row>
    <row r="23" spans="1:107" s="2" customFormat="1">
      <c r="A23" s="45">
        <v>4</v>
      </c>
      <c r="B23" s="161" t="s">
        <v>24</v>
      </c>
      <c r="C23" s="161" t="s">
        <v>70</v>
      </c>
      <c r="D23" s="161" t="s">
        <v>170</v>
      </c>
      <c r="E23" s="164"/>
      <c r="F23" s="162">
        <f>0.025*16</f>
        <v>0.4</v>
      </c>
      <c r="G23" s="163"/>
      <c r="H23" s="163"/>
      <c r="I23" s="163"/>
      <c r="J23" s="163"/>
      <c r="K23" s="163"/>
      <c r="L23" s="163"/>
      <c r="M23" s="163"/>
      <c r="N23" s="16"/>
      <c r="O23" s="17"/>
      <c r="P23" s="17"/>
      <c r="Q23" s="17"/>
      <c r="R23" s="17"/>
      <c r="S23" s="17"/>
      <c r="T23" s="17"/>
      <c r="U23" s="17"/>
      <c r="V23" s="16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</row>
    <row r="24" spans="1:107" s="2" customFormat="1">
      <c r="A24" s="45"/>
      <c r="B24" s="173"/>
      <c r="C24" s="161" t="s">
        <v>64</v>
      </c>
      <c r="D24" s="161" t="s">
        <v>171</v>
      </c>
      <c r="E24" s="164">
        <v>0.89</v>
      </c>
      <c r="F24" s="164">
        <f>F23*E24</f>
        <v>0.35600000000000004</v>
      </c>
      <c r="G24" s="162"/>
      <c r="H24" s="162"/>
      <c r="I24" s="174"/>
      <c r="J24" s="174"/>
      <c r="K24" s="174"/>
      <c r="L24" s="174"/>
      <c r="M24" s="162"/>
      <c r="N24" s="16"/>
      <c r="O24" s="17"/>
      <c r="P24" s="17"/>
      <c r="Q24" s="17"/>
      <c r="R24" s="17"/>
      <c r="S24" s="17"/>
      <c r="T24" s="17"/>
      <c r="U24" s="17"/>
      <c r="V24" s="16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</row>
    <row r="25" spans="1:107" s="2" customFormat="1">
      <c r="A25" s="45"/>
      <c r="B25" s="161"/>
      <c r="C25" s="161" t="s">
        <v>66</v>
      </c>
      <c r="D25" s="161" t="s">
        <v>61</v>
      </c>
      <c r="E25" s="164">
        <v>0.37</v>
      </c>
      <c r="F25" s="164">
        <f>F23*E25</f>
        <v>0.14799999999999999</v>
      </c>
      <c r="G25" s="163"/>
      <c r="H25" s="174"/>
      <c r="I25" s="174"/>
      <c r="J25" s="174"/>
      <c r="K25" s="162"/>
      <c r="L25" s="162"/>
      <c r="M25" s="162"/>
      <c r="N25" s="16"/>
      <c r="O25" s="17"/>
      <c r="P25" s="17"/>
      <c r="Q25" s="17"/>
      <c r="R25" s="17"/>
      <c r="S25" s="17"/>
      <c r="T25" s="17"/>
      <c r="U25" s="17"/>
      <c r="V25" s="16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</row>
    <row r="26" spans="1:107" s="2" customFormat="1">
      <c r="A26" s="45"/>
      <c r="B26" s="175"/>
      <c r="C26" s="161" t="s">
        <v>71</v>
      </c>
      <c r="D26" s="161" t="s">
        <v>170</v>
      </c>
      <c r="E26" s="164">
        <v>1.1499999999999999</v>
      </c>
      <c r="F26" s="164">
        <f>F23*E26</f>
        <v>0.45999999999999996</v>
      </c>
      <c r="G26" s="163"/>
      <c r="H26" s="174"/>
      <c r="I26" s="162"/>
      <c r="J26" s="162"/>
      <c r="K26" s="174"/>
      <c r="L26" s="174"/>
      <c r="M26" s="162"/>
      <c r="N26" s="16"/>
      <c r="O26" s="17"/>
      <c r="P26" s="17"/>
      <c r="Q26" s="17"/>
      <c r="R26" s="17"/>
      <c r="S26" s="17"/>
      <c r="T26" s="17"/>
      <c r="U26" s="17"/>
      <c r="V26" s="16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</row>
    <row r="27" spans="1:107" s="2" customFormat="1">
      <c r="A27" s="29"/>
      <c r="B27" s="161"/>
      <c r="C27" s="161" t="s">
        <v>68</v>
      </c>
      <c r="D27" s="161" t="s">
        <v>61</v>
      </c>
      <c r="E27" s="164">
        <v>0.02</v>
      </c>
      <c r="F27" s="164">
        <f>F23*E27</f>
        <v>8.0000000000000002E-3</v>
      </c>
      <c r="G27" s="163"/>
      <c r="H27" s="174"/>
      <c r="I27" s="162"/>
      <c r="J27" s="162"/>
      <c r="K27" s="174"/>
      <c r="L27" s="174"/>
      <c r="M27" s="162"/>
      <c r="N27" s="16"/>
      <c r="O27" s="17"/>
      <c r="P27" s="17"/>
      <c r="Q27" s="17"/>
      <c r="R27" s="17"/>
      <c r="S27" s="17"/>
      <c r="T27" s="17"/>
      <c r="U27" s="17"/>
      <c r="V27" s="16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</row>
    <row r="28" spans="1:107" s="2" customFormat="1" ht="16.5" customHeight="1">
      <c r="A28" s="45">
        <v>5</v>
      </c>
      <c r="B28" s="161" t="s">
        <v>22</v>
      </c>
      <c r="C28" s="176" t="s">
        <v>72</v>
      </c>
      <c r="D28" s="161" t="s">
        <v>170</v>
      </c>
      <c r="E28" s="164"/>
      <c r="F28" s="162">
        <f>F14-F16</f>
        <v>147</v>
      </c>
      <c r="G28" s="161"/>
      <c r="H28" s="161"/>
      <c r="I28" s="161"/>
      <c r="J28" s="161"/>
      <c r="K28" s="161"/>
      <c r="L28" s="161"/>
      <c r="M28" s="161"/>
      <c r="N28" s="16"/>
      <c r="O28" s="17"/>
      <c r="P28" s="17"/>
      <c r="Q28" s="17"/>
      <c r="R28" s="17"/>
      <c r="S28" s="17"/>
      <c r="T28" s="17"/>
      <c r="U28" s="17"/>
      <c r="V28" s="16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</row>
    <row r="29" spans="1:107" s="2" customFormat="1">
      <c r="A29" s="29"/>
      <c r="B29" s="161"/>
      <c r="C29" s="161" t="s">
        <v>64</v>
      </c>
      <c r="D29" s="161" t="s">
        <v>171</v>
      </c>
      <c r="E29" s="164">
        <v>1.21</v>
      </c>
      <c r="F29" s="162">
        <f>F28*E29</f>
        <v>177.87</v>
      </c>
      <c r="G29" s="162"/>
      <c r="H29" s="162"/>
      <c r="I29" s="163"/>
      <c r="J29" s="163"/>
      <c r="K29" s="163"/>
      <c r="L29" s="163"/>
      <c r="M29" s="162"/>
      <c r="N29" s="16"/>
      <c r="O29" s="17"/>
      <c r="P29" s="17"/>
      <c r="Q29" s="17"/>
      <c r="R29" s="17"/>
      <c r="S29" s="17"/>
      <c r="T29" s="17"/>
      <c r="U29" s="17"/>
      <c r="V29" s="16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</row>
    <row r="30" spans="1:107" s="103" customFormat="1" ht="33.75" customHeight="1">
      <c r="A30" s="102">
        <v>6</v>
      </c>
      <c r="B30" s="167" t="s">
        <v>196</v>
      </c>
      <c r="C30" s="167" t="s">
        <v>73</v>
      </c>
      <c r="D30" s="167" t="s">
        <v>170</v>
      </c>
      <c r="E30" s="177"/>
      <c r="F30" s="168">
        <f>F16+F21</f>
        <v>65.8</v>
      </c>
      <c r="G30" s="168"/>
      <c r="H30" s="167"/>
      <c r="I30" s="167"/>
      <c r="J30" s="167"/>
      <c r="K30" s="167"/>
      <c r="L30" s="167"/>
      <c r="M30" s="167"/>
      <c r="N30" s="16"/>
      <c r="O30" s="17"/>
      <c r="P30" s="17"/>
      <c r="Q30" s="17"/>
      <c r="R30" s="17"/>
      <c r="S30" s="17"/>
      <c r="T30" s="17"/>
      <c r="U30" s="17"/>
      <c r="V30" s="16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</row>
    <row r="31" spans="1:107" s="105" customFormat="1">
      <c r="A31" s="104"/>
      <c r="B31" s="170"/>
      <c r="C31" s="170" t="s">
        <v>64</v>
      </c>
      <c r="D31" s="170" t="s">
        <v>171</v>
      </c>
      <c r="E31" s="178">
        <v>0.87</v>
      </c>
      <c r="F31" s="178">
        <f>F30*E31</f>
        <v>57.245999999999995</v>
      </c>
      <c r="G31" s="171"/>
      <c r="H31" s="171"/>
      <c r="I31" s="179"/>
      <c r="J31" s="179"/>
      <c r="K31" s="179"/>
      <c r="L31" s="179"/>
      <c r="M31" s="171"/>
      <c r="N31" s="16"/>
      <c r="O31" s="17"/>
      <c r="P31" s="17"/>
      <c r="Q31" s="17"/>
      <c r="R31" s="17"/>
      <c r="S31" s="17"/>
      <c r="T31" s="17"/>
      <c r="U31" s="17"/>
      <c r="V31" s="16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</row>
    <row r="32" spans="1:107" s="14" customFormat="1" ht="15.75">
      <c r="A32" s="30">
        <v>7</v>
      </c>
      <c r="B32" s="180" t="s">
        <v>197</v>
      </c>
      <c r="C32" s="181" t="s">
        <v>74</v>
      </c>
      <c r="D32" s="181" t="s">
        <v>172</v>
      </c>
      <c r="E32" s="182"/>
      <c r="F32" s="183">
        <f>F30*1.75</f>
        <v>115.14999999999999</v>
      </c>
      <c r="G32" s="183"/>
      <c r="H32" s="183"/>
      <c r="I32" s="183"/>
      <c r="J32" s="183"/>
      <c r="K32" s="168"/>
      <c r="L32" s="184"/>
      <c r="M32" s="184"/>
      <c r="N32" s="16"/>
      <c r="O32" s="17"/>
      <c r="P32" s="17"/>
      <c r="Q32" s="17"/>
      <c r="R32" s="17"/>
      <c r="S32" s="17"/>
      <c r="T32" s="17"/>
      <c r="U32" s="17"/>
      <c r="V32" s="16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</row>
    <row r="33" spans="1:107" s="106" customFormat="1" ht="15.75">
      <c r="A33" s="28">
        <v>8</v>
      </c>
      <c r="B33" s="158" t="s">
        <v>23</v>
      </c>
      <c r="C33" s="185" t="s">
        <v>75</v>
      </c>
      <c r="D33" s="158" t="s">
        <v>170</v>
      </c>
      <c r="E33" s="186"/>
      <c r="F33" s="159">
        <f>0.15*16</f>
        <v>2.4</v>
      </c>
      <c r="G33" s="187"/>
      <c r="H33" s="187"/>
      <c r="I33" s="159"/>
      <c r="J33" s="158"/>
      <c r="K33" s="187"/>
      <c r="L33" s="187"/>
      <c r="M33" s="159"/>
      <c r="N33" s="16"/>
      <c r="O33" s="17"/>
      <c r="P33" s="17"/>
      <c r="Q33" s="17"/>
      <c r="R33" s="17"/>
      <c r="S33" s="17"/>
      <c r="T33" s="17"/>
      <c r="U33" s="17"/>
      <c r="V33" s="16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</row>
    <row r="34" spans="1:107" s="107" customFormat="1">
      <c r="A34" s="45"/>
      <c r="B34" s="161"/>
      <c r="C34" s="161" t="s">
        <v>64</v>
      </c>
      <c r="D34" s="161" t="s">
        <v>171</v>
      </c>
      <c r="E34" s="164">
        <v>4.5</v>
      </c>
      <c r="F34" s="162">
        <f>F33*E34</f>
        <v>10.799999999999999</v>
      </c>
      <c r="G34" s="162"/>
      <c r="H34" s="162"/>
      <c r="I34" s="174"/>
      <c r="J34" s="174"/>
      <c r="K34" s="174"/>
      <c r="L34" s="174"/>
      <c r="M34" s="162"/>
      <c r="N34" s="16"/>
      <c r="O34" s="17"/>
      <c r="P34" s="17"/>
      <c r="Q34" s="17"/>
      <c r="R34" s="17"/>
      <c r="S34" s="17"/>
      <c r="T34" s="17"/>
      <c r="U34" s="17"/>
      <c r="V34" s="16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</row>
    <row r="35" spans="1:107" s="107" customFormat="1">
      <c r="A35" s="45"/>
      <c r="B35" s="161"/>
      <c r="C35" s="161" t="s">
        <v>66</v>
      </c>
      <c r="D35" s="161" t="s">
        <v>61</v>
      </c>
      <c r="E35" s="164">
        <v>0.37</v>
      </c>
      <c r="F35" s="164">
        <f>F33*E35</f>
        <v>0.88800000000000001</v>
      </c>
      <c r="G35" s="163"/>
      <c r="H35" s="174"/>
      <c r="I35" s="174"/>
      <c r="J35" s="174"/>
      <c r="K35" s="162"/>
      <c r="L35" s="162"/>
      <c r="M35" s="162"/>
      <c r="N35" s="16"/>
      <c r="O35" s="17"/>
      <c r="P35" s="17"/>
      <c r="Q35" s="17"/>
      <c r="R35" s="17"/>
      <c r="S35" s="17"/>
      <c r="T35" s="17"/>
      <c r="U35" s="17"/>
      <c r="V35" s="16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</row>
    <row r="36" spans="1:107" s="107" customFormat="1">
      <c r="A36" s="45"/>
      <c r="B36" s="175"/>
      <c r="C36" s="161" t="s">
        <v>76</v>
      </c>
      <c r="D36" s="161" t="s">
        <v>170</v>
      </c>
      <c r="E36" s="164">
        <v>1.02</v>
      </c>
      <c r="F36" s="164">
        <f>F33*E36</f>
        <v>2.448</v>
      </c>
      <c r="G36" s="163"/>
      <c r="H36" s="174"/>
      <c r="I36" s="162"/>
      <c r="J36" s="162"/>
      <c r="K36" s="174"/>
      <c r="L36" s="174"/>
      <c r="M36" s="162"/>
      <c r="N36" s="16"/>
      <c r="O36" s="17"/>
      <c r="P36" s="17"/>
      <c r="Q36" s="17"/>
      <c r="R36" s="17"/>
      <c r="S36" s="17"/>
      <c r="T36" s="17"/>
      <c r="U36" s="17"/>
      <c r="V36" s="16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</row>
    <row r="37" spans="1:107" s="2" customFormat="1">
      <c r="A37" s="45"/>
      <c r="B37" s="161"/>
      <c r="C37" s="161" t="s">
        <v>77</v>
      </c>
      <c r="D37" s="161" t="s">
        <v>173</v>
      </c>
      <c r="E37" s="164">
        <v>1.61</v>
      </c>
      <c r="F37" s="164">
        <f>F33*E37</f>
        <v>3.8639999999999999</v>
      </c>
      <c r="G37" s="163"/>
      <c r="H37" s="174"/>
      <c r="I37" s="162"/>
      <c r="J37" s="162"/>
      <c r="K37" s="174"/>
      <c r="L37" s="174"/>
      <c r="M37" s="162"/>
      <c r="N37" s="16"/>
      <c r="O37" s="17"/>
      <c r="P37" s="17"/>
      <c r="Q37" s="17"/>
      <c r="R37" s="17"/>
      <c r="S37" s="17"/>
      <c r="T37" s="17"/>
      <c r="U37" s="17"/>
      <c r="V37" s="16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</row>
    <row r="38" spans="1:107" s="2" customFormat="1">
      <c r="A38" s="45"/>
      <c r="B38" s="161"/>
      <c r="C38" s="161" t="s">
        <v>199</v>
      </c>
      <c r="D38" s="161" t="s">
        <v>170</v>
      </c>
      <c r="E38" s="188">
        <v>1.72E-2</v>
      </c>
      <c r="F38" s="164">
        <f>F33*E38</f>
        <v>4.1279999999999997E-2</v>
      </c>
      <c r="G38" s="163"/>
      <c r="H38" s="174"/>
      <c r="I38" s="162"/>
      <c r="J38" s="162"/>
      <c r="K38" s="174"/>
      <c r="L38" s="174"/>
      <c r="M38" s="162"/>
      <c r="N38" s="16"/>
      <c r="O38" s="17"/>
      <c r="P38" s="17"/>
      <c r="Q38" s="17"/>
      <c r="R38" s="17"/>
      <c r="S38" s="17"/>
      <c r="T38" s="17"/>
      <c r="U38" s="17"/>
      <c r="V38" s="16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</row>
    <row r="39" spans="1:107" s="2" customFormat="1">
      <c r="A39" s="29"/>
      <c r="B39" s="161"/>
      <c r="C39" s="161" t="s">
        <v>68</v>
      </c>
      <c r="D39" s="161" t="s">
        <v>61</v>
      </c>
      <c r="E39" s="164">
        <v>0.28000000000000003</v>
      </c>
      <c r="F39" s="164">
        <f>F33*E39</f>
        <v>0.67200000000000004</v>
      </c>
      <c r="G39" s="163"/>
      <c r="H39" s="174"/>
      <c r="I39" s="162"/>
      <c r="J39" s="162"/>
      <c r="K39" s="174"/>
      <c r="L39" s="174"/>
      <c r="M39" s="162"/>
      <c r="N39" s="16"/>
      <c r="O39" s="17"/>
      <c r="P39" s="17"/>
      <c r="Q39" s="17"/>
      <c r="R39" s="17"/>
      <c r="S39" s="17"/>
      <c r="T39" s="17"/>
      <c r="U39" s="17"/>
      <c r="V39" s="16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</row>
    <row r="40" spans="1:107" s="9" customFormat="1" ht="27" customHeight="1">
      <c r="A40" s="31">
        <v>9</v>
      </c>
      <c r="B40" s="32" t="s">
        <v>194</v>
      </c>
      <c r="C40" s="33" t="s">
        <v>78</v>
      </c>
      <c r="D40" s="31" t="s">
        <v>174</v>
      </c>
      <c r="E40" s="34" t="s">
        <v>193</v>
      </c>
      <c r="F40" s="35">
        <v>525</v>
      </c>
      <c r="G40" s="35"/>
      <c r="H40" s="35"/>
      <c r="I40" s="35"/>
      <c r="J40" s="35"/>
      <c r="K40" s="36"/>
      <c r="L40" s="37"/>
      <c r="M40" s="35"/>
      <c r="N40" s="16"/>
      <c r="O40" s="17"/>
      <c r="P40" s="17"/>
      <c r="Q40" s="17"/>
      <c r="R40" s="17"/>
      <c r="S40" s="17"/>
      <c r="T40" s="17"/>
      <c r="U40" s="17"/>
      <c r="V40" s="16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</row>
    <row r="41" spans="1:107" s="3" customFormat="1" ht="15" customHeight="1">
      <c r="A41" s="38"/>
      <c r="B41" s="38"/>
      <c r="C41" s="38" t="s">
        <v>51</v>
      </c>
      <c r="D41" s="38"/>
      <c r="E41" s="38"/>
      <c r="F41" s="38"/>
      <c r="G41" s="38"/>
      <c r="H41" s="100"/>
      <c r="I41" s="100"/>
      <c r="J41" s="100"/>
      <c r="K41" s="100"/>
      <c r="L41" s="100"/>
      <c r="M41" s="100"/>
      <c r="N41" s="16"/>
      <c r="O41" s="17"/>
      <c r="P41" s="17"/>
      <c r="Q41" s="17"/>
      <c r="R41" s="17"/>
      <c r="S41" s="17"/>
      <c r="T41" s="17"/>
      <c r="U41" s="17"/>
      <c r="V41" s="16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</row>
    <row r="42" spans="1:107" s="3" customFormat="1" ht="34.5" customHeight="1">
      <c r="A42" s="39"/>
      <c r="B42" s="39"/>
      <c r="C42" s="275" t="s">
        <v>184</v>
      </c>
      <c r="D42" s="98"/>
      <c r="E42" s="41"/>
      <c r="F42" s="41"/>
      <c r="G42" s="42"/>
      <c r="H42" s="42"/>
      <c r="I42" s="42"/>
      <c r="J42" s="42"/>
      <c r="K42" s="42"/>
      <c r="L42" s="42"/>
      <c r="M42" s="42"/>
      <c r="N42" s="16"/>
      <c r="O42" s="17"/>
      <c r="P42" s="17"/>
      <c r="Q42" s="17"/>
      <c r="R42" s="17"/>
      <c r="S42" s="17"/>
      <c r="T42" s="17"/>
      <c r="U42" s="17"/>
      <c r="V42" s="16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</row>
    <row r="43" spans="1:107" s="3" customFormat="1" ht="15" customHeight="1">
      <c r="A43" s="39"/>
      <c r="B43" s="39"/>
      <c r="C43" s="40" t="s">
        <v>51</v>
      </c>
      <c r="D43" s="40"/>
      <c r="E43" s="40"/>
      <c r="F43" s="40"/>
      <c r="G43" s="40"/>
      <c r="H43" s="42"/>
      <c r="I43" s="42"/>
      <c r="J43" s="42"/>
      <c r="K43" s="42"/>
      <c r="L43" s="42"/>
      <c r="M43" s="42"/>
      <c r="N43" s="16"/>
      <c r="O43" s="17"/>
      <c r="P43" s="17"/>
      <c r="Q43" s="17"/>
      <c r="R43" s="17"/>
      <c r="S43" s="17"/>
      <c r="T43" s="17"/>
      <c r="U43" s="17"/>
      <c r="V43" s="16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</row>
    <row r="44" spans="1:107" s="3" customFormat="1" ht="30" customHeight="1">
      <c r="A44" s="38"/>
      <c r="B44" s="38"/>
      <c r="C44" s="268" t="s">
        <v>187</v>
      </c>
      <c r="D44" s="96"/>
      <c r="E44" s="43"/>
      <c r="F44" s="43"/>
      <c r="G44" s="44"/>
      <c r="H44" s="100"/>
      <c r="I44" s="100"/>
      <c r="J44" s="100"/>
      <c r="K44" s="100"/>
      <c r="L44" s="100"/>
      <c r="M44" s="100"/>
      <c r="N44" s="16"/>
      <c r="O44" s="17"/>
      <c r="P44" s="17"/>
      <c r="Q44" s="17"/>
      <c r="R44" s="17"/>
      <c r="S44" s="17"/>
      <c r="T44" s="17"/>
      <c r="U44" s="17"/>
      <c r="V44" s="16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</row>
    <row r="45" spans="1:107" s="3" customFormat="1" ht="15" customHeight="1">
      <c r="A45" s="38"/>
      <c r="B45" s="38"/>
      <c r="C45" s="38" t="s">
        <v>51</v>
      </c>
      <c r="D45" s="38"/>
      <c r="E45" s="38"/>
      <c r="F45" s="38"/>
      <c r="G45" s="38"/>
      <c r="H45" s="100"/>
      <c r="I45" s="100"/>
      <c r="J45" s="100"/>
      <c r="K45" s="100"/>
      <c r="L45" s="100"/>
      <c r="M45" s="100"/>
      <c r="N45" s="16"/>
      <c r="O45" s="17"/>
      <c r="P45" s="17"/>
      <c r="Q45" s="17"/>
      <c r="R45" s="17"/>
      <c r="S45" s="17"/>
      <c r="T45" s="17"/>
      <c r="U45" s="17"/>
      <c r="V45" s="16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</row>
    <row r="46" spans="1:107" s="3" customFormat="1" ht="15" customHeight="1">
      <c r="A46" s="38"/>
      <c r="B46" s="38"/>
      <c r="C46" s="38" t="s">
        <v>186</v>
      </c>
      <c r="D46" s="96"/>
      <c r="E46" s="43"/>
      <c r="F46" s="43"/>
      <c r="G46" s="44"/>
      <c r="H46" s="100"/>
      <c r="I46" s="100"/>
      <c r="J46" s="100"/>
      <c r="K46" s="100"/>
      <c r="L46" s="100"/>
      <c r="M46" s="100"/>
      <c r="N46" s="16"/>
      <c r="O46" s="17"/>
      <c r="P46" s="17"/>
      <c r="Q46" s="17"/>
      <c r="R46" s="17"/>
      <c r="S46" s="17"/>
      <c r="T46" s="17"/>
      <c r="U46" s="17"/>
      <c r="V46" s="16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</row>
    <row r="47" spans="1:107" s="3" customFormat="1" ht="15" customHeight="1">
      <c r="A47" s="38"/>
      <c r="B47" s="38"/>
      <c r="C47" s="38" t="s">
        <v>79</v>
      </c>
      <c r="D47" s="38"/>
      <c r="E47" s="38"/>
      <c r="F47" s="38"/>
      <c r="G47" s="38"/>
      <c r="H47" s="100"/>
      <c r="I47" s="100"/>
      <c r="J47" s="100"/>
      <c r="K47" s="100"/>
      <c r="L47" s="100"/>
      <c r="M47" s="100"/>
      <c r="N47" s="16"/>
      <c r="O47" s="17"/>
      <c r="P47" s="17"/>
      <c r="Q47" s="17"/>
      <c r="R47" s="17"/>
      <c r="S47" s="17"/>
      <c r="T47" s="17"/>
      <c r="U47" s="17"/>
      <c r="V47" s="16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</row>
    <row r="48" spans="1:107" s="108" customFormat="1" ht="33" customHeight="1">
      <c r="A48" s="95">
        <v>1</v>
      </c>
      <c r="B48" s="189" t="s">
        <v>195</v>
      </c>
      <c r="C48" s="190" t="s">
        <v>80</v>
      </c>
      <c r="D48" s="190" t="s">
        <v>163</v>
      </c>
      <c r="E48" s="191"/>
      <c r="F48" s="192">
        <v>16</v>
      </c>
      <c r="G48" s="192"/>
      <c r="H48" s="190"/>
      <c r="I48" s="193"/>
      <c r="J48" s="194"/>
      <c r="K48" s="195"/>
      <c r="L48" s="195"/>
      <c r="M48" s="194"/>
      <c r="N48" s="16"/>
      <c r="O48" s="17"/>
      <c r="P48" s="17"/>
      <c r="Q48" s="17"/>
      <c r="R48" s="17"/>
      <c r="S48" s="17"/>
      <c r="T48" s="17"/>
      <c r="U48" s="17"/>
      <c r="V48" s="16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</row>
    <row r="49" spans="1:107" s="110" customFormat="1">
      <c r="A49" s="109"/>
      <c r="B49" s="196"/>
      <c r="C49" s="196" t="s">
        <v>64</v>
      </c>
      <c r="D49" s="196" t="s">
        <v>171</v>
      </c>
      <c r="E49" s="197">
        <v>12.7</v>
      </c>
      <c r="F49" s="197">
        <f>F48*E49</f>
        <v>203.2</v>
      </c>
      <c r="G49" s="197"/>
      <c r="H49" s="197"/>
      <c r="I49" s="196"/>
      <c r="J49" s="196"/>
      <c r="K49" s="196"/>
      <c r="L49" s="196"/>
      <c r="M49" s="197"/>
      <c r="N49" s="16"/>
      <c r="O49" s="17"/>
      <c r="P49" s="17"/>
      <c r="Q49" s="17"/>
      <c r="R49" s="17"/>
      <c r="S49" s="17"/>
      <c r="T49" s="17"/>
      <c r="U49" s="17"/>
      <c r="V49" s="16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</row>
    <row r="50" spans="1:107" s="111" customFormat="1">
      <c r="A50" s="109"/>
      <c r="B50" s="198" t="s">
        <v>198</v>
      </c>
      <c r="C50" s="196" t="s">
        <v>81</v>
      </c>
      <c r="D50" s="196" t="s">
        <v>175</v>
      </c>
      <c r="E50" s="197">
        <v>1.74</v>
      </c>
      <c r="F50" s="197">
        <f>F48*E50</f>
        <v>27.84</v>
      </c>
      <c r="G50" s="197"/>
      <c r="H50" s="196"/>
      <c r="I50" s="199"/>
      <c r="J50" s="200"/>
      <c r="K50" s="197"/>
      <c r="L50" s="197"/>
      <c r="M50" s="197"/>
      <c r="N50" s="16"/>
      <c r="O50" s="17"/>
      <c r="P50" s="17"/>
      <c r="Q50" s="17"/>
      <c r="R50" s="17"/>
      <c r="S50" s="17"/>
      <c r="T50" s="17"/>
      <c r="U50" s="17"/>
      <c r="V50" s="16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</row>
    <row r="51" spans="1:107" s="111" customFormat="1">
      <c r="A51" s="109"/>
      <c r="B51" s="196"/>
      <c r="C51" s="196" t="s">
        <v>66</v>
      </c>
      <c r="D51" s="196" t="s">
        <v>61</v>
      </c>
      <c r="E51" s="197">
        <v>1.21</v>
      </c>
      <c r="F51" s="197">
        <f>F48*E51</f>
        <v>19.36</v>
      </c>
      <c r="G51" s="197"/>
      <c r="H51" s="196"/>
      <c r="I51" s="199"/>
      <c r="J51" s="200"/>
      <c r="K51" s="197"/>
      <c r="L51" s="197"/>
      <c r="M51" s="197"/>
      <c r="N51" s="16"/>
      <c r="O51" s="17"/>
      <c r="P51" s="17"/>
      <c r="Q51" s="17"/>
      <c r="R51" s="17"/>
      <c r="S51" s="17"/>
      <c r="T51" s="17"/>
      <c r="U51" s="17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</row>
    <row r="52" spans="1:107" s="112" customFormat="1" ht="28.5">
      <c r="A52" s="95"/>
      <c r="B52" s="190"/>
      <c r="C52" s="190" t="s">
        <v>82</v>
      </c>
      <c r="D52" s="190" t="s">
        <v>163</v>
      </c>
      <c r="E52" s="192"/>
      <c r="F52" s="192">
        <f>F48</f>
        <v>16</v>
      </c>
      <c r="G52" s="192"/>
      <c r="H52" s="190"/>
      <c r="I52" s="192"/>
      <c r="J52" s="201"/>
      <c r="K52" s="202"/>
      <c r="L52" s="202"/>
      <c r="M52" s="192"/>
      <c r="N52" s="16"/>
      <c r="O52" s="17"/>
      <c r="P52" s="17"/>
      <c r="Q52" s="17"/>
      <c r="R52" s="17"/>
      <c r="S52" s="17"/>
      <c r="T52" s="17"/>
      <c r="U52" s="17"/>
      <c r="V52" s="16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</row>
    <row r="53" spans="1:107" s="108" customFormat="1" ht="16.5" customHeight="1">
      <c r="A53" s="113"/>
      <c r="B53" s="196"/>
      <c r="C53" s="196" t="s">
        <v>68</v>
      </c>
      <c r="D53" s="196" t="s">
        <v>61</v>
      </c>
      <c r="E53" s="197">
        <v>0.7</v>
      </c>
      <c r="F53" s="197">
        <f>F48*E53</f>
        <v>11.2</v>
      </c>
      <c r="G53" s="197"/>
      <c r="H53" s="196"/>
      <c r="I53" s="197"/>
      <c r="J53" s="197"/>
      <c r="K53" s="203"/>
      <c r="L53" s="203"/>
      <c r="M53" s="197"/>
      <c r="N53" s="16"/>
      <c r="O53" s="17"/>
      <c r="P53" s="17"/>
      <c r="Q53" s="17"/>
      <c r="R53" s="17"/>
      <c r="S53" s="17"/>
      <c r="T53" s="17"/>
      <c r="U53" s="17"/>
      <c r="V53" s="16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</row>
    <row r="54" spans="1:107" s="6" customFormat="1" ht="20.25" customHeight="1">
      <c r="A54" s="45">
        <v>2</v>
      </c>
      <c r="B54" s="161" t="s">
        <v>15</v>
      </c>
      <c r="C54" s="158" t="s">
        <v>83</v>
      </c>
      <c r="D54" s="161" t="s">
        <v>174</v>
      </c>
      <c r="E54" s="164"/>
      <c r="F54" s="162">
        <v>230</v>
      </c>
      <c r="G54" s="161"/>
      <c r="H54" s="161"/>
      <c r="I54" s="204"/>
      <c r="J54" s="205"/>
      <c r="K54" s="206"/>
      <c r="L54" s="206"/>
      <c r="M54" s="205"/>
      <c r="N54" s="16"/>
      <c r="O54" s="17"/>
      <c r="P54" s="17"/>
      <c r="Q54" s="17"/>
      <c r="R54" s="17"/>
      <c r="S54" s="17"/>
      <c r="T54" s="17"/>
      <c r="U54" s="17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</row>
    <row r="55" spans="1:107" s="6" customFormat="1">
      <c r="A55" s="45"/>
      <c r="B55" s="161"/>
      <c r="C55" s="161" t="s">
        <v>64</v>
      </c>
      <c r="D55" s="161" t="s">
        <v>171</v>
      </c>
      <c r="E55" s="162">
        <v>0.32</v>
      </c>
      <c r="F55" s="162">
        <f>F54*E55</f>
        <v>73.600000000000009</v>
      </c>
      <c r="G55" s="162"/>
      <c r="H55" s="207"/>
      <c r="I55" s="161"/>
      <c r="J55" s="161"/>
      <c r="K55" s="161"/>
      <c r="L55" s="161"/>
      <c r="M55" s="162"/>
      <c r="N55" s="16"/>
      <c r="O55" s="17"/>
      <c r="P55" s="17"/>
      <c r="Q55" s="17"/>
      <c r="R55" s="17"/>
      <c r="S55" s="17"/>
      <c r="T55" s="17"/>
      <c r="U55" s="17"/>
      <c r="V55" s="16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</row>
    <row r="56" spans="1:107" s="6" customFormat="1">
      <c r="A56" s="45"/>
      <c r="B56" s="161"/>
      <c r="C56" s="161" t="s">
        <v>84</v>
      </c>
      <c r="D56" s="161" t="s">
        <v>61</v>
      </c>
      <c r="E56" s="164">
        <v>0.128</v>
      </c>
      <c r="F56" s="162">
        <f>F54*E56</f>
        <v>29.44</v>
      </c>
      <c r="G56" s="161"/>
      <c r="H56" s="161"/>
      <c r="I56" s="162"/>
      <c r="J56" s="161"/>
      <c r="K56" s="163"/>
      <c r="L56" s="163"/>
      <c r="M56" s="162"/>
      <c r="N56" s="16"/>
      <c r="O56" s="17"/>
      <c r="P56" s="17"/>
      <c r="Q56" s="17"/>
      <c r="R56" s="17"/>
      <c r="S56" s="17"/>
      <c r="T56" s="17"/>
      <c r="U56" s="17"/>
      <c r="V56" s="16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</row>
    <row r="57" spans="1:107" s="6" customFormat="1">
      <c r="A57" s="45"/>
      <c r="B57" s="161"/>
      <c r="C57" s="161" t="s">
        <v>66</v>
      </c>
      <c r="D57" s="161" t="s">
        <v>61</v>
      </c>
      <c r="E57" s="164">
        <v>0.192</v>
      </c>
      <c r="F57" s="162">
        <f>F54*E57</f>
        <v>44.160000000000004</v>
      </c>
      <c r="G57" s="161"/>
      <c r="H57" s="162"/>
      <c r="I57" s="162"/>
      <c r="J57" s="161"/>
      <c r="K57" s="162"/>
      <c r="L57" s="207"/>
      <c r="M57" s="162"/>
      <c r="N57" s="16"/>
      <c r="O57" s="17"/>
      <c r="P57" s="17"/>
      <c r="Q57" s="17"/>
      <c r="R57" s="17"/>
      <c r="S57" s="17"/>
      <c r="T57" s="17"/>
      <c r="U57" s="17"/>
      <c r="V57" s="16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</row>
    <row r="58" spans="1:107" s="4" customFormat="1" ht="24" customHeight="1">
      <c r="A58" s="48"/>
      <c r="B58" s="208"/>
      <c r="C58" s="208" t="s">
        <v>83</v>
      </c>
      <c r="D58" s="208" t="s">
        <v>174</v>
      </c>
      <c r="E58" s="209">
        <v>1</v>
      </c>
      <c r="F58" s="210">
        <f>F54</f>
        <v>230</v>
      </c>
      <c r="G58" s="211"/>
      <c r="H58" s="212"/>
      <c r="I58" s="212"/>
      <c r="J58" s="213"/>
      <c r="K58" s="214"/>
      <c r="L58" s="215"/>
      <c r="M58" s="212"/>
      <c r="N58" s="16"/>
      <c r="O58" s="17"/>
      <c r="P58" s="17"/>
      <c r="Q58" s="17"/>
      <c r="R58" s="17"/>
      <c r="S58" s="17"/>
      <c r="T58" s="17"/>
      <c r="U58" s="17"/>
      <c r="V58" s="16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</row>
    <row r="59" spans="1:107" s="7" customFormat="1" ht="28.5" customHeight="1">
      <c r="A59" s="49">
        <v>3</v>
      </c>
      <c r="B59" s="216" t="s">
        <v>16</v>
      </c>
      <c r="C59" s="217" t="s">
        <v>85</v>
      </c>
      <c r="D59" s="217" t="s">
        <v>174</v>
      </c>
      <c r="E59" s="218"/>
      <c r="F59" s="219">
        <f>F54</f>
        <v>230</v>
      </c>
      <c r="G59" s="217"/>
      <c r="H59" s="217"/>
      <c r="I59" s="220"/>
      <c r="J59" s="221"/>
      <c r="K59" s="222"/>
      <c r="L59" s="222"/>
      <c r="M59" s="221"/>
      <c r="N59" s="16"/>
      <c r="O59" s="17"/>
      <c r="P59" s="17"/>
      <c r="Q59" s="17"/>
      <c r="R59" s="17"/>
      <c r="S59" s="17"/>
      <c r="T59" s="17"/>
      <c r="U59" s="17"/>
      <c r="V59" s="16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</row>
    <row r="60" spans="1:107" s="8" customFormat="1">
      <c r="A60" s="50"/>
      <c r="B60" s="223"/>
      <c r="C60" s="223" t="s">
        <v>86</v>
      </c>
      <c r="D60" s="223" t="s">
        <v>171</v>
      </c>
      <c r="E60" s="224">
        <v>0.16</v>
      </c>
      <c r="F60" s="225">
        <f>F59*E60</f>
        <v>36.800000000000004</v>
      </c>
      <c r="G60" s="225"/>
      <c r="H60" s="226"/>
      <c r="I60" s="223"/>
      <c r="J60" s="223"/>
      <c r="K60" s="223"/>
      <c r="L60" s="223"/>
      <c r="M60" s="225"/>
      <c r="N60" s="16"/>
      <c r="O60" s="17"/>
      <c r="P60" s="17"/>
      <c r="Q60" s="17"/>
      <c r="R60" s="17"/>
      <c r="S60" s="17"/>
      <c r="T60" s="17"/>
      <c r="U60" s="17"/>
      <c r="V60" s="16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</row>
    <row r="61" spans="1:107" s="8" customFormat="1">
      <c r="A61" s="50"/>
      <c r="B61" s="223"/>
      <c r="C61" s="223" t="s">
        <v>84</v>
      </c>
      <c r="D61" s="223" t="s">
        <v>61</v>
      </c>
      <c r="E61" s="227">
        <f>3.53/100</f>
        <v>3.5299999999999998E-2</v>
      </c>
      <c r="F61" s="225">
        <f>F59*E61</f>
        <v>8.1189999999999998</v>
      </c>
      <c r="G61" s="223"/>
      <c r="H61" s="223"/>
      <c r="I61" s="225"/>
      <c r="J61" s="225"/>
      <c r="K61" s="179"/>
      <c r="L61" s="179"/>
      <c r="M61" s="225"/>
      <c r="N61" s="16"/>
      <c r="O61" s="17"/>
      <c r="P61" s="17"/>
      <c r="Q61" s="17"/>
      <c r="R61" s="17"/>
      <c r="S61" s="17"/>
      <c r="T61" s="17"/>
      <c r="U61" s="17"/>
      <c r="V61" s="16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</row>
    <row r="62" spans="1:107" s="8" customFormat="1">
      <c r="A62" s="51"/>
      <c r="B62" s="223"/>
      <c r="C62" s="223" t="s">
        <v>66</v>
      </c>
      <c r="D62" s="223" t="s">
        <v>61</v>
      </c>
      <c r="E62" s="227">
        <f>0.65/100</f>
        <v>6.5000000000000006E-3</v>
      </c>
      <c r="F62" s="225">
        <f>F59*E62</f>
        <v>1.4950000000000001</v>
      </c>
      <c r="G62" s="223"/>
      <c r="H62" s="225"/>
      <c r="I62" s="225"/>
      <c r="J62" s="223"/>
      <c r="K62" s="225"/>
      <c r="L62" s="226"/>
      <c r="M62" s="225"/>
      <c r="N62" s="16"/>
      <c r="O62" s="17"/>
      <c r="P62" s="17"/>
      <c r="Q62" s="17"/>
      <c r="R62" s="17"/>
      <c r="S62" s="17"/>
      <c r="T62" s="17"/>
      <c r="U62" s="17"/>
      <c r="V62" s="16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</row>
    <row r="63" spans="1:107" s="115" customFormat="1" ht="16.5" customHeight="1">
      <c r="A63" s="114">
        <v>4</v>
      </c>
      <c r="B63" s="228" t="s">
        <v>25</v>
      </c>
      <c r="C63" s="228" t="s">
        <v>87</v>
      </c>
      <c r="D63" s="228" t="s">
        <v>174</v>
      </c>
      <c r="E63" s="229"/>
      <c r="F63" s="230">
        <f>SUM(F67:F69)-F59</f>
        <v>262</v>
      </c>
      <c r="G63" s="228"/>
      <c r="H63" s="230"/>
      <c r="I63" s="231"/>
      <c r="J63" s="232"/>
      <c r="K63" s="233"/>
      <c r="L63" s="234"/>
      <c r="M63" s="232"/>
      <c r="N63" s="16"/>
      <c r="O63" s="17"/>
      <c r="P63" s="17"/>
      <c r="Q63" s="17"/>
      <c r="R63" s="17"/>
      <c r="S63" s="17"/>
      <c r="T63" s="17"/>
      <c r="U63" s="17"/>
      <c r="V63" s="16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</row>
    <row r="64" spans="1:107" s="117" customFormat="1">
      <c r="A64" s="116"/>
      <c r="B64" s="235"/>
      <c r="C64" s="235" t="s">
        <v>86</v>
      </c>
      <c r="D64" s="235" t="s">
        <v>171</v>
      </c>
      <c r="E64" s="236">
        <v>0.44</v>
      </c>
      <c r="F64" s="236">
        <f>F63*E64</f>
        <v>115.28</v>
      </c>
      <c r="G64" s="236"/>
      <c r="H64" s="237"/>
      <c r="I64" s="235"/>
      <c r="J64" s="235"/>
      <c r="K64" s="235"/>
      <c r="L64" s="236"/>
      <c r="M64" s="236"/>
      <c r="N64" s="16"/>
      <c r="O64" s="17"/>
      <c r="P64" s="17"/>
      <c r="Q64" s="17"/>
      <c r="R64" s="17"/>
      <c r="S64" s="17"/>
      <c r="T64" s="17"/>
      <c r="U64" s="17"/>
      <c r="V64" s="16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</row>
    <row r="65" spans="1:107" s="117" customFormat="1">
      <c r="A65" s="116"/>
      <c r="B65" s="235"/>
      <c r="C65" s="235" t="s">
        <v>84</v>
      </c>
      <c r="D65" s="235" t="s">
        <v>61</v>
      </c>
      <c r="E65" s="238">
        <v>0.14799999999999999</v>
      </c>
      <c r="F65" s="236">
        <f>F63*E65</f>
        <v>38.775999999999996</v>
      </c>
      <c r="G65" s="235"/>
      <c r="H65" s="236"/>
      <c r="I65" s="236"/>
      <c r="J65" s="236"/>
      <c r="K65" s="239"/>
      <c r="L65" s="240"/>
      <c r="M65" s="236"/>
      <c r="N65" s="16"/>
      <c r="O65" s="17"/>
      <c r="P65" s="17"/>
      <c r="Q65" s="17"/>
      <c r="R65" s="17"/>
      <c r="S65" s="17"/>
      <c r="T65" s="17"/>
      <c r="U65" s="17"/>
      <c r="V65" s="16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</row>
    <row r="66" spans="1:107" s="117" customFormat="1">
      <c r="A66" s="118"/>
      <c r="B66" s="235"/>
      <c r="C66" s="235" t="s">
        <v>66</v>
      </c>
      <c r="D66" s="235" t="s">
        <v>61</v>
      </c>
      <c r="E66" s="238">
        <v>0.28199999999999997</v>
      </c>
      <c r="F66" s="236">
        <f>F63*E66</f>
        <v>73.883999999999986</v>
      </c>
      <c r="G66" s="235"/>
      <c r="H66" s="236"/>
      <c r="I66" s="236"/>
      <c r="J66" s="235"/>
      <c r="K66" s="236"/>
      <c r="L66" s="237"/>
      <c r="M66" s="236"/>
      <c r="N66" s="16"/>
      <c r="O66" s="17"/>
      <c r="P66" s="17"/>
      <c r="Q66" s="17"/>
      <c r="R66" s="17"/>
      <c r="S66" s="17"/>
      <c r="T66" s="17"/>
      <c r="U66" s="17"/>
      <c r="V66" s="16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</row>
    <row r="67" spans="1:107" s="117" customFormat="1">
      <c r="A67" s="116">
        <v>5</v>
      </c>
      <c r="B67" s="235"/>
      <c r="C67" s="241" t="s">
        <v>88</v>
      </c>
      <c r="D67" s="235"/>
      <c r="E67" s="238"/>
      <c r="F67" s="236"/>
      <c r="G67" s="235"/>
      <c r="H67" s="236"/>
      <c r="I67" s="236"/>
      <c r="J67" s="235"/>
      <c r="K67" s="236"/>
      <c r="L67" s="237"/>
      <c r="M67" s="236"/>
      <c r="N67" s="16"/>
      <c r="O67" s="17"/>
      <c r="P67" s="17"/>
      <c r="Q67" s="17"/>
      <c r="R67" s="17"/>
      <c r="S67" s="17"/>
      <c r="T67" s="17"/>
      <c r="U67" s="17"/>
      <c r="V67" s="16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</row>
    <row r="68" spans="1:107" s="9" customFormat="1" ht="17.25" customHeight="1">
      <c r="A68" s="119"/>
      <c r="B68" s="242"/>
      <c r="C68" s="243" t="s">
        <v>89</v>
      </c>
      <c r="D68" s="31" t="s">
        <v>174</v>
      </c>
      <c r="E68" s="34" t="s">
        <v>176</v>
      </c>
      <c r="F68" s="35">
        <v>262</v>
      </c>
      <c r="G68" s="35"/>
      <c r="H68" s="35"/>
      <c r="I68" s="35"/>
      <c r="J68" s="35"/>
      <c r="K68" s="36"/>
      <c r="L68" s="37"/>
      <c r="M68" s="35"/>
      <c r="N68" s="16"/>
      <c r="O68" s="17"/>
      <c r="P68" s="17"/>
      <c r="Q68" s="17"/>
      <c r="R68" s="17"/>
      <c r="S68" s="17"/>
      <c r="T68" s="17"/>
      <c r="U68" s="17"/>
      <c r="V68" s="16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</row>
    <row r="69" spans="1:107" s="9" customFormat="1" ht="15.75">
      <c r="A69" s="120"/>
      <c r="B69" s="242"/>
      <c r="C69" s="33" t="s">
        <v>90</v>
      </c>
      <c r="D69" s="31" t="s">
        <v>174</v>
      </c>
      <c r="E69" s="34" t="s">
        <v>176</v>
      </c>
      <c r="F69" s="35">
        <v>230</v>
      </c>
      <c r="G69" s="35"/>
      <c r="H69" s="35"/>
      <c r="I69" s="35"/>
      <c r="J69" s="35"/>
      <c r="K69" s="36"/>
      <c r="L69" s="37"/>
      <c r="M69" s="35"/>
      <c r="N69" s="16"/>
      <c r="O69" s="17"/>
      <c r="P69" s="17"/>
      <c r="Q69" s="17"/>
      <c r="R69" s="17"/>
      <c r="S69" s="17"/>
      <c r="T69" s="17"/>
      <c r="U69" s="17"/>
      <c r="V69" s="16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</row>
    <row r="70" spans="1:107" s="122" customFormat="1" ht="28.5" customHeight="1">
      <c r="A70" s="121">
        <v>6</v>
      </c>
      <c r="B70" s="244" t="s">
        <v>17</v>
      </c>
      <c r="C70" s="244" t="s">
        <v>91</v>
      </c>
      <c r="D70" s="244" t="s">
        <v>163</v>
      </c>
      <c r="E70" s="245"/>
      <c r="F70" s="246">
        <v>1</v>
      </c>
      <c r="G70" s="244"/>
      <c r="H70" s="246"/>
      <c r="I70" s="246"/>
      <c r="J70" s="244"/>
      <c r="K70" s="246"/>
      <c r="L70" s="247"/>
      <c r="M70" s="246"/>
      <c r="N70" s="16"/>
      <c r="O70" s="17"/>
      <c r="P70" s="17"/>
      <c r="Q70" s="17"/>
      <c r="R70" s="17"/>
      <c r="S70" s="17"/>
      <c r="T70" s="17"/>
      <c r="U70" s="17"/>
      <c r="V70" s="16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</row>
    <row r="71" spans="1:107" s="124" customFormat="1">
      <c r="A71" s="123"/>
      <c r="B71" s="248"/>
      <c r="C71" s="248" t="s">
        <v>86</v>
      </c>
      <c r="D71" s="248" t="s">
        <v>171</v>
      </c>
      <c r="E71" s="249">
        <v>2</v>
      </c>
      <c r="F71" s="249">
        <f>F70*E71</f>
        <v>2</v>
      </c>
      <c r="G71" s="249"/>
      <c r="H71" s="249"/>
      <c r="I71" s="248"/>
      <c r="J71" s="248"/>
      <c r="K71" s="248"/>
      <c r="L71" s="248"/>
      <c r="M71" s="249"/>
      <c r="N71" s="16"/>
      <c r="O71" s="17"/>
      <c r="P71" s="17"/>
      <c r="Q71" s="17"/>
      <c r="R71" s="17"/>
      <c r="S71" s="17"/>
      <c r="T71" s="17"/>
      <c r="U71" s="17"/>
      <c r="V71" s="16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</row>
    <row r="72" spans="1:107" s="125" customFormat="1">
      <c r="A72" s="123"/>
      <c r="B72" s="248"/>
      <c r="C72" s="248" t="s">
        <v>84</v>
      </c>
      <c r="D72" s="248" t="s">
        <v>61</v>
      </c>
      <c r="E72" s="249">
        <v>1</v>
      </c>
      <c r="F72" s="249">
        <f>F70*E72</f>
        <v>1</v>
      </c>
      <c r="G72" s="248"/>
      <c r="H72" s="249"/>
      <c r="I72" s="249"/>
      <c r="J72" s="249"/>
      <c r="K72" s="179"/>
      <c r="L72" s="179"/>
      <c r="M72" s="249"/>
      <c r="N72" s="16"/>
      <c r="O72" s="17"/>
      <c r="P72" s="17"/>
      <c r="Q72" s="17"/>
      <c r="R72" s="17"/>
      <c r="S72" s="17"/>
      <c r="T72" s="17"/>
      <c r="U72" s="17"/>
      <c r="V72" s="16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</row>
    <row r="73" spans="1:107" s="126" customFormat="1" ht="15.75">
      <c r="A73" s="48"/>
      <c r="B73" s="208"/>
      <c r="C73" s="244" t="s">
        <v>91</v>
      </c>
      <c r="D73" s="208" t="s">
        <v>163</v>
      </c>
      <c r="E73" s="250"/>
      <c r="F73" s="210">
        <f>F70</f>
        <v>1</v>
      </c>
      <c r="G73" s="208"/>
      <c r="H73" s="208"/>
      <c r="I73" s="210"/>
      <c r="J73" s="210"/>
      <c r="K73" s="251"/>
      <c r="L73" s="234"/>
      <c r="M73" s="277"/>
      <c r="N73" s="16"/>
      <c r="O73" s="17"/>
      <c r="P73" s="17"/>
      <c r="Q73" s="17"/>
      <c r="R73" s="17"/>
      <c r="S73" s="17"/>
      <c r="T73" s="17"/>
      <c r="U73" s="17"/>
      <c r="V73" s="16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</row>
    <row r="74" spans="1:107" s="127" customFormat="1">
      <c r="A74" s="45">
        <v>7</v>
      </c>
      <c r="B74" s="161" t="s">
        <v>18</v>
      </c>
      <c r="C74" s="161" t="s">
        <v>92</v>
      </c>
      <c r="D74" s="161" t="s">
        <v>163</v>
      </c>
      <c r="E74" s="164"/>
      <c r="F74" s="162">
        <v>1</v>
      </c>
      <c r="G74" s="161"/>
      <c r="H74" s="204"/>
      <c r="I74" s="162"/>
      <c r="J74" s="161"/>
      <c r="K74" s="204"/>
      <c r="L74" s="252"/>
      <c r="M74" s="162"/>
      <c r="N74" s="16"/>
      <c r="O74" s="17"/>
      <c r="P74" s="17"/>
      <c r="Q74" s="17"/>
      <c r="R74" s="17"/>
      <c r="S74" s="17"/>
      <c r="T74" s="17"/>
      <c r="U74" s="17"/>
      <c r="V74" s="16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</row>
    <row r="75" spans="1:107" s="127" customFormat="1">
      <c r="A75" s="45"/>
      <c r="B75" s="161"/>
      <c r="C75" s="161" t="s">
        <v>86</v>
      </c>
      <c r="D75" s="161" t="s">
        <v>171</v>
      </c>
      <c r="E75" s="164">
        <v>1</v>
      </c>
      <c r="F75" s="162">
        <f>F74*E75</f>
        <v>1</v>
      </c>
      <c r="G75" s="162"/>
      <c r="H75" s="162"/>
      <c r="I75" s="162"/>
      <c r="J75" s="162"/>
      <c r="K75" s="162"/>
      <c r="L75" s="162"/>
      <c r="M75" s="162"/>
      <c r="N75" s="16"/>
      <c r="O75" s="17"/>
      <c r="P75" s="17"/>
      <c r="Q75" s="17"/>
      <c r="R75" s="17"/>
      <c r="S75" s="17"/>
      <c r="T75" s="17"/>
      <c r="U75" s="17"/>
      <c r="V75" s="16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</row>
    <row r="76" spans="1:107" s="6" customFormat="1">
      <c r="A76" s="45"/>
      <c r="B76" s="161"/>
      <c r="C76" s="161" t="s">
        <v>84</v>
      </c>
      <c r="D76" s="161" t="s">
        <v>61</v>
      </c>
      <c r="E76" s="164">
        <v>0.48</v>
      </c>
      <c r="F76" s="162">
        <f>F74*E76</f>
        <v>0.48</v>
      </c>
      <c r="G76" s="161"/>
      <c r="H76" s="162"/>
      <c r="I76" s="162"/>
      <c r="J76" s="162"/>
      <c r="K76" s="174"/>
      <c r="L76" s="174"/>
      <c r="M76" s="162"/>
      <c r="N76" s="16"/>
      <c r="O76" s="17"/>
      <c r="P76" s="17"/>
      <c r="Q76" s="17"/>
      <c r="R76" s="17"/>
      <c r="S76" s="17"/>
      <c r="T76" s="17"/>
      <c r="U76" s="17"/>
      <c r="V76" s="16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</row>
    <row r="77" spans="1:107" s="6" customFormat="1">
      <c r="A77" s="29"/>
      <c r="B77" s="161"/>
      <c r="C77" s="161" t="s">
        <v>92</v>
      </c>
      <c r="D77" s="161" t="s">
        <v>163</v>
      </c>
      <c r="E77" s="164">
        <v>1</v>
      </c>
      <c r="F77" s="162">
        <f>F75*E77</f>
        <v>1</v>
      </c>
      <c r="G77" s="161"/>
      <c r="H77" s="162"/>
      <c r="I77" s="162"/>
      <c r="J77" s="162"/>
      <c r="K77" s="174"/>
      <c r="L77" s="174"/>
      <c r="M77" s="162"/>
      <c r="N77" s="16"/>
      <c r="O77" s="17"/>
      <c r="P77" s="17"/>
      <c r="Q77" s="17"/>
      <c r="R77" s="17"/>
      <c r="S77" s="17"/>
      <c r="T77" s="17"/>
      <c r="U77" s="17"/>
      <c r="V77" s="16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</row>
    <row r="78" spans="1:107" s="129" customFormat="1" ht="33" customHeight="1">
      <c r="A78" s="128">
        <v>8</v>
      </c>
      <c r="B78" s="253" t="s">
        <v>19</v>
      </c>
      <c r="C78" s="253" t="s">
        <v>93</v>
      </c>
      <c r="D78" s="253" t="s">
        <v>163</v>
      </c>
      <c r="E78" s="254"/>
      <c r="F78" s="255">
        <v>1</v>
      </c>
      <c r="G78" s="253"/>
      <c r="H78" s="253"/>
      <c r="I78" s="255"/>
      <c r="J78" s="253"/>
      <c r="K78" s="256"/>
      <c r="L78" s="256"/>
      <c r="M78" s="255"/>
      <c r="N78" s="16"/>
      <c r="O78" s="17"/>
      <c r="P78" s="17"/>
      <c r="Q78" s="17"/>
      <c r="R78" s="17"/>
      <c r="S78" s="17"/>
      <c r="T78" s="17"/>
      <c r="U78" s="17"/>
      <c r="V78" s="16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</row>
    <row r="79" spans="1:107" s="131" customFormat="1" ht="15.75" customHeight="1">
      <c r="A79" s="130"/>
      <c r="B79" s="257"/>
      <c r="C79" s="257" t="s">
        <v>86</v>
      </c>
      <c r="D79" s="257" t="s">
        <v>171</v>
      </c>
      <c r="E79" s="258">
        <v>1</v>
      </c>
      <c r="F79" s="258">
        <f>F78*E79</f>
        <v>1</v>
      </c>
      <c r="G79" s="258"/>
      <c r="H79" s="258"/>
      <c r="I79" s="257"/>
      <c r="J79" s="257"/>
      <c r="K79" s="257"/>
      <c r="L79" s="257"/>
      <c r="M79" s="258"/>
      <c r="N79" s="16"/>
      <c r="O79" s="17"/>
      <c r="P79" s="17"/>
      <c r="Q79" s="17"/>
      <c r="R79" s="17"/>
      <c r="S79" s="17"/>
      <c r="T79" s="17"/>
      <c r="U79" s="17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</row>
    <row r="80" spans="1:107" s="131" customFormat="1" ht="15.75" customHeight="1">
      <c r="A80" s="130"/>
      <c r="B80" s="257"/>
      <c r="C80" s="257" t="s">
        <v>84</v>
      </c>
      <c r="D80" s="257" t="s">
        <v>61</v>
      </c>
      <c r="E80" s="258">
        <v>1.07</v>
      </c>
      <c r="F80" s="258">
        <f>F78*E80</f>
        <v>1.07</v>
      </c>
      <c r="G80" s="257"/>
      <c r="H80" s="257"/>
      <c r="I80" s="258"/>
      <c r="J80" s="258"/>
      <c r="K80" s="179"/>
      <c r="L80" s="179"/>
      <c r="M80" s="258"/>
      <c r="N80" s="16"/>
      <c r="O80" s="17"/>
      <c r="P80" s="17"/>
      <c r="Q80" s="17"/>
      <c r="R80" s="17"/>
      <c r="S80" s="17"/>
      <c r="T80" s="17"/>
      <c r="U80" s="17"/>
      <c r="V80" s="16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</row>
    <row r="81" spans="1:107" s="132" customFormat="1" ht="15.75" customHeight="1">
      <c r="A81" s="130"/>
      <c r="B81" s="257"/>
      <c r="C81" s="257" t="s">
        <v>66</v>
      </c>
      <c r="D81" s="257" t="s">
        <v>61</v>
      </c>
      <c r="E81" s="258">
        <v>0.05</v>
      </c>
      <c r="F81" s="258">
        <f>F78*E81</f>
        <v>0.05</v>
      </c>
      <c r="G81" s="257"/>
      <c r="H81" s="258"/>
      <c r="I81" s="258"/>
      <c r="J81" s="257"/>
      <c r="K81" s="258"/>
      <c r="L81" s="258"/>
      <c r="M81" s="258"/>
      <c r="N81" s="16"/>
      <c r="O81" s="17"/>
      <c r="P81" s="17"/>
      <c r="Q81" s="17"/>
      <c r="R81" s="17"/>
      <c r="S81" s="17"/>
      <c r="T81" s="17"/>
      <c r="U81" s="17"/>
      <c r="V81" s="16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</row>
    <row r="82" spans="1:107" s="9" customFormat="1" ht="29.25" customHeight="1">
      <c r="A82" s="120"/>
      <c r="B82" s="242"/>
      <c r="C82" s="253" t="s">
        <v>93</v>
      </c>
      <c r="D82" s="31" t="s">
        <v>163</v>
      </c>
      <c r="E82" s="35"/>
      <c r="F82" s="35">
        <f>F78</f>
        <v>1</v>
      </c>
      <c r="G82" s="35"/>
      <c r="H82" s="35"/>
      <c r="I82" s="35"/>
      <c r="J82" s="35"/>
      <c r="K82" s="36"/>
      <c r="L82" s="37"/>
      <c r="M82" s="35"/>
      <c r="N82" s="16"/>
      <c r="O82" s="17"/>
      <c r="P82" s="17"/>
      <c r="Q82" s="17"/>
      <c r="R82" s="17"/>
      <c r="S82" s="17"/>
      <c r="T82" s="17"/>
      <c r="U82" s="17"/>
      <c r="V82" s="16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</row>
    <row r="83" spans="1:107" s="129" customFormat="1" ht="33" customHeight="1">
      <c r="A83" s="128">
        <v>9</v>
      </c>
      <c r="B83" s="253" t="s">
        <v>19</v>
      </c>
      <c r="C83" s="253" t="s">
        <v>94</v>
      </c>
      <c r="D83" s="253" t="s">
        <v>163</v>
      </c>
      <c r="E83" s="254"/>
      <c r="F83" s="255">
        <v>1</v>
      </c>
      <c r="G83" s="253"/>
      <c r="H83" s="253"/>
      <c r="I83" s="255"/>
      <c r="J83" s="253"/>
      <c r="K83" s="256"/>
      <c r="L83" s="256"/>
      <c r="M83" s="255"/>
      <c r="N83" s="16"/>
      <c r="O83" s="17"/>
      <c r="P83" s="17"/>
      <c r="Q83" s="17"/>
      <c r="R83" s="17"/>
      <c r="S83" s="17"/>
      <c r="T83" s="17"/>
      <c r="U83" s="17"/>
      <c r="V83" s="16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</row>
    <row r="84" spans="1:107" s="131" customFormat="1" ht="15.75" customHeight="1">
      <c r="A84" s="130"/>
      <c r="B84" s="257"/>
      <c r="C84" s="257" t="s">
        <v>64</v>
      </c>
      <c r="D84" s="257" t="s">
        <v>171</v>
      </c>
      <c r="E84" s="258">
        <v>1</v>
      </c>
      <c r="F84" s="258">
        <f>F83*E84</f>
        <v>1</v>
      </c>
      <c r="G84" s="258"/>
      <c r="H84" s="258"/>
      <c r="I84" s="257"/>
      <c r="J84" s="257"/>
      <c r="K84" s="257"/>
      <c r="L84" s="257"/>
      <c r="M84" s="258"/>
      <c r="N84" s="16"/>
      <c r="O84" s="17"/>
      <c r="P84" s="17"/>
      <c r="Q84" s="17"/>
      <c r="R84" s="17"/>
      <c r="S84" s="17"/>
      <c r="T84" s="17"/>
      <c r="U84" s="17"/>
      <c r="V84" s="16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</row>
    <row r="85" spans="1:107" s="131" customFormat="1" ht="15.75" customHeight="1">
      <c r="A85" s="130"/>
      <c r="B85" s="257"/>
      <c r="C85" s="257" t="s">
        <v>84</v>
      </c>
      <c r="D85" s="257" t="s">
        <v>61</v>
      </c>
      <c r="E85" s="258">
        <v>1.07</v>
      </c>
      <c r="F85" s="258">
        <f>F83*E85</f>
        <v>1.07</v>
      </c>
      <c r="G85" s="257"/>
      <c r="H85" s="257"/>
      <c r="I85" s="258"/>
      <c r="J85" s="258"/>
      <c r="K85" s="179"/>
      <c r="L85" s="179"/>
      <c r="M85" s="258"/>
      <c r="N85" s="16"/>
      <c r="O85" s="17"/>
      <c r="P85" s="17"/>
      <c r="Q85" s="17"/>
      <c r="R85" s="17"/>
      <c r="S85" s="17"/>
      <c r="T85" s="17"/>
      <c r="U85" s="17"/>
      <c r="V85" s="16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</row>
    <row r="86" spans="1:107" s="132" customFormat="1" ht="15.75" customHeight="1">
      <c r="A86" s="130"/>
      <c r="B86" s="257"/>
      <c r="C86" s="257" t="s">
        <v>66</v>
      </c>
      <c r="D86" s="257" t="s">
        <v>61</v>
      </c>
      <c r="E86" s="258">
        <v>0.05</v>
      </c>
      <c r="F86" s="258">
        <f>F83*E86</f>
        <v>0.05</v>
      </c>
      <c r="G86" s="257"/>
      <c r="H86" s="258"/>
      <c r="I86" s="258"/>
      <c r="J86" s="257"/>
      <c r="K86" s="258"/>
      <c r="L86" s="258"/>
      <c r="M86" s="258"/>
      <c r="N86" s="16"/>
      <c r="O86" s="17"/>
      <c r="P86" s="17"/>
      <c r="Q86" s="17"/>
      <c r="R86" s="17"/>
      <c r="S86" s="17"/>
      <c r="T86" s="17"/>
      <c r="U86" s="17"/>
      <c r="V86" s="16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</row>
    <row r="87" spans="1:107" s="9" customFormat="1" ht="29.25" customHeight="1">
      <c r="A87" s="120"/>
      <c r="B87" s="242"/>
      <c r="C87" s="253" t="s">
        <v>95</v>
      </c>
      <c r="D87" s="31" t="s">
        <v>163</v>
      </c>
      <c r="E87" s="35"/>
      <c r="F87" s="35">
        <f>F83</f>
        <v>1</v>
      </c>
      <c r="G87" s="35"/>
      <c r="H87" s="35"/>
      <c r="I87" s="35"/>
      <c r="J87" s="35"/>
      <c r="K87" s="36"/>
      <c r="L87" s="37"/>
      <c r="M87" s="35"/>
      <c r="N87" s="16"/>
      <c r="O87" s="17"/>
      <c r="P87" s="17"/>
      <c r="Q87" s="17"/>
      <c r="R87" s="17"/>
      <c r="S87" s="17"/>
      <c r="T87" s="17"/>
      <c r="U87" s="17"/>
      <c r="V87" s="16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</row>
    <row r="88" spans="1:107" s="129" customFormat="1" ht="33" customHeight="1">
      <c r="A88" s="128">
        <v>10</v>
      </c>
      <c r="B88" s="253" t="s">
        <v>19</v>
      </c>
      <c r="C88" s="253" t="s">
        <v>96</v>
      </c>
      <c r="D88" s="253" t="s">
        <v>163</v>
      </c>
      <c r="E88" s="254"/>
      <c r="F88" s="255">
        <v>16</v>
      </c>
      <c r="G88" s="253"/>
      <c r="H88" s="253"/>
      <c r="I88" s="255"/>
      <c r="J88" s="253"/>
      <c r="K88" s="256"/>
      <c r="L88" s="256"/>
      <c r="M88" s="255"/>
      <c r="N88" s="16"/>
      <c r="O88" s="17"/>
      <c r="P88" s="17"/>
      <c r="Q88" s="17"/>
      <c r="R88" s="17"/>
      <c r="S88" s="17"/>
      <c r="T88" s="17"/>
      <c r="U88" s="17"/>
      <c r="V88" s="16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</row>
    <row r="89" spans="1:107" s="131" customFormat="1" ht="15.75" customHeight="1">
      <c r="A89" s="130"/>
      <c r="B89" s="257"/>
      <c r="C89" s="257" t="s">
        <v>86</v>
      </c>
      <c r="D89" s="257" t="s">
        <v>171</v>
      </c>
      <c r="E89" s="258">
        <v>1</v>
      </c>
      <c r="F89" s="258">
        <f>F88*E89</f>
        <v>16</v>
      </c>
      <c r="G89" s="258"/>
      <c r="H89" s="258"/>
      <c r="I89" s="257"/>
      <c r="J89" s="257"/>
      <c r="K89" s="257"/>
      <c r="L89" s="257"/>
      <c r="M89" s="258"/>
      <c r="N89" s="16"/>
      <c r="O89" s="17"/>
      <c r="P89" s="17"/>
      <c r="Q89" s="17"/>
      <c r="R89" s="17"/>
      <c r="S89" s="17"/>
      <c r="T89" s="17"/>
      <c r="U89" s="17"/>
      <c r="V89" s="16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</row>
    <row r="90" spans="1:107" s="131" customFormat="1" ht="15.75" customHeight="1">
      <c r="A90" s="130"/>
      <c r="B90" s="257"/>
      <c r="C90" s="257" t="s">
        <v>84</v>
      </c>
      <c r="D90" s="257" t="s">
        <v>61</v>
      </c>
      <c r="E90" s="258">
        <v>1.07</v>
      </c>
      <c r="F90" s="258">
        <f>F88*E90</f>
        <v>17.12</v>
      </c>
      <c r="G90" s="257"/>
      <c r="H90" s="257"/>
      <c r="I90" s="258"/>
      <c r="J90" s="258"/>
      <c r="K90" s="179"/>
      <c r="L90" s="179"/>
      <c r="M90" s="258"/>
      <c r="N90" s="16"/>
      <c r="O90" s="17"/>
      <c r="P90" s="17"/>
      <c r="Q90" s="17"/>
      <c r="R90" s="17"/>
      <c r="S90" s="17"/>
      <c r="T90" s="17"/>
      <c r="U90" s="17"/>
      <c r="V90" s="16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</row>
    <row r="91" spans="1:107" s="132" customFormat="1" ht="15.75" customHeight="1">
      <c r="A91" s="130"/>
      <c r="B91" s="257"/>
      <c r="C91" s="257" t="s">
        <v>66</v>
      </c>
      <c r="D91" s="257" t="s">
        <v>61</v>
      </c>
      <c r="E91" s="258">
        <v>0.05</v>
      </c>
      <c r="F91" s="258">
        <f>F88*E91</f>
        <v>0.8</v>
      </c>
      <c r="G91" s="257"/>
      <c r="H91" s="258"/>
      <c r="I91" s="258"/>
      <c r="J91" s="257"/>
      <c r="K91" s="258"/>
      <c r="L91" s="258"/>
      <c r="M91" s="258"/>
      <c r="N91" s="16"/>
      <c r="O91" s="17"/>
      <c r="P91" s="17"/>
      <c r="Q91" s="17"/>
      <c r="R91" s="17"/>
      <c r="S91" s="17"/>
      <c r="T91" s="17"/>
      <c r="U91" s="17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</row>
    <row r="92" spans="1:107" s="9" customFormat="1" ht="29.25" customHeight="1">
      <c r="A92" s="120"/>
      <c r="B92" s="242"/>
      <c r="C92" s="253" t="s">
        <v>97</v>
      </c>
      <c r="D92" s="31" t="s">
        <v>163</v>
      </c>
      <c r="E92" s="35"/>
      <c r="F92" s="35">
        <f>F88</f>
        <v>16</v>
      </c>
      <c r="G92" s="35"/>
      <c r="H92" s="35"/>
      <c r="I92" s="35"/>
      <c r="J92" s="35"/>
      <c r="K92" s="36"/>
      <c r="L92" s="37"/>
      <c r="M92" s="35"/>
      <c r="N92" s="16"/>
      <c r="O92" s="17"/>
      <c r="P92" s="17"/>
      <c r="Q92" s="17"/>
      <c r="R92" s="17"/>
      <c r="S92" s="17"/>
      <c r="T92" s="17"/>
      <c r="U92" s="17"/>
      <c r="V92" s="16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</row>
    <row r="93" spans="1:107" s="134" customFormat="1" ht="15.75">
      <c r="A93" s="133">
        <v>11</v>
      </c>
      <c r="B93" s="259" t="s">
        <v>20</v>
      </c>
      <c r="C93" s="158" t="s">
        <v>260</v>
      </c>
      <c r="D93" s="259" t="s">
        <v>163</v>
      </c>
      <c r="E93" s="260"/>
      <c r="F93" s="261">
        <v>16</v>
      </c>
      <c r="G93" s="259"/>
      <c r="H93" s="261"/>
      <c r="I93" s="261"/>
      <c r="J93" s="262"/>
      <c r="K93" s="222"/>
      <c r="L93" s="222"/>
      <c r="M93" s="262"/>
      <c r="N93" s="16"/>
      <c r="O93" s="17"/>
      <c r="P93" s="17"/>
      <c r="Q93" s="17"/>
      <c r="R93" s="17"/>
      <c r="S93" s="17"/>
      <c r="T93" s="17"/>
      <c r="U93" s="17"/>
      <c r="V93" s="16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</row>
    <row r="94" spans="1:107" s="136" customFormat="1">
      <c r="A94" s="135"/>
      <c r="B94" s="263"/>
      <c r="C94" s="263" t="s">
        <v>64</v>
      </c>
      <c r="D94" s="263" t="s">
        <v>171</v>
      </c>
      <c r="E94" s="264">
        <v>2.06</v>
      </c>
      <c r="F94" s="264">
        <f>F93*E94</f>
        <v>32.96</v>
      </c>
      <c r="G94" s="264"/>
      <c r="H94" s="264"/>
      <c r="I94" s="263"/>
      <c r="J94" s="263"/>
      <c r="K94" s="263"/>
      <c r="L94" s="263"/>
      <c r="M94" s="264"/>
      <c r="N94" s="16"/>
      <c r="O94" s="17"/>
      <c r="P94" s="17"/>
      <c r="Q94" s="17"/>
      <c r="R94" s="17"/>
      <c r="S94" s="17"/>
      <c r="T94" s="17"/>
      <c r="U94" s="17"/>
      <c r="V94" s="16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</row>
    <row r="95" spans="1:107" s="136" customFormat="1">
      <c r="A95" s="135"/>
      <c r="B95" s="263"/>
      <c r="C95" s="263" t="s">
        <v>84</v>
      </c>
      <c r="D95" s="263" t="s">
        <v>61</v>
      </c>
      <c r="E95" s="264">
        <v>2.68</v>
      </c>
      <c r="F95" s="264">
        <f>F93*E95</f>
        <v>42.88</v>
      </c>
      <c r="G95" s="263"/>
      <c r="H95" s="264"/>
      <c r="I95" s="264"/>
      <c r="J95" s="264"/>
      <c r="K95" s="179"/>
      <c r="L95" s="179"/>
      <c r="M95" s="264"/>
      <c r="N95" s="16"/>
      <c r="O95" s="17"/>
      <c r="P95" s="17"/>
      <c r="Q95" s="17"/>
      <c r="R95" s="17"/>
      <c r="S95" s="17"/>
      <c r="T95" s="17"/>
      <c r="U95" s="17"/>
      <c r="V95" s="16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</row>
    <row r="96" spans="1:107" s="137" customFormat="1">
      <c r="A96" s="135"/>
      <c r="B96" s="263"/>
      <c r="C96" s="263" t="s">
        <v>66</v>
      </c>
      <c r="D96" s="263" t="s">
        <v>61</v>
      </c>
      <c r="E96" s="264">
        <v>1.1200000000000001</v>
      </c>
      <c r="F96" s="264">
        <f>F93*E96</f>
        <v>17.920000000000002</v>
      </c>
      <c r="G96" s="263"/>
      <c r="H96" s="264"/>
      <c r="I96" s="264"/>
      <c r="J96" s="263"/>
      <c r="K96" s="264"/>
      <c r="L96" s="264"/>
      <c r="M96" s="264"/>
      <c r="N96" s="16"/>
      <c r="O96" s="17"/>
      <c r="P96" s="17"/>
      <c r="Q96" s="17"/>
      <c r="R96" s="17"/>
      <c r="S96" s="17"/>
      <c r="T96" s="17"/>
      <c r="U96" s="17"/>
      <c r="V96" s="16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</row>
    <row r="97" spans="1:107" s="139" customFormat="1">
      <c r="A97" s="138"/>
      <c r="B97" s="265"/>
      <c r="C97" s="176" t="s">
        <v>200</v>
      </c>
      <c r="D97" s="265" t="s">
        <v>163</v>
      </c>
      <c r="E97" s="266"/>
      <c r="F97" s="267">
        <f>F93</f>
        <v>16</v>
      </c>
      <c r="G97" s="265"/>
      <c r="H97" s="265"/>
      <c r="I97" s="35"/>
      <c r="J97" s="35"/>
      <c r="K97" s="36"/>
      <c r="L97" s="37"/>
      <c r="M97" s="35"/>
      <c r="N97" s="16"/>
      <c r="O97" s="17"/>
      <c r="P97" s="17"/>
      <c r="Q97" s="17"/>
      <c r="R97" s="17"/>
      <c r="S97" s="17"/>
      <c r="T97" s="17"/>
      <c r="U97" s="17"/>
      <c r="V97" s="16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</row>
    <row r="98" spans="1:107" s="10" customFormat="1" ht="16.5" customHeight="1">
      <c r="A98" s="53"/>
      <c r="B98" s="53"/>
      <c r="C98" s="54" t="s">
        <v>51</v>
      </c>
      <c r="D98" s="54"/>
      <c r="E98" s="55"/>
      <c r="F98" s="56"/>
      <c r="G98" s="57"/>
      <c r="H98" s="57"/>
      <c r="I98" s="57"/>
      <c r="J98" s="57"/>
      <c r="K98" s="57"/>
      <c r="L98" s="57"/>
      <c r="M98" s="57"/>
      <c r="N98" s="16"/>
      <c r="O98" s="17"/>
      <c r="P98" s="17"/>
      <c r="Q98" s="17"/>
      <c r="R98" s="17"/>
      <c r="S98" s="17"/>
      <c r="T98" s="17"/>
      <c r="U98" s="17"/>
      <c r="V98" s="16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</row>
    <row r="99" spans="1:107" s="3" customFormat="1" ht="30.75" customHeight="1">
      <c r="A99" s="39"/>
      <c r="B99" s="39"/>
      <c r="C99" s="275" t="s">
        <v>184</v>
      </c>
      <c r="D99" s="270"/>
      <c r="E99" s="271"/>
      <c r="F99" s="271"/>
      <c r="G99" s="272"/>
      <c r="H99" s="272"/>
      <c r="I99" s="272"/>
      <c r="J99" s="272"/>
      <c r="K99" s="272"/>
      <c r="L99" s="272"/>
      <c r="M99" s="272"/>
      <c r="N99" s="16"/>
      <c r="O99" s="17"/>
      <c r="P99" s="17"/>
      <c r="Q99" s="17"/>
      <c r="R99" s="17"/>
      <c r="S99" s="17"/>
      <c r="T99" s="17"/>
      <c r="U99" s="17"/>
      <c r="V99" s="16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</row>
    <row r="100" spans="1:107" s="3" customFormat="1">
      <c r="A100" s="39"/>
      <c r="B100" s="39"/>
      <c r="C100" s="40" t="s">
        <v>51</v>
      </c>
      <c r="D100" s="40"/>
      <c r="E100" s="269"/>
      <c r="F100" s="269"/>
      <c r="G100" s="269"/>
      <c r="H100" s="272"/>
      <c r="I100" s="272"/>
      <c r="J100" s="272"/>
      <c r="K100" s="272"/>
      <c r="L100" s="272"/>
      <c r="M100" s="272"/>
      <c r="N100" s="16"/>
      <c r="O100" s="17"/>
      <c r="P100" s="17"/>
      <c r="Q100" s="17"/>
      <c r="R100" s="17"/>
      <c r="S100" s="17"/>
      <c r="T100" s="17"/>
      <c r="U100" s="17"/>
      <c r="V100" s="16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</row>
    <row r="101" spans="1:107" s="11" customFormat="1" ht="27.75" customHeight="1">
      <c r="A101" s="58"/>
      <c r="B101" s="58"/>
      <c r="C101" s="276" t="s">
        <v>185</v>
      </c>
      <c r="D101" s="59"/>
      <c r="E101" s="60"/>
      <c r="F101" s="60"/>
      <c r="G101" s="61"/>
      <c r="H101" s="61"/>
      <c r="I101" s="61"/>
      <c r="J101" s="61"/>
      <c r="K101" s="61"/>
      <c r="L101" s="61"/>
      <c r="M101" s="61"/>
      <c r="N101" s="16"/>
      <c r="O101" s="17"/>
      <c r="P101" s="17"/>
      <c r="Q101" s="17"/>
      <c r="R101" s="17"/>
      <c r="S101" s="17"/>
      <c r="T101" s="17"/>
      <c r="U101" s="17"/>
      <c r="V101" s="16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</row>
    <row r="102" spans="1:107" s="12" customFormat="1" ht="16.5" customHeight="1">
      <c r="A102" s="53"/>
      <c r="B102" s="53"/>
      <c r="C102" s="54" t="s">
        <v>51</v>
      </c>
      <c r="D102" s="54"/>
      <c r="E102" s="55"/>
      <c r="F102" s="56"/>
      <c r="G102" s="57"/>
      <c r="H102" s="57"/>
      <c r="I102" s="57"/>
      <c r="J102" s="57"/>
      <c r="K102" s="57"/>
      <c r="L102" s="57"/>
      <c r="M102" s="57"/>
      <c r="N102" s="16"/>
      <c r="O102" s="17"/>
      <c r="P102" s="17"/>
      <c r="Q102" s="17"/>
      <c r="R102" s="17"/>
      <c r="S102" s="17"/>
      <c r="T102" s="17"/>
      <c r="U102" s="17"/>
      <c r="V102" s="16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</row>
    <row r="103" spans="1:107" s="13" customFormat="1" ht="16.5" customHeight="1">
      <c r="A103" s="53"/>
      <c r="B103" s="53"/>
      <c r="C103" s="62" t="s">
        <v>186</v>
      </c>
      <c r="D103" s="63"/>
      <c r="E103" s="55"/>
      <c r="F103" s="55"/>
      <c r="G103" s="57"/>
      <c r="H103" s="57"/>
      <c r="I103" s="57"/>
      <c r="J103" s="57"/>
      <c r="K103" s="57"/>
      <c r="L103" s="57"/>
      <c r="M103" s="57"/>
      <c r="N103" s="16"/>
      <c r="O103" s="17"/>
      <c r="P103" s="17"/>
      <c r="Q103" s="17"/>
      <c r="R103" s="17"/>
      <c r="S103" s="17"/>
      <c r="T103" s="17"/>
      <c r="U103" s="17"/>
      <c r="V103" s="16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</row>
    <row r="104" spans="1:107" s="13" customFormat="1" ht="16.5" customHeight="1">
      <c r="A104" s="53"/>
      <c r="B104" s="53"/>
      <c r="C104" s="54" t="s">
        <v>98</v>
      </c>
      <c r="D104" s="54"/>
      <c r="E104" s="54"/>
      <c r="F104" s="54"/>
      <c r="G104" s="54"/>
      <c r="H104" s="57"/>
      <c r="I104" s="57"/>
      <c r="J104" s="57"/>
      <c r="K104" s="57"/>
      <c r="L104" s="57"/>
      <c r="M104" s="57"/>
      <c r="N104" s="16"/>
      <c r="O104" s="17"/>
      <c r="P104" s="17"/>
      <c r="Q104" s="17"/>
      <c r="R104" s="17"/>
      <c r="S104" s="17"/>
      <c r="T104" s="17"/>
      <c r="U104" s="17"/>
      <c r="V104" s="16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</row>
    <row r="105" spans="1:107" s="3" customFormat="1" ht="36" customHeight="1">
      <c r="A105" s="38"/>
      <c r="B105" s="38"/>
      <c r="C105" s="268" t="s">
        <v>183</v>
      </c>
      <c r="D105" s="38"/>
      <c r="E105" s="273"/>
      <c r="F105" s="273"/>
      <c r="G105" s="273"/>
      <c r="H105" s="274"/>
      <c r="I105" s="274"/>
      <c r="J105" s="274"/>
      <c r="K105" s="274"/>
      <c r="L105" s="274"/>
      <c r="M105" s="274"/>
      <c r="N105" s="16"/>
      <c r="O105" s="17"/>
      <c r="P105" s="17"/>
      <c r="Q105" s="17"/>
      <c r="R105" s="17"/>
      <c r="S105" s="17"/>
      <c r="T105" s="17"/>
      <c r="U105" s="17"/>
      <c r="V105" s="16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</row>
    <row r="106" spans="1:107">
      <c r="A106" s="16"/>
      <c r="B106" s="17"/>
      <c r="C106" s="17"/>
      <c r="D106" s="17"/>
      <c r="E106" s="17"/>
      <c r="F106" s="17"/>
      <c r="G106" s="17"/>
      <c r="H106" s="17"/>
      <c r="I106" s="16"/>
      <c r="J106" s="17"/>
      <c r="K106" s="17"/>
      <c r="L106" s="17"/>
      <c r="M106" s="17"/>
      <c r="N106" s="16"/>
      <c r="O106" s="17"/>
      <c r="P106" s="17"/>
      <c r="Q106" s="17"/>
      <c r="R106" s="17"/>
      <c r="S106" s="17"/>
      <c r="T106" s="17"/>
      <c r="U106" s="17"/>
      <c r="V106" s="16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</row>
    <row r="107" spans="1:107">
      <c r="A107" s="16"/>
      <c r="B107" s="17"/>
      <c r="C107" s="17"/>
      <c r="D107" s="17"/>
      <c r="E107" s="17"/>
      <c r="F107" s="17"/>
      <c r="G107" s="17"/>
      <c r="H107" s="17"/>
      <c r="I107" s="16"/>
      <c r="J107" s="17"/>
      <c r="K107" s="17"/>
      <c r="L107" s="17"/>
      <c r="M107" s="17"/>
      <c r="N107" s="16"/>
      <c r="O107" s="17"/>
      <c r="P107" s="17"/>
      <c r="Q107" s="17"/>
      <c r="R107" s="17"/>
      <c r="S107" s="17"/>
      <c r="T107" s="17"/>
      <c r="U107" s="17"/>
      <c r="V107" s="16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</row>
    <row r="108" spans="1:107">
      <c r="A108" s="16"/>
      <c r="B108" s="17"/>
      <c r="C108" s="17"/>
      <c r="D108" s="17"/>
      <c r="E108" s="17"/>
      <c r="F108" s="17"/>
      <c r="G108" s="17"/>
      <c r="H108" s="17"/>
      <c r="I108" s="16"/>
      <c r="J108" s="17"/>
      <c r="K108" s="17"/>
      <c r="L108" s="17"/>
      <c r="M108" s="17"/>
      <c r="N108" s="16"/>
      <c r="O108" s="17"/>
      <c r="P108" s="17"/>
      <c r="Q108" s="17"/>
      <c r="R108" s="17"/>
      <c r="S108" s="17"/>
      <c r="T108" s="17"/>
      <c r="U108" s="17"/>
      <c r="V108" s="16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</row>
    <row r="109" spans="1:107">
      <c r="A109" s="16"/>
      <c r="B109" s="17"/>
      <c r="C109" s="17"/>
      <c r="D109" s="17"/>
      <c r="E109" s="17"/>
      <c r="F109" s="17"/>
      <c r="G109" s="17"/>
      <c r="H109" s="17"/>
      <c r="I109" s="16"/>
      <c r="J109" s="17"/>
      <c r="K109" s="17"/>
      <c r="L109" s="17"/>
      <c r="M109" s="17"/>
      <c r="N109" s="16"/>
      <c r="O109" s="17"/>
      <c r="P109" s="17"/>
      <c r="Q109" s="17"/>
      <c r="R109" s="17"/>
      <c r="S109" s="17"/>
      <c r="T109" s="17"/>
      <c r="U109" s="17"/>
      <c r="V109" s="16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</row>
    <row r="110" spans="1:107">
      <c r="A110" s="16"/>
      <c r="B110" s="17"/>
      <c r="C110" s="17"/>
      <c r="D110" s="17"/>
      <c r="E110" s="17"/>
      <c r="F110" s="17"/>
      <c r="G110" s="17"/>
      <c r="H110" s="17"/>
      <c r="I110" s="16"/>
      <c r="J110" s="17"/>
      <c r="K110" s="17"/>
      <c r="L110" s="17"/>
      <c r="M110" s="17"/>
      <c r="N110" s="16"/>
      <c r="O110" s="17"/>
      <c r="P110" s="17"/>
      <c r="Q110" s="17"/>
      <c r="R110" s="17"/>
      <c r="S110" s="17"/>
      <c r="T110" s="17"/>
      <c r="U110" s="17"/>
      <c r="V110" s="16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</row>
    <row r="111" spans="1:107">
      <c r="A111" s="16"/>
      <c r="B111" s="17"/>
      <c r="C111" s="17"/>
      <c r="D111" s="17"/>
      <c r="E111" s="17"/>
      <c r="F111" s="17"/>
      <c r="G111" s="17"/>
      <c r="H111" s="17"/>
      <c r="I111" s="16"/>
      <c r="J111" s="17"/>
      <c r="K111" s="17"/>
      <c r="L111" s="17"/>
      <c r="M111" s="17"/>
      <c r="N111" s="16"/>
      <c r="O111" s="17"/>
      <c r="P111" s="17"/>
      <c r="Q111" s="17"/>
      <c r="R111" s="17"/>
      <c r="S111" s="17"/>
      <c r="T111" s="17"/>
      <c r="U111" s="17"/>
      <c r="V111" s="16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</row>
    <row r="112" spans="1:107">
      <c r="A112" s="16"/>
      <c r="B112" s="17"/>
      <c r="C112" s="17"/>
      <c r="D112" s="17"/>
      <c r="E112" s="17"/>
      <c r="F112" s="17"/>
      <c r="G112" s="17"/>
      <c r="H112" s="17"/>
      <c r="I112" s="16"/>
      <c r="J112" s="17"/>
      <c r="K112" s="17"/>
      <c r="L112" s="17"/>
      <c r="M112" s="17"/>
      <c r="N112" s="16"/>
      <c r="O112" s="17"/>
      <c r="P112" s="17"/>
      <c r="Q112" s="17"/>
      <c r="R112" s="17"/>
      <c r="S112" s="17"/>
      <c r="T112" s="17"/>
      <c r="U112" s="17"/>
      <c r="V112" s="16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</row>
    <row r="113" spans="1:107">
      <c r="A113" s="16"/>
      <c r="B113" s="17"/>
      <c r="C113" s="17"/>
      <c r="D113" s="17"/>
      <c r="E113" s="17"/>
      <c r="F113" s="17"/>
      <c r="G113" s="17"/>
      <c r="H113" s="17"/>
      <c r="I113" s="16"/>
      <c r="J113" s="17"/>
      <c r="K113" s="17"/>
      <c r="L113" s="17"/>
      <c r="M113" s="17"/>
      <c r="N113" s="16"/>
      <c r="O113" s="17"/>
      <c r="P113" s="17"/>
      <c r="Q113" s="17"/>
      <c r="R113" s="17"/>
      <c r="S113" s="17"/>
      <c r="T113" s="17"/>
      <c r="U113" s="17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</row>
    <row r="114" spans="1:107">
      <c r="A114" s="16"/>
      <c r="B114" s="17"/>
      <c r="C114" s="17"/>
      <c r="D114" s="17"/>
      <c r="E114" s="17"/>
      <c r="F114" s="17"/>
      <c r="G114" s="17"/>
      <c r="H114" s="17"/>
      <c r="I114" s="16"/>
      <c r="J114" s="17"/>
      <c r="K114" s="17"/>
      <c r="L114" s="17"/>
      <c r="M114" s="17"/>
      <c r="N114" s="16"/>
      <c r="O114" s="17"/>
      <c r="P114" s="17"/>
      <c r="Q114" s="17"/>
      <c r="R114" s="17"/>
      <c r="S114" s="17"/>
      <c r="T114" s="17"/>
      <c r="U114" s="17"/>
      <c r="V114" s="16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</row>
    <row r="115" spans="1:107">
      <c r="A115" s="16"/>
      <c r="B115" s="17"/>
      <c r="C115" s="17"/>
      <c r="D115" s="17"/>
      <c r="E115" s="17"/>
      <c r="F115" s="17"/>
      <c r="G115" s="17"/>
      <c r="H115" s="17"/>
      <c r="I115" s="16"/>
      <c r="J115" s="17"/>
      <c r="K115" s="17"/>
      <c r="L115" s="17"/>
      <c r="M115" s="17"/>
      <c r="N115" s="16"/>
      <c r="O115" s="17"/>
      <c r="P115" s="17"/>
      <c r="Q115" s="17"/>
      <c r="R115" s="17"/>
      <c r="S115" s="17"/>
      <c r="T115" s="17"/>
      <c r="U115" s="17"/>
      <c r="V115" s="16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</row>
    <row r="116" spans="1:107">
      <c r="A116" s="16"/>
      <c r="B116" s="17"/>
      <c r="C116" s="17"/>
      <c r="D116" s="17"/>
      <c r="E116" s="17"/>
      <c r="F116" s="17"/>
      <c r="G116" s="17"/>
      <c r="H116" s="17"/>
      <c r="I116" s="16"/>
      <c r="J116" s="17"/>
      <c r="K116" s="17"/>
      <c r="L116" s="17"/>
      <c r="M116" s="17"/>
      <c r="N116" s="16"/>
      <c r="O116" s="17"/>
      <c r="P116" s="17"/>
      <c r="Q116" s="17"/>
      <c r="R116" s="17"/>
      <c r="S116" s="17"/>
      <c r="T116" s="17"/>
      <c r="U116" s="17"/>
      <c r="V116" s="16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</row>
    <row r="117" spans="1:107">
      <c r="A117" s="16"/>
      <c r="B117" s="17"/>
      <c r="C117" s="17"/>
      <c r="D117" s="17"/>
      <c r="E117" s="17"/>
      <c r="F117" s="17"/>
      <c r="G117" s="17"/>
      <c r="H117" s="17"/>
      <c r="I117" s="16"/>
      <c r="J117" s="17"/>
      <c r="K117" s="17"/>
      <c r="L117" s="17"/>
      <c r="M117" s="17"/>
      <c r="N117" s="16"/>
      <c r="O117" s="17"/>
      <c r="P117" s="17"/>
      <c r="Q117" s="17"/>
      <c r="R117" s="17"/>
      <c r="S117" s="17"/>
      <c r="T117" s="17"/>
      <c r="U117" s="17"/>
      <c r="V117" s="16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</row>
    <row r="118" spans="1:107">
      <c r="A118" s="16"/>
      <c r="B118" s="17"/>
      <c r="C118" s="17"/>
      <c r="D118" s="17"/>
      <c r="E118" s="17"/>
      <c r="F118" s="17"/>
      <c r="G118" s="17"/>
      <c r="H118" s="17"/>
      <c r="I118" s="16"/>
      <c r="J118" s="17"/>
      <c r="K118" s="17"/>
      <c r="L118" s="17"/>
      <c r="M118" s="17"/>
      <c r="N118" s="16"/>
      <c r="O118" s="17"/>
      <c r="P118" s="17"/>
      <c r="Q118" s="17"/>
      <c r="R118" s="17"/>
      <c r="S118" s="17"/>
      <c r="T118" s="17"/>
      <c r="U118" s="17"/>
      <c r="V118" s="16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</row>
    <row r="119" spans="1:107">
      <c r="A119" s="16"/>
      <c r="B119" s="17"/>
      <c r="C119" s="17"/>
      <c r="D119" s="17"/>
      <c r="E119" s="17"/>
      <c r="F119" s="17"/>
      <c r="G119" s="17"/>
      <c r="H119" s="17"/>
      <c r="I119" s="16"/>
      <c r="J119" s="17"/>
      <c r="K119" s="17"/>
      <c r="L119" s="17"/>
      <c r="M119" s="17"/>
      <c r="N119" s="16"/>
      <c r="O119" s="17"/>
      <c r="P119" s="17"/>
      <c r="Q119" s="17"/>
      <c r="R119" s="17"/>
      <c r="S119" s="17"/>
      <c r="T119" s="17"/>
      <c r="U119" s="17"/>
      <c r="V119" s="16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</row>
    <row r="120" spans="1:107">
      <c r="A120" s="16"/>
      <c r="B120" s="17"/>
      <c r="C120" s="17"/>
      <c r="D120" s="17"/>
      <c r="E120" s="17"/>
      <c r="F120" s="17"/>
      <c r="G120" s="17"/>
      <c r="H120" s="17"/>
      <c r="I120" s="16"/>
      <c r="J120" s="17"/>
      <c r="K120" s="17"/>
      <c r="L120" s="17"/>
      <c r="M120" s="17"/>
      <c r="N120" s="16"/>
      <c r="O120" s="17"/>
      <c r="P120" s="17"/>
      <c r="Q120" s="17"/>
      <c r="R120" s="17"/>
      <c r="S120" s="17"/>
      <c r="T120" s="17"/>
      <c r="U120" s="17"/>
      <c r="V120" s="16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</row>
    <row r="121" spans="1:107">
      <c r="A121" s="16"/>
      <c r="B121" s="17"/>
      <c r="C121" s="17"/>
      <c r="D121" s="17"/>
      <c r="E121" s="17"/>
      <c r="F121" s="17"/>
      <c r="G121" s="17"/>
      <c r="H121" s="17"/>
      <c r="I121" s="16"/>
      <c r="J121" s="17"/>
      <c r="K121" s="17"/>
      <c r="L121" s="17"/>
      <c r="M121" s="17"/>
      <c r="N121" s="16"/>
      <c r="O121" s="17"/>
      <c r="P121" s="17"/>
      <c r="Q121" s="17"/>
      <c r="R121" s="17"/>
      <c r="S121" s="17"/>
      <c r="T121" s="17"/>
      <c r="U121" s="17"/>
      <c r="V121" s="16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</row>
    <row r="122" spans="1:107">
      <c r="A122" s="16"/>
      <c r="B122" s="17"/>
      <c r="C122" s="17"/>
      <c r="D122" s="17"/>
      <c r="E122" s="17"/>
      <c r="F122" s="17"/>
      <c r="G122" s="17"/>
      <c r="H122" s="17"/>
      <c r="I122" s="16"/>
      <c r="J122" s="17"/>
      <c r="K122" s="17"/>
      <c r="L122" s="17"/>
      <c r="M122" s="17"/>
      <c r="N122" s="16"/>
      <c r="O122" s="17"/>
      <c r="P122" s="17"/>
      <c r="Q122" s="17"/>
      <c r="R122" s="17"/>
      <c r="S122" s="17"/>
      <c r="T122" s="17"/>
      <c r="U122" s="17"/>
      <c r="V122" s="16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</row>
    <row r="123" spans="1:107">
      <c r="A123" s="16"/>
      <c r="B123" s="17"/>
      <c r="C123" s="17"/>
      <c r="D123" s="17"/>
      <c r="E123" s="17"/>
      <c r="F123" s="17"/>
      <c r="G123" s="17"/>
      <c r="H123" s="17"/>
      <c r="I123" s="16"/>
      <c r="J123" s="17"/>
      <c r="K123" s="17"/>
      <c r="L123" s="17"/>
      <c r="M123" s="17"/>
      <c r="N123" s="16"/>
      <c r="O123" s="17"/>
      <c r="P123" s="17"/>
      <c r="Q123" s="17"/>
      <c r="R123" s="17"/>
      <c r="S123" s="17"/>
      <c r="T123" s="17"/>
      <c r="U123" s="17"/>
      <c r="V123" s="16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</row>
    <row r="124" spans="1:107">
      <c r="A124" s="16"/>
      <c r="B124" s="17"/>
      <c r="C124" s="17"/>
      <c r="D124" s="17"/>
      <c r="E124" s="17"/>
      <c r="F124" s="17"/>
      <c r="G124" s="17"/>
      <c r="H124" s="17"/>
      <c r="I124" s="16"/>
      <c r="J124" s="17"/>
      <c r="K124" s="17"/>
      <c r="L124" s="17"/>
      <c r="M124" s="17"/>
      <c r="N124" s="16"/>
      <c r="O124" s="17"/>
      <c r="P124" s="17"/>
      <c r="Q124" s="17"/>
      <c r="R124" s="17"/>
      <c r="S124" s="17"/>
      <c r="T124" s="17"/>
      <c r="U124" s="17"/>
      <c r="V124" s="16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</row>
    <row r="125" spans="1:107">
      <c r="A125" s="16"/>
      <c r="B125" s="17"/>
      <c r="C125" s="17"/>
      <c r="D125" s="17"/>
      <c r="E125" s="17"/>
      <c r="F125" s="17"/>
      <c r="G125" s="17"/>
      <c r="H125" s="17"/>
      <c r="I125" s="16"/>
      <c r="J125" s="17"/>
      <c r="K125" s="17"/>
      <c r="L125" s="17"/>
      <c r="M125" s="17"/>
      <c r="N125" s="16"/>
      <c r="O125" s="17"/>
      <c r="P125" s="17"/>
      <c r="Q125" s="17"/>
      <c r="R125" s="17"/>
      <c r="S125" s="17"/>
      <c r="T125" s="17"/>
      <c r="U125" s="17"/>
      <c r="V125" s="16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</row>
    <row r="126" spans="1:107">
      <c r="A126" s="16"/>
      <c r="B126" s="17"/>
      <c r="C126" s="17"/>
      <c r="D126" s="17"/>
      <c r="E126" s="17"/>
      <c r="F126" s="17"/>
      <c r="G126" s="17"/>
      <c r="H126" s="17"/>
      <c r="I126" s="16"/>
      <c r="J126" s="17"/>
      <c r="K126" s="17"/>
      <c r="L126" s="17"/>
      <c r="M126" s="17"/>
      <c r="N126" s="16"/>
      <c r="O126" s="17"/>
      <c r="P126" s="17"/>
      <c r="Q126" s="17"/>
      <c r="R126" s="17"/>
      <c r="S126" s="17"/>
      <c r="T126" s="17"/>
      <c r="U126" s="17"/>
      <c r="V126" s="16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</row>
    <row r="127" spans="1:107">
      <c r="A127" s="16"/>
      <c r="B127" s="17"/>
      <c r="C127" s="17"/>
      <c r="D127" s="17"/>
      <c r="E127" s="17"/>
      <c r="F127" s="17"/>
      <c r="G127" s="17"/>
      <c r="H127" s="17"/>
      <c r="I127" s="16"/>
      <c r="J127" s="17"/>
      <c r="K127" s="17"/>
      <c r="L127" s="17"/>
      <c r="M127" s="17"/>
      <c r="N127" s="16"/>
      <c r="O127" s="17"/>
      <c r="P127" s="17"/>
      <c r="Q127" s="17"/>
      <c r="R127" s="17"/>
      <c r="S127" s="17"/>
      <c r="T127" s="17"/>
      <c r="U127" s="17"/>
      <c r="V127" s="16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</row>
    <row r="128" spans="1:107">
      <c r="A128" s="16"/>
      <c r="B128" s="17"/>
      <c r="C128" s="17"/>
      <c r="D128" s="17"/>
      <c r="E128" s="17"/>
      <c r="F128" s="17"/>
      <c r="G128" s="17"/>
      <c r="H128" s="17"/>
      <c r="I128" s="16"/>
      <c r="J128" s="17"/>
      <c r="K128" s="17"/>
      <c r="L128" s="17"/>
      <c r="M128" s="17"/>
      <c r="N128" s="16"/>
      <c r="O128" s="17"/>
      <c r="P128" s="17"/>
      <c r="Q128" s="17"/>
      <c r="R128" s="17"/>
      <c r="S128" s="17"/>
      <c r="T128" s="17"/>
      <c r="U128" s="17"/>
      <c r="V128" s="16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</row>
    <row r="129" spans="1:107">
      <c r="A129" s="16"/>
      <c r="B129" s="17"/>
      <c r="C129" s="17"/>
      <c r="D129" s="17"/>
      <c r="E129" s="17"/>
      <c r="F129" s="17"/>
      <c r="G129" s="17"/>
      <c r="H129" s="17"/>
      <c r="I129" s="16"/>
      <c r="J129" s="17"/>
      <c r="K129" s="17"/>
      <c r="L129" s="17"/>
      <c r="M129" s="17"/>
      <c r="N129" s="16"/>
      <c r="O129" s="17"/>
      <c r="P129" s="17"/>
      <c r="Q129" s="17"/>
      <c r="R129" s="17"/>
      <c r="S129" s="17"/>
      <c r="T129" s="17"/>
      <c r="U129" s="17"/>
      <c r="V129" s="16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</row>
    <row r="130" spans="1:107">
      <c r="A130" s="16"/>
      <c r="B130" s="17"/>
      <c r="C130" s="17"/>
      <c r="D130" s="17"/>
      <c r="E130" s="17"/>
      <c r="F130" s="17"/>
      <c r="G130" s="17"/>
      <c r="H130" s="17"/>
      <c r="I130" s="16"/>
      <c r="J130" s="17"/>
      <c r="K130" s="17"/>
      <c r="L130" s="17"/>
      <c r="M130" s="17"/>
      <c r="N130" s="16"/>
      <c r="O130" s="17"/>
      <c r="P130" s="17"/>
      <c r="Q130" s="17"/>
      <c r="R130" s="17"/>
      <c r="S130" s="17"/>
      <c r="T130" s="17"/>
      <c r="U130" s="17"/>
      <c r="V130" s="16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</row>
    <row r="131" spans="1:107">
      <c r="A131" s="16"/>
      <c r="B131" s="17"/>
      <c r="C131" s="17"/>
      <c r="D131" s="17"/>
      <c r="E131" s="17"/>
      <c r="F131" s="17"/>
      <c r="G131" s="17"/>
      <c r="H131" s="17"/>
      <c r="I131" s="16"/>
      <c r="J131" s="17"/>
      <c r="K131" s="17"/>
      <c r="L131" s="17"/>
      <c r="M131" s="17"/>
      <c r="N131" s="16"/>
      <c r="O131" s="17"/>
      <c r="P131" s="17"/>
      <c r="Q131" s="17"/>
      <c r="R131" s="17"/>
      <c r="S131" s="17"/>
      <c r="T131" s="17"/>
      <c r="U131" s="17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</row>
    <row r="132" spans="1:107">
      <c r="A132" s="16"/>
      <c r="B132" s="17"/>
      <c r="C132" s="17"/>
      <c r="D132" s="17"/>
      <c r="E132" s="17"/>
      <c r="F132" s="17"/>
      <c r="G132" s="17"/>
      <c r="H132" s="17"/>
      <c r="I132" s="16"/>
      <c r="J132" s="17"/>
      <c r="K132" s="17"/>
      <c r="L132" s="17"/>
      <c r="M132" s="17"/>
      <c r="N132" s="16"/>
      <c r="O132" s="17"/>
      <c r="P132" s="17"/>
      <c r="Q132" s="17"/>
      <c r="R132" s="17"/>
      <c r="S132" s="17"/>
      <c r="T132" s="17"/>
      <c r="U132" s="17"/>
      <c r="V132" s="16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</row>
    <row r="133" spans="1:107">
      <c r="A133" s="16"/>
      <c r="B133" s="17"/>
      <c r="C133" s="17"/>
      <c r="D133" s="17"/>
      <c r="E133" s="17"/>
      <c r="F133" s="17"/>
      <c r="G133" s="17"/>
      <c r="H133" s="17"/>
      <c r="I133" s="16"/>
      <c r="J133" s="17"/>
      <c r="K133" s="17"/>
      <c r="L133" s="17"/>
      <c r="M133" s="17"/>
      <c r="N133" s="16"/>
      <c r="O133" s="17"/>
      <c r="P133" s="17"/>
      <c r="Q133" s="17"/>
      <c r="R133" s="17"/>
      <c r="S133" s="17"/>
      <c r="T133" s="17"/>
      <c r="U133" s="17"/>
      <c r="V133" s="16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</row>
    <row r="134" spans="1:107">
      <c r="A134" s="16"/>
      <c r="B134" s="17"/>
      <c r="C134" s="17"/>
      <c r="D134" s="17"/>
      <c r="E134" s="17"/>
      <c r="F134" s="17"/>
      <c r="G134" s="17"/>
      <c r="H134" s="17"/>
      <c r="I134" s="16"/>
      <c r="J134" s="17"/>
      <c r="K134" s="17"/>
      <c r="L134" s="17"/>
      <c r="M134" s="17"/>
      <c r="N134" s="16"/>
      <c r="O134" s="17"/>
      <c r="P134" s="17"/>
      <c r="Q134" s="17"/>
      <c r="R134" s="17"/>
      <c r="S134" s="17"/>
      <c r="T134" s="17"/>
      <c r="U134" s="17"/>
      <c r="V134" s="16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</row>
    <row r="135" spans="1:107">
      <c r="A135" s="16"/>
      <c r="B135" s="17"/>
      <c r="C135" s="17"/>
      <c r="D135" s="17"/>
      <c r="E135" s="17"/>
      <c r="F135" s="17"/>
      <c r="G135" s="17"/>
      <c r="H135" s="17"/>
      <c r="I135" s="16"/>
      <c r="J135" s="17"/>
      <c r="K135" s="17"/>
      <c r="L135" s="17"/>
      <c r="M135" s="17"/>
      <c r="N135" s="16"/>
      <c r="O135" s="17"/>
      <c r="P135" s="17"/>
      <c r="Q135" s="17"/>
      <c r="R135" s="17"/>
      <c r="S135" s="17"/>
      <c r="T135" s="17"/>
      <c r="U135" s="17"/>
      <c r="V135" s="16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</row>
    <row r="136" spans="1:107">
      <c r="A136" s="16"/>
      <c r="B136" s="17"/>
      <c r="C136" s="17"/>
      <c r="D136" s="17"/>
      <c r="E136" s="17"/>
      <c r="F136" s="17"/>
      <c r="G136" s="17"/>
      <c r="H136" s="17"/>
      <c r="I136" s="16"/>
      <c r="J136" s="17"/>
      <c r="K136" s="17"/>
      <c r="L136" s="17"/>
      <c r="M136" s="17"/>
      <c r="N136" s="16"/>
      <c r="O136" s="17"/>
      <c r="P136" s="17"/>
      <c r="Q136" s="17"/>
      <c r="R136" s="17"/>
      <c r="S136" s="17"/>
      <c r="T136" s="17"/>
      <c r="U136" s="17"/>
      <c r="V136" s="16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</row>
    <row r="137" spans="1:107">
      <c r="A137" s="16"/>
      <c r="B137" s="17"/>
      <c r="C137" s="17"/>
      <c r="D137" s="17"/>
      <c r="E137" s="17"/>
      <c r="F137" s="17"/>
      <c r="G137" s="17"/>
      <c r="H137" s="17"/>
      <c r="I137" s="16"/>
      <c r="J137" s="17"/>
      <c r="K137" s="17"/>
      <c r="L137" s="17"/>
      <c r="M137" s="17"/>
      <c r="N137" s="16"/>
      <c r="O137" s="17"/>
      <c r="P137" s="17"/>
      <c r="Q137" s="17"/>
      <c r="R137" s="17"/>
      <c r="S137" s="17"/>
      <c r="T137" s="17"/>
      <c r="U137" s="17"/>
      <c r="V137" s="16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</row>
    <row r="138" spans="1:107">
      <c r="A138" s="16"/>
      <c r="B138" s="17"/>
      <c r="C138" s="17"/>
      <c r="D138" s="17"/>
      <c r="E138" s="17"/>
      <c r="F138" s="17"/>
      <c r="G138" s="17"/>
      <c r="H138" s="17"/>
      <c r="I138" s="16"/>
      <c r="J138" s="17"/>
      <c r="K138" s="17"/>
      <c r="L138" s="17"/>
      <c r="M138" s="17"/>
      <c r="N138" s="16"/>
      <c r="O138" s="17"/>
      <c r="P138" s="17"/>
      <c r="Q138" s="17"/>
      <c r="R138" s="17"/>
      <c r="S138" s="17"/>
      <c r="T138" s="17"/>
      <c r="U138" s="17"/>
      <c r="V138" s="16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</row>
    <row r="139" spans="1:107">
      <c r="A139" s="16"/>
      <c r="B139" s="17"/>
      <c r="C139" s="17"/>
      <c r="D139" s="17"/>
      <c r="E139" s="17"/>
      <c r="F139" s="17"/>
      <c r="G139" s="17"/>
      <c r="H139" s="17"/>
      <c r="I139" s="16"/>
      <c r="J139" s="17"/>
      <c r="K139" s="17"/>
      <c r="L139" s="17"/>
      <c r="M139" s="17"/>
      <c r="N139" s="16"/>
      <c r="O139" s="17"/>
      <c r="P139" s="17"/>
      <c r="Q139" s="17"/>
      <c r="R139" s="17"/>
      <c r="S139" s="17"/>
      <c r="T139" s="17"/>
      <c r="U139" s="17"/>
      <c r="V139" s="16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</row>
    <row r="140" spans="1:107">
      <c r="A140" s="16"/>
      <c r="B140" s="17"/>
      <c r="C140" s="17"/>
      <c r="D140" s="17"/>
      <c r="E140" s="17"/>
      <c r="F140" s="17"/>
      <c r="G140" s="17"/>
      <c r="H140" s="17"/>
      <c r="I140" s="16"/>
      <c r="J140" s="17"/>
      <c r="K140" s="17"/>
      <c r="L140" s="17"/>
      <c r="M140" s="17"/>
      <c r="N140" s="16"/>
      <c r="O140" s="17"/>
      <c r="P140" s="17"/>
      <c r="Q140" s="17"/>
      <c r="R140" s="17"/>
      <c r="S140" s="17"/>
      <c r="T140" s="17"/>
      <c r="U140" s="17"/>
      <c r="V140" s="16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</row>
    <row r="141" spans="1:107">
      <c r="A141" s="16"/>
      <c r="B141" s="17"/>
      <c r="C141" s="17"/>
      <c r="D141" s="17"/>
      <c r="E141" s="17"/>
      <c r="F141" s="17"/>
      <c r="G141" s="17"/>
      <c r="H141" s="17"/>
      <c r="I141" s="16"/>
      <c r="J141" s="17"/>
      <c r="K141" s="17"/>
      <c r="L141" s="17"/>
      <c r="M141" s="17"/>
      <c r="N141" s="16"/>
      <c r="O141" s="17"/>
      <c r="P141" s="17"/>
      <c r="Q141" s="17"/>
      <c r="R141" s="17"/>
      <c r="S141" s="17"/>
      <c r="T141" s="17"/>
      <c r="U141" s="17"/>
      <c r="V141" s="16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</row>
    <row r="142" spans="1:107">
      <c r="A142" s="16"/>
      <c r="B142" s="17"/>
      <c r="C142" s="17"/>
      <c r="D142" s="17"/>
      <c r="E142" s="17"/>
      <c r="F142" s="17"/>
      <c r="G142" s="17"/>
      <c r="H142" s="17"/>
      <c r="I142" s="16"/>
      <c r="J142" s="17"/>
      <c r="K142" s="17"/>
      <c r="L142" s="17"/>
      <c r="M142" s="17"/>
      <c r="N142" s="16"/>
      <c r="O142" s="17"/>
      <c r="P142" s="17"/>
      <c r="Q142" s="17"/>
      <c r="R142" s="17"/>
      <c r="S142" s="17"/>
      <c r="T142" s="17"/>
      <c r="U142" s="17"/>
      <c r="V142" s="16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</row>
    <row r="143" spans="1:107">
      <c r="A143" s="16"/>
      <c r="B143" s="17"/>
      <c r="C143" s="17"/>
      <c r="D143" s="17"/>
      <c r="E143" s="17"/>
      <c r="F143" s="17"/>
      <c r="G143" s="17"/>
      <c r="H143" s="17"/>
      <c r="I143" s="16"/>
      <c r="J143" s="17"/>
      <c r="K143" s="17"/>
      <c r="L143" s="17"/>
      <c r="M143" s="17"/>
      <c r="N143" s="16"/>
      <c r="O143" s="17"/>
      <c r="P143" s="17"/>
      <c r="Q143" s="17"/>
      <c r="R143" s="17"/>
      <c r="S143" s="17"/>
      <c r="T143" s="17"/>
      <c r="U143" s="17"/>
      <c r="V143" s="16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</row>
    <row r="144" spans="1:107">
      <c r="A144" s="16"/>
      <c r="B144" s="17"/>
      <c r="C144" s="17"/>
      <c r="D144" s="17"/>
      <c r="E144" s="17"/>
      <c r="F144" s="17"/>
      <c r="G144" s="17"/>
      <c r="H144" s="17"/>
      <c r="I144" s="16"/>
      <c r="J144" s="17"/>
      <c r="K144" s="17"/>
      <c r="L144" s="17"/>
      <c r="M144" s="17"/>
      <c r="N144" s="16"/>
      <c r="O144" s="17"/>
      <c r="P144" s="17"/>
      <c r="Q144" s="17"/>
      <c r="R144" s="17"/>
      <c r="S144" s="17"/>
      <c r="T144" s="17"/>
      <c r="U144" s="17"/>
      <c r="V144" s="16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</row>
    <row r="145" spans="1:107">
      <c r="A145" s="16"/>
      <c r="B145" s="17"/>
      <c r="C145" s="17"/>
      <c r="D145" s="17"/>
      <c r="E145" s="17"/>
      <c r="F145" s="17"/>
      <c r="G145" s="17"/>
      <c r="H145" s="17"/>
      <c r="I145" s="16"/>
      <c r="J145" s="17"/>
      <c r="K145" s="17"/>
      <c r="L145" s="17"/>
      <c r="M145" s="17"/>
      <c r="N145" s="16"/>
      <c r="O145" s="17"/>
      <c r="P145" s="17"/>
      <c r="Q145" s="17"/>
      <c r="R145" s="17"/>
      <c r="S145" s="17"/>
      <c r="T145" s="17"/>
      <c r="U145" s="17"/>
      <c r="V145" s="16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</row>
    <row r="146" spans="1:107">
      <c r="A146" s="16"/>
      <c r="B146" s="17"/>
      <c r="C146" s="17"/>
      <c r="D146" s="17"/>
      <c r="E146" s="17"/>
      <c r="F146" s="17"/>
      <c r="G146" s="17"/>
      <c r="H146" s="17"/>
      <c r="I146" s="16"/>
      <c r="J146" s="17"/>
      <c r="K146" s="17"/>
      <c r="L146" s="17"/>
      <c r="M146" s="17"/>
      <c r="N146" s="16"/>
      <c r="O146" s="17"/>
      <c r="P146" s="17"/>
      <c r="Q146" s="17"/>
      <c r="R146" s="17"/>
      <c r="S146" s="17"/>
      <c r="T146" s="17"/>
      <c r="U146" s="17"/>
      <c r="V146" s="16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</row>
    <row r="147" spans="1:107">
      <c r="A147" s="16"/>
      <c r="B147" s="17"/>
      <c r="C147" s="17"/>
      <c r="D147" s="17"/>
      <c r="E147" s="17"/>
      <c r="F147" s="17"/>
      <c r="G147" s="17"/>
      <c r="H147" s="17"/>
      <c r="I147" s="16"/>
      <c r="J147" s="17"/>
      <c r="K147" s="17"/>
      <c r="L147" s="17"/>
      <c r="M147" s="17"/>
      <c r="N147" s="16"/>
      <c r="O147" s="17"/>
      <c r="P147" s="17"/>
      <c r="Q147" s="17"/>
      <c r="R147" s="17"/>
      <c r="S147" s="17"/>
      <c r="T147" s="17"/>
      <c r="U147" s="17"/>
      <c r="V147" s="16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</row>
    <row r="148" spans="1:107">
      <c r="A148" s="16"/>
      <c r="B148" s="17"/>
      <c r="C148" s="17"/>
      <c r="D148" s="17"/>
      <c r="E148" s="17"/>
      <c r="F148" s="17"/>
      <c r="G148" s="17"/>
      <c r="H148" s="17"/>
      <c r="I148" s="16"/>
      <c r="J148" s="17"/>
      <c r="K148" s="17"/>
      <c r="L148" s="17"/>
      <c r="M148" s="17"/>
      <c r="N148" s="16"/>
      <c r="O148" s="17"/>
      <c r="P148" s="17"/>
      <c r="Q148" s="17"/>
      <c r="R148" s="17"/>
      <c r="S148" s="17"/>
      <c r="T148" s="17"/>
      <c r="U148" s="17"/>
      <c r="V148" s="16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</row>
    <row r="149" spans="1:107">
      <c r="A149" s="16"/>
      <c r="B149" s="17"/>
      <c r="C149" s="17"/>
      <c r="D149" s="17"/>
      <c r="E149" s="17"/>
      <c r="F149" s="17"/>
      <c r="G149" s="17"/>
      <c r="H149" s="17"/>
      <c r="I149" s="16"/>
      <c r="J149" s="17"/>
      <c r="K149" s="17"/>
      <c r="L149" s="17"/>
      <c r="M149" s="17"/>
      <c r="N149" s="16"/>
      <c r="O149" s="17"/>
      <c r="P149" s="17"/>
      <c r="Q149" s="17"/>
      <c r="R149" s="17"/>
      <c r="S149" s="17"/>
      <c r="T149" s="17"/>
      <c r="U149" s="17"/>
      <c r="V149" s="16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</row>
    <row r="150" spans="1:107">
      <c r="A150" s="16"/>
      <c r="B150" s="17"/>
      <c r="C150" s="17"/>
      <c r="D150" s="17"/>
      <c r="E150" s="17"/>
      <c r="F150" s="17"/>
      <c r="G150" s="17"/>
      <c r="H150" s="17"/>
      <c r="I150" s="16"/>
      <c r="J150" s="17"/>
      <c r="K150" s="17"/>
      <c r="L150" s="17"/>
      <c r="M150" s="17"/>
      <c r="N150" s="16"/>
      <c r="O150" s="17"/>
      <c r="P150" s="17"/>
      <c r="Q150" s="17"/>
      <c r="R150" s="17"/>
      <c r="S150" s="17"/>
      <c r="T150" s="17"/>
      <c r="U150" s="17"/>
      <c r="V150" s="16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</row>
    <row r="151" spans="1:107">
      <c r="A151" s="16"/>
      <c r="B151" s="17"/>
      <c r="C151" s="17"/>
      <c r="D151" s="17"/>
      <c r="E151" s="17"/>
      <c r="F151" s="17"/>
      <c r="G151" s="17"/>
      <c r="H151" s="17"/>
      <c r="I151" s="16"/>
      <c r="J151" s="17"/>
      <c r="K151" s="17"/>
      <c r="L151" s="17"/>
      <c r="M151" s="17"/>
      <c r="N151" s="16"/>
      <c r="O151" s="17"/>
      <c r="P151" s="17"/>
      <c r="Q151" s="17"/>
      <c r="R151" s="17"/>
      <c r="S151" s="17"/>
      <c r="T151" s="17"/>
      <c r="U151" s="17"/>
      <c r="V151" s="16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</row>
    <row r="152" spans="1:107">
      <c r="A152" s="16"/>
      <c r="B152" s="17"/>
      <c r="C152" s="17"/>
      <c r="D152" s="17"/>
      <c r="E152" s="17"/>
      <c r="F152" s="17"/>
      <c r="G152" s="17"/>
      <c r="H152" s="17"/>
      <c r="I152" s="16"/>
      <c r="J152" s="17"/>
      <c r="K152" s="17"/>
      <c r="L152" s="17"/>
      <c r="M152" s="17"/>
      <c r="N152" s="16"/>
      <c r="O152" s="17"/>
      <c r="P152" s="17"/>
      <c r="Q152" s="17"/>
      <c r="R152" s="17"/>
      <c r="S152" s="17"/>
      <c r="T152" s="17"/>
      <c r="U152" s="17"/>
      <c r="V152" s="16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</row>
    <row r="153" spans="1:107">
      <c r="A153" s="16"/>
      <c r="B153" s="17"/>
      <c r="C153" s="17"/>
      <c r="D153" s="17"/>
      <c r="E153" s="17"/>
      <c r="F153" s="17"/>
      <c r="G153" s="17"/>
      <c r="H153" s="17"/>
      <c r="I153" s="16"/>
      <c r="J153" s="17"/>
      <c r="K153" s="17"/>
      <c r="L153" s="17"/>
      <c r="M153" s="17"/>
      <c r="N153" s="16"/>
      <c r="O153" s="17"/>
      <c r="P153" s="17"/>
      <c r="Q153" s="17"/>
      <c r="R153" s="17"/>
      <c r="S153" s="17"/>
      <c r="T153" s="17"/>
      <c r="U153" s="17"/>
      <c r="V153" s="16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</row>
    <row r="154" spans="1:107">
      <c r="A154" s="16"/>
      <c r="B154" s="17"/>
      <c r="C154" s="17"/>
      <c r="D154" s="17"/>
      <c r="E154" s="17"/>
      <c r="F154" s="17"/>
      <c r="G154" s="17"/>
      <c r="H154" s="17"/>
      <c r="I154" s="16"/>
      <c r="J154" s="17"/>
      <c r="K154" s="17"/>
      <c r="L154" s="17"/>
      <c r="M154" s="17"/>
      <c r="N154" s="16"/>
      <c r="O154" s="17"/>
      <c r="P154" s="17"/>
      <c r="Q154" s="17"/>
      <c r="R154" s="17"/>
      <c r="S154" s="17"/>
      <c r="T154" s="17"/>
      <c r="U154" s="17"/>
      <c r="V154" s="16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</row>
    <row r="155" spans="1:107">
      <c r="A155" s="16"/>
      <c r="B155" s="17"/>
      <c r="C155" s="17"/>
      <c r="D155" s="17"/>
      <c r="E155" s="17"/>
      <c r="F155" s="17"/>
      <c r="G155" s="17"/>
      <c r="H155" s="17"/>
      <c r="I155" s="16"/>
      <c r="J155" s="17"/>
      <c r="K155" s="17"/>
      <c r="L155" s="17"/>
      <c r="M155" s="17"/>
      <c r="N155" s="16"/>
      <c r="O155" s="17"/>
      <c r="P155" s="17"/>
      <c r="Q155" s="17"/>
      <c r="R155" s="17"/>
      <c r="S155" s="17"/>
      <c r="T155" s="17"/>
      <c r="U155" s="17"/>
      <c r="V155" s="16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</row>
    <row r="156" spans="1:107">
      <c r="A156" s="16"/>
      <c r="B156" s="17"/>
      <c r="C156" s="17"/>
      <c r="D156" s="17"/>
      <c r="E156" s="17"/>
      <c r="F156" s="17"/>
      <c r="G156" s="17"/>
      <c r="H156" s="17"/>
      <c r="I156" s="16"/>
      <c r="J156" s="17"/>
      <c r="K156" s="17"/>
      <c r="L156" s="17"/>
      <c r="M156" s="17"/>
      <c r="N156" s="16"/>
      <c r="O156" s="17"/>
      <c r="P156" s="17"/>
      <c r="Q156" s="17"/>
      <c r="R156" s="17"/>
      <c r="S156" s="17"/>
      <c r="T156" s="17"/>
      <c r="U156" s="17"/>
      <c r="V156" s="16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</row>
    <row r="157" spans="1:107">
      <c r="A157" s="16"/>
      <c r="B157" s="17"/>
      <c r="C157" s="17"/>
      <c r="D157" s="17"/>
      <c r="E157" s="17"/>
      <c r="F157" s="17"/>
      <c r="G157" s="17"/>
      <c r="H157" s="17"/>
      <c r="I157" s="16"/>
      <c r="J157" s="17"/>
      <c r="K157" s="17"/>
      <c r="L157" s="17"/>
      <c r="M157" s="17"/>
      <c r="N157" s="16"/>
      <c r="O157" s="17"/>
      <c r="P157" s="17"/>
      <c r="Q157" s="17"/>
      <c r="R157" s="17"/>
      <c r="S157" s="17"/>
      <c r="T157" s="17"/>
      <c r="U157" s="17"/>
      <c r="V157" s="16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</row>
    <row r="158" spans="1:107">
      <c r="A158" s="16"/>
      <c r="B158" s="17"/>
      <c r="C158" s="17"/>
      <c r="D158" s="17"/>
      <c r="E158" s="17"/>
      <c r="F158" s="17"/>
      <c r="G158" s="17"/>
      <c r="H158" s="17"/>
      <c r="I158" s="16"/>
      <c r="J158" s="17"/>
      <c r="K158" s="17"/>
      <c r="L158" s="17"/>
      <c r="M158" s="17"/>
      <c r="N158" s="16"/>
      <c r="O158" s="17"/>
      <c r="P158" s="17"/>
      <c r="Q158" s="17"/>
      <c r="R158" s="17"/>
      <c r="S158" s="17"/>
      <c r="T158" s="17"/>
      <c r="U158" s="17"/>
      <c r="V158" s="16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</row>
    <row r="159" spans="1:107">
      <c r="A159" s="16"/>
      <c r="B159" s="17"/>
      <c r="C159" s="17"/>
      <c r="D159" s="17"/>
      <c r="E159" s="17"/>
      <c r="F159" s="17"/>
      <c r="G159" s="17"/>
      <c r="H159" s="17"/>
      <c r="I159" s="16"/>
      <c r="J159" s="17"/>
      <c r="K159" s="17"/>
      <c r="L159" s="17"/>
      <c r="M159" s="17"/>
      <c r="N159" s="16"/>
      <c r="O159" s="17"/>
      <c r="P159" s="17"/>
      <c r="Q159" s="17"/>
      <c r="R159" s="17"/>
      <c r="S159" s="17"/>
      <c r="T159" s="17"/>
      <c r="U159" s="17"/>
      <c r="V159" s="16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</row>
    <row r="160" spans="1:107">
      <c r="A160" s="16"/>
      <c r="B160" s="17"/>
      <c r="C160" s="17"/>
      <c r="D160" s="17"/>
      <c r="E160" s="17"/>
      <c r="F160" s="17"/>
      <c r="G160" s="17"/>
      <c r="H160" s="17"/>
      <c r="I160" s="16"/>
      <c r="J160" s="17"/>
      <c r="K160" s="17"/>
      <c r="L160" s="17"/>
      <c r="M160" s="17"/>
      <c r="N160" s="16"/>
      <c r="O160" s="17"/>
      <c r="P160" s="17"/>
      <c r="Q160" s="17"/>
      <c r="R160" s="17"/>
      <c r="S160" s="17"/>
      <c r="T160" s="17"/>
      <c r="U160" s="17"/>
      <c r="V160" s="16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</row>
    <row r="161" spans="1:107">
      <c r="A161" s="16"/>
      <c r="B161" s="17"/>
      <c r="C161" s="17"/>
      <c r="D161" s="17"/>
      <c r="E161" s="17"/>
      <c r="F161" s="17"/>
      <c r="G161" s="17"/>
      <c r="H161" s="17"/>
      <c r="I161" s="16"/>
      <c r="J161" s="17"/>
      <c r="K161" s="17"/>
      <c r="L161" s="17"/>
      <c r="M161" s="17"/>
      <c r="N161" s="16"/>
      <c r="O161" s="17"/>
      <c r="P161" s="17"/>
      <c r="Q161" s="17"/>
      <c r="R161" s="17"/>
      <c r="S161" s="17"/>
      <c r="T161" s="17"/>
      <c r="U161" s="17"/>
      <c r="V161" s="16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</row>
    <row r="162" spans="1:107">
      <c r="A162" s="16"/>
      <c r="B162" s="17"/>
      <c r="C162" s="17"/>
      <c r="D162" s="17"/>
      <c r="E162" s="17"/>
      <c r="F162" s="17"/>
      <c r="G162" s="17"/>
      <c r="H162" s="17"/>
      <c r="I162" s="16"/>
      <c r="J162" s="17"/>
      <c r="K162" s="17"/>
      <c r="L162" s="17"/>
      <c r="M162" s="17"/>
      <c r="N162" s="16"/>
      <c r="O162" s="17"/>
      <c r="P162" s="17"/>
      <c r="Q162" s="17"/>
      <c r="R162" s="17"/>
      <c r="S162" s="17"/>
      <c r="T162" s="17"/>
      <c r="U162" s="17"/>
      <c r="V162" s="16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</row>
    <row r="163" spans="1:107">
      <c r="A163" s="16"/>
      <c r="B163" s="17"/>
      <c r="C163" s="17"/>
      <c r="D163" s="17"/>
      <c r="E163" s="17"/>
      <c r="F163" s="17"/>
      <c r="G163" s="17"/>
      <c r="H163" s="17"/>
      <c r="I163" s="16"/>
      <c r="J163" s="17"/>
      <c r="K163" s="17"/>
      <c r="L163" s="17"/>
      <c r="M163" s="17"/>
      <c r="N163" s="16"/>
      <c r="O163" s="17"/>
      <c r="P163" s="17"/>
      <c r="Q163" s="17"/>
      <c r="R163" s="17"/>
      <c r="S163" s="17"/>
      <c r="T163" s="17"/>
      <c r="U163" s="17"/>
      <c r="V163" s="16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</row>
    <row r="164" spans="1:107">
      <c r="A164" s="16"/>
      <c r="B164" s="17"/>
      <c r="C164" s="17"/>
      <c r="D164" s="17"/>
      <c r="E164" s="17"/>
      <c r="F164" s="17"/>
      <c r="G164" s="17"/>
      <c r="H164" s="17"/>
      <c r="I164" s="16"/>
      <c r="J164" s="17"/>
      <c r="K164" s="17"/>
      <c r="L164" s="17"/>
      <c r="M164" s="17"/>
      <c r="N164" s="16"/>
      <c r="O164" s="17"/>
      <c r="P164" s="17"/>
      <c r="Q164" s="17"/>
      <c r="R164" s="17"/>
      <c r="S164" s="17"/>
      <c r="T164" s="17"/>
      <c r="U164" s="17"/>
      <c r="V164" s="16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</row>
    <row r="165" spans="1:107">
      <c r="A165" s="16"/>
      <c r="B165" s="17"/>
      <c r="C165" s="17"/>
      <c r="D165" s="17"/>
      <c r="E165" s="17"/>
      <c r="F165" s="17"/>
      <c r="G165" s="17"/>
      <c r="H165" s="17"/>
      <c r="I165" s="16"/>
      <c r="J165" s="17"/>
      <c r="K165" s="17"/>
      <c r="L165" s="17"/>
      <c r="M165" s="17"/>
      <c r="N165" s="16"/>
      <c r="O165" s="17"/>
      <c r="P165" s="17"/>
      <c r="Q165" s="17"/>
      <c r="R165" s="17"/>
      <c r="S165" s="17"/>
      <c r="T165" s="17"/>
      <c r="U165" s="17"/>
      <c r="V165" s="16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</row>
    <row r="166" spans="1:107">
      <c r="A166" s="16"/>
      <c r="B166" s="17"/>
      <c r="C166" s="17"/>
      <c r="D166" s="17"/>
      <c r="E166" s="17"/>
      <c r="F166" s="17"/>
      <c r="G166" s="17"/>
      <c r="H166" s="17"/>
      <c r="I166" s="16"/>
      <c r="J166" s="17"/>
      <c r="K166" s="17"/>
      <c r="L166" s="17"/>
      <c r="M166" s="17"/>
      <c r="N166" s="16"/>
      <c r="O166" s="17"/>
      <c r="P166" s="17"/>
      <c r="Q166" s="17"/>
      <c r="R166" s="17"/>
      <c r="S166" s="17"/>
      <c r="T166" s="17"/>
      <c r="U166" s="17"/>
      <c r="V166" s="16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</row>
    <row r="167" spans="1:107">
      <c r="A167" s="16"/>
      <c r="B167" s="17"/>
      <c r="C167" s="17"/>
      <c r="D167" s="17"/>
      <c r="E167" s="17"/>
      <c r="F167" s="17"/>
      <c r="G167" s="17"/>
      <c r="H167" s="17"/>
      <c r="I167" s="16"/>
      <c r="J167" s="17"/>
      <c r="K167" s="17"/>
      <c r="L167" s="17"/>
      <c r="M167" s="17"/>
      <c r="N167" s="16"/>
      <c r="O167" s="17"/>
      <c r="P167" s="17"/>
      <c r="Q167" s="17"/>
      <c r="R167" s="17"/>
      <c r="S167" s="17"/>
      <c r="T167" s="17"/>
      <c r="U167" s="17"/>
      <c r="V167" s="16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</row>
    <row r="168" spans="1:107">
      <c r="A168" s="16"/>
      <c r="B168" s="17"/>
      <c r="C168" s="17"/>
      <c r="D168" s="17"/>
      <c r="E168" s="17"/>
      <c r="F168" s="17"/>
      <c r="G168" s="17"/>
      <c r="H168" s="17"/>
      <c r="I168" s="16"/>
      <c r="J168" s="17"/>
      <c r="K168" s="17"/>
      <c r="L168" s="17"/>
      <c r="M168" s="17"/>
      <c r="N168" s="16"/>
      <c r="O168" s="17"/>
      <c r="P168" s="17"/>
      <c r="Q168" s="17"/>
      <c r="R168" s="17"/>
      <c r="S168" s="17"/>
      <c r="T168" s="17"/>
      <c r="U168" s="17"/>
      <c r="V168" s="16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</row>
    <row r="169" spans="1:107">
      <c r="A169" s="16"/>
      <c r="B169" s="17"/>
      <c r="C169" s="17"/>
      <c r="D169" s="17"/>
      <c r="E169" s="17"/>
      <c r="F169" s="17"/>
      <c r="G169" s="17"/>
      <c r="H169" s="17"/>
      <c r="I169" s="16"/>
      <c r="J169" s="17"/>
      <c r="K169" s="17"/>
      <c r="L169" s="17"/>
      <c r="M169" s="17"/>
      <c r="N169" s="16"/>
      <c r="O169" s="17"/>
      <c r="P169" s="17"/>
      <c r="Q169" s="17"/>
      <c r="R169" s="17"/>
      <c r="S169" s="17"/>
      <c r="T169" s="17"/>
      <c r="U169" s="17"/>
      <c r="V169" s="16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</row>
    <row r="170" spans="1:107">
      <c r="A170" s="16"/>
      <c r="B170" s="17"/>
      <c r="C170" s="17"/>
      <c r="D170" s="17"/>
      <c r="E170" s="17"/>
      <c r="F170" s="17"/>
      <c r="G170" s="17"/>
      <c r="H170" s="17"/>
      <c r="I170" s="16"/>
      <c r="J170" s="17"/>
      <c r="K170" s="17"/>
      <c r="L170" s="17"/>
      <c r="M170" s="17"/>
      <c r="N170" s="16"/>
      <c r="O170" s="17"/>
      <c r="P170" s="17"/>
      <c r="Q170" s="17"/>
      <c r="R170" s="17"/>
      <c r="S170" s="17"/>
      <c r="T170" s="17"/>
      <c r="U170" s="17"/>
      <c r="V170" s="16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</row>
    <row r="171" spans="1:107">
      <c r="A171" s="16"/>
      <c r="B171" s="17"/>
      <c r="C171" s="17"/>
      <c r="D171" s="17"/>
      <c r="E171" s="17"/>
      <c r="F171" s="17"/>
      <c r="G171" s="17"/>
      <c r="H171" s="17"/>
      <c r="I171" s="16"/>
      <c r="J171" s="17"/>
      <c r="K171" s="17"/>
      <c r="L171" s="17"/>
      <c r="M171" s="17"/>
      <c r="N171" s="16"/>
      <c r="O171" s="17"/>
      <c r="P171" s="17"/>
      <c r="Q171" s="17"/>
      <c r="R171" s="17"/>
      <c r="S171" s="17"/>
      <c r="T171" s="17"/>
      <c r="U171" s="17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</row>
    <row r="172" spans="1:107">
      <c r="A172" s="16"/>
      <c r="B172" s="17"/>
      <c r="C172" s="17"/>
      <c r="D172" s="17"/>
      <c r="E172" s="17"/>
      <c r="F172" s="17"/>
      <c r="G172" s="17"/>
      <c r="H172" s="17"/>
      <c r="I172" s="16"/>
      <c r="J172" s="17"/>
      <c r="K172" s="17"/>
      <c r="L172" s="17"/>
      <c r="M172" s="17"/>
      <c r="N172" s="16"/>
      <c r="O172" s="17"/>
      <c r="P172" s="17"/>
      <c r="Q172" s="17"/>
      <c r="R172" s="17"/>
      <c r="S172" s="17"/>
      <c r="T172" s="17"/>
      <c r="U172" s="17"/>
      <c r="V172" s="16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</row>
    <row r="173" spans="1:107">
      <c r="A173" s="16"/>
      <c r="B173" s="17"/>
      <c r="C173" s="17"/>
      <c r="D173" s="17"/>
      <c r="E173" s="17"/>
      <c r="F173" s="17"/>
      <c r="G173" s="17"/>
      <c r="H173" s="17"/>
      <c r="I173" s="16"/>
      <c r="J173" s="17"/>
      <c r="K173" s="17"/>
      <c r="L173" s="17"/>
      <c r="M173" s="17"/>
      <c r="N173" s="16"/>
      <c r="O173" s="17"/>
      <c r="P173" s="17"/>
      <c r="Q173" s="17"/>
      <c r="R173" s="17"/>
      <c r="S173" s="17"/>
      <c r="T173" s="17"/>
      <c r="U173" s="17"/>
      <c r="V173" s="16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</row>
    <row r="174" spans="1:107">
      <c r="A174" s="16"/>
      <c r="B174" s="17"/>
      <c r="C174" s="17"/>
      <c r="D174" s="17"/>
      <c r="E174" s="17"/>
      <c r="F174" s="17"/>
      <c r="G174" s="17"/>
      <c r="H174" s="17"/>
      <c r="I174" s="16"/>
      <c r="J174" s="17"/>
      <c r="K174" s="17"/>
      <c r="L174" s="17"/>
      <c r="M174" s="17"/>
      <c r="N174" s="16"/>
      <c r="O174" s="17"/>
      <c r="P174" s="17"/>
      <c r="Q174" s="17"/>
      <c r="R174" s="17"/>
      <c r="S174" s="17"/>
      <c r="T174" s="17"/>
      <c r="U174" s="17"/>
      <c r="V174" s="16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</row>
    <row r="175" spans="1:107">
      <c r="A175" s="16"/>
      <c r="B175" s="17"/>
      <c r="C175" s="17"/>
      <c r="D175" s="17"/>
      <c r="E175" s="17"/>
      <c r="F175" s="17"/>
      <c r="G175" s="17"/>
      <c r="H175" s="17"/>
      <c r="I175" s="16"/>
      <c r="J175" s="17"/>
      <c r="K175" s="17"/>
      <c r="L175" s="17"/>
      <c r="M175" s="17"/>
      <c r="N175" s="16"/>
      <c r="O175" s="17"/>
      <c r="P175" s="17"/>
      <c r="Q175" s="17"/>
      <c r="R175" s="17"/>
      <c r="S175" s="17"/>
      <c r="T175" s="17"/>
      <c r="U175" s="17"/>
      <c r="V175" s="16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</row>
    <row r="176" spans="1:107">
      <c r="A176" s="16"/>
      <c r="B176" s="17"/>
      <c r="C176" s="17"/>
      <c r="D176" s="17"/>
      <c r="E176" s="17"/>
      <c r="F176" s="17"/>
      <c r="G176" s="17"/>
      <c r="H176" s="17"/>
      <c r="I176" s="16"/>
      <c r="J176" s="17"/>
      <c r="K176" s="17"/>
      <c r="L176" s="17"/>
      <c r="M176" s="17"/>
      <c r="N176" s="16"/>
      <c r="O176" s="17"/>
      <c r="P176" s="17"/>
      <c r="Q176" s="17"/>
      <c r="R176" s="17"/>
      <c r="S176" s="17"/>
      <c r="T176" s="17"/>
      <c r="U176" s="17"/>
      <c r="V176" s="16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</row>
    <row r="177" spans="1:107">
      <c r="A177" s="16"/>
      <c r="B177" s="17"/>
      <c r="C177" s="17"/>
      <c r="D177" s="17"/>
      <c r="E177" s="17"/>
      <c r="F177" s="17"/>
      <c r="G177" s="17"/>
      <c r="H177" s="17"/>
      <c r="I177" s="16"/>
      <c r="J177" s="17"/>
      <c r="K177" s="17"/>
      <c r="L177" s="17"/>
      <c r="M177" s="17"/>
      <c r="N177" s="16"/>
      <c r="O177" s="17"/>
      <c r="P177" s="17"/>
      <c r="Q177" s="17"/>
      <c r="R177" s="17"/>
      <c r="S177" s="17"/>
      <c r="T177" s="17"/>
      <c r="U177" s="17"/>
      <c r="V177" s="16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</row>
    <row r="178" spans="1:107">
      <c r="A178" s="16"/>
      <c r="B178" s="17"/>
      <c r="C178" s="17"/>
      <c r="D178" s="17"/>
      <c r="E178" s="17"/>
      <c r="F178" s="17"/>
      <c r="G178" s="17"/>
      <c r="H178" s="17"/>
      <c r="I178" s="16"/>
      <c r="J178" s="17"/>
      <c r="K178" s="17"/>
      <c r="L178" s="17"/>
      <c r="M178" s="17"/>
      <c r="N178" s="16"/>
      <c r="O178" s="17"/>
      <c r="P178" s="17"/>
      <c r="Q178" s="17"/>
      <c r="R178" s="17"/>
      <c r="S178" s="17"/>
      <c r="T178" s="17"/>
      <c r="U178" s="17"/>
      <c r="V178" s="16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</row>
    <row r="179" spans="1:107">
      <c r="A179" s="16"/>
      <c r="B179" s="17"/>
      <c r="C179" s="17"/>
      <c r="D179" s="17"/>
      <c r="E179" s="17"/>
      <c r="F179" s="17"/>
      <c r="G179" s="17"/>
      <c r="H179" s="17"/>
      <c r="I179" s="16"/>
      <c r="J179" s="17"/>
      <c r="K179" s="17"/>
      <c r="L179" s="17"/>
      <c r="M179" s="17"/>
      <c r="N179" s="16"/>
      <c r="O179" s="17"/>
      <c r="P179" s="17"/>
      <c r="Q179" s="17"/>
      <c r="R179" s="17"/>
      <c r="S179" s="17"/>
      <c r="T179" s="17"/>
      <c r="U179" s="17"/>
      <c r="V179" s="16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</row>
    <row r="180" spans="1:107">
      <c r="A180" s="16"/>
      <c r="B180" s="17"/>
      <c r="C180" s="17"/>
      <c r="D180" s="17"/>
      <c r="E180" s="17"/>
      <c r="F180" s="17"/>
      <c r="G180" s="17"/>
      <c r="H180" s="17"/>
      <c r="I180" s="16"/>
      <c r="J180" s="17"/>
      <c r="K180" s="17"/>
      <c r="L180" s="17"/>
      <c r="M180" s="17"/>
      <c r="N180" s="16"/>
      <c r="O180" s="17"/>
      <c r="P180" s="17"/>
      <c r="Q180" s="17"/>
      <c r="R180" s="17"/>
      <c r="S180" s="17"/>
      <c r="T180" s="17"/>
      <c r="U180" s="17"/>
      <c r="V180" s="16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</row>
    <row r="181" spans="1:107">
      <c r="A181" s="16"/>
      <c r="B181" s="17"/>
      <c r="C181" s="17"/>
      <c r="D181" s="17"/>
      <c r="E181" s="17"/>
      <c r="F181" s="17"/>
      <c r="G181" s="17"/>
      <c r="H181" s="17"/>
      <c r="I181" s="16"/>
      <c r="J181" s="17"/>
      <c r="K181" s="17"/>
      <c r="L181" s="17"/>
      <c r="M181" s="17"/>
      <c r="N181" s="16"/>
      <c r="O181" s="17"/>
      <c r="P181" s="17"/>
      <c r="Q181" s="17"/>
      <c r="R181" s="17"/>
      <c r="S181" s="17"/>
      <c r="T181" s="17"/>
      <c r="U181" s="17"/>
      <c r="V181" s="16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</row>
    <row r="182" spans="1:107">
      <c r="A182" s="16"/>
      <c r="B182" s="17"/>
      <c r="C182" s="17"/>
      <c r="D182" s="17"/>
      <c r="E182" s="17"/>
      <c r="F182" s="17"/>
      <c r="G182" s="17"/>
      <c r="H182" s="17"/>
      <c r="I182" s="16"/>
      <c r="J182" s="17"/>
      <c r="K182" s="17"/>
      <c r="L182" s="17"/>
      <c r="M182" s="17"/>
      <c r="N182" s="16"/>
      <c r="O182" s="17"/>
      <c r="P182" s="17"/>
      <c r="Q182" s="17"/>
      <c r="R182" s="17"/>
      <c r="S182" s="17"/>
      <c r="T182" s="17"/>
      <c r="U182" s="17"/>
      <c r="V182" s="16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</row>
    <row r="183" spans="1:107">
      <c r="A183" s="16"/>
      <c r="B183" s="17"/>
      <c r="C183" s="17"/>
      <c r="D183" s="17"/>
      <c r="E183" s="17"/>
      <c r="F183" s="17"/>
      <c r="G183" s="17"/>
      <c r="H183" s="17"/>
      <c r="I183" s="16"/>
      <c r="J183" s="17"/>
      <c r="K183" s="17"/>
      <c r="L183" s="17"/>
      <c r="M183" s="17"/>
      <c r="N183" s="16"/>
      <c r="O183" s="17"/>
      <c r="P183" s="17"/>
      <c r="Q183" s="17"/>
      <c r="R183" s="17"/>
      <c r="S183" s="17"/>
      <c r="T183" s="17"/>
      <c r="U183" s="17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</row>
    <row r="184" spans="1:107">
      <c r="A184" s="16"/>
      <c r="B184" s="17"/>
      <c r="C184" s="17"/>
      <c r="D184" s="17"/>
      <c r="E184" s="17"/>
      <c r="F184" s="17"/>
      <c r="G184" s="17"/>
      <c r="H184" s="17"/>
      <c r="I184" s="16"/>
      <c r="J184" s="17"/>
      <c r="K184" s="17"/>
      <c r="L184" s="17"/>
      <c r="M184" s="17"/>
      <c r="N184" s="16"/>
      <c r="O184" s="17"/>
      <c r="P184" s="17"/>
      <c r="Q184" s="17"/>
      <c r="R184" s="17"/>
      <c r="S184" s="17"/>
      <c r="T184" s="17"/>
      <c r="U184" s="17"/>
      <c r="V184" s="16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</row>
    <row r="185" spans="1:107">
      <c r="A185" s="16"/>
      <c r="B185" s="17"/>
      <c r="C185" s="17"/>
      <c r="D185" s="17"/>
      <c r="E185" s="17"/>
      <c r="F185" s="17"/>
      <c r="G185" s="17"/>
      <c r="H185" s="17"/>
      <c r="I185" s="16"/>
      <c r="J185" s="17"/>
      <c r="K185" s="17"/>
      <c r="L185" s="17"/>
      <c r="M185" s="17"/>
      <c r="N185" s="16"/>
      <c r="O185" s="17"/>
      <c r="P185" s="17"/>
      <c r="Q185" s="17"/>
      <c r="R185" s="17"/>
      <c r="S185" s="17"/>
      <c r="T185" s="17"/>
      <c r="U185" s="17"/>
      <c r="V185" s="16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</row>
    <row r="186" spans="1:107">
      <c r="A186" s="16"/>
      <c r="B186" s="17"/>
      <c r="C186" s="17"/>
      <c r="D186" s="17"/>
      <c r="E186" s="17"/>
      <c r="F186" s="17"/>
      <c r="G186" s="17"/>
      <c r="H186" s="17"/>
      <c r="I186" s="16"/>
      <c r="J186" s="17"/>
      <c r="K186" s="17"/>
      <c r="L186" s="17"/>
      <c r="M186" s="17"/>
      <c r="N186" s="16"/>
      <c r="O186" s="17"/>
      <c r="P186" s="17"/>
      <c r="Q186" s="17"/>
      <c r="R186" s="17"/>
      <c r="S186" s="17"/>
      <c r="T186" s="17"/>
      <c r="U186" s="17"/>
      <c r="V186" s="16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</row>
    <row r="187" spans="1:107">
      <c r="A187" s="16"/>
      <c r="B187" s="17"/>
      <c r="C187" s="17"/>
      <c r="D187" s="17"/>
      <c r="E187" s="17"/>
      <c r="F187" s="17"/>
      <c r="G187" s="17"/>
      <c r="H187" s="17"/>
      <c r="I187" s="16"/>
      <c r="J187" s="17"/>
      <c r="K187" s="17"/>
      <c r="L187" s="17"/>
      <c r="M187" s="17"/>
      <c r="N187" s="16"/>
      <c r="O187" s="17"/>
      <c r="P187" s="17"/>
      <c r="Q187" s="17"/>
      <c r="R187" s="17"/>
      <c r="S187" s="17"/>
      <c r="T187" s="17"/>
      <c r="U187" s="17"/>
      <c r="V187" s="16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</row>
    <row r="188" spans="1:107">
      <c r="A188" s="16"/>
      <c r="B188" s="17"/>
      <c r="C188" s="17"/>
      <c r="D188" s="17"/>
      <c r="E188" s="17"/>
      <c r="F188" s="17"/>
      <c r="G188" s="17"/>
      <c r="H188" s="17"/>
      <c r="I188" s="16"/>
      <c r="J188" s="17"/>
      <c r="K188" s="17"/>
      <c r="L188" s="17"/>
      <c r="M188" s="17"/>
      <c r="N188" s="16"/>
      <c r="O188" s="17"/>
      <c r="P188" s="17"/>
      <c r="Q188" s="17"/>
      <c r="R188" s="17"/>
      <c r="S188" s="17"/>
      <c r="T188" s="17"/>
      <c r="U188" s="17"/>
      <c r="V188" s="16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</row>
    <row r="189" spans="1:107">
      <c r="A189" s="16"/>
      <c r="B189" s="17"/>
      <c r="C189" s="17"/>
      <c r="D189" s="17"/>
      <c r="E189" s="17"/>
      <c r="F189" s="17"/>
      <c r="G189" s="17"/>
      <c r="H189" s="17"/>
      <c r="I189" s="16"/>
      <c r="J189" s="17"/>
      <c r="K189" s="17"/>
      <c r="L189" s="17"/>
      <c r="M189" s="17"/>
      <c r="N189" s="16"/>
      <c r="O189" s="17"/>
      <c r="P189" s="17"/>
      <c r="Q189" s="17"/>
      <c r="R189" s="17"/>
      <c r="S189" s="17"/>
      <c r="T189" s="17"/>
      <c r="U189" s="17"/>
      <c r="V189" s="16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</row>
    <row r="190" spans="1:107">
      <c r="A190" s="16"/>
      <c r="B190" s="17"/>
      <c r="C190" s="17"/>
      <c r="D190" s="17"/>
      <c r="E190" s="17"/>
      <c r="F190" s="17"/>
      <c r="G190" s="17"/>
      <c r="H190" s="17"/>
      <c r="I190" s="16"/>
      <c r="J190" s="17"/>
      <c r="K190" s="17"/>
      <c r="L190" s="17"/>
      <c r="M190" s="17"/>
      <c r="N190" s="16"/>
      <c r="O190" s="17"/>
      <c r="P190" s="17"/>
      <c r="Q190" s="17"/>
      <c r="R190" s="17"/>
      <c r="S190" s="17"/>
      <c r="T190" s="17"/>
      <c r="U190" s="17"/>
      <c r="V190" s="16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</row>
    <row r="191" spans="1:107">
      <c r="A191" s="16"/>
      <c r="B191" s="17"/>
      <c r="C191" s="17"/>
      <c r="D191" s="17"/>
      <c r="E191" s="17"/>
      <c r="F191" s="17"/>
      <c r="G191" s="17"/>
      <c r="H191" s="17"/>
      <c r="I191" s="16"/>
      <c r="J191" s="17"/>
      <c r="K191" s="17"/>
      <c r="L191" s="17"/>
      <c r="M191" s="17"/>
      <c r="N191" s="16"/>
      <c r="O191" s="17"/>
      <c r="P191" s="17"/>
      <c r="Q191" s="17"/>
      <c r="R191" s="17"/>
      <c r="S191" s="17"/>
      <c r="T191" s="17"/>
      <c r="U191" s="17"/>
      <c r="V191" s="16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</row>
    <row r="192" spans="1:107">
      <c r="A192" s="16"/>
      <c r="B192" s="17"/>
      <c r="C192" s="17"/>
      <c r="D192" s="17"/>
      <c r="E192" s="17"/>
      <c r="F192" s="17"/>
      <c r="G192" s="17"/>
      <c r="H192" s="17"/>
      <c r="I192" s="16"/>
      <c r="J192" s="17"/>
      <c r="K192" s="17"/>
      <c r="L192" s="17"/>
      <c r="M192" s="17"/>
      <c r="N192" s="16"/>
      <c r="O192" s="17"/>
      <c r="P192" s="17"/>
      <c r="Q192" s="17"/>
      <c r="R192" s="17"/>
      <c r="S192" s="17"/>
      <c r="T192" s="17"/>
      <c r="U192" s="17"/>
      <c r="V192" s="16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</row>
    <row r="193" spans="1:107">
      <c r="A193" s="16"/>
      <c r="B193" s="17"/>
      <c r="C193" s="17"/>
      <c r="D193" s="17"/>
      <c r="E193" s="17"/>
      <c r="F193" s="17"/>
      <c r="G193" s="17"/>
      <c r="H193" s="17"/>
      <c r="I193" s="16"/>
      <c r="J193" s="17"/>
      <c r="K193" s="17"/>
      <c r="L193" s="17"/>
      <c r="M193" s="17"/>
      <c r="N193" s="16"/>
      <c r="O193" s="17"/>
      <c r="P193" s="17"/>
      <c r="Q193" s="17"/>
      <c r="R193" s="17"/>
      <c r="S193" s="17"/>
      <c r="T193" s="17"/>
      <c r="U193" s="17"/>
      <c r="V193" s="16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</row>
    <row r="194" spans="1:107">
      <c r="A194" s="16"/>
      <c r="B194" s="17"/>
      <c r="C194" s="17"/>
      <c r="D194" s="17"/>
      <c r="E194" s="17"/>
      <c r="F194" s="17"/>
      <c r="G194" s="17"/>
      <c r="H194" s="17"/>
      <c r="I194" s="16"/>
      <c r="J194" s="17"/>
      <c r="K194" s="17"/>
      <c r="L194" s="17"/>
      <c r="M194" s="17"/>
      <c r="N194" s="16"/>
      <c r="O194" s="17"/>
      <c r="P194" s="17"/>
      <c r="Q194" s="17"/>
      <c r="R194" s="17"/>
      <c r="S194" s="17"/>
      <c r="T194" s="17"/>
      <c r="U194" s="17"/>
      <c r="V194" s="16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</row>
    <row r="195" spans="1:107">
      <c r="A195" s="16"/>
      <c r="B195" s="17"/>
      <c r="C195" s="17"/>
      <c r="D195" s="17"/>
      <c r="E195" s="17"/>
      <c r="F195" s="17"/>
      <c r="G195" s="17"/>
      <c r="H195" s="17"/>
      <c r="I195" s="16"/>
      <c r="J195" s="17"/>
      <c r="K195" s="17"/>
      <c r="L195" s="17"/>
      <c r="M195" s="17"/>
      <c r="N195" s="16"/>
      <c r="O195" s="17"/>
      <c r="P195" s="17"/>
      <c r="Q195" s="17"/>
      <c r="R195" s="17"/>
      <c r="S195" s="17"/>
      <c r="T195" s="17"/>
      <c r="U195" s="17"/>
      <c r="V195" s="16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</row>
    <row r="196" spans="1:107">
      <c r="A196" s="16"/>
      <c r="B196" s="17"/>
      <c r="C196" s="17"/>
      <c r="D196" s="17"/>
      <c r="E196" s="17"/>
      <c r="F196" s="17"/>
      <c r="G196" s="17"/>
      <c r="H196" s="17"/>
      <c r="I196" s="16"/>
      <c r="J196" s="17"/>
      <c r="K196" s="17"/>
      <c r="L196" s="17"/>
      <c r="M196" s="17"/>
      <c r="N196" s="16"/>
      <c r="O196" s="17"/>
      <c r="P196" s="17"/>
      <c r="Q196" s="17"/>
      <c r="R196" s="17"/>
      <c r="S196" s="17"/>
      <c r="T196" s="17"/>
      <c r="U196" s="17"/>
      <c r="V196" s="16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</row>
    <row r="197" spans="1:107">
      <c r="A197" s="16"/>
      <c r="B197" s="17"/>
      <c r="C197" s="17"/>
      <c r="D197" s="17"/>
      <c r="E197" s="17"/>
      <c r="F197" s="17"/>
      <c r="G197" s="17"/>
      <c r="H197" s="17"/>
      <c r="I197" s="16"/>
      <c r="J197" s="17"/>
      <c r="K197" s="17"/>
      <c r="L197" s="17"/>
      <c r="M197" s="17"/>
      <c r="N197" s="16"/>
      <c r="O197" s="17"/>
      <c r="P197" s="17"/>
      <c r="Q197" s="17"/>
      <c r="R197" s="17"/>
      <c r="S197" s="17"/>
      <c r="T197" s="17"/>
      <c r="U197" s="17"/>
      <c r="V197" s="16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</row>
    <row r="198" spans="1:107">
      <c r="A198" s="16"/>
      <c r="B198" s="17"/>
      <c r="C198" s="17"/>
      <c r="D198" s="17"/>
      <c r="E198" s="17"/>
      <c r="F198" s="17"/>
      <c r="G198" s="17"/>
      <c r="H198" s="17"/>
      <c r="I198" s="16"/>
      <c r="J198" s="17"/>
      <c r="K198" s="17"/>
      <c r="L198" s="17"/>
      <c r="M198" s="17"/>
      <c r="N198" s="16"/>
      <c r="O198" s="17"/>
      <c r="P198" s="17"/>
      <c r="Q198" s="17"/>
      <c r="R198" s="17"/>
      <c r="S198" s="17"/>
      <c r="T198" s="17"/>
      <c r="U198" s="17"/>
      <c r="V198" s="16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</row>
    <row r="199" spans="1:107">
      <c r="A199" s="16"/>
      <c r="B199" s="17"/>
      <c r="C199" s="17"/>
      <c r="D199" s="17"/>
      <c r="E199" s="17"/>
      <c r="F199" s="17"/>
      <c r="G199" s="17"/>
      <c r="H199" s="17"/>
      <c r="I199" s="16"/>
      <c r="J199" s="17"/>
      <c r="K199" s="17"/>
      <c r="L199" s="17"/>
      <c r="M199" s="17"/>
      <c r="N199" s="16"/>
      <c r="O199" s="17"/>
      <c r="P199" s="17"/>
      <c r="Q199" s="17"/>
      <c r="R199" s="17"/>
      <c r="S199" s="17"/>
      <c r="T199" s="17"/>
      <c r="U199" s="17"/>
      <c r="V199" s="16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</row>
    <row r="200" spans="1:107">
      <c r="A200" s="16"/>
      <c r="B200" s="17"/>
      <c r="C200" s="17"/>
      <c r="D200" s="17"/>
      <c r="E200" s="17"/>
      <c r="F200" s="17"/>
      <c r="G200" s="17"/>
      <c r="H200" s="17"/>
      <c r="I200" s="16"/>
      <c r="J200" s="17"/>
      <c r="K200" s="17"/>
      <c r="L200" s="17"/>
      <c r="M200" s="17"/>
      <c r="N200" s="16"/>
      <c r="O200" s="17"/>
      <c r="P200" s="17"/>
      <c r="Q200" s="17"/>
      <c r="R200" s="17"/>
      <c r="S200" s="17"/>
      <c r="T200" s="17"/>
      <c r="U200" s="17"/>
      <c r="V200" s="16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</row>
    <row r="201" spans="1:107">
      <c r="A201" s="16"/>
      <c r="B201" s="17"/>
      <c r="C201" s="17"/>
      <c r="D201" s="17"/>
      <c r="E201" s="17"/>
      <c r="F201" s="17"/>
      <c r="G201" s="17"/>
      <c r="H201" s="17"/>
      <c r="I201" s="16"/>
      <c r="J201" s="17"/>
      <c r="K201" s="17"/>
      <c r="L201" s="17"/>
      <c r="M201" s="17"/>
      <c r="N201" s="16"/>
      <c r="O201" s="17"/>
      <c r="P201" s="17"/>
      <c r="Q201" s="17"/>
      <c r="R201" s="17"/>
      <c r="S201" s="17"/>
      <c r="T201" s="17"/>
      <c r="U201" s="17"/>
      <c r="V201" s="16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</row>
    <row r="202" spans="1:107">
      <c r="A202" s="16"/>
      <c r="B202" s="17"/>
      <c r="C202" s="17"/>
      <c r="D202" s="17"/>
      <c r="E202" s="17"/>
      <c r="F202" s="17"/>
      <c r="G202" s="17"/>
      <c r="H202" s="17"/>
      <c r="I202" s="16"/>
      <c r="J202" s="17"/>
      <c r="K202" s="17"/>
      <c r="L202" s="17"/>
      <c r="M202" s="17"/>
      <c r="N202" s="16"/>
      <c r="O202" s="17"/>
      <c r="P202" s="17"/>
      <c r="Q202" s="17"/>
      <c r="R202" s="17"/>
      <c r="S202" s="17"/>
      <c r="T202" s="17"/>
      <c r="U202" s="17"/>
      <c r="V202" s="16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</row>
    <row r="203" spans="1:107">
      <c r="A203" s="16"/>
      <c r="B203" s="17"/>
      <c r="C203" s="17"/>
      <c r="D203" s="17"/>
      <c r="E203" s="17"/>
      <c r="F203" s="17"/>
      <c r="G203" s="17"/>
      <c r="H203" s="17"/>
      <c r="I203" s="16"/>
      <c r="J203" s="17"/>
      <c r="K203" s="17"/>
      <c r="L203" s="17"/>
      <c r="M203" s="17"/>
      <c r="N203" s="16"/>
      <c r="O203" s="17"/>
      <c r="P203" s="17"/>
      <c r="Q203" s="17"/>
      <c r="R203" s="17"/>
      <c r="S203" s="17"/>
      <c r="T203" s="17"/>
      <c r="U203" s="17"/>
      <c r="V203" s="16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</row>
    <row r="204" spans="1:107">
      <c r="A204" s="16"/>
      <c r="B204" s="17"/>
      <c r="C204" s="17"/>
      <c r="D204" s="17"/>
      <c r="E204" s="17"/>
      <c r="F204" s="17"/>
      <c r="G204" s="17"/>
      <c r="H204" s="17"/>
      <c r="I204" s="16"/>
      <c r="J204" s="17"/>
      <c r="K204" s="17"/>
      <c r="L204" s="17"/>
      <c r="M204" s="17"/>
      <c r="N204" s="16"/>
      <c r="O204" s="17"/>
      <c r="P204" s="17"/>
      <c r="Q204" s="17"/>
      <c r="R204" s="17"/>
      <c r="S204" s="17"/>
      <c r="T204" s="17"/>
      <c r="U204" s="17"/>
      <c r="V204" s="16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</row>
    <row r="205" spans="1:107">
      <c r="A205" s="16"/>
      <c r="B205" s="17"/>
      <c r="C205" s="17"/>
      <c r="D205" s="17"/>
      <c r="E205" s="17"/>
      <c r="F205" s="17"/>
      <c r="G205" s="17"/>
      <c r="H205" s="17"/>
      <c r="I205" s="16"/>
      <c r="J205" s="17"/>
      <c r="K205" s="17"/>
      <c r="L205" s="17"/>
      <c r="M205" s="17"/>
      <c r="N205" s="16"/>
      <c r="O205" s="17"/>
      <c r="P205" s="17"/>
      <c r="Q205" s="17"/>
      <c r="R205" s="17"/>
      <c r="S205" s="17"/>
      <c r="T205" s="17"/>
      <c r="U205" s="17"/>
      <c r="V205" s="16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</row>
    <row r="206" spans="1:107">
      <c r="A206" s="16"/>
      <c r="B206" s="17"/>
      <c r="C206" s="17"/>
      <c r="D206" s="17"/>
      <c r="E206" s="17"/>
      <c r="F206" s="17"/>
      <c r="G206" s="17"/>
      <c r="H206" s="17"/>
      <c r="I206" s="16"/>
      <c r="J206" s="17"/>
      <c r="K206" s="17"/>
      <c r="L206" s="17"/>
      <c r="M206" s="17"/>
      <c r="N206" s="16"/>
      <c r="O206" s="17"/>
      <c r="P206" s="17"/>
      <c r="Q206" s="17"/>
      <c r="R206" s="17"/>
      <c r="S206" s="17"/>
      <c r="T206" s="17"/>
      <c r="U206" s="17"/>
      <c r="V206" s="16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</row>
    <row r="207" spans="1:107">
      <c r="A207" s="16"/>
      <c r="B207" s="17"/>
      <c r="C207" s="17"/>
      <c r="D207" s="17"/>
      <c r="E207" s="17"/>
      <c r="F207" s="17"/>
      <c r="G207" s="17"/>
      <c r="H207" s="17"/>
      <c r="I207" s="16"/>
      <c r="J207" s="17"/>
      <c r="K207" s="17"/>
      <c r="L207" s="17"/>
      <c r="M207" s="17"/>
      <c r="N207" s="16"/>
      <c r="O207" s="17"/>
      <c r="P207" s="17"/>
      <c r="Q207" s="17"/>
      <c r="R207" s="17"/>
      <c r="S207" s="17"/>
      <c r="T207" s="17"/>
      <c r="U207" s="17"/>
      <c r="V207" s="16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</row>
    <row r="208" spans="1:107">
      <c r="A208" s="16"/>
      <c r="B208" s="17"/>
      <c r="C208" s="17"/>
      <c r="D208" s="17"/>
      <c r="E208" s="17"/>
      <c r="F208" s="17"/>
      <c r="G208" s="17"/>
      <c r="H208" s="17"/>
      <c r="I208" s="16"/>
      <c r="J208" s="17"/>
      <c r="K208" s="17"/>
      <c r="L208" s="17"/>
      <c r="M208" s="17"/>
      <c r="N208" s="16"/>
      <c r="O208" s="17"/>
      <c r="P208" s="17"/>
      <c r="Q208" s="17"/>
      <c r="R208" s="17"/>
      <c r="S208" s="17"/>
      <c r="T208" s="17"/>
      <c r="U208" s="17"/>
      <c r="V208" s="16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</row>
    <row r="209" spans="1:107">
      <c r="A209" s="16"/>
      <c r="B209" s="17"/>
      <c r="C209" s="17"/>
      <c r="D209" s="17"/>
      <c r="E209" s="17"/>
      <c r="F209" s="17"/>
      <c r="G209" s="17"/>
      <c r="H209" s="17"/>
      <c r="I209" s="16"/>
      <c r="J209" s="17"/>
      <c r="K209" s="17"/>
      <c r="L209" s="17"/>
      <c r="M209" s="17"/>
      <c r="N209" s="16"/>
      <c r="O209" s="17"/>
      <c r="P209" s="17"/>
      <c r="Q209" s="17"/>
      <c r="R209" s="17"/>
      <c r="S209" s="17"/>
      <c r="T209" s="17"/>
      <c r="U209" s="17"/>
      <c r="V209" s="16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</row>
    <row r="210" spans="1:107">
      <c r="A210" s="16"/>
      <c r="B210" s="17"/>
      <c r="C210" s="17"/>
      <c r="D210" s="17"/>
      <c r="E210" s="17"/>
      <c r="F210" s="17"/>
      <c r="G210" s="17"/>
      <c r="H210" s="17"/>
      <c r="I210" s="16"/>
      <c r="J210" s="17"/>
      <c r="K210" s="17"/>
      <c r="L210" s="17"/>
      <c r="M210" s="17"/>
      <c r="N210" s="16"/>
      <c r="O210" s="17"/>
      <c r="P210" s="17"/>
      <c r="Q210" s="17"/>
      <c r="R210" s="17"/>
      <c r="S210" s="17"/>
      <c r="T210" s="17"/>
      <c r="U210" s="17"/>
      <c r="V210" s="16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</row>
    <row r="211" spans="1:107">
      <c r="A211" s="16"/>
      <c r="B211" s="17"/>
      <c r="C211" s="17"/>
      <c r="D211" s="17"/>
      <c r="E211" s="17"/>
      <c r="F211" s="17"/>
      <c r="G211" s="17"/>
      <c r="H211" s="17"/>
      <c r="I211" s="16"/>
      <c r="J211" s="17"/>
      <c r="K211" s="17"/>
      <c r="L211" s="17"/>
      <c r="M211" s="17"/>
      <c r="N211" s="16"/>
      <c r="O211" s="17"/>
      <c r="P211" s="17"/>
      <c r="Q211" s="17"/>
      <c r="R211" s="17"/>
      <c r="S211" s="17"/>
      <c r="T211" s="17"/>
      <c r="U211" s="17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</row>
    <row r="212" spans="1:107">
      <c r="A212" s="16"/>
      <c r="B212" s="17"/>
      <c r="C212" s="17"/>
      <c r="D212" s="17"/>
      <c r="E212" s="17"/>
      <c r="F212" s="17"/>
      <c r="G212" s="17"/>
      <c r="H212" s="17"/>
      <c r="I212" s="16"/>
      <c r="J212" s="17"/>
      <c r="K212" s="17"/>
      <c r="L212" s="17"/>
      <c r="M212" s="17"/>
      <c r="N212" s="16"/>
      <c r="O212" s="17"/>
      <c r="P212" s="17"/>
      <c r="Q212" s="17"/>
      <c r="R212" s="17"/>
      <c r="S212" s="17"/>
      <c r="T212" s="17"/>
      <c r="U212" s="17"/>
      <c r="V212" s="16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</row>
    <row r="213" spans="1:107">
      <c r="A213" s="16"/>
      <c r="B213" s="17"/>
      <c r="C213" s="17"/>
      <c r="D213" s="17"/>
      <c r="E213" s="17"/>
      <c r="F213" s="17"/>
      <c r="G213" s="17"/>
      <c r="H213" s="17"/>
      <c r="I213" s="16"/>
      <c r="J213" s="17"/>
      <c r="K213" s="17"/>
      <c r="L213" s="17"/>
      <c r="M213" s="17"/>
      <c r="N213" s="16"/>
      <c r="O213" s="17"/>
      <c r="P213" s="17"/>
      <c r="Q213" s="17"/>
      <c r="R213" s="17"/>
      <c r="S213" s="17"/>
      <c r="T213" s="17"/>
      <c r="U213" s="17"/>
      <c r="V213" s="16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</row>
    <row r="214" spans="1:107">
      <c r="A214" s="16"/>
      <c r="B214" s="17"/>
      <c r="C214" s="17"/>
      <c r="D214" s="17"/>
      <c r="E214" s="17"/>
      <c r="F214" s="17"/>
      <c r="G214" s="17"/>
      <c r="H214" s="17"/>
      <c r="I214" s="16"/>
      <c r="J214" s="17"/>
      <c r="K214" s="17"/>
      <c r="L214" s="17"/>
      <c r="M214" s="17"/>
      <c r="N214" s="16"/>
      <c r="O214" s="17"/>
      <c r="P214" s="17"/>
      <c r="Q214" s="17"/>
      <c r="R214" s="17"/>
      <c r="S214" s="17"/>
      <c r="T214" s="17"/>
      <c r="U214" s="17"/>
      <c r="V214" s="16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</row>
    <row r="215" spans="1:107">
      <c r="A215" s="16"/>
      <c r="B215" s="17"/>
      <c r="C215" s="17"/>
      <c r="D215" s="17"/>
      <c r="E215" s="17"/>
      <c r="F215" s="17"/>
      <c r="G215" s="17"/>
      <c r="H215" s="17"/>
      <c r="I215" s="16"/>
      <c r="J215" s="17"/>
      <c r="K215" s="17"/>
      <c r="L215" s="17"/>
      <c r="M215" s="17"/>
      <c r="N215" s="16"/>
      <c r="O215" s="17"/>
      <c r="P215" s="17"/>
      <c r="Q215" s="17"/>
      <c r="R215" s="17"/>
      <c r="S215" s="17"/>
      <c r="T215" s="17"/>
      <c r="U215" s="17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</row>
    <row r="216" spans="1:107">
      <c r="A216" s="16"/>
      <c r="B216" s="17"/>
      <c r="C216" s="17"/>
      <c r="D216" s="17"/>
      <c r="E216" s="17"/>
      <c r="F216" s="17"/>
      <c r="G216" s="17"/>
      <c r="H216" s="17"/>
      <c r="I216" s="16"/>
      <c r="J216" s="17"/>
      <c r="K216" s="17"/>
      <c r="L216" s="17"/>
      <c r="M216" s="17"/>
      <c r="N216" s="16"/>
      <c r="O216" s="17"/>
      <c r="P216" s="17"/>
      <c r="Q216" s="17"/>
      <c r="R216" s="17"/>
      <c r="S216" s="17"/>
      <c r="T216" s="17"/>
      <c r="U216" s="17"/>
      <c r="V216" s="16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</row>
    <row r="217" spans="1:107">
      <c r="A217" s="16"/>
      <c r="B217" s="17"/>
      <c r="C217" s="17"/>
      <c r="D217" s="17"/>
      <c r="E217" s="17"/>
      <c r="F217" s="17"/>
      <c r="G217" s="17"/>
      <c r="H217" s="17"/>
      <c r="I217" s="16"/>
      <c r="J217" s="17"/>
      <c r="K217" s="17"/>
      <c r="L217" s="17"/>
      <c r="M217" s="17"/>
      <c r="N217" s="16"/>
      <c r="O217" s="17"/>
      <c r="P217" s="17"/>
      <c r="Q217" s="17"/>
      <c r="R217" s="17"/>
      <c r="S217" s="17"/>
      <c r="T217" s="17"/>
      <c r="U217" s="17"/>
      <c r="V217" s="16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</row>
    <row r="218" spans="1:107">
      <c r="A218" s="16"/>
      <c r="B218" s="17"/>
      <c r="C218" s="17"/>
      <c r="D218" s="17"/>
      <c r="E218" s="17"/>
      <c r="F218" s="17"/>
      <c r="G218" s="17"/>
      <c r="H218" s="17"/>
      <c r="I218" s="16"/>
      <c r="J218" s="17"/>
      <c r="K218" s="17"/>
      <c r="L218" s="17"/>
      <c r="M218" s="17"/>
      <c r="N218" s="16"/>
      <c r="O218" s="17"/>
      <c r="P218" s="17"/>
      <c r="Q218" s="17"/>
      <c r="R218" s="17"/>
      <c r="S218" s="17"/>
      <c r="T218" s="17"/>
      <c r="U218" s="17"/>
      <c r="V218" s="16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</row>
    <row r="219" spans="1:107">
      <c r="A219" s="16"/>
      <c r="B219" s="17"/>
      <c r="C219" s="17"/>
      <c r="D219" s="17"/>
      <c r="E219" s="17"/>
      <c r="F219" s="17"/>
      <c r="G219" s="17"/>
      <c r="H219" s="17"/>
      <c r="I219" s="16"/>
      <c r="J219" s="17"/>
      <c r="K219" s="17"/>
      <c r="L219" s="17"/>
      <c r="M219" s="17"/>
      <c r="N219" s="16"/>
      <c r="O219" s="17"/>
      <c r="P219" s="17"/>
      <c r="Q219" s="17"/>
      <c r="R219" s="17"/>
      <c r="S219" s="17"/>
      <c r="T219" s="17"/>
      <c r="U219" s="17"/>
      <c r="V219" s="16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</row>
    <row r="220" spans="1:107">
      <c r="A220" s="16"/>
      <c r="B220" s="17"/>
      <c r="C220" s="17"/>
      <c r="D220" s="17"/>
      <c r="E220" s="17"/>
      <c r="F220" s="17"/>
      <c r="G220" s="17"/>
      <c r="H220" s="17"/>
      <c r="I220" s="16"/>
      <c r="J220" s="17"/>
      <c r="K220" s="17"/>
      <c r="L220" s="17"/>
      <c r="M220" s="17"/>
      <c r="N220" s="16"/>
      <c r="O220" s="17"/>
      <c r="P220" s="17"/>
      <c r="Q220" s="17"/>
      <c r="R220" s="17"/>
      <c r="S220" s="17"/>
      <c r="T220" s="17"/>
      <c r="U220" s="17"/>
      <c r="V220" s="16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</row>
    <row r="221" spans="1:107">
      <c r="A221" s="16"/>
      <c r="B221" s="17"/>
      <c r="C221" s="17"/>
      <c r="D221" s="17"/>
      <c r="E221" s="17"/>
      <c r="F221" s="17"/>
      <c r="G221" s="17"/>
      <c r="H221" s="17"/>
      <c r="I221" s="16"/>
      <c r="J221" s="17"/>
      <c r="K221" s="17"/>
      <c r="L221" s="17"/>
      <c r="M221" s="17"/>
      <c r="N221" s="16"/>
      <c r="O221" s="17"/>
      <c r="P221" s="17"/>
      <c r="Q221" s="17"/>
      <c r="R221" s="17"/>
      <c r="S221" s="17"/>
      <c r="T221" s="17"/>
      <c r="U221" s="17"/>
      <c r="V221" s="16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</row>
    <row r="222" spans="1:107">
      <c r="A222" s="16"/>
      <c r="B222" s="17"/>
      <c r="C222" s="17"/>
      <c r="D222" s="17"/>
      <c r="E222" s="17"/>
      <c r="F222" s="17"/>
      <c r="G222" s="17"/>
      <c r="H222" s="17"/>
      <c r="I222" s="16"/>
      <c r="J222" s="17"/>
      <c r="K222" s="17"/>
      <c r="L222" s="17"/>
      <c r="M222" s="17"/>
      <c r="N222" s="16"/>
      <c r="O222" s="17"/>
      <c r="P222" s="17"/>
      <c r="Q222" s="17"/>
      <c r="R222" s="17"/>
      <c r="S222" s="17"/>
      <c r="T222" s="17"/>
      <c r="U222" s="17"/>
      <c r="V222" s="16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</row>
    <row r="223" spans="1:107">
      <c r="A223" s="16"/>
      <c r="B223" s="17"/>
      <c r="C223" s="17"/>
      <c r="D223" s="17"/>
      <c r="E223" s="17"/>
      <c r="F223" s="17"/>
      <c r="G223" s="17"/>
      <c r="H223" s="17"/>
      <c r="I223" s="16"/>
      <c r="J223" s="17"/>
      <c r="K223" s="17"/>
      <c r="L223" s="17"/>
      <c r="M223" s="17"/>
      <c r="N223" s="16"/>
      <c r="O223" s="17"/>
      <c r="P223" s="17"/>
      <c r="Q223" s="17"/>
      <c r="R223" s="17"/>
      <c r="S223" s="17"/>
      <c r="T223" s="17"/>
      <c r="U223" s="17"/>
      <c r="V223" s="16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</row>
    <row r="224" spans="1:107">
      <c r="A224" s="16"/>
      <c r="B224" s="17"/>
      <c r="C224" s="17"/>
      <c r="D224" s="17"/>
      <c r="E224" s="17"/>
      <c r="F224" s="17"/>
      <c r="G224" s="17"/>
      <c r="H224" s="17"/>
      <c r="I224" s="16"/>
      <c r="J224" s="17"/>
      <c r="K224" s="17"/>
      <c r="L224" s="17"/>
      <c r="M224" s="17"/>
      <c r="N224" s="16"/>
      <c r="O224" s="17"/>
      <c r="P224" s="17"/>
      <c r="Q224" s="17"/>
      <c r="R224" s="17"/>
      <c r="S224" s="17"/>
      <c r="T224" s="17"/>
      <c r="U224" s="17"/>
      <c r="V224" s="16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</row>
    <row r="225" spans="1:107">
      <c r="A225" s="16"/>
      <c r="B225" s="17"/>
      <c r="C225" s="17"/>
      <c r="D225" s="17"/>
      <c r="E225" s="17"/>
      <c r="F225" s="17"/>
      <c r="G225" s="17"/>
      <c r="H225" s="17"/>
      <c r="I225" s="16"/>
      <c r="J225" s="17"/>
      <c r="K225" s="17"/>
      <c r="L225" s="17"/>
      <c r="M225" s="17"/>
      <c r="N225" s="16"/>
      <c r="O225" s="17"/>
      <c r="P225" s="17"/>
      <c r="Q225" s="17"/>
      <c r="R225" s="17"/>
      <c r="S225" s="17"/>
      <c r="T225" s="17"/>
      <c r="U225" s="17"/>
      <c r="V225" s="16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</row>
    <row r="226" spans="1:107">
      <c r="A226" s="16"/>
      <c r="B226" s="17"/>
      <c r="C226" s="17"/>
      <c r="D226" s="17"/>
      <c r="E226" s="17"/>
      <c r="F226" s="17"/>
      <c r="G226" s="17"/>
      <c r="H226" s="17"/>
      <c r="I226" s="16"/>
      <c r="J226" s="17"/>
      <c r="K226" s="17"/>
      <c r="L226" s="17"/>
      <c r="M226" s="17"/>
      <c r="N226" s="16"/>
      <c r="O226" s="17"/>
      <c r="P226" s="17"/>
      <c r="Q226" s="17"/>
      <c r="R226" s="17"/>
      <c r="S226" s="17"/>
      <c r="T226" s="17"/>
      <c r="U226" s="17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</row>
    <row r="227" spans="1:107">
      <c r="A227" s="16"/>
      <c r="B227" s="17"/>
      <c r="C227" s="17"/>
      <c r="D227" s="17"/>
      <c r="E227" s="17"/>
      <c r="F227" s="17"/>
      <c r="G227" s="17"/>
      <c r="H227" s="17"/>
      <c r="I227" s="16"/>
      <c r="J227" s="17"/>
      <c r="K227" s="17"/>
      <c r="L227" s="17"/>
      <c r="M227" s="17"/>
      <c r="N227" s="16"/>
      <c r="O227" s="17"/>
      <c r="P227" s="17"/>
      <c r="Q227" s="17"/>
      <c r="R227" s="17"/>
      <c r="S227" s="17"/>
      <c r="T227" s="17"/>
      <c r="U227" s="17"/>
      <c r="V227" s="16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</row>
    <row r="228" spans="1:107">
      <c r="A228" s="16"/>
      <c r="B228" s="17"/>
      <c r="C228" s="17"/>
      <c r="D228" s="17"/>
      <c r="E228" s="17"/>
      <c r="F228" s="17"/>
      <c r="G228" s="17"/>
      <c r="H228" s="17"/>
      <c r="I228" s="16"/>
      <c r="J228" s="17"/>
      <c r="K228" s="17"/>
      <c r="L228" s="17"/>
      <c r="M228" s="17"/>
      <c r="N228" s="16"/>
      <c r="O228" s="17"/>
      <c r="P228" s="17"/>
      <c r="Q228" s="17"/>
      <c r="R228" s="17"/>
      <c r="S228" s="17"/>
      <c r="T228" s="17"/>
      <c r="U228" s="17"/>
      <c r="V228" s="16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</row>
    <row r="229" spans="1:107">
      <c r="A229" s="16"/>
      <c r="B229" s="17"/>
      <c r="C229" s="17"/>
      <c r="D229" s="17"/>
      <c r="E229" s="17"/>
      <c r="F229" s="17"/>
      <c r="G229" s="17"/>
      <c r="H229" s="17"/>
      <c r="I229" s="16"/>
      <c r="J229" s="17"/>
      <c r="K229" s="17"/>
      <c r="L229" s="17"/>
      <c r="M229" s="17"/>
      <c r="N229" s="16"/>
      <c r="O229" s="17"/>
      <c r="P229" s="17"/>
      <c r="Q229" s="17"/>
      <c r="R229" s="17"/>
      <c r="S229" s="17"/>
      <c r="T229" s="17"/>
      <c r="U229" s="17"/>
      <c r="V229" s="16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</row>
    <row r="230" spans="1:107">
      <c r="A230" s="16"/>
      <c r="B230" s="17"/>
      <c r="C230" s="17"/>
      <c r="D230" s="17"/>
      <c r="E230" s="17"/>
      <c r="F230" s="17"/>
      <c r="G230" s="17"/>
      <c r="H230" s="17"/>
      <c r="I230" s="16"/>
      <c r="J230" s="17"/>
      <c r="K230" s="17"/>
      <c r="L230" s="17"/>
      <c r="M230" s="17"/>
      <c r="N230" s="16"/>
      <c r="O230" s="17"/>
      <c r="P230" s="17"/>
      <c r="Q230" s="17"/>
      <c r="R230" s="17"/>
      <c r="S230" s="17"/>
      <c r="T230" s="17"/>
      <c r="U230" s="17"/>
      <c r="V230" s="16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</row>
    <row r="231" spans="1:107">
      <c r="A231" s="16"/>
      <c r="B231" s="17"/>
      <c r="C231" s="17"/>
      <c r="D231" s="17"/>
      <c r="E231" s="17"/>
      <c r="F231" s="17"/>
      <c r="G231" s="17"/>
      <c r="H231" s="17"/>
      <c r="I231" s="16"/>
      <c r="J231" s="17"/>
      <c r="K231" s="17"/>
      <c r="L231" s="17"/>
      <c r="M231" s="17"/>
      <c r="N231" s="16"/>
      <c r="O231" s="17"/>
      <c r="P231" s="17"/>
      <c r="Q231" s="17"/>
      <c r="R231" s="17"/>
      <c r="S231" s="17"/>
      <c r="T231" s="17"/>
      <c r="U231" s="17"/>
      <c r="V231" s="16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</row>
    <row r="232" spans="1:107">
      <c r="A232" s="16"/>
      <c r="B232" s="17"/>
      <c r="C232" s="17"/>
      <c r="D232" s="17"/>
      <c r="E232" s="17"/>
      <c r="F232" s="17"/>
      <c r="G232" s="17"/>
      <c r="H232" s="17"/>
      <c r="I232" s="16"/>
      <c r="J232" s="17"/>
      <c r="K232" s="17"/>
      <c r="L232" s="17"/>
      <c r="M232" s="17"/>
      <c r="N232" s="16"/>
      <c r="O232" s="17"/>
      <c r="P232" s="17"/>
      <c r="Q232" s="17"/>
      <c r="R232" s="17"/>
      <c r="S232" s="17"/>
      <c r="T232" s="17"/>
      <c r="U232" s="17"/>
      <c r="V232" s="16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</row>
    <row r="233" spans="1:107">
      <c r="A233" s="16"/>
      <c r="B233" s="17"/>
      <c r="C233" s="17"/>
      <c r="D233" s="17"/>
      <c r="E233" s="17"/>
      <c r="F233" s="17"/>
      <c r="G233" s="17"/>
      <c r="H233" s="17"/>
      <c r="I233" s="16"/>
      <c r="J233" s="17"/>
      <c r="K233" s="17"/>
      <c r="L233" s="17"/>
      <c r="M233" s="17"/>
      <c r="N233" s="16"/>
      <c r="O233" s="17"/>
      <c r="P233" s="17"/>
      <c r="Q233" s="17"/>
      <c r="R233" s="17"/>
      <c r="S233" s="17"/>
      <c r="T233" s="17"/>
      <c r="U233" s="17"/>
      <c r="V233" s="16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</row>
    <row r="234" spans="1:107">
      <c r="A234" s="16"/>
      <c r="B234" s="17"/>
      <c r="C234" s="17"/>
      <c r="D234" s="17"/>
      <c r="E234" s="17"/>
      <c r="F234" s="17"/>
      <c r="G234" s="17"/>
      <c r="H234" s="17"/>
      <c r="I234" s="16"/>
      <c r="J234" s="17"/>
      <c r="K234" s="17"/>
      <c r="L234" s="17"/>
      <c r="M234" s="17"/>
      <c r="N234" s="16"/>
      <c r="O234" s="17"/>
      <c r="P234" s="17"/>
      <c r="Q234" s="17"/>
      <c r="R234" s="17"/>
      <c r="S234" s="17"/>
      <c r="T234" s="17"/>
      <c r="U234" s="17"/>
      <c r="V234" s="16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</row>
    <row r="235" spans="1:107">
      <c r="A235" s="16"/>
      <c r="B235" s="17"/>
      <c r="C235" s="17"/>
      <c r="D235" s="17"/>
      <c r="E235" s="17"/>
      <c r="F235" s="17"/>
      <c r="G235" s="17"/>
      <c r="H235" s="17"/>
      <c r="I235" s="16"/>
      <c r="J235" s="17"/>
      <c r="K235" s="17"/>
      <c r="L235" s="17"/>
      <c r="M235" s="17"/>
      <c r="N235" s="16"/>
      <c r="O235" s="17"/>
      <c r="P235" s="17"/>
      <c r="Q235" s="17"/>
      <c r="R235" s="17"/>
      <c r="S235" s="17"/>
      <c r="T235" s="17"/>
      <c r="U235" s="17"/>
      <c r="V235" s="16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</row>
    <row r="236" spans="1:107">
      <c r="A236" s="16"/>
      <c r="B236" s="17"/>
      <c r="C236" s="17"/>
      <c r="D236" s="17"/>
      <c r="E236" s="17"/>
      <c r="F236" s="17"/>
      <c r="G236" s="17"/>
      <c r="H236" s="17"/>
      <c r="I236" s="16"/>
      <c r="J236" s="17"/>
      <c r="K236" s="17"/>
      <c r="L236" s="17"/>
      <c r="M236" s="17"/>
      <c r="N236" s="16"/>
      <c r="O236" s="17"/>
      <c r="P236" s="17"/>
      <c r="Q236" s="17"/>
      <c r="R236" s="17"/>
      <c r="S236" s="17"/>
      <c r="T236" s="17"/>
      <c r="U236" s="17"/>
      <c r="V236" s="16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</row>
    <row r="237" spans="1:107">
      <c r="A237" s="16"/>
      <c r="B237" s="17"/>
      <c r="C237" s="17"/>
      <c r="D237" s="17"/>
      <c r="E237" s="17"/>
      <c r="F237" s="17"/>
      <c r="G237" s="17"/>
      <c r="H237" s="17"/>
      <c r="I237" s="16"/>
      <c r="J237" s="17"/>
      <c r="K237" s="17"/>
      <c r="L237" s="17"/>
      <c r="M237" s="17"/>
      <c r="N237" s="16"/>
      <c r="O237" s="17"/>
      <c r="P237" s="17"/>
      <c r="Q237" s="17"/>
      <c r="R237" s="17"/>
      <c r="S237" s="17"/>
      <c r="T237" s="17"/>
      <c r="U237" s="17"/>
      <c r="V237" s="16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</row>
    <row r="238" spans="1:107">
      <c r="A238" s="16"/>
      <c r="B238" s="17"/>
      <c r="C238" s="17"/>
      <c r="D238" s="17"/>
      <c r="E238" s="17"/>
      <c r="F238" s="17"/>
      <c r="G238" s="17"/>
      <c r="H238" s="17"/>
      <c r="I238" s="16"/>
      <c r="J238" s="17"/>
      <c r="K238" s="17"/>
      <c r="L238" s="17"/>
      <c r="M238" s="17"/>
      <c r="N238" s="16"/>
      <c r="O238" s="17"/>
      <c r="P238" s="17"/>
      <c r="Q238" s="17"/>
      <c r="R238" s="17"/>
      <c r="S238" s="17"/>
      <c r="T238" s="17"/>
      <c r="U238" s="17"/>
      <c r="V238" s="16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</row>
    <row r="239" spans="1:107">
      <c r="A239" s="16"/>
      <c r="B239" s="17"/>
      <c r="C239" s="17"/>
      <c r="D239" s="17"/>
      <c r="E239" s="17"/>
      <c r="F239" s="17"/>
      <c r="G239" s="17"/>
      <c r="H239" s="17"/>
      <c r="I239" s="16"/>
      <c r="J239" s="17"/>
      <c r="K239" s="17"/>
      <c r="L239" s="17"/>
      <c r="M239" s="17"/>
      <c r="N239" s="16"/>
      <c r="O239" s="17"/>
      <c r="P239" s="17"/>
      <c r="Q239" s="17"/>
      <c r="R239" s="17"/>
      <c r="S239" s="17"/>
      <c r="T239" s="17"/>
      <c r="U239" s="17"/>
      <c r="V239" s="16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</row>
    <row r="240" spans="1:107">
      <c r="A240" s="16"/>
      <c r="B240" s="17"/>
      <c r="C240" s="17"/>
      <c r="D240" s="17"/>
      <c r="E240" s="17"/>
      <c r="F240" s="17"/>
      <c r="G240" s="17"/>
      <c r="H240" s="17"/>
      <c r="I240" s="16"/>
      <c r="J240" s="17"/>
      <c r="K240" s="17"/>
      <c r="L240" s="17"/>
      <c r="M240" s="17"/>
      <c r="N240" s="16"/>
      <c r="O240" s="17"/>
      <c r="P240" s="17"/>
      <c r="Q240" s="17"/>
      <c r="R240" s="17"/>
      <c r="S240" s="17"/>
      <c r="T240" s="17"/>
      <c r="U240" s="17"/>
      <c r="V240" s="16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</row>
    <row r="241" spans="1:107">
      <c r="A241" s="16"/>
      <c r="B241" s="17"/>
      <c r="C241" s="17"/>
      <c r="D241" s="17"/>
      <c r="E241" s="17"/>
      <c r="F241" s="17"/>
      <c r="G241" s="17"/>
      <c r="H241" s="17"/>
      <c r="I241" s="16"/>
      <c r="J241" s="17"/>
      <c r="K241" s="17"/>
      <c r="L241" s="17"/>
      <c r="M241" s="17"/>
      <c r="N241" s="16"/>
      <c r="O241" s="17"/>
      <c r="P241" s="17"/>
      <c r="Q241" s="17"/>
      <c r="R241" s="17"/>
      <c r="S241" s="17"/>
      <c r="T241" s="17"/>
      <c r="U241" s="17"/>
      <c r="V241" s="16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</row>
    <row r="242" spans="1:107">
      <c r="A242" s="16"/>
      <c r="B242" s="17"/>
      <c r="C242" s="17"/>
      <c r="D242" s="17"/>
      <c r="E242" s="17"/>
      <c r="F242" s="17"/>
      <c r="G242" s="17"/>
      <c r="H242" s="17"/>
      <c r="I242" s="16"/>
      <c r="J242" s="17"/>
      <c r="K242" s="17"/>
      <c r="L242" s="17"/>
      <c r="M242" s="17"/>
      <c r="N242" s="16"/>
      <c r="O242" s="17"/>
      <c r="P242" s="17"/>
      <c r="Q242" s="17"/>
      <c r="R242" s="17"/>
      <c r="S242" s="17"/>
      <c r="T242" s="17"/>
      <c r="U242" s="17"/>
      <c r="V242" s="16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</row>
    <row r="243" spans="1:107">
      <c r="A243" s="16"/>
      <c r="B243" s="17"/>
      <c r="C243" s="17"/>
      <c r="D243" s="17"/>
      <c r="E243" s="17"/>
      <c r="F243" s="17"/>
      <c r="G243" s="17"/>
      <c r="H243" s="17"/>
      <c r="I243" s="16"/>
      <c r="J243" s="17"/>
      <c r="K243" s="17"/>
      <c r="L243" s="17"/>
      <c r="M243" s="17"/>
      <c r="N243" s="16"/>
      <c r="O243" s="17"/>
      <c r="P243" s="17"/>
      <c r="Q243" s="17"/>
      <c r="R243" s="17"/>
      <c r="S243" s="17"/>
      <c r="T243" s="17"/>
      <c r="U243" s="17"/>
      <c r="V243" s="16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</row>
    <row r="244" spans="1:107">
      <c r="A244" s="16"/>
      <c r="B244" s="17"/>
      <c r="C244" s="17"/>
      <c r="D244" s="17"/>
      <c r="E244" s="17"/>
      <c r="F244" s="17"/>
      <c r="G244" s="17"/>
      <c r="H244" s="17"/>
      <c r="I244" s="16"/>
      <c r="J244" s="17"/>
      <c r="K244" s="17"/>
      <c r="L244" s="17"/>
      <c r="M244" s="17"/>
      <c r="N244" s="16"/>
      <c r="O244" s="17"/>
      <c r="P244" s="17"/>
      <c r="Q244" s="17"/>
      <c r="R244" s="17"/>
      <c r="S244" s="17"/>
      <c r="T244" s="17"/>
      <c r="U244" s="17"/>
      <c r="V244" s="16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</row>
    <row r="245" spans="1:107">
      <c r="A245" s="16"/>
      <c r="B245" s="17"/>
      <c r="C245" s="17"/>
      <c r="D245" s="17"/>
      <c r="E245" s="17"/>
      <c r="F245" s="17"/>
      <c r="G245" s="17"/>
      <c r="H245" s="17"/>
      <c r="I245" s="16"/>
      <c r="J245" s="17"/>
      <c r="K245" s="17"/>
      <c r="L245" s="17"/>
      <c r="M245" s="17"/>
      <c r="N245" s="16"/>
      <c r="O245" s="17"/>
      <c r="P245" s="17"/>
      <c r="Q245" s="17"/>
      <c r="R245" s="17"/>
      <c r="S245" s="17"/>
      <c r="T245" s="17"/>
      <c r="U245" s="17"/>
      <c r="V245" s="16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</row>
    <row r="246" spans="1:107">
      <c r="A246" s="16"/>
      <c r="B246" s="17"/>
      <c r="C246" s="17"/>
      <c r="D246" s="17"/>
      <c r="E246" s="17"/>
      <c r="F246" s="17"/>
      <c r="G246" s="17"/>
      <c r="H246" s="17"/>
      <c r="I246" s="16"/>
      <c r="J246" s="17"/>
      <c r="K246" s="17"/>
      <c r="L246" s="17"/>
      <c r="M246" s="17"/>
      <c r="N246" s="16"/>
      <c r="O246" s="17"/>
      <c r="P246" s="17"/>
      <c r="Q246" s="17"/>
      <c r="R246" s="17"/>
      <c r="S246" s="17"/>
      <c r="T246" s="17"/>
      <c r="U246" s="17"/>
      <c r="V246" s="16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</row>
    <row r="247" spans="1:107">
      <c r="A247" s="16"/>
      <c r="B247" s="17"/>
      <c r="C247" s="17"/>
      <c r="D247" s="17"/>
      <c r="E247" s="17"/>
      <c r="F247" s="17"/>
      <c r="G247" s="17"/>
      <c r="H247" s="17"/>
      <c r="I247" s="16"/>
      <c r="J247" s="17"/>
      <c r="K247" s="17"/>
      <c r="L247" s="17"/>
      <c r="M247" s="17"/>
      <c r="N247" s="16"/>
      <c r="O247" s="17"/>
      <c r="P247" s="17"/>
      <c r="Q247" s="17"/>
      <c r="R247" s="17"/>
      <c r="S247" s="17"/>
      <c r="T247" s="17"/>
      <c r="U247" s="17"/>
      <c r="V247" s="16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</row>
    <row r="248" spans="1:107">
      <c r="A248" s="16"/>
      <c r="B248" s="17"/>
      <c r="C248" s="17"/>
      <c r="D248" s="17"/>
      <c r="E248" s="17"/>
      <c r="F248" s="17"/>
      <c r="G248" s="17"/>
      <c r="H248" s="17"/>
      <c r="I248" s="16"/>
      <c r="J248" s="17"/>
      <c r="K248" s="17"/>
      <c r="L248" s="17"/>
      <c r="M248" s="17"/>
      <c r="N248" s="16"/>
      <c r="O248" s="17"/>
      <c r="P248" s="17"/>
      <c r="Q248" s="17"/>
      <c r="R248" s="17"/>
      <c r="S248" s="17"/>
      <c r="T248" s="17"/>
      <c r="U248" s="17"/>
      <c r="V248" s="16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</row>
    <row r="249" spans="1:107">
      <c r="A249" s="16"/>
      <c r="B249" s="17"/>
      <c r="C249" s="17"/>
      <c r="D249" s="17"/>
      <c r="E249" s="17"/>
      <c r="F249" s="17"/>
      <c r="G249" s="17"/>
      <c r="H249" s="17"/>
      <c r="I249" s="16"/>
      <c r="J249" s="17"/>
      <c r="K249" s="17"/>
      <c r="L249" s="17"/>
      <c r="M249" s="17"/>
      <c r="N249" s="16"/>
      <c r="O249" s="17"/>
      <c r="P249" s="17"/>
      <c r="Q249" s="17"/>
      <c r="R249" s="17"/>
      <c r="S249" s="17"/>
      <c r="T249" s="17"/>
      <c r="U249" s="17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</row>
    <row r="250" spans="1:107">
      <c r="A250" s="16"/>
      <c r="B250" s="17"/>
      <c r="C250" s="17"/>
      <c r="D250" s="17"/>
      <c r="E250" s="17"/>
      <c r="F250" s="17"/>
      <c r="G250" s="17"/>
      <c r="H250" s="17"/>
      <c r="I250" s="16"/>
      <c r="J250" s="17"/>
      <c r="K250" s="17"/>
      <c r="L250" s="17"/>
      <c r="M250" s="17"/>
      <c r="N250" s="16"/>
      <c r="O250" s="17"/>
      <c r="P250" s="17"/>
      <c r="Q250" s="17"/>
      <c r="R250" s="17"/>
      <c r="S250" s="17"/>
      <c r="T250" s="17"/>
      <c r="U250" s="17"/>
      <c r="V250" s="16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</row>
    <row r="251" spans="1:107">
      <c r="A251" s="16"/>
      <c r="B251" s="17"/>
      <c r="C251" s="17"/>
      <c r="D251" s="17"/>
      <c r="E251" s="17"/>
      <c r="F251" s="17"/>
      <c r="G251" s="17"/>
      <c r="H251" s="17"/>
      <c r="I251" s="16"/>
      <c r="J251" s="17"/>
      <c r="K251" s="17"/>
      <c r="L251" s="17"/>
      <c r="M251" s="17"/>
      <c r="N251" s="16"/>
      <c r="O251" s="17"/>
      <c r="P251" s="17"/>
      <c r="Q251" s="17"/>
      <c r="R251" s="17"/>
      <c r="S251" s="17"/>
      <c r="T251" s="17"/>
      <c r="U251" s="17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</row>
    <row r="252" spans="1:107">
      <c r="A252" s="16"/>
      <c r="B252" s="17"/>
      <c r="C252" s="17"/>
      <c r="D252" s="17"/>
      <c r="E252" s="17"/>
      <c r="F252" s="17"/>
      <c r="G252" s="17"/>
      <c r="H252" s="17"/>
      <c r="I252" s="16"/>
      <c r="J252" s="17"/>
      <c r="K252" s="17"/>
      <c r="L252" s="17"/>
      <c r="M252" s="17"/>
      <c r="N252" s="16"/>
      <c r="O252" s="17"/>
      <c r="P252" s="17"/>
      <c r="Q252" s="17"/>
      <c r="R252" s="17"/>
      <c r="S252" s="17"/>
      <c r="T252" s="17"/>
      <c r="U252" s="17"/>
      <c r="V252" s="16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</row>
    <row r="253" spans="1:107">
      <c r="A253" s="16"/>
      <c r="B253" s="17"/>
      <c r="C253" s="17"/>
      <c r="D253" s="17"/>
      <c r="E253" s="17"/>
      <c r="F253" s="17"/>
      <c r="G253" s="17"/>
      <c r="H253" s="17"/>
      <c r="I253" s="16"/>
      <c r="J253" s="17"/>
      <c r="K253" s="17"/>
      <c r="L253" s="17"/>
      <c r="M253" s="17"/>
      <c r="N253" s="16"/>
      <c r="O253" s="17"/>
      <c r="P253" s="17"/>
      <c r="Q253" s="17"/>
      <c r="R253" s="17"/>
      <c r="S253" s="17"/>
      <c r="T253" s="17"/>
      <c r="U253" s="17"/>
      <c r="V253" s="16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</row>
    <row r="254" spans="1:107">
      <c r="A254" s="16"/>
      <c r="B254" s="17"/>
      <c r="C254" s="17"/>
      <c r="D254" s="17"/>
      <c r="E254" s="17"/>
      <c r="F254" s="17"/>
      <c r="G254" s="17"/>
      <c r="H254" s="17"/>
      <c r="I254" s="16"/>
      <c r="J254" s="17"/>
      <c r="K254" s="17"/>
      <c r="L254" s="17"/>
      <c r="M254" s="17"/>
      <c r="N254" s="16"/>
      <c r="O254" s="17"/>
      <c r="P254" s="17"/>
      <c r="Q254" s="17"/>
      <c r="R254" s="17"/>
      <c r="S254" s="17"/>
      <c r="T254" s="17"/>
      <c r="U254" s="17"/>
      <c r="V254" s="16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</row>
    <row r="255" spans="1:107">
      <c r="A255" s="16"/>
      <c r="B255" s="17"/>
      <c r="C255" s="17"/>
      <c r="D255" s="17"/>
      <c r="E255" s="17"/>
      <c r="F255" s="17"/>
      <c r="G255" s="17"/>
      <c r="H255" s="17"/>
      <c r="I255" s="16"/>
      <c r="J255" s="17"/>
      <c r="K255" s="17"/>
      <c r="L255" s="17"/>
      <c r="M255" s="17"/>
      <c r="N255" s="16"/>
      <c r="O255" s="17"/>
      <c r="P255" s="17"/>
      <c r="Q255" s="17"/>
      <c r="R255" s="17"/>
      <c r="S255" s="17"/>
      <c r="T255" s="17"/>
      <c r="U255" s="17"/>
      <c r="V255" s="16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</row>
    <row r="256" spans="1:107">
      <c r="A256" s="16"/>
      <c r="B256" s="17"/>
      <c r="C256" s="17"/>
      <c r="D256" s="17"/>
      <c r="E256" s="17"/>
      <c r="F256" s="17"/>
      <c r="G256" s="17"/>
      <c r="H256" s="17"/>
      <c r="I256" s="16"/>
      <c r="J256" s="17"/>
      <c r="K256" s="17"/>
      <c r="L256" s="17"/>
      <c r="M256" s="17"/>
      <c r="N256" s="16"/>
      <c r="O256" s="17"/>
      <c r="P256" s="17"/>
      <c r="Q256" s="17"/>
      <c r="R256" s="17"/>
      <c r="S256" s="17"/>
      <c r="T256" s="17"/>
      <c r="U256" s="17"/>
      <c r="V256" s="16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</row>
    <row r="257" spans="1:107">
      <c r="A257" s="16"/>
      <c r="B257" s="17"/>
      <c r="C257" s="17"/>
      <c r="D257" s="17"/>
      <c r="E257" s="17"/>
      <c r="F257" s="17"/>
      <c r="G257" s="17"/>
      <c r="H257" s="17"/>
      <c r="I257" s="16"/>
      <c r="J257" s="17"/>
      <c r="K257" s="17"/>
      <c r="L257" s="17"/>
      <c r="M257" s="17"/>
      <c r="N257" s="16"/>
      <c r="O257" s="17"/>
      <c r="P257" s="17"/>
      <c r="Q257" s="17"/>
      <c r="R257" s="17"/>
      <c r="S257" s="17"/>
      <c r="T257" s="17"/>
      <c r="U257" s="17"/>
      <c r="V257" s="16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</row>
    <row r="258" spans="1:107">
      <c r="A258" s="16"/>
      <c r="B258" s="17"/>
      <c r="C258" s="17"/>
      <c r="D258" s="17"/>
      <c r="E258" s="17"/>
      <c r="F258" s="17"/>
      <c r="G258" s="17"/>
      <c r="H258" s="17"/>
      <c r="I258" s="16"/>
      <c r="J258" s="17"/>
      <c r="K258" s="17"/>
      <c r="L258" s="17"/>
      <c r="M258" s="17"/>
      <c r="N258" s="16"/>
      <c r="O258" s="17"/>
      <c r="P258" s="17"/>
      <c r="Q258" s="17"/>
      <c r="R258" s="17"/>
      <c r="S258" s="17"/>
      <c r="T258" s="17"/>
      <c r="U258" s="17"/>
      <c r="V258" s="16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</row>
    <row r="259" spans="1:107">
      <c r="A259" s="16"/>
      <c r="B259" s="17"/>
      <c r="C259" s="17"/>
      <c r="D259" s="17"/>
      <c r="E259" s="17"/>
      <c r="F259" s="17"/>
      <c r="G259" s="17"/>
      <c r="H259" s="17"/>
      <c r="I259" s="16"/>
      <c r="J259" s="17"/>
      <c r="K259" s="17"/>
      <c r="L259" s="17"/>
      <c r="M259" s="17"/>
      <c r="N259" s="16"/>
      <c r="O259" s="17"/>
      <c r="P259" s="17"/>
      <c r="Q259" s="17"/>
      <c r="R259" s="17"/>
      <c r="S259" s="17"/>
      <c r="T259" s="17"/>
      <c r="U259" s="17"/>
      <c r="V259" s="16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</row>
    <row r="260" spans="1:107">
      <c r="A260" s="16"/>
      <c r="B260" s="17"/>
      <c r="C260" s="17"/>
      <c r="D260" s="17"/>
      <c r="E260" s="17"/>
      <c r="F260" s="17"/>
      <c r="G260" s="17"/>
      <c r="H260" s="17"/>
      <c r="I260" s="16"/>
      <c r="J260" s="17"/>
      <c r="K260" s="17"/>
      <c r="L260" s="17"/>
      <c r="M260" s="17"/>
      <c r="N260" s="16"/>
      <c r="O260" s="17"/>
      <c r="P260" s="17"/>
      <c r="Q260" s="17"/>
      <c r="R260" s="17"/>
      <c r="S260" s="17"/>
      <c r="T260" s="17"/>
      <c r="U260" s="17"/>
      <c r="V260" s="16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</row>
    <row r="261" spans="1:107">
      <c r="A261" s="16"/>
      <c r="B261" s="17"/>
      <c r="C261" s="17"/>
      <c r="D261" s="17"/>
      <c r="E261" s="17"/>
      <c r="F261" s="17"/>
      <c r="G261" s="17"/>
      <c r="H261" s="17"/>
      <c r="I261" s="16"/>
      <c r="J261" s="17"/>
      <c r="K261" s="17"/>
      <c r="L261" s="17"/>
      <c r="M261" s="17"/>
      <c r="N261" s="16"/>
      <c r="O261" s="17"/>
      <c r="P261" s="17"/>
      <c r="Q261" s="17"/>
      <c r="R261" s="17"/>
      <c r="S261" s="17"/>
      <c r="T261" s="17"/>
      <c r="U261" s="17"/>
      <c r="V261" s="16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</row>
    <row r="262" spans="1:107">
      <c r="A262" s="16"/>
      <c r="B262" s="17"/>
      <c r="C262" s="17"/>
      <c r="D262" s="17"/>
      <c r="E262" s="17"/>
      <c r="F262" s="17"/>
      <c r="G262" s="17"/>
      <c r="H262" s="17"/>
      <c r="I262" s="16"/>
      <c r="J262" s="17"/>
      <c r="K262" s="17"/>
      <c r="L262" s="17"/>
      <c r="M262" s="17"/>
      <c r="N262" s="16"/>
      <c r="O262" s="17"/>
      <c r="P262" s="17"/>
      <c r="Q262" s="17"/>
      <c r="R262" s="17"/>
      <c r="S262" s="17"/>
      <c r="T262" s="17"/>
      <c r="U262" s="17"/>
      <c r="V262" s="16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</row>
    <row r="263" spans="1:107">
      <c r="A263" s="16"/>
      <c r="B263" s="17"/>
      <c r="C263" s="17"/>
      <c r="D263" s="17"/>
      <c r="E263" s="17"/>
      <c r="F263" s="17"/>
      <c r="G263" s="17"/>
      <c r="H263" s="17"/>
      <c r="I263" s="16"/>
      <c r="J263" s="17"/>
      <c r="K263" s="17"/>
      <c r="L263" s="17"/>
      <c r="M263" s="17"/>
      <c r="N263" s="16"/>
      <c r="O263" s="17"/>
      <c r="P263" s="17"/>
      <c r="Q263" s="17"/>
      <c r="R263" s="17"/>
      <c r="S263" s="17"/>
      <c r="T263" s="17"/>
      <c r="U263" s="17"/>
      <c r="V263" s="16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</row>
    <row r="264" spans="1:107">
      <c r="A264" s="16"/>
      <c r="B264" s="17"/>
      <c r="C264" s="17"/>
      <c r="D264" s="17"/>
      <c r="E264" s="17"/>
      <c r="F264" s="17"/>
      <c r="G264" s="17"/>
      <c r="H264" s="17"/>
      <c r="I264" s="16"/>
      <c r="J264" s="17"/>
      <c r="K264" s="17"/>
      <c r="L264" s="17"/>
      <c r="M264" s="17"/>
      <c r="N264" s="16"/>
      <c r="O264" s="17"/>
      <c r="P264" s="17"/>
      <c r="Q264" s="17"/>
      <c r="R264" s="17"/>
      <c r="S264" s="17"/>
      <c r="T264" s="17"/>
      <c r="U264" s="17"/>
      <c r="V264" s="16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</row>
    <row r="265" spans="1:107">
      <c r="A265" s="16"/>
      <c r="B265" s="17"/>
      <c r="C265" s="17"/>
      <c r="D265" s="17"/>
      <c r="E265" s="17"/>
      <c r="F265" s="17"/>
      <c r="G265" s="17"/>
      <c r="H265" s="17"/>
      <c r="I265" s="16"/>
      <c r="J265" s="17"/>
      <c r="K265" s="17"/>
      <c r="L265" s="17"/>
      <c r="M265" s="17"/>
      <c r="N265" s="16"/>
      <c r="O265" s="17"/>
      <c r="P265" s="17"/>
      <c r="Q265" s="17"/>
      <c r="R265" s="17"/>
      <c r="S265" s="17"/>
      <c r="T265" s="17"/>
      <c r="U265" s="17"/>
      <c r="V265" s="16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</row>
    <row r="266" spans="1:107">
      <c r="A266" s="16"/>
      <c r="B266" s="17"/>
      <c r="C266" s="17"/>
      <c r="D266" s="17"/>
      <c r="E266" s="17"/>
      <c r="F266" s="17"/>
      <c r="G266" s="17"/>
      <c r="H266" s="17"/>
      <c r="I266" s="16"/>
      <c r="J266" s="17"/>
      <c r="K266" s="17"/>
      <c r="L266" s="17"/>
      <c r="M266" s="17"/>
      <c r="N266" s="16"/>
      <c r="O266" s="17"/>
      <c r="P266" s="17"/>
      <c r="Q266" s="17"/>
      <c r="R266" s="17"/>
      <c r="S266" s="17"/>
      <c r="T266" s="17"/>
      <c r="U266" s="17"/>
      <c r="V266" s="16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</row>
    <row r="267" spans="1:107">
      <c r="A267" s="16"/>
      <c r="B267" s="17"/>
      <c r="C267" s="17"/>
      <c r="D267" s="17"/>
      <c r="E267" s="17"/>
      <c r="F267" s="17"/>
      <c r="G267" s="17"/>
      <c r="H267" s="17"/>
      <c r="I267" s="16"/>
      <c r="J267" s="17"/>
      <c r="K267" s="17"/>
      <c r="L267" s="17"/>
      <c r="M267" s="17"/>
      <c r="N267" s="16"/>
      <c r="O267" s="17"/>
      <c r="P267" s="17"/>
      <c r="Q267" s="17"/>
      <c r="R267" s="17"/>
      <c r="S267" s="17"/>
      <c r="T267" s="17"/>
      <c r="U267" s="17"/>
      <c r="V267" s="16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</row>
    <row r="268" spans="1:107">
      <c r="A268" s="16"/>
      <c r="B268" s="17"/>
      <c r="C268" s="17"/>
      <c r="D268" s="17"/>
      <c r="E268" s="17"/>
      <c r="F268" s="17"/>
      <c r="G268" s="17"/>
      <c r="H268" s="17"/>
      <c r="I268" s="16"/>
      <c r="J268" s="17"/>
      <c r="K268" s="17"/>
      <c r="L268" s="17"/>
      <c r="M268" s="17"/>
      <c r="N268" s="16"/>
      <c r="O268" s="17"/>
      <c r="P268" s="17"/>
      <c r="Q268" s="17"/>
      <c r="R268" s="17"/>
      <c r="S268" s="17"/>
      <c r="T268" s="17"/>
      <c r="U268" s="17"/>
      <c r="V268" s="16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</row>
    <row r="269" spans="1:107">
      <c r="A269" s="16"/>
      <c r="B269" s="17"/>
      <c r="C269" s="17"/>
      <c r="D269" s="17"/>
      <c r="E269" s="17"/>
      <c r="F269" s="17"/>
      <c r="G269" s="17"/>
      <c r="H269" s="17"/>
      <c r="I269" s="16"/>
      <c r="J269" s="17"/>
      <c r="K269" s="17"/>
      <c r="L269" s="17"/>
      <c r="M269" s="17"/>
      <c r="N269" s="16"/>
      <c r="O269" s="17"/>
      <c r="P269" s="17"/>
      <c r="Q269" s="17"/>
      <c r="R269" s="17"/>
      <c r="S269" s="17"/>
      <c r="T269" s="17"/>
      <c r="U269" s="17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</row>
    <row r="270" spans="1:107">
      <c r="A270" s="16"/>
      <c r="B270" s="17"/>
      <c r="C270" s="17"/>
      <c r="D270" s="17"/>
      <c r="E270" s="17"/>
      <c r="F270" s="17"/>
      <c r="G270" s="17"/>
      <c r="H270" s="17"/>
      <c r="I270" s="16"/>
      <c r="J270" s="17"/>
      <c r="K270" s="17"/>
      <c r="L270" s="17"/>
      <c r="M270" s="17"/>
      <c r="N270" s="16"/>
      <c r="O270" s="17"/>
      <c r="P270" s="17"/>
      <c r="Q270" s="17"/>
      <c r="R270" s="17"/>
      <c r="S270" s="17"/>
      <c r="T270" s="17"/>
      <c r="U270" s="17"/>
      <c r="V270" s="16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</row>
    <row r="271" spans="1:107">
      <c r="A271" s="16"/>
      <c r="B271" s="17"/>
      <c r="C271" s="17"/>
      <c r="D271" s="17"/>
      <c r="E271" s="17"/>
      <c r="F271" s="17"/>
      <c r="G271" s="17"/>
      <c r="H271" s="17"/>
      <c r="I271" s="16"/>
      <c r="J271" s="17"/>
      <c r="K271" s="17"/>
      <c r="L271" s="17"/>
      <c r="M271" s="17"/>
      <c r="N271" s="16"/>
      <c r="O271" s="17"/>
      <c r="P271" s="17"/>
      <c r="Q271" s="17"/>
      <c r="R271" s="17"/>
      <c r="S271" s="17"/>
      <c r="T271" s="17"/>
      <c r="U271" s="17"/>
      <c r="V271" s="16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</row>
    <row r="272" spans="1:107">
      <c r="A272" s="16"/>
      <c r="B272" s="17"/>
      <c r="C272" s="17"/>
      <c r="D272" s="17"/>
      <c r="E272" s="17"/>
      <c r="F272" s="17"/>
      <c r="G272" s="17"/>
      <c r="H272" s="17"/>
      <c r="I272" s="16"/>
      <c r="J272" s="17"/>
      <c r="K272" s="17"/>
      <c r="L272" s="17"/>
      <c r="M272" s="17"/>
      <c r="N272" s="16"/>
      <c r="O272" s="17"/>
      <c r="P272" s="17"/>
      <c r="Q272" s="17"/>
      <c r="R272" s="17"/>
      <c r="S272" s="17"/>
      <c r="T272" s="17"/>
      <c r="U272" s="17"/>
      <c r="V272" s="16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</row>
    <row r="273" spans="1:107">
      <c r="A273" s="16"/>
      <c r="B273" s="17"/>
      <c r="C273" s="17"/>
      <c r="D273" s="17"/>
      <c r="E273" s="17"/>
      <c r="F273" s="17"/>
      <c r="G273" s="17"/>
      <c r="H273" s="17"/>
      <c r="I273" s="16"/>
      <c r="J273" s="17"/>
      <c r="K273" s="17"/>
      <c r="L273" s="17"/>
      <c r="M273" s="17"/>
      <c r="N273" s="16"/>
      <c r="O273" s="17"/>
      <c r="P273" s="17"/>
      <c r="Q273" s="17"/>
      <c r="R273" s="17"/>
      <c r="S273" s="17"/>
      <c r="T273" s="17"/>
      <c r="U273" s="17"/>
      <c r="V273" s="16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</row>
    <row r="274" spans="1:107">
      <c r="A274" s="16"/>
      <c r="B274" s="17"/>
      <c r="C274" s="17"/>
      <c r="D274" s="17"/>
      <c r="E274" s="17"/>
      <c r="F274" s="17"/>
      <c r="G274" s="17"/>
      <c r="H274" s="17"/>
      <c r="I274" s="16"/>
      <c r="J274" s="17"/>
      <c r="K274" s="17"/>
      <c r="L274" s="17"/>
      <c r="M274" s="17"/>
      <c r="N274" s="16"/>
      <c r="O274" s="17"/>
      <c r="P274" s="17"/>
      <c r="Q274" s="17"/>
      <c r="R274" s="17"/>
      <c r="S274" s="17"/>
      <c r="T274" s="17"/>
      <c r="U274" s="17"/>
      <c r="V274" s="16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</row>
    <row r="275" spans="1:107">
      <c r="A275" s="16"/>
      <c r="B275" s="17"/>
      <c r="C275" s="17"/>
      <c r="D275" s="17"/>
      <c r="E275" s="17"/>
      <c r="F275" s="17"/>
      <c r="G275" s="17"/>
      <c r="H275" s="17"/>
      <c r="I275" s="16"/>
      <c r="J275" s="17"/>
      <c r="K275" s="17"/>
      <c r="L275" s="17"/>
      <c r="M275" s="17"/>
      <c r="N275" s="16"/>
      <c r="O275" s="17"/>
      <c r="P275" s="17"/>
      <c r="Q275" s="17"/>
      <c r="R275" s="17"/>
      <c r="S275" s="17"/>
      <c r="T275" s="17"/>
      <c r="U275" s="17"/>
      <c r="V275" s="16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</row>
    <row r="276" spans="1:107">
      <c r="A276" s="16"/>
      <c r="B276" s="17"/>
      <c r="C276" s="17"/>
      <c r="D276" s="17"/>
      <c r="E276" s="17"/>
      <c r="F276" s="17"/>
      <c r="G276" s="17"/>
      <c r="H276" s="17"/>
      <c r="I276" s="16"/>
      <c r="J276" s="17"/>
      <c r="K276" s="17"/>
      <c r="L276" s="17"/>
      <c r="M276" s="17"/>
      <c r="N276" s="16"/>
      <c r="O276" s="17"/>
      <c r="P276" s="17"/>
      <c r="Q276" s="17"/>
      <c r="R276" s="17"/>
      <c r="S276" s="17"/>
      <c r="T276" s="17"/>
      <c r="U276" s="17"/>
      <c r="V276" s="16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</row>
    <row r="277" spans="1:107">
      <c r="A277" s="16"/>
      <c r="B277" s="17"/>
      <c r="C277" s="17"/>
      <c r="D277" s="17"/>
      <c r="E277" s="17"/>
      <c r="F277" s="17"/>
      <c r="G277" s="17"/>
      <c r="H277" s="17"/>
      <c r="I277" s="16"/>
      <c r="J277" s="17"/>
      <c r="K277" s="17"/>
      <c r="L277" s="17"/>
      <c r="M277" s="17"/>
      <c r="N277" s="16"/>
      <c r="O277" s="17"/>
      <c r="P277" s="17"/>
      <c r="Q277" s="17"/>
      <c r="R277" s="17"/>
      <c r="S277" s="17"/>
      <c r="T277" s="17"/>
      <c r="U277" s="17"/>
      <c r="V277" s="16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</row>
    <row r="278" spans="1:107">
      <c r="A278" s="16"/>
      <c r="B278" s="17"/>
      <c r="C278" s="17"/>
      <c r="D278" s="17"/>
      <c r="E278" s="17"/>
      <c r="F278" s="17"/>
      <c r="G278" s="17"/>
      <c r="H278" s="17"/>
      <c r="I278" s="16"/>
      <c r="J278" s="17"/>
      <c r="K278" s="17"/>
      <c r="L278" s="17"/>
      <c r="M278" s="17"/>
      <c r="N278" s="16"/>
      <c r="O278" s="17"/>
      <c r="P278" s="17"/>
      <c r="Q278" s="17"/>
      <c r="R278" s="17"/>
      <c r="S278" s="17"/>
      <c r="T278" s="17"/>
      <c r="U278" s="17"/>
      <c r="V278" s="16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</row>
    <row r="279" spans="1:107">
      <c r="A279" s="16"/>
      <c r="B279" s="17"/>
      <c r="C279" s="17"/>
      <c r="D279" s="17"/>
      <c r="E279" s="17"/>
      <c r="F279" s="17"/>
      <c r="G279" s="17"/>
      <c r="H279" s="17"/>
      <c r="I279" s="16"/>
      <c r="J279" s="17"/>
      <c r="K279" s="17"/>
      <c r="L279" s="17"/>
      <c r="M279" s="17"/>
      <c r="N279" s="16"/>
      <c r="O279" s="17"/>
      <c r="P279" s="17"/>
      <c r="Q279" s="17"/>
      <c r="R279" s="17"/>
      <c r="S279" s="17"/>
      <c r="T279" s="17"/>
      <c r="U279" s="17"/>
      <c r="V279" s="16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</row>
    <row r="280" spans="1:107">
      <c r="A280" s="16"/>
      <c r="B280" s="17"/>
      <c r="C280" s="17"/>
      <c r="D280" s="17"/>
      <c r="E280" s="17"/>
      <c r="F280" s="17"/>
      <c r="G280" s="17"/>
      <c r="H280" s="17"/>
      <c r="I280" s="16"/>
      <c r="J280" s="17"/>
      <c r="K280" s="17"/>
      <c r="L280" s="17"/>
      <c r="M280" s="17"/>
      <c r="N280" s="16"/>
      <c r="O280" s="17"/>
      <c r="P280" s="17"/>
      <c r="Q280" s="17"/>
      <c r="R280" s="17"/>
      <c r="S280" s="17"/>
      <c r="T280" s="17"/>
      <c r="U280" s="17"/>
      <c r="V280" s="16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</row>
    <row r="281" spans="1:107">
      <c r="A281" s="16"/>
      <c r="B281" s="17"/>
      <c r="C281" s="17"/>
      <c r="D281" s="17"/>
      <c r="E281" s="17"/>
      <c r="F281" s="17"/>
      <c r="G281" s="17"/>
      <c r="H281" s="17"/>
      <c r="I281" s="16"/>
      <c r="J281" s="17"/>
      <c r="K281" s="17"/>
      <c r="L281" s="17"/>
      <c r="M281" s="17"/>
      <c r="N281" s="16"/>
      <c r="O281" s="17"/>
      <c r="P281" s="17"/>
      <c r="Q281" s="17"/>
      <c r="R281" s="17"/>
      <c r="S281" s="17"/>
      <c r="T281" s="17"/>
      <c r="U281" s="17"/>
      <c r="V281" s="16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</row>
    <row r="282" spans="1:107">
      <c r="A282" s="16"/>
      <c r="B282" s="17"/>
      <c r="C282" s="17"/>
      <c r="D282" s="17"/>
      <c r="E282" s="17"/>
      <c r="F282" s="17"/>
      <c r="G282" s="17"/>
      <c r="H282" s="17"/>
      <c r="I282" s="16"/>
      <c r="J282" s="17"/>
      <c r="K282" s="17"/>
      <c r="L282" s="17"/>
      <c r="M282" s="17"/>
      <c r="N282" s="16"/>
      <c r="O282" s="17"/>
      <c r="P282" s="17"/>
      <c r="Q282" s="17"/>
      <c r="R282" s="17"/>
      <c r="S282" s="17"/>
      <c r="T282" s="17"/>
      <c r="U282" s="17"/>
      <c r="V282" s="16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</row>
    <row r="283" spans="1:107">
      <c r="A283" s="16"/>
      <c r="B283" s="17"/>
      <c r="C283" s="17"/>
      <c r="D283" s="17"/>
      <c r="E283" s="17"/>
      <c r="F283" s="17"/>
      <c r="G283" s="17"/>
      <c r="H283" s="17"/>
      <c r="I283" s="16"/>
      <c r="J283" s="17"/>
      <c r="K283" s="17"/>
      <c r="L283" s="17"/>
      <c r="M283" s="17"/>
      <c r="N283" s="16"/>
      <c r="O283" s="17"/>
      <c r="P283" s="17"/>
      <c r="Q283" s="17"/>
      <c r="R283" s="17"/>
      <c r="S283" s="17"/>
      <c r="T283" s="17"/>
      <c r="U283" s="17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</row>
    <row r="284" spans="1:107">
      <c r="A284" s="16"/>
      <c r="B284" s="17"/>
      <c r="C284" s="17"/>
      <c r="D284" s="17"/>
      <c r="E284" s="17"/>
      <c r="F284" s="17"/>
      <c r="G284" s="17"/>
      <c r="H284" s="17"/>
      <c r="I284" s="16"/>
      <c r="J284" s="17"/>
      <c r="K284" s="17"/>
      <c r="L284" s="17"/>
      <c r="M284" s="17"/>
      <c r="N284" s="16"/>
      <c r="O284" s="17"/>
      <c r="P284" s="17"/>
      <c r="Q284" s="17"/>
      <c r="R284" s="17"/>
      <c r="S284" s="17"/>
      <c r="T284" s="17"/>
      <c r="U284" s="17"/>
      <c r="V284" s="16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</row>
    <row r="285" spans="1:107">
      <c r="A285" s="16"/>
      <c r="B285" s="17"/>
      <c r="C285" s="17"/>
      <c r="D285" s="17"/>
      <c r="E285" s="17"/>
      <c r="F285" s="17"/>
      <c r="G285" s="17"/>
      <c r="H285" s="17"/>
      <c r="I285" s="16"/>
      <c r="J285" s="17"/>
      <c r="K285" s="17"/>
      <c r="L285" s="17"/>
      <c r="M285" s="17"/>
      <c r="N285" s="16"/>
      <c r="O285" s="17"/>
      <c r="P285" s="17"/>
      <c r="Q285" s="17"/>
      <c r="R285" s="17"/>
      <c r="S285" s="17"/>
      <c r="T285" s="17"/>
      <c r="U285" s="17"/>
      <c r="V285" s="16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</row>
    <row r="286" spans="1:107">
      <c r="A286" s="16"/>
      <c r="B286" s="17"/>
      <c r="C286" s="17"/>
      <c r="D286" s="17"/>
      <c r="E286" s="17"/>
      <c r="F286" s="17"/>
      <c r="G286" s="17"/>
      <c r="H286" s="17"/>
      <c r="I286" s="16"/>
      <c r="J286" s="17"/>
      <c r="K286" s="17"/>
      <c r="L286" s="17"/>
      <c r="M286" s="17"/>
      <c r="N286" s="16"/>
      <c r="O286" s="17"/>
      <c r="P286" s="17"/>
      <c r="Q286" s="17"/>
      <c r="R286" s="17"/>
      <c r="S286" s="17"/>
      <c r="T286" s="17"/>
      <c r="U286" s="17"/>
      <c r="V286" s="16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</row>
    <row r="287" spans="1:107">
      <c r="A287" s="16"/>
      <c r="B287" s="17"/>
      <c r="C287" s="17"/>
      <c r="D287" s="17"/>
      <c r="E287" s="17"/>
      <c r="F287" s="17"/>
      <c r="G287" s="17"/>
      <c r="H287" s="17"/>
      <c r="I287" s="16"/>
      <c r="J287" s="17"/>
      <c r="K287" s="17"/>
      <c r="L287" s="17"/>
      <c r="M287" s="17"/>
      <c r="N287" s="16"/>
      <c r="O287" s="17"/>
      <c r="P287" s="17"/>
      <c r="Q287" s="17"/>
      <c r="R287" s="17"/>
      <c r="S287" s="17"/>
      <c r="T287" s="17"/>
      <c r="U287" s="17"/>
      <c r="V287" s="16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</row>
    <row r="288" spans="1:107">
      <c r="A288" s="16"/>
      <c r="B288" s="17"/>
      <c r="C288" s="17"/>
      <c r="D288" s="17"/>
      <c r="E288" s="17"/>
      <c r="F288" s="17"/>
      <c r="G288" s="17"/>
      <c r="H288" s="17"/>
      <c r="I288" s="16"/>
      <c r="J288" s="17"/>
      <c r="K288" s="17"/>
      <c r="L288" s="17"/>
      <c r="M288" s="17"/>
      <c r="N288" s="16"/>
      <c r="O288" s="17"/>
      <c r="P288" s="17"/>
      <c r="Q288" s="17"/>
      <c r="R288" s="17"/>
      <c r="S288" s="17"/>
      <c r="T288" s="17"/>
      <c r="U288" s="17"/>
      <c r="V288" s="16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</row>
    <row r="289" spans="1:107">
      <c r="A289" s="16"/>
      <c r="B289" s="17"/>
      <c r="C289" s="17"/>
      <c r="D289" s="17"/>
      <c r="E289" s="17"/>
      <c r="F289" s="17"/>
      <c r="G289" s="17"/>
      <c r="H289" s="17"/>
      <c r="I289" s="16"/>
      <c r="J289" s="17"/>
      <c r="K289" s="17"/>
      <c r="L289" s="17"/>
      <c r="M289" s="17"/>
      <c r="N289" s="16"/>
      <c r="O289" s="17"/>
      <c r="P289" s="17"/>
      <c r="Q289" s="17"/>
      <c r="R289" s="17"/>
      <c r="S289" s="17"/>
      <c r="T289" s="17"/>
      <c r="U289" s="17"/>
      <c r="V289" s="16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</row>
    <row r="290" spans="1:107">
      <c r="A290" s="16"/>
      <c r="B290" s="17"/>
      <c r="C290" s="17"/>
      <c r="D290" s="17"/>
      <c r="E290" s="17"/>
      <c r="F290" s="17"/>
      <c r="G290" s="17"/>
      <c r="H290" s="17"/>
      <c r="I290" s="16"/>
      <c r="J290" s="17"/>
      <c r="K290" s="17"/>
      <c r="L290" s="17"/>
      <c r="M290" s="17"/>
      <c r="N290" s="16"/>
      <c r="O290" s="17"/>
      <c r="P290" s="17"/>
      <c r="Q290" s="17"/>
      <c r="R290" s="17"/>
      <c r="S290" s="17"/>
      <c r="T290" s="17"/>
      <c r="U290" s="17"/>
      <c r="V290" s="16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</row>
    <row r="291" spans="1:107">
      <c r="A291" s="16"/>
      <c r="B291" s="17"/>
      <c r="C291" s="17"/>
      <c r="D291" s="17"/>
      <c r="E291" s="17"/>
      <c r="F291" s="17"/>
      <c r="G291" s="17"/>
      <c r="H291" s="17"/>
      <c r="I291" s="16"/>
      <c r="J291" s="17"/>
      <c r="K291" s="17"/>
      <c r="L291" s="17"/>
      <c r="M291" s="17"/>
      <c r="N291" s="16"/>
      <c r="O291" s="17"/>
      <c r="P291" s="17"/>
      <c r="Q291" s="17"/>
      <c r="R291" s="17"/>
      <c r="S291" s="17"/>
      <c r="T291" s="17"/>
      <c r="U291" s="17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</row>
    <row r="292" spans="1:107">
      <c r="A292" s="16"/>
      <c r="B292" s="17"/>
      <c r="C292" s="17"/>
      <c r="D292" s="17"/>
      <c r="E292" s="17"/>
      <c r="F292" s="17"/>
      <c r="G292" s="17"/>
      <c r="H292" s="17"/>
      <c r="I292" s="16"/>
      <c r="J292" s="17"/>
      <c r="K292" s="17"/>
      <c r="L292" s="17"/>
      <c r="M292" s="17"/>
      <c r="N292" s="16"/>
      <c r="O292" s="17"/>
      <c r="P292" s="17"/>
      <c r="Q292" s="17"/>
      <c r="R292" s="17"/>
      <c r="S292" s="17"/>
      <c r="T292" s="17"/>
      <c r="U292" s="17"/>
      <c r="V292" s="16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</row>
    <row r="293" spans="1:107">
      <c r="A293" s="16"/>
      <c r="B293" s="17"/>
      <c r="C293" s="17"/>
      <c r="D293" s="17"/>
      <c r="E293" s="17"/>
      <c r="F293" s="17"/>
      <c r="G293" s="17"/>
      <c r="H293" s="17"/>
      <c r="I293" s="16"/>
      <c r="J293" s="17"/>
      <c r="K293" s="17"/>
      <c r="L293" s="17"/>
      <c r="M293" s="17"/>
      <c r="N293" s="16"/>
      <c r="O293" s="17"/>
      <c r="P293" s="17"/>
      <c r="Q293" s="17"/>
      <c r="R293" s="17"/>
      <c r="S293" s="17"/>
      <c r="T293" s="17"/>
      <c r="U293" s="17"/>
      <c r="V293" s="16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</row>
    <row r="294" spans="1:107">
      <c r="A294" s="16"/>
      <c r="B294" s="17"/>
      <c r="C294" s="17"/>
      <c r="D294" s="17"/>
      <c r="E294" s="17"/>
      <c r="F294" s="17"/>
      <c r="G294" s="17"/>
      <c r="H294" s="17"/>
      <c r="I294" s="16"/>
      <c r="J294" s="17"/>
      <c r="K294" s="17"/>
      <c r="L294" s="17"/>
      <c r="M294" s="17"/>
      <c r="N294" s="16"/>
      <c r="O294" s="17"/>
      <c r="P294" s="17"/>
      <c r="Q294" s="17"/>
      <c r="R294" s="17"/>
      <c r="S294" s="17"/>
      <c r="T294" s="17"/>
      <c r="U294" s="17"/>
      <c r="V294" s="16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</row>
    <row r="295" spans="1:107">
      <c r="A295" s="16"/>
      <c r="B295" s="17"/>
      <c r="C295" s="17"/>
      <c r="D295" s="17"/>
      <c r="E295" s="17"/>
      <c r="F295" s="17"/>
      <c r="G295" s="17"/>
      <c r="H295" s="17"/>
      <c r="I295" s="16"/>
      <c r="J295" s="17"/>
      <c r="K295" s="17"/>
      <c r="L295" s="17"/>
      <c r="M295" s="17"/>
      <c r="N295" s="16"/>
      <c r="O295" s="17"/>
      <c r="P295" s="17"/>
      <c r="Q295" s="17"/>
      <c r="R295" s="17"/>
      <c r="S295" s="17"/>
      <c r="T295" s="17"/>
      <c r="U295" s="17"/>
      <c r="V295" s="16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</row>
    <row r="296" spans="1:107">
      <c r="A296" s="16"/>
      <c r="B296" s="17"/>
      <c r="C296" s="17"/>
      <c r="D296" s="17"/>
      <c r="E296" s="17"/>
      <c r="F296" s="17"/>
      <c r="G296" s="17"/>
      <c r="H296" s="17"/>
      <c r="I296" s="16"/>
      <c r="J296" s="17"/>
      <c r="K296" s="17"/>
      <c r="L296" s="17"/>
      <c r="M296" s="17"/>
      <c r="N296" s="16"/>
      <c r="O296" s="17"/>
      <c r="P296" s="17"/>
      <c r="Q296" s="17"/>
      <c r="R296" s="17"/>
      <c r="S296" s="17"/>
      <c r="T296" s="17"/>
      <c r="U296" s="17"/>
      <c r="V296" s="16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</row>
    <row r="297" spans="1:107">
      <c r="A297" s="16"/>
      <c r="B297" s="17"/>
      <c r="C297" s="17"/>
      <c r="D297" s="17"/>
      <c r="E297" s="17"/>
      <c r="F297" s="17"/>
      <c r="G297" s="17"/>
      <c r="H297" s="17"/>
      <c r="I297" s="16"/>
      <c r="J297" s="17"/>
      <c r="K297" s="17"/>
      <c r="L297" s="17"/>
      <c r="M297" s="17"/>
      <c r="N297" s="16"/>
      <c r="O297" s="17"/>
      <c r="P297" s="17"/>
      <c r="Q297" s="17"/>
      <c r="R297" s="17"/>
      <c r="S297" s="17"/>
      <c r="T297" s="17"/>
      <c r="U297" s="17"/>
      <c r="V297" s="16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</row>
    <row r="298" spans="1:107">
      <c r="A298" s="16"/>
      <c r="B298" s="17"/>
      <c r="C298" s="17"/>
      <c r="D298" s="17"/>
      <c r="E298" s="17"/>
      <c r="F298" s="17"/>
      <c r="G298" s="17"/>
      <c r="H298" s="17"/>
      <c r="I298" s="16"/>
      <c r="J298" s="17"/>
      <c r="K298" s="17"/>
      <c r="L298" s="17"/>
      <c r="M298" s="17"/>
      <c r="N298" s="16"/>
      <c r="O298" s="17"/>
      <c r="P298" s="17"/>
      <c r="Q298" s="17"/>
      <c r="R298" s="17"/>
      <c r="S298" s="17"/>
      <c r="T298" s="17"/>
      <c r="U298" s="17"/>
      <c r="V298" s="16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</row>
    <row r="299" spans="1:107">
      <c r="A299" s="16"/>
      <c r="B299" s="17"/>
      <c r="C299" s="17"/>
      <c r="D299" s="17"/>
      <c r="E299" s="17"/>
      <c r="F299" s="17"/>
      <c r="G299" s="17"/>
      <c r="H299" s="17"/>
      <c r="I299" s="16"/>
      <c r="J299" s="17"/>
      <c r="K299" s="17"/>
      <c r="L299" s="17"/>
      <c r="M299" s="17"/>
      <c r="N299" s="16"/>
      <c r="O299" s="17"/>
      <c r="P299" s="17"/>
      <c r="Q299" s="17"/>
      <c r="R299" s="17"/>
      <c r="S299" s="17"/>
      <c r="T299" s="17"/>
      <c r="U299" s="17"/>
      <c r="V299" s="16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</row>
    <row r="300" spans="1:107">
      <c r="A300" s="16"/>
      <c r="B300" s="17"/>
      <c r="C300" s="17"/>
      <c r="D300" s="17"/>
      <c r="E300" s="17"/>
      <c r="F300" s="17"/>
      <c r="G300" s="17"/>
      <c r="H300" s="17"/>
      <c r="I300" s="16"/>
      <c r="J300" s="17"/>
      <c r="K300" s="17"/>
      <c r="L300" s="17"/>
      <c r="M300" s="17"/>
      <c r="N300" s="16"/>
      <c r="O300" s="17"/>
      <c r="P300" s="17"/>
      <c r="Q300" s="17"/>
      <c r="R300" s="17"/>
      <c r="S300" s="17"/>
      <c r="T300" s="17"/>
      <c r="U300" s="17"/>
      <c r="V300" s="16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</row>
    <row r="301" spans="1:107">
      <c r="A301" s="16"/>
      <c r="B301" s="17"/>
      <c r="C301" s="17"/>
      <c r="D301" s="17"/>
      <c r="E301" s="17"/>
      <c r="F301" s="17"/>
      <c r="G301" s="17"/>
      <c r="H301" s="17"/>
      <c r="I301" s="16"/>
      <c r="J301" s="17"/>
      <c r="K301" s="17"/>
      <c r="L301" s="17"/>
      <c r="M301" s="17"/>
      <c r="N301" s="16"/>
      <c r="O301" s="17"/>
      <c r="P301" s="17"/>
      <c r="Q301" s="17"/>
      <c r="R301" s="17"/>
      <c r="S301" s="17"/>
      <c r="T301" s="17"/>
      <c r="U301" s="17"/>
      <c r="V301" s="16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</row>
    <row r="302" spans="1:107">
      <c r="A302" s="16"/>
      <c r="B302" s="17"/>
      <c r="C302" s="17"/>
      <c r="D302" s="17"/>
      <c r="E302" s="17"/>
      <c r="F302" s="17"/>
      <c r="G302" s="17"/>
      <c r="H302" s="17"/>
      <c r="I302" s="16"/>
      <c r="J302" s="17"/>
      <c r="K302" s="17"/>
      <c r="L302" s="17"/>
      <c r="M302" s="17"/>
      <c r="N302" s="16"/>
      <c r="O302" s="17"/>
      <c r="P302" s="17"/>
      <c r="Q302" s="17"/>
      <c r="R302" s="17"/>
      <c r="S302" s="17"/>
      <c r="T302" s="17"/>
      <c r="U302" s="17"/>
      <c r="V302" s="16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</row>
    <row r="303" spans="1:107">
      <c r="A303" s="16"/>
      <c r="B303" s="17"/>
      <c r="C303" s="17"/>
      <c r="D303" s="17"/>
      <c r="E303" s="17"/>
      <c r="F303" s="17"/>
      <c r="G303" s="17"/>
      <c r="H303" s="17"/>
      <c r="I303" s="16"/>
      <c r="J303" s="17"/>
      <c r="K303" s="17"/>
      <c r="L303" s="17"/>
      <c r="M303" s="17"/>
      <c r="N303" s="16"/>
      <c r="O303" s="17"/>
      <c r="P303" s="17"/>
      <c r="Q303" s="17"/>
      <c r="R303" s="17"/>
      <c r="S303" s="17"/>
      <c r="T303" s="17"/>
      <c r="U303" s="17"/>
      <c r="V303" s="16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</row>
    <row r="304" spans="1:107">
      <c r="A304" s="16"/>
      <c r="B304" s="17"/>
      <c r="C304" s="17"/>
      <c r="D304" s="17"/>
      <c r="E304" s="17"/>
      <c r="F304" s="17"/>
      <c r="G304" s="17"/>
      <c r="H304" s="17"/>
      <c r="I304" s="16"/>
      <c r="J304" s="17"/>
      <c r="K304" s="17"/>
      <c r="L304" s="17"/>
      <c r="M304" s="17"/>
      <c r="N304" s="16"/>
      <c r="O304" s="17"/>
      <c r="P304" s="17"/>
      <c r="Q304" s="17"/>
      <c r="R304" s="17"/>
      <c r="S304" s="17"/>
      <c r="T304" s="17"/>
      <c r="U304" s="17"/>
      <c r="V304" s="16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</row>
    <row r="305" spans="1:107">
      <c r="A305" s="16"/>
      <c r="B305" s="17"/>
      <c r="C305" s="17"/>
      <c r="D305" s="17"/>
      <c r="E305" s="17"/>
      <c r="F305" s="17"/>
      <c r="G305" s="17"/>
      <c r="H305" s="17"/>
      <c r="I305" s="16"/>
      <c r="J305" s="17"/>
      <c r="K305" s="17"/>
      <c r="L305" s="17"/>
      <c r="M305" s="17"/>
      <c r="N305" s="16"/>
      <c r="O305" s="17"/>
      <c r="P305" s="17"/>
      <c r="Q305" s="17"/>
      <c r="R305" s="17"/>
      <c r="S305" s="17"/>
      <c r="T305" s="17"/>
      <c r="U305" s="17"/>
      <c r="V305" s="16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</row>
    <row r="306" spans="1:107">
      <c r="A306" s="16"/>
      <c r="B306" s="17"/>
      <c r="C306" s="17"/>
      <c r="D306" s="17"/>
      <c r="E306" s="17"/>
      <c r="F306" s="17"/>
      <c r="G306" s="17"/>
      <c r="H306" s="17"/>
      <c r="I306" s="16"/>
      <c r="J306" s="17"/>
      <c r="K306" s="17"/>
      <c r="L306" s="17"/>
      <c r="M306" s="17"/>
      <c r="N306" s="16"/>
      <c r="O306" s="17"/>
      <c r="P306" s="17"/>
      <c r="Q306" s="17"/>
      <c r="R306" s="17"/>
      <c r="S306" s="17"/>
      <c r="T306" s="17"/>
      <c r="U306" s="17"/>
      <c r="V306" s="16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</row>
    <row r="307" spans="1:107">
      <c r="A307" s="16"/>
      <c r="B307" s="17"/>
      <c r="C307" s="17"/>
      <c r="D307" s="17"/>
      <c r="E307" s="17"/>
      <c r="F307" s="17"/>
      <c r="G307" s="17"/>
      <c r="H307" s="17"/>
      <c r="I307" s="16"/>
      <c r="J307" s="17"/>
      <c r="K307" s="17"/>
      <c r="L307" s="17"/>
      <c r="M307" s="17"/>
      <c r="N307" s="16"/>
      <c r="O307" s="17"/>
      <c r="P307" s="17"/>
      <c r="Q307" s="17"/>
      <c r="R307" s="17"/>
      <c r="S307" s="17"/>
      <c r="T307" s="17"/>
      <c r="U307" s="17"/>
      <c r="V307" s="16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</row>
    <row r="308" spans="1:107">
      <c r="A308" s="16"/>
      <c r="B308" s="17"/>
      <c r="C308" s="17"/>
      <c r="D308" s="17"/>
      <c r="E308" s="17"/>
      <c r="F308" s="17"/>
      <c r="G308" s="17"/>
      <c r="H308" s="17"/>
      <c r="I308" s="16"/>
      <c r="J308" s="17"/>
      <c r="K308" s="17"/>
      <c r="L308" s="17"/>
      <c r="M308" s="17"/>
      <c r="N308" s="16"/>
      <c r="O308" s="17"/>
      <c r="P308" s="17"/>
      <c r="Q308" s="17"/>
      <c r="R308" s="17"/>
      <c r="S308" s="17"/>
      <c r="T308" s="17"/>
      <c r="U308" s="17"/>
      <c r="V308" s="16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</row>
    <row r="309" spans="1:107">
      <c r="A309" s="16"/>
      <c r="B309" s="17"/>
      <c r="C309" s="17"/>
      <c r="D309" s="17"/>
      <c r="E309" s="17"/>
      <c r="F309" s="17"/>
      <c r="G309" s="17"/>
      <c r="H309" s="17"/>
      <c r="I309" s="16"/>
      <c r="J309" s="17"/>
      <c r="K309" s="17"/>
      <c r="L309" s="17"/>
      <c r="M309" s="17"/>
      <c r="N309" s="16"/>
      <c r="O309" s="17"/>
      <c r="P309" s="17"/>
      <c r="Q309" s="17"/>
      <c r="R309" s="17"/>
      <c r="S309" s="17"/>
      <c r="T309" s="17"/>
      <c r="U309" s="17"/>
      <c r="V309" s="16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</row>
    <row r="310" spans="1:107">
      <c r="A310" s="16"/>
      <c r="B310" s="17"/>
      <c r="C310" s="17"/>
      <c r="D310" s="17"/>
      <c r="E310" s="17"/>
      <c r="F310" s="17"/>
      <c r="G310" s="17"/>
      <c r="H310" s="17"/>
      <c r="I310" s="16"/>
      <c r="J310" s="17"/>
      <c r="K310" s="17"/>
      <c r="L310" s="17"/>
      <c r="M310" s="17"/>
      <c r="N310" s="16"/>
      <c r="O310" s="17"/>
      <c r="P310" s="17"/>
      <c r="Q310" s="17"/>
      <c r="R310" s="17"/>
      <c r="S310" s="17"/>
      <c r="T310" s="17"/>
      <c r="U310" s="17"/>
      <c r="V310" s="16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</row>
    <row r="311" spans="1:107">
      <c r="A311" s="16"/>
      <c r="B311" s="17"/>
      <c r="C311" s="17"/>
      <c r="D311" s="17"/>
      <c r="E311" s="17"/>
      <c r="F311" s="17"/>
      <c r="G311" s="17"/>
      <c r="H311" s="17"/>
      <c r="I311" s="16"/>
      <c r="J311" s="17"/>
      <c r="K311" s="17"/>
      <c r="L311" s="17"/>
      <c r="M311" s="17"/>
      <c r="N311" s="16"/>
      <c r="O311" s="17"/>
      <c r="P311" s="17"/>
      <c r="Q311" s="17"/>
      <c r="R311" s="17"/>
      <c r="S311" s="17"/>
      <c r="T311" s="17"/>
      <c r="U311" s="17"/>
      <c r="V311" s="16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</row>
    <row r="312" spans="1:107">
      <c r="A312" s="16"/>
      <c r="B312" s="17"/>
      <c r="C312" s="17"/>
      <c r="D312" s="17"/>
      <c r="E312" s="17"/>
      <c r="F312" s="17"/>
      <c r="G312" s="17"/>
      <c r="H312" s="17"/>
      <c r="I312" s="16"/>
      <c r="J312" s="17"/>
      <c r="K312" s="17"/>
      <c r="L312" s="17"/>
      <c r="M312" s="17"/>
      <c r="N312" s="16"/>
      <c r="O312" s="17"/>
      <c r="P312" s="17"/>
      <c r="Q312" s="17"/>
      <c r="R312" s="17"/>
      <c r="S312" s="17"/>
      <c r="T312" s="17"/>
      <c r="U312" s="17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</row>
    <row r="313" spans="1:107">
      <c r="A313" s="16"/>
      <c r="B313" s="17"/>
      <c r="C313" s="17"/>
      <c r="D313" s="17"/>
      <c r="E313" s="17"/>
      <c r="F313" s="17"/>
      <c r="G313" s="17"/>
      <c r="H313" s="17"/>
      <c r="I313" s="16"/>
      <c r="J313" s="17"/>
      <c r="K313" s="17"/>
      <c r="L313" s="17"/>
      <c r="M313" s="17"/>
      <c r="N313" s="16"/>
      <c r="O313" s="17"/>
      <c r="P313" s="17"/>
      <c r="Q313" s="17"/>
      <c r="R313" s="17"/>
      <c r="S313" s="17"/>
      <c r="T313" s="17"/>
      <c r="U313" s="17"/>
      <c r="V313" s="16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</row>
    <row r="314" spans="1:107">
      <c r="A314" s="16"/>
      <c r="B314" s="17"/>
      <c r="C314" s="17"/>
      <c r="D314" s="17"/>
      <c r="E314" s="17"/>
      <c r="F314" s="17"/>
      <c r="G314" s="17"/>
      <c r="H314" s="17"/>
      <c r="I314" s="16"/>
      <c r="J314" s="17"/>
      <c r="K314" s="17"/>
      <c r="L314" s="17"/>
      <c r="M314" s="17"/>
      <c r="N314" s="16"/>
      <c r="O314" s="17"/>
      <c r="P314" s="17"/>
      <c r="Q314" s="17"/>
      <c r="R314" s="17"/>
      <c r="S314" s="17"/>
      <c r="T314" s="17"/>
      <c r="U314" s="17"/>
      <c r="V314" s="16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</row>
    <row r="315" spans="1:107">
      <c r="A315" s="16"/>
      <c r="B315" s="17"/>
      <c r="C315" s="17"/>
      <c r="D315" s="17"/>
      <c r="E315" s="17"/>
      <c r="F315" s="17"/>
      <c r="G315" s="17"/>
      <c r="H315" s="17"/>
      <c r="I315" s="16"/>
      <c r="J315" s="17"/>
      <c r="K315" s="17"/>
      <c r="L315" s="17"/>
      <c r="M315" s="17"/>
      <c r="N315" s="16"/>
      <c r="O315" s="17"/>
      <c r="P315" s="17"/>
      <c r="Q315" s="17"/>
      <c r="R315" s="17"/>
      <c r="S315" s="17"/>
      <c r="T315" s="17"/>
      <c r="U315" s="17"/>
      <c r="V315" s="16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</row>
    <row r="316" spans="1:107">
      <c r="A316" s="16"/>
      <c r="B316" s="17"/>
      <c r="C316" s="17"/>
      <c r="D316" s="17"/>
      <c r="E316" s="17"/>
      <c r="F316" s="17"/>
      <c r="G316" s="17"/>
      <c r="H316" s="17"/>
      <c r="I316" s="16"/>
      <c r="J316" s="17"/>
      <c r="K316" s="17"/>
      <c r="L316" s="17"/>
      <c r="M316" s="17"/>
      <c r="N316" s="16"/>
      <c r="O316" s="17"/>
      <c r="P316" s="17"/>
      <c r="Q316" s="17"/>
      <c r="R316" s="17"/>
      <c r="S316" s="17"/>
      <c r="T316" s="17"/>
      <c r="U316" s="17"/>
      <c r="V316" s="16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</row>
    <row r="317" spans="1:107">
      <c r="A317" s="16"/>
      <c r="B317" s="17"/>
      <c r="C317" s="17"/>
      <c r="D317" s="17"/>
      <c r="E317" s="17"/>
      <c r="F317" s="17"/>
      <c r="G317" s="17"/>
      <c r="H317" s="17"/>
      <c r="I317" s="16"/>
      <c r="J317" s="17"/>
      <c r="K317" s="17"/>
      <c r="L317" s="17"/>
      <c r="M317" s="17"/>
      <c r="N317" s="16"/>
      <c r="O317" s="17"/>
      <c r="P317" s="17"/>
      <c r="Q317" s="17"/>
      <c r="R317" s="17"/>
      <c r="S317" s="17"/>
      <c r="T317" s="17"/>
      <c r="U317" s="17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</row>
    <row r="318" spans="1:107">
      <c r="A318" s="16"/>
      <c r="B318" s="17"/>
      <c r="C318" s="17"/>
      <c r="D318" s="17"/>
      <c r="E318" s="17"/>
      <c r="F318" s="17"/>
      <c r="G318" s="17"/>
      <c r="H318" s="17"/>
      <c r="I318" s="16"/>
      <c r="J318" s="17"/>
      <c r="K318" s="17"/>
      <c r="L318" s="17"/>
      <c r="M318" s="17"/>
      <c r="N318" s="16"/>
      <c r="O318" s="17"/>
      <c r="P318" s="17"/>
      <c r="Q318" s="17"/>
      <c r="R318" s="17"/>
      <c r="S318" s="17"/>
      <c r="T318" s="17"/>
      <c r="U318" s="17"/>
      <c r="V318" s="16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</row>
    <row r="319" spans="1:107">
      <c r="A319" s="16"/>
      <c r="B319" s="17"/>
      <c r="C319" s="17"/>
      <c r="D319" s="17"/>
      <c r="E319" s="17"/>
      <c r="F319" s="17"/>
      <c r="G319" s="17"/>
      <c r="H319" s="17"/>
      <c r="I319" s="16"/>
      <c r="J319" s="17"/>
      <c r="K319" s="17"/>
      <c r="L319" s="17"/>
      <c r="M319" s="17"/>
      <c r="N319" s="16"/>
      <c r="O319" s="17"/>
      <c r="P319" s="17"/>
      <c r="Q319" s="17"/>
      <c r="R319" s="17"/>
      <c r="S319" s="17"/>
      <c r="T319" s="17"/>
      <c r="U319" s="17"/>
      <c r="V319" s="16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</row>
    <row r="320" spans="1:107">
      <c r="A320" s="16"/>
      <c r="B320" s="17"/>
      <c r="C320" s="17"/>
      <c r="D320" s="17"/>
      <c r="E320" s="17"/>
      <c r="F320" s="17"/>
      <c r="G320" s="17"/>
      <c r="H320" s="17"/>
      <c r="I320" s="16"/>
      <c r="J320" s="17"/>
      <c r="K320" s="17"/>
      <c r="L320" s="17"/>
      <c r="M320" s="17"/>
      <c r="N320" s="16"/>
      <c r="O320" s="17"/>
      <c r="P320" s="17"/>
      <c r="Q320" s="17"/>
      <c r="R320" s="17"/>
      <c r="S320" s="17"/>
      <c r="T320" s="17"/>
      <c r="U320" s="17"/>
      <c r="V320" s="16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</row>
    <row r="321" spans="1:107">
      <c r="A321" s="16"/>
      <c r="B321" s="17"/>
      <c r="C321" s="17"/>
      <c r="D321" s="17"/>
      <c r="E321" s="17"/>
      <c r="F321" s="17"/>
      <c r="G321" s="17"/>
      <c r="H321" s="17"/>
      <c r="I321" s="16"/>
      <c r="J321" s="17"/>
      <c r="K321" s="17"/>
      <c r="L321" s="17"/>
      <c r="M321" s="17"/>
      <c r="N321" s="16"/>
      <c r="O321" s="17"/>
      <c r="P321" s="17"/>
      <c r="Q321" s="17"/>
      <c r="R321" s="17"/>
      <c r="S321" s="17"/>
      <c r="T321" s="17"/>
      <c r="U321" s="17"/>
      <c r="V321" s="16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</row>
    <row r="322" spans="1:107">
      <c r="A322" s="16"/>
      <c r="B322" s="17"/>
      <c r="C322" s="17"/>
      <c r="D322" s="17"/>
      <c r="E322" s="17"/>
      <c r="F322" s="17"/>
      <c r="G322" s="17"/>
      <c r="H322" s="17"/>
      <c r="I322" s="16"/>
      <c r="J322" s="17"/>
      <c r="K322" s="17"/>
      <c r="L322" s="17"/>
      <c r="M322" s="17"/>
      <c r="N322" s="16"/>
      <c r="O322" s="17"/>
      <c r="P322" s="17"/>
      <c r="Q322" s="17"/>
      <c r="R322" s="17"/>
      <c r="S322" s="17"/>
      <c r="T322" s="17"/>
      <c r="U322" s="17"/>
      <c r="V322" s="16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</row>
    <row r="323" spans="1:107">
      <c r="A323" s="16"/>
      <c r="B323" s="17"/>
      <c r="C323" s="17"/>
      <c r="D323" s="17"/>
      <c r="E323" s="17"/>
      <c r="F323" s="17"/>
      <c r="G323" s="17"/>
      <c r="H323" s="17"/>
      <c r="I323" s="16"/>
      <c r="J323" s="17"/>
      <c r="K323" s="17"/>
      <c r="L323" s="17"/>
      <c r="M323" s="17"/>
      <c r="N323" s="16"/>
      <c r="O323" s="17"/>
      <c r="P323" s="17"/>
      <c r="Q323" s="17"/>
      <c r="R323" s="17"/>
      <c r="S323" s="17"/>
      <c r="T323" s="17"/>
      <c r="U323" s="17"/>
      <c r="V323" s="16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</row>
    <row r="324" spans="1:107">
      <c r="A324" s="16"/>
      <c r="B324" s="17"/>
      <c r="C324" s="17"/>
      <c r="D324" s="17"/>
      <c r="E324" s="17"/>
      <c r="F324" s="17"/>
      <c r="G324" s="17"/>
      <c r="H324" s="17"/>
      <c r="I324" s="16"/>
      <c r="J324" s="17"/>
      <c r="K324" s="17"/>
      <c r="L324" s="17"/>
      <c r="M324" s="17"/>
      <c r="N324" s="16"/>
      <c r="O324" s="17"/>
      <c r="P324" s="17"/>
      <c r="Q324" s="17"/>
      <c r="R324" s="17"/>
      <c r="S324" s="17"/>
      <c r="T324" s="17"/>
      <c r="U324" s="17"/>
      <c r="V324" s="16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</row>
    <row r="325" spans="1:107">
      <c r="A325" s="16"/>
      <c r="B325" s="17"/>
      <c r="C325" s="17"/>
      <c r="D325" s="17"/>
      <c r="E325" s="17"/>
      <c r="F325" s="17"/>
      <c r="G325" s="17"/>
      <c r="H325" s="17"/>
      <c r="I325" s="16"/>
      <c r="J325" s="17"/>
      <c r="K325" s="17"/>
      <c r="L325" s="17"/>
      <c r="M325" s="17"/>
      <c r="N325" s="16"/>
      <c r="O325" s="17"/>
      <c r="P325" s="17"/>
      <c r="Q325" s="17"/>
      <c r="R325" s="17"/>
      <c r="S325" s="17"/>
      <c r="T325" s="17"/>
      <c r="U325" s="17"/>
      <c r="V325" s="16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</row>
    <row r="326" spans="1:107">
      <c r="A326" s="16"/>
      <c r="B326" s="17"/>
      <c r="C326" s="17"/>
      <c r="D326" s="17"/>
      <c r="E326" s="17"/>
      <c r="F326" s="17"/>
      <c r="G326" s="17"/>
      <c r="H326" s="17"/>
      <c r="I326" s="16"/>
      <c r="J326" s="17"/>
      <c r="K326" s="17"/>
      <c r="L326" s="17"/>
      <c r="M326" s="17"/>
      <c r="N326" s="16"/>
      <c r="O326" s="17"/>
      <c r="P326" s="17"/>
      <c r="Q326" s="17"/>
      <c r="R326" s="17"/>
      <c r="S326" s="17"/>
      <c r="T326" s="17"/>
      <c r="U326" s="17"/>
      <c r="V326" s="16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</row>
    <row r="327" spans="1:107">
      <c r="A327" s="16"/>
      <c r="B327" s="17"/>
      <c r="C327" s="17"/>
      <c r="D327" s="17"/>
      <c r="E327" s="17"/>
      <c r="F327" s="17"/>
      <c r="G327" s="17"/>
      <c r="H327" s="17"/>
      <c r="I327" s="16"/>
      <c r="J327" s="17"/>
      <c r="K327" s="17"/>
      <c r="L327" s="17"/>
      <c r="M327" s="17"/>
      <c r="N327" s="16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</row>
    <row r="328" spans="1:107">
      <c r="A328" s="16"/>
      <c r="B328" s="17"/>
      <c r="C328" s="17"/>
      <c r="D328" s="17"/>
      <c r="E328" s="17"/>
      <c r="F328" s="17"/>
      <c r="G328" s="17"/>
      <c r="H328" s="17"/>
      <c r="I328" s="16"/>
      <c r="J328" s="17"/>
      <c r="K328" s="17"/>
      <c r="L328" s="17"/>
      <c r="M328" s="17"/>
      <c r="N328" s="16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</row>
    <row r="329" spans="1:107">
      <c r="A329" s="16"/>
      <c r="B329" s="17"/>
      <c r="C329" s="17"/>
      <c r="D329" s="17"/>
      <c r="E329" s="17"/>
      <c r="F329" s="17"/>
      <c r="G329" s="17"/>
      <c r="H329" s="17"/>
      <c r="I329" s="16"/>
      <c r="J329" s="17"/>
      <c r="K329" s="17"/>
      <c r="L329" s="17"/>
      <c r="M329" s="17"/>
      <c r="N329" s="16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</row>
    <row r="330" spans="1:107">
      <c r="A330" s="16"/>
      <c r="B330" s="17"/>
      <c r="C330" s="17"/>
      <c r="D330" s="17"/>
      <c r="E330" s="17"/>
      <c r="F330" s="17"/>
      <c r="G330" s="17"/>
      <c r="H330" s="17"/>
      <c r="I330" s="16"/>
      <c r="J330" s="17"/>
      <c r="K330" s="17"/>
      <c r="L330" s="17"/>
      <c r="M330" s="17"/>
      <c r="N330" s="16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</row>
    <row r="331" spans="1:107">
      <c r="A331" s="16"/>
      <c r="B331" s="17"/>
      <c r="C331" s="17"/>
      <c r="D331" s="17"/>
      <c r="E331" s="17"/>
      <c r="F331" s="17"/>
      <c r="G331" s="17"/>
      <c r="H331" s="17"/>
      <c r="I331" s="16"/>
      <c r="J331" s="17"/>
      <c r="K331" s="17"/>
      <c r="L331" s="17"/>
      <c r="M331" s="17"/>
      <c r="N331" s="16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</row>
    <row r="332" spans="1:107">
      <c r="A332" s="16"/>
      <c r="B332" s="17"/>
      <c r="C332" s="17"/>
      <c r="D332" s="17"/>
      <c r="E332" s="17"/>
      <c r="F332" s="17"/>
      <c r="G332" s="17"/>
      <c r="H332" s="17"/>
      <c r="I332" s="16"/>
      <c r="J332" s="17"/>
      <c r="K332" s="17"/>
      <c r="L332" s="17"/>
      <c r="M332" s="17"/>
      <c r="N332" s="16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</row>
    <row r="333" spans="1:107">
      <c r="A333" s="16"/>
      <c r="B333" s="17"/>
      <c r="C333" s="17"/>
      <c r="D333" s="17"/>
      <c r="E333" s="17"/>
      <c r="F333" s="17"/>
      <c r="G333" s="17"/>
      <c r="H333" s="17"/>
      <c r="I333" s="16"/>
      <c r="J333" s="17"/>
      <c r="K333" s="17"/>
      <c r="L333" s="17"/>
      <c r="M333" s="17"/>
      <c r="N333" s="16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</row>
    <row r="334" spans="1:107">
      <c r="A334" s="16"/>
      <c r="B334" s="17"/>
      <c r="C334" s="17"/>
      <c r="D334" s="17"/>
      <c r="E334" s="17"/>
      <c r="F334" s="17"/>
      <c r="G334" s="17"/>
      <c r="H334" s="17"/>
      <c r="I334" s="16"/>
      <c r="J334" s="17"/>
      <c r="K334" s="17"/>
      <c r="L334" s="17"/>
      <c r="M334" s="17"/>
      <c r="N334" s="16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</row>
    <row r="335" spans="1:107">
      <c r="A335" s="16"/>
      <c r="B335" s="17"/>
      <c r="C335" s="17"/>
      <c r="D335" s="17"/>
      <c r="E335" s="17"/>
      <c r="F335" s="17"/>
      <c r="G335" s="17"/>
      <c r="H335" s="17"/>
      <c r="I335" s="16"/>
      <c r="J335" s="17"/>
      <c r="K335" s="17"/>
      <c r="L335" s="17"/>
      <c r="M335" s="17"/>
      <c r="N335" s="16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</row>
    <row r="336" spans="1:107">
      <c r="A336" s="16"/>
      <c r="B336" s="17"/>
      <c r="C336" s="17"/>
      <c r="D336" s="17"/>
      <c r="E336" s="17"/>
      <c r="F336" s="17"/>
      <c r="G336" s="17"/>
      <c r="H336" s="17"/>
      <c r="I336" s="16"/>
      <c r="J336" s="17"/>
      <c r="K336" s="17"/>
      <c r="L336" s="17"/>
      <c r="M336" s="17"/>
      <c r="N336" s="16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</row>
    <row r="337" spans="1:107">
      <c r="A337" s="16"/>
      <c r="B337" s="17"/>
      <c r="C337" s="17"/>
      <c r="D337" s="17"/>
      <c r="E337" s="17"/>
      <c r="F337" s="17"/>
      <c r="G337" s="17"/>
      <c r="H337" s="17"/>
      <c r="I337" s="16"/>
      <c r="J337" s="17"/>
      <c r="K337" s="17"/>
      <c r="L337" s="17"/>
      <c r="M337" s="17"/>
      <c r="N337" s="16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</row>
    <row r="338" spans="1:107">
      <c r="A338" s="16"/>
      <c r="B338" s="17"/>
      <c r="C338" s="17"/>
      <c r="D338" s="17"/>
      <c r="E338" s="17"/>
      <c r="F338" s="17"/>
      <c r="G338" s="17"/>
      <c r="H338" s="17"/>
      <c r="I338" s="16"/>
      <c r="J338" s="17"/>
      <c r="K338" s="17"/>
      <c r="L338" s="17"/>
      <c r="M338" s="17"/>
      <c r="N338" s="16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</row>
    <row r="339" spans="1:107">
      <c r="A339" s="16"/>
      <c r="B339" s="17"/>
      <c r="C339" s="17"/>
      <c r="D339" s="17"/>
      <c r="E339" s="17"/>
      <c r="F339" s="17"/>
      <c r="G339" s="17"/>
      <c r="H339" s="17"/>
      <c r="I339" s="16"/>
      <c r="J339" s="17"/>
      <c r="K339" s="17"/>
      <c r="L339" s="17"/>
      <c r="M339" s="17"/>
      <c r="N339" s="16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</row>
    <row r="340" spans="1:107">
      <c r="A340" s="16"/>
      <c r="B340" s="17"/>
      <c r="C340" s="17"/>
      <c r="D340" s="17"/>
      <c r="E340" s="17"/>
      <c r="F340" s="17"/>
      <c r="G340" s="17"/>
      <c r="H340" s="17"/>
      <c r="I340" s="16"/>
      <c r="J340" s="17"/>
      <c r="K340" s="17"/>
      <c r="L340" s="17"/>
      <c r="M340" s="17"/>
      <c r="N340" s="16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</row>
    <row r="341" spans="1:107">
      <c r="A341" s="16"/>
      <c r="B341" s="17"/>
      <c r="C341" s="17"/>
      <c r="D341" s="17"/>
      <c r="E341" s="17"/>
      <c r="F341" s="17"/>
      <c r="G341" s="17"/>
      <c r="H341" s="17"/>
      <c r="I341" s="16"/>
      <c r="J341" s="17"/>
      <c r="K341" s="17"/>
      <c r="L341" s="17"/>
      <c r="M341" s="17"/>
      <c r="N341" s="16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</row>
    <row r="342" spans="1:107">
      <c r="A342" s="16"/>
      <c r="B342" s="17"/>
      <c r="C342" s="17"/>
      <c r="D342" s="17"/>
      <c r="E342" s="17"/>
      <c r="F342" s="17"/>
      <c r="G342" s="17"/>
      <c r="H342" s="17"/>
      <c r="I342" s="16"/>
      <c r="J342" s="17"/>
      <c r="K342" s="17"/>
      <c r="L342" s="17"/>
      <c r="M342" s="17"/>
      <c r="N342" s="16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</row>
    <row r="343" spans="1:107">
      <c r="A343" s="16"/>
      <c r="B343" s="17"/>
      <c r="C343" s="17"/>
      <c r="D343" s="17"/>
      <c r="E343" s="17"/>
      <c r="F343" s="17"/>
      <c r="G343" s="17"/>
      <c r="H343" s="17"/>
      <c r="I343" s="16"/>
      <c r="J343" s="17"/>
      <c r="K343" s="17"/>
      <c r="L343" s="17"/>
      <c r="M343" s="17"/>
      <c r="N343" s="16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</row>
    <row r="344" spans="1:107">
      <c r="A344" s="16"/>
      <c r="B344" s="17"/>
      <c r="C344" s="17"/>
      <c r="D344" s="17"/>
      <c r="E344" s="17"/>
      <c r="F344" s="17"/>
      <c r="G344" s="17"/>
      <c r="H344" s="17"/>
      <c r="I344" s="16"/>
      <c r="J344" s="17"/>
      <c r="K344" s="17"/>
      <c r="L344" s="17"/>
      <c r="M344" s="17"/>
      <c r="N344" s="16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</row>
    <row r="345" spans="1:107">
      <c r="A345" s="16"/>
      <c r="B345" s="17"/>
      <c r="C345" s="17"/>
      <c r="D345" s="17"/>
      <c r="E345" s="17"/>
      <c r="F345" s="17"/>
      <c r="G345" s="17"/>
      <c r="H345" s="17"/>
      <c r="I345" s="16"/>
      <c r="J345" s="17"/>
      <c r="K345" s="17"/>
      <c r="L345" s="17"/>
      <c r="M345" s="17"/>
      <c r="N345" s="16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</row>
    <row r="346" spans="1:107">
      <c r="A346" s="16"/>
      <c r="B346" s="17"/>
      <c r="C346" s="17"/>
      <c r="D346" s="17"/>
      <c r="E346" s="17"/>
      <c r="F346" s="17"/>
      <c r="G346" s="17"/>
      <c r="H346" s="17"/>
      <c r="I346" s="16"/>
      <c r="J346" s="17"/>
      <c r="K346" s="17"/>
      <c r="L346" s="17"/>
      <c r="M346" s="17"/>
      <c r="N346" s="16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</row>
    <row r="347" spans="1:107">
      <c r="A347" s="16"/>
      <c r="B347" s="17"/>
      <c r="C347" s="17"/>
      <c r="D347" s="17"/>
      <c r="E347" s="17"/>
      <c r="F347" s="17"/>
      <c r="G347" s="17"/>
      <c r="H347" s="17"/>
      <c r="I347" s="16"/>
      <c r="J347" s="17"/>
      <c r="K347" s="17"/>
      <c r="L347" s="17"/>
      <c r="M347" s="17"/>
      <c r="N347" s="16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</row>
    <row r="348" spans="1:107">
      <c r="A348" s="16"/>
      <c r="B348" s="17"/>
      <c r="C348" s="17"/>
      <c r="D348" s="17"/>
      <c r="E348" s="17"/>
      <c r="F348" s="17"/>
      <c r="G348" s="17"/>
      <c r="H348" s="17"/>
      <c r="I348" s="16"/>
      <c r="J348" s="17"/>
      <c r="K348" s="17"/>
      <c r="L348" s="17"/>
      <c r="M348" s="17"/>
      <c r="N348" s="16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</row>
    <row r="349" spans="1:107">
      <c r="A349" s="16"/>
      <c r="B349" s="17"/>
      <c r="C349" s="17"/>
      <c r="D349" s="17"/>
      <c r="E349" s="17"/>
      <c r="F349" s="17"/>
      <c r="G349" s="17"/>
      <c r="H349" s="17"/>
      <c r="I349" s="16"/>
      <c r="J349" s="17"/>
      <c r="K349" s="17"/>
      <c r="L349" s="17"/>
      <c r="M349" s="17"/>
      <c r="N349" s="16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</row>
    <row r="350" spans="1:107">
      <c r="A350" s="16"/>
      <c r="B350" s="17"/>
      <c r="C350" s="17"/>
      <c r="D350" s="17"/>
      <c r="E350" s="17"/>
      <c r="F350" s="17"/>
      <c r="G350" s="17"/>
      <c r="H350" s="17"/>
      <c r="I350" s="16"/>
      <c r="J350" s="17"/>
      <c r="K350" s="17"/>
      <c r="L350" s="17"/>
      <c r="M350" s="17"/>
      <c r="N350" s="16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</row>
    <row r="351" spans="1:107">
      <c r="A351" s="16"/>
      <c r="B351" s="17"/>
      <c r="C351" s="17"/>
      <c r="D351" s="17"/>
      <c r="E351" s="17"/>
      <c r="F351" s="17"/>
      <c r="G351" s="17"/>
      <c r="H351" s="17"/>
      <c r="I351" s="16"/>
      <c r="J351" s="17"/>
      <c r="K351" s="17"/>
      <c r="L351" s="17"/>
      <c r="M351" s="17"/>
      <c r="N351" s="16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</row>
    <row r="352" spans="1:107">
      <c r="A352" s="16"/>
      <c r="B352" s="17"/>
      <c r="C352" s="17"/>
      <c r="D352" s="17"/>
      <c r="E352" s="17"/>
      <c r="F352" s="17"/>
      <c r="G352" s="17"/>
      <c r="H352" s="17"/>
      <c r="I352" s="16"/>
      <c r="J352" s="17"/>
      <c r="K352" s="17"/>
      <c r="L352" s="17"/>
      <c r="M352" s="17"/>
      <c r="N352" s="16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</row>
    <row r="353" spans="1:107">
      <c r="A353" s="16"/>
      <c r="B353" s="17"/>
      <c r="C353" s="17"/>
      <c r="D353" s="17"/>
      <c r="E353" s="17"/>
      <c r="F353" s="17"/>
      <c r="G353" s="17"/>
      <c r="H353" s="17"/>
      <c r="I353" s="16"/>
      <c r="J353" s="17"/>
      <c r="K353" s="17"/>
      <c r="L353" s="17"/>
      <c r="M353" s="17"/>
      <c r="N353" s="16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</row>
    <row r="354" spans="1:107">
      <c r="A354" s="16"/>
      <c r="B354" s="17"/>
      <c r="C354" s="17"/>
      <c r="D354" s="17"/>
      <c r="E354" s="17"/>
      <c r="F354" s="17"/>
      <c r="G354" s="17"/>
      <c r="H354" s="17"/>
      <c r="I354" s="16"/>
      <c r="J354" s="17"/>
      <c r="K354" s="17"/>
      <c r="L354" s="17"/>
      <c r="M354" s="17"/>
      <c r="N354" s="16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</row>
    <row r="355" spans="1:107">
      <c r="A355" s="16"/>
      <c r="B355" s="17"/>
      <c r="C355" s="17"/>
      <c r="D355" s="17"/>
      <c r="E355" s="17"/>
      <c r="F355" s="17"/>
      <c r="G355" s="17"/>
      <c r="H355" s="17"/>
      <c r="I355" s="16"/>
      <c r="J355" s="17"/>
      <c r="K355" s="17"/>
      <c r="L355" s="17"/>
      <c r="M355" s="17"/>
      <c r="N355" s="16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</row>
    <row r="356" spans="1:107">
      <c r="A356" s="16"/>
      <c r="B356" s="17"/>
      <c r="C356" s="17"/>
      <c r="D356" s="17"/>
      <c r="E356" s="17"/>
      <c r="F356" s="17"/>
      <c r="G356" s="17"/>
      <c r="H356" s="17"/>
      <c r="I356" s="16"/>
      <c r="J356" s="17"/>
      <c r="K356" s="17"/>
      <c r="L356" s="17"/>
      <c r="M356" s="17"/>
      <c r="N356" s="16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</row>
    <row r="357" spans="1:107">
      <c r="A357" s="16"/>
      <c r="B357" s="17"/>
      <c r="C357" s="17"/>
      <c r="D357" s="17"/>
      <c r="E357" s="17"/>
      <c r="F357" s="17"/>
      <c r="G357" s="17"/>
      <c r="H357" s="17"/>
      <c r="I357" s="16"/>
      <c r="J357" s="17"/>
      <c r="K357" s="17"/>
      <c r="L357" s="17"/>
      <c r="M357" s="17"/>
      <c r="N357" s="16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</row>
    <row r="358" spans="1:107">
      <c r="A358" s="16"/>
      <c r="B358" s="17"/>
      <c r="C358" s="17"/>
      <c r="D358" s="17"/>
      <c r="E358" s="17"/>
      <c r="F358" s="17"/>
      <c r="G358" s="17"/>
      <c r="H358" s="17"/>
      <c r="I358" s="16"/>
      <c r="J358" s="17"/>
      <c r="K358" s="17"/>
      <c r="L358" s="17"/>
      <c r="M358" s="17"/>
      <c r="N358" s="16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</row>
    <row r="359" spans="1:107">
      <c r="A359" s="16"/>
      <c r="B359" s="17"/>
      <c r="C359" s="17"/>
      <c r="D359" s="17"/>
      <c r="E359" s="17"/>
      <c r="F359" s="17"/>
      <c r="G359" s="17"/>
      <c r="H359" s="17"/>
      <c r="I359" s="16"/>
      <c r="J359" s="17"/>
      <c r="K359" s="17"/>
      <c r="L359" s="17"/>
      <c r="M359" s="17"/>
      <c r="N359" s="16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</row>
    <row r="360" spans="1:107">
      <c r="A360" s="16"/>
      <c r="B360" s="17"/>
      <c r="C360" s="17"/>
      <c r="D360" s="17"/>
      <c r="E360" s="17"/>
      <c r="F360" s="17"/>
      <c r="G360" s="17"/>
      <c r="H360" s="17"/>
      <c r="I360" s="16"/>
      <c r="J360" s="17"/>
      <c r="K360" s="17"/>
      <c r="L360" s="17"/>
      <c r="M360" s="17"/>
      <c r="N360" s="16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</row>
    <row r="361" spans="1:107">
      <c r="A361" s="16"/>
      <c r="B361" s="17"/>
      <c r="C361" s="17"/>
      <c r="D361" s="17"/>
      <c r="E361" s="17"/>
      <c r="F361" s="17"/>
      <c r="G361" s="17"/>
      <c r="H361" s="17"/>
      <c r="I361" s="16"/>
      <c r="J361" s="17"/>
      <c r="K361" s="17"/>
      <c r="L361" s="17"/>
      <c r="M361" s="17"/>
      <c r="N361" s="16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</row>
    <row r="362" spans="1:107">
      <c r="A362" s="16"/>
      <c r="B362" s="17"/>
      <c r="C362" s="17"/>
      <c r="D362" s="17"/>
      <c r="E362" s="17"/>
      <c r="F362" s="17"/>
      <c r="G362" s="17"/>
      <c r="H362" s="17"/>
      <c r="I362" s="16"/>
      <c r="J362" s="17"/>
      <c r="K362" s="17"/>
      <c r="L362" s="17"/>
      <c r="M362" s="17"/>
      <c r="N362" s="16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</row>
    <row r="363" spans="1:107">
      <c r="A363" s="16"/>
      <c r="B363" s="17"/>
      <c r="C363" s="17"/>
      <c r="D363" s="17"/>
      <c r="E363" s="17"/>
      <c r="F363" s="17"/>
      <c r="G363" s="17"/>
      <c r="H363" s="17"/>
      <c r="I363" s="16"/>
      <c r="J363" s="17"/>
      <c r="K363" s="17"/>
      <c r="L363" s="17"/>
      <c r="M363" s="17"/>
      <c r="N363" s="16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</row>
    <row r="364" spans="1:107">
      <c r="A364" s="16"/>
      <c r="B364" s="17"/>
      <c r="C364" s="17"/>
      <c r="D364" s="17"/>
      <c r="E364" s="17"/>
      <c r="F364" s="17"/>
      <c r="G364" s="17"/>
      <c r="H364" s="17"/>
      <c r="I364" s="16"/>
      <c r="J364" s="17"/>
      <c r="K364" s="17"/>
      <c r="L364" s="17"/>
      <c r="M364" s="17"/>
      <c r="N364" s="16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</row>
    <row r="365" spans="1:107">
      <c r="A365" s="16"/>
      <c r="B365" s="17"/>
      <c r="C365" s="17"/>
      <c r="D365" s="17"/>
      <c r="E365" s="17"/>
      <c r="F365" s="17"/>
      <c r="G365" s="17"/>
      <c r="H365" s="17"/>
      <c r="I365" s="16"/>
      <c r="J365" s="17"/>
      <c r="K365" s="17"/>
      <c r="L365" s="17"/>
      <c r="M365" s="17"/>
      <c r="N365" s="16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</row>
    <row r="366" spans="1:107">
      <c r="A366" s="16"/>
      <c r="B366" s="17"/>
      <c r="C366" s="17"/>
      <c r="D366" s="17"/>
      <c r="E366" s="17"/>
      <c r="F366" s="17"/>
      <c r="G366" s="17"/>
      <c r="H366" s="17"/>
      <c r="I366" s="16"/>
      <c r="J366" s="17"/>
      <c r="K366" s="17"/>
      <c r="L366" s="17"/>
      <c r="M366" s="17"/>
      <c r="N366" s="16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</row>
    <row r="367" spans="1:107">
      <c r="A367" s="16"/>
      <c r="B367" s="17"/>
      <c r="C367" s="17"/>
      <c r="D367" s="17"/>
      <c r="E367" s="17"/>
      <c r="F367" s="17"/>
      <c r="G367" s="17"/>
      <c r="H367" s="17"/>
      <c r="I367" s="16"/>
      <c r="J367" s="17"/>
      <c r="K367" s="17"/>
      <c r="L367" s="17"/>
      <c r="M367" s="17"/>
      <c r="N367" s="16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</row>
    <row r="368" spans="1:107">
      <c r="A368" s="16"/>
      <c r="B368" s="17"/>
      <c r="C368" s="17"/>
      <c r="D368" s="17"/>
      <c r="E368" s="17"/>
      <c r="F368" s="17"/>
      <c r="G368" s="17"/>
      <c r="H368" s="17"/>
      <c r="I368" s="16"/>
      <c r="J368" s="17"/>
      <c r="K368" s="17"/>
      <c r="L368" s="17"/>
      <c r="M368" s="17"/>
      <c r="N368" s="16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</row>
    <row r="369" spans="1:107">
      <c r="A369" s="16"/>
      <c r="B369" s="17"/>
      <c r="C369" s="17"/>
      <c r="D369" s="17"/>
      <c r="E369" s="17"/>
      <c r="F369" s="17"/>
      <c r="G369" s="17"/>
      <c r="H369" s="17"/>
      <c r="I369" s="16"/>
      <c r="J369" s="17"/>
      <c r="K369" s="17"/>
      <c r="L369" s="17"/>
      <c r="M369" s="17"/>
      <c r="N369" s="16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</row>
    <row r="370" spans="1:107">
      <c r="A370" s="16"/>
      <c r="B370" s="17"/>
      <c r="C370" s="17"/>
      <c r="D370" s="17"/>
      <c r="E370" s="17"/>
      <c r="F370" s="17"/>
      <c r="G370" s="17"/>
      <c r="H370" s="17"/>
      <c r="I370" s="16"/>
      <c r="J370" s="17"/>
      <c r="K370" s="17"/>
      <c r="L370" s="17"/>
      <c r="M370" s="17"/>
      <c r="N370" s="16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</row>
    <row r="371" spans="1:107">
      <c r="A371" s="16"/>
      <c r="B371" s="17"/>
      <c r="C371" s="17"/>
      <c r="D371" s="17"/>
      <c r="E371" s="17"/>
      <c r="F371" s="17"/>
      <c r="G371" s="17"/>
      <c r="H371" s="17"/>
      <c r="I371" s="16"/>
      <c r="J371" s="17"/>
      <c r="K371" s="17"/>
      <c r="L371" s="17"/>
      <c r="M371" s="17"/>
      <c r="N371" s="16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</row>
    <row r="372" spans="1:107">
      <c r="A372" s="16"/>
      <c r="B372" s="17"/>
      <c r="C372" s="17"/>
      <c r="D372" s="17"/>
      <c r="E372" s="17"/>
      <c r="F372" s="17"/>
      <c r="G372" s="17"/>
      <c r="H372" s="17"/>
      <c r="I372" s="16"/>
      <c r="J372" s="17"/>
      <c r="K372" s="17"/>
      <c r="L372" s="17"/>
      <c r="M372" s="17"/>
      <c r="N372" s="16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</row>
    <row r="373" spans="1:107">
      <c r="A373" s="16"/>
      <c r="B373" s="17"/>
      <c r="C373" s="17"/>
      <c r="D373" s="17"/>
      <c r="E373" s="17"/>
      <c r="F373" s="17"/>
      <c r="G373" s="17"/>
      <c r="H373" s="17"/>
      <c r="I373" s="16"/>
      <c r="J373" s="17"/>
      <c r="K373" s="17"/>
      <c r="L373" s="17"/>
      <c r="M373" s="17"/>
      <c r="N373" s="16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</row>
    <row r="374" spans="1:107">
      <c r="A374" s="16"/>
      <c r="B374" s="17"/>
      <c r="C374" s="17"/>
      <c r="D374" s="17"/>
      <c r="E374" s="17"/>
      <c r="F374" s="17"/>
      <c r="G374" s="17"/>
      <c r="H374" s="17"/>
      <c r="I374" s="16"/>
      <c r="J374" s="17"/>
      <c r="K374" s="17"/>
      <c r="L374" s="17"/>
      <c r="M374" s="17"/>
      <c r="N374" s="16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</row>
    <row r="375" spans="1:107">
      <c r="A375" s="16"/>
      <c r="B375" s="17"/>
      <c r="C375" s="17"/>
      <c r="D375" s="17"/>
      <c r="E375" s="17"/>
      <c r="F375" s="17"/>
      <c r="G375" s="17"/>
      <c r="H375" s="17"/>
      <c r="I375" s="16"/>
      <c r="J375" s="17"/>
      <c r="K375" s="17"/>
      <c r="L375" s="17"/>
      <c r="M375" s="17"/>
      <c r="N375" s="16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</row>
    <row r="376" spans="1:107">
      <c r="A376" s="16"/>
      <c r="B376" s="17"/>
      <c r="C376" s="17"/>
      <c r="D376" s="17"/>
      <c r="E376" s="17"/>
      <c r="F376" s="17"/>
      <c r="G376" s="17"/>
      <c r="H376" s="17"/>
      <c r="I376" s="16"/>
      <c r="J376" s="17"/>
      <c r="K376" s="17"/>
      <c r="L376" s="17"/>
      <c r="M376" s="17"/>
      <c r="N376" s="16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</row>
    <row r="377" spans="1:107">
      <c r="A377" s="16"/>
      <c r="B377" s="17"/>
      <c r="C377" s="17"/>
      <c r="D377" s="17"/>
      <c r="E377" s="17"/>
      <c r="F377" s="17"/>
      <c r="G377" s="17"/>
      <c r="H377" s="17"/>
      <c r="I377" s="16"/>
      <c r="J377" s="17"/>
      <c r="K377" s="17"/>
      <c r="L377" s="17"/>
      <c r="M377" s="17"/>
      <c r="N377" s="16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</row>
    <row r="378" spans="1:107">
      <c r="A378" s="16"/>
      <c r="B378" s="17"/>
      <c r="C378" s="17"/>
      <c r="D378" s="17"/>
      <c r="E378" s="17"/>
      <c r="F378" s="17"/>
      <c r="G378" s="17"/>
      <c r="H378" s="17"/>
      <c r="I378" s="16"/>
      <c r="J378" s="17"/>
      <c r="K378" s="17"/>
      <c r="L378" s="17"/>
      <c r="M378" s="17"/>
      <c r="N378" s="16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</row>
    <row r="379" spans="1:107">
      <c r="A379" s="16"/>
      <c r="B379" s="17"/>
      <c r="C379" s="17"/>
      <c r="D379" s="17"/>
      <c r="E379" s="17"/>
      <c r="F379" s="17"/>
      <c r="G379" s="17"/>
      <c r="H379" s="17"/>
      <c r="I379" s="16"/>
      <c r="J379" s="17"/>
      <c r="K379" s="17"/>
      <c r="L379" s="17"/>
      <c r="M379" s="17"/>
      <c r="N379" s="16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</row>
    <row r="380" spans="1:107">
      <c r="A380" s="16"/>
      <c r="B380" s="17"/>
      <c r="C380" s="17"/>
      <c r="D380" s="17"/>
      <c r="E380" s="17"/>
      <c r="F380" s="17"/>
      <c r="G380" s="17"/>
      <c r="H380" s="17"/>
      <c r="I380" s="16"/>
      <c r="J380" s="17"/>
      <c r="K380" s="17"/>
      <c r="L380" s="17"/>
      <c r="M380" s="17"/>
      <c r="N380" s="16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</row>
    <row r="381" spans="1:107">
      <c r="A381" s="16"/>
      <c r="B381" s="17"/>
      <c r="C381" s="17"/>
      <c r="D381" s="17"/>
      <c r="E381" s="17"/>
      <c r="F381" s="17"/>
      <c r="G381" s="17"/>
      <c r="H381" s="17"/>
      <c r="I381" s="16"/>
      <c r="J381" s="17"/>
      <c r="K381" s="17"/>
      <c r="L381" s="17"/>
      <c r="M381" s="17"/>
      <c r="N381" s="16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</row>
    <row r="382" spans="1:107">
      <c r="A382" s="16"/>
      <c r="B382" s="17"/>
      <c r="C382" s="17"/>
      <c r="D382" s="17"/>
      <c r="E382" s="17"/>
      <c r="F382" s="17"/>
      <c r="G382" s="17"/>
      <c r="H382" s="17"/>
      <c r="I382" s="16"/>
      <c r="J382" s="17"/>
      <c r="K382" s="17"/>
      <c r="L382" s="17"/>
      <c r="M382" s="17"/>
      <c r="N382" s="16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</row>
    <row r="383" spans="1:107">
      <c r="A383" s="16"/>
      <c r="B383" s="17"/>
      <c r="C383" s="17"/>
      <c r="D383" s="17"/>
      <c r="E383" s="17"/>
      <c r="F383" s="17"/>
      <c r="G383" s="17"/>
      <c r="H383" s="17"/>
      <c r="I383" s="16"/>
      <c r="J383" s="17"/>
      <c r="K383" s="17"/>
      <c r="L383" s="17"/>
      <c r="M383" s="17"/>
      <c r="N383" s="16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</row>
    <row r="384" spans="1:107">
      <c r="A384" s="16"/>
      <c r="B384" s="17"/>
      <c r="C384" s="17"/>
      <c r="D384" s="17"/>
      <c r="E384" s="17"/>
      <c r="F384" s="17"/>
      <c r="G384" s="17"/>
      <c r="H384" s="17"/>
      <c r="I384" s="16"/>
      <c r="J384" s="17"/>
      <c r="K384" s="17"/>
      <c r="L384" s="17"/>
      <c r="M384" s="17"/>
      <c r="N384" s="16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</row>
    <row r="385" spans="1:107">
      <c r="A385" s="16"/>
      <c r="B385" s="17"/>
      <c r="C385" s="17"/>
      <c r="D385" s="17"/>
      <c r="E385" s="17"/>
      <c r="F385" s="17"/>
      <c r="G385" s="17"/>
      <c r="H385" s="17"/>
      <c r="I385" s="16"/>
      <c r="J385" s="17"/>
      <c r="K385" s="17"/>
      <c r="L385" s="17"/>
      <c r="M385" s="17"/>
      <c r="N385" s="16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</row>
    <row r="386" spans="1:107">
      <c r="A386" s="16"/>
      <c r="B386" s="17"/>
      <c r="C386" s="17"/>
      <c r="D386" s="17"/>
      <c r="E386" s="17"/>
      <c r="F386" s="17"/>
      <c r="G386" s="17"/>
      <c r="H386" s="17"/>
      <c r="I386" s="16"/>
      <c r="J386" s="17"/>
      <c r="K386" s="17"/>
      <c r="L386" s="17"/>
      <c r="M386" s="17"/>
      <c r="N386" s="16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</row>
    <row r="387" spans="1:107">
      <c r="A387" s="16"/>
      <c r="B387" s="17"/>
      <c r="C387" s="17"/>
      <c r="D387" s="17"/>
      <c r="E387" s="17"/>
      <c r="F387" s="17"/>
      <c r="G387" s="17"/>
      <c r="H387" s="17"/>
      <c r="I387" s="16"/>
      <c r="J387" s="17"/>
      <c r="K387" s="17"/>
      <c r="L387" s="17"/>
      <c r="M387" s="17"/>
      <c r="N387" s="16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</row>
    <row r="388" spans="1:107">
      <c r="A388" s="16"/>
      <c r="B388" s="17"/>
      <c r="C388" s="17"/>
      <c r="D388" s="17"/>
      <c r="E388" s="17"/>
      <c r="F388" s="17"/>
      <c r="G388" s="17"/>
      <c r="H388" s="17"/>
      <c r="I388" s="16"/>
      <c r="J388" s="17"/>
      <c r="K388" s="17"/>
      <c r="L388" s="17"/>
      <c r="M388" s="17"/>
      <c r="N388" s="16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</row>
    <row r="389" spans="1:107">
      <c r="A389" s="16"/>
      <c r="B389" s="17"/>
      <c r="C389" s="17"/>
      <c r="D389" s="17"/>
      <c r="E389" s="17"/>
      <c r="F389" s="17"/>
      <c r="G389" s="17"/>
      <c r="H389" s="17"/>
      <c r="I389" s="16"/>
      <c r="J389" s="17"/>
      <c r="K389" s="17"/>
      <c r="L389" s="17"/>
      <c r="M389" s="17"/>
      <c r="N389" s="16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</row>
    <row r="390" spans="1:107">
      <c r="A390" s="16"/>
      <c r="B390" s="17"/>
      <c r="C390" s="17"/>
      <c r="D390" s="17"/>
      <c r="E390" s="17"/>
      <c r="F390" s="17"/>
      <c r="G390" s="17"/>
      <c r="H390" s="17"/>
      <c r="I390" s="16"/>
      <c r="J390" s="17"/>
      <c r="K390" s="17"/>
      <c r="L390" s="17"/>
      <c r="M390" s="17"/>
      <c r="N390" s="16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</row>
    <row r="391" spans="1:107">
      <c r="A391" s="16"/>
      <c r="B391" s="17"/>
      <c r="C391" s="17"/>
      <c r="D391" s="17"/>
      <c r="E391" s="17"/>
      <c r="F391" s="17"/>
      <c r="G391" s="17"/>
      <c r="H391" s="17"/>
      <c r="I391" s="16"/>
      <c r="J391" s="17"/>
      <c r="K391" s="17"/>
      <c r="L391" s="17"/>
      <c r="M391" s="17"/>
      <c r="N391" s="16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</row>
    <row r="392" spans="1:107">
      <c r="A392" s="16"/>
      <c r="B392" s="17"/>
      <c r="C392" s="17"/>
      <c r="D392" s="17"/>
      <c r="E392" s="17"/>
      <c r="F392" s="17"/>
      <c r="G392" s="17"/>
      <c r="H392" s="17"/>
      <c r="I392" s="16"/>
      <c r="J392" s="17"/>
      <c r="K392" s="17"/>
      <c r="L392" s="17"/>
      <c r="M392" s="17"/>
      <c r="N392" s="16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</row>
    <row r="393" spans="1:107">
      <c r="A393" s="16"/>
      <c r="B393" s="17"/>
      <c r="C393" s="17"/>
      <c r="D393" s="17"/>
      <c r="E393" s="17"/>
      <c r="F393" s="17"/>
      <c r="G393" s="17"/>
      <c r="H393" s="17"/>
      <c r="I393" s="16"/>
      <c r="J393" s="17"/>
      <c r="K393" s="17"/>
      <c r="L393" s="17"/>
      <c r="M393" s="17"/>
      <c r="N393" s="16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</row>
    <row r="394" spans="1:107">
      <c r="A394" s="16"/>
      <c r="B394" s="17"/>
      <c r="C394" s="17"/>
      <c r="D394" s="17"/>
      <c r="E394" s="17"/>
      <c r="F394" s="17"/>
      <c r="G394" s="17"/>
      <c r="H394" s="17"/>
      <c r="I394" s="16"/>
      <c r="J394" s="17"/>
      <c r="K394" s="17"/>
      <c r="L394" s="17"/>
      <c r="M394" s="17"/>
      <c r="N394" s="16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</row>
    <row r="395" spans="1:107">
      <c r="A395" s="16"/>
      <c r="B395" s="17"/>
      <c r="C395" s="17"/>
      <c r="D395" s="17"/>
      <c r="E395" s="17"/>
      <c r="F395" s="17"/>
      <c r="G395" s="17"/>
      <c r="H395" s="17"/>
      <c r="I395" s="16"/>
      <c r="J395" s="17"/>
      <c r="K395" s="17"/>
      <c r="L395" s="17"/>
      <c r="M395" s="17"/>
      <c r="N395" s="16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</row>
    <row r="396" spans="1:107">
      <c r="A396" s="16"/>
      <c r="B396" s="17"/>
      <c r="C396" s="17"/>
      <c r="D396" s="17"/>
      <c r="E396" s="17"/>
      <c r="F396" s="17"/>
      <c r="G396" s="17"/>
      <c r="H396" s="17"/>
      <c r="I396" s="16"/>
      <c r="J396" s="17"/>
      <c r="K396" s="17"/>
      <c r="L396" s="17"/>
      <c r="M396" s="17"/>
      <c r="N396" s="16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</row>
    <row r="397" spans="1:107">
      <c r="A397" s="16"/>
      <c r="B397" s="17"/>
      <c r="C397" s="17"/>
      <c r="D397" s="17"/>
      <c r="E397" s="17"/>
      <c r="F397" s="17"/>
      <c r="G397" s="17"/>
      <c r="H397" s="17"/>
      <c r="I397" s="16"/>
      <c r="J397" s="17"/>
      <c r="K397" s="17"/>
      <c r="L397" s="17"/>
      <c r="M397" s="17"/>
      <c r="N397" s="16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</row>
    <row r="398" spans="1:107">
      <c r="A398" s="16"/>
      <c r="B398" s="17"/>
      <c r="C398" s="17"/>
      <c r="D398" s="17"/>
      <c r="E398" s="17"/>
      <c r="F398" s="17"/>
      <c r="G398" s="17"/>
      <c r="H398" s="17"/>
      <c r="I398" s="16"/>
      <c r="J398" s="17"/>
      <c r="K398" s="17"/>
      <c r="L398" s="17"/>
      <c r="M398" s="17"/>
      <c r="N398" s="16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</row>
    <row r="399" spans="1:107">
      <c r="A399" s="16"/>
      <c r="B399" s="17"/>
      <c r="C399" s="17"/>
      <c r="D399" s="17"/>
      <c r="E399" s="17"/>
      <c r="F399" s="17"/>
      <c r="G399" s="17"/>
      <c r="H399" s="17"/>
      <c r="I399" s="16"/>
      <c r="J399" s="17"/>
      <c r="K399" s="17"/>
      <c r="L399" s="17"/>
      <c r="M399" s="17"/>
      <c r="N399" s="16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</row>
    <row r="400" spans="1:107">
      <c r="A400" s="16"/>
      <c r="B400" s="17"/>
      <c r="C400" s="17"/>
      <c r="D400" s="17"/>
      <c r="E400" s="17"/>
      <c r="F400" s="17"/>
      <c r="G400" s="17"/>
      <c r="H400" s="17"/>
      <c r="I400" s="16"/>
      <c r="J400" s="17"/>
      <c r="K400" s="17"/>
      <c r="L400" s="17"/>
      <c r="M400" s="17"/>
      <c r="N400" s="16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</row>
    <row r="401" spans="1:107">
      <c r="A401" s="16"/>
      <c r="B401" s="17"/>
      <c r="C401" s="17"/>
      <c r="D401" s="17"/>
      <c r="E401" s="17"/>
      <c r="F401" s="17"/>
      <c r="G401" s="17"/>
      <c r="H401" s="17"/>
      <c r="I401" s="16"/>
      <c r="J401" s="17"/>
      <c r="K401" s="17"/>
      <c r="L401" s="17"/>
      <c r="M401" s="17"/>
      <c r="N401" s="16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</row>
    <row r="402" spans="1:107">
      <c r="A402" s="16"/>
      <c r="B402" s="17"/>
      <c r="C402" s="17"/>
      <c r="D402" s="17"/>
      <c r="E402" s="17"/>
      <c r="F402" s="17"/>
      <c r="G402" s="17"/>
      <c r="H402" s="17"/>
      <c r="I402" s="16"/>
      <c r="J402" s="17"/>
      <c r="K402" s="17"/>
      <c r="L402" s="17"/>
      <c r="M402" s="17"/>
      <c r="N402" s="16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</row>
    <row r="403" spans="1:107">
      <c r="A403" s="16"/>
      <c r="B403" s="17"/>
      <c r="C403" s="17"/>
      <c r="D403" s="17"/>
      <c r="E403" s="17"/>
      <c r="F403" s="17"/>
      <c r="G403" s="17"/>
      <c r="H403" s="17"/>
      <c r="I403" s="16"/>
      <c r="J403" s="17"/>
      <c r="K403" s="17"/>
      <c r="L403" s="17"/>
      <c r="M403" s="17"/>
      <c r="N403" s="16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</row>
    <row r="404" spans="1:107">
      <c r="A404" s="16"/>
      <c r="B404" s="17"/>
      <c r="C404" s="17"/>
      <c r="D404" s="17"/>
      <c r="E404" s="17"/>
      <c r="F404" s="17"/>
      <c r="G404" s="17"/>
      <c r="H404" s="17"/>
      <c r="I404" s="16"/>
      <c r="J404" s="17"/>
      <c r="K404" s="17"/>
      <c r="L404" s="17"/>
      <c r="M404" s="17"/>
      <c r="N404" s="16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</row>
    <row r="405" spans="1:107">
      <c r="A405" s="16"/>
      <c r="B405" s="17"/>
      <c r="C405" s="17"/>
      <c r="D405" s="17"/>
      <c r="E405" s="17"/>
      <c r="F405" s="17"/>
      <c r="G405" s="17"/>
      <c r="H405" s="17"/>
      <c r="I405" s="16"/>
      <c r="J405" s="17"/>
      <c r="K405" s="17"/>
      <c r="L405" s="17"/>
      <c r="M405" s="17"/>
      <c r="N405" s="16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</row>
    <row r="406" spans="1:107">
      <c r="A406" s="16"/>
      <c r="B406" s="17"/>
      <c r="C406" s="17"/>
      <c r="D406" s="17"/>
      <c r="E406" s="17"/>
      <c r="F406" s="17"/>
      <c r="G406" s="17"/>
      <c r="H406" s="17"/>
      <c r="I406" s="16"/>
      <c r="J406" s="17"/>
      <c r="K406" s="17"/>
      <c r="L406" s="17"/>
      <c r="M406" s="17"/>
      <c r="N406" s="16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</row>
    <row r="407" spans="1:107">
      <c r="A407" s="16"/>
      <c r="B407" s="17"/>
      <c r="C407" s="17"/>
      <c r="D407" s="17"/>
      <c r="E407" s="17"/>
      <c r="F407" s="17"/>
      <c r="G407" s="17"/>
      <c r="H407" s="17"/>
      <c r="I407" s="16"/>
      <c r="J407" s="17"/>
      <c r="K407" s="17"/>
      <c r="L407" s="17"/>
      <c r="M407" s="17"/>
      <c r="N407" s="16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</row>
    <row r="408" spans="1:107">
      <c r="A408" s="16"/>
      <c r="B408" s="17"/>
      <c r="C408" s="17"/>
      <c r="D408" s="17"/>
      <c r="E408" s="17"/>
      <c r="F408" s="17"/>
      <c r="G408" s="17"/>
      <c r="H408" s="17"/>
      <c r="I408" s="16"/>
      <c r="J408" s="17"/>
      <c r="K408" s="17"/>
      <c r="L408" s="17"/>
      <c r="M408" s="17"/>
      <c r="N408" s="16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</row>
    <row r="409" spans="1:107">
      <c r="A409" s="16"/>
      <c r="B409" s="17"/>
      <c r="C409" s="17"/>
      <c r="D409" s="17"/>
      <c r="E409" s="17"/>
      <c r="F409" s="17"/>
      <c r="G409" s="17"/>
      <c r="H409" s="17"/>
      <c r="I409" s="16"/>
      <c r="J409" s="17"/>
      <c r="K409" s="17"/>
      <c r="L409" s="17"/>
      <c r="M409" s="17"/>
      <c r="N409" s="16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</row>
    <row r="410" spans="1:107">
      <c r="A410" s="16"/>
      <c r="B410" s="17"/>
      <c r="C410" s="17"/>
      <c r="D410" s="17"/>
      <c r="E410" s="17"/>
      <c r="F410" s="17"/>
      <c r="G410" s="17"/>
      <c r="H410" s="17"/>
      <c r="I410" s="16"/>
      <c r="J410" s="17"/>
      <c r="K410" s="17"/>
      <c r="L410" s="17"/>
      <c r="M410" s="17"/>
      <c r="N410" s="16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</row>
    <row r="411" spans="1:107">
      <c r="A411" s="16"/>
      <c r="B411" s="17"/>
      <c r="C411" s="17"/>
      <c r="D411" s="17"/>
      <c r="E411" s="17"/>
      <c r="F411" s="17"/>
      <c r="G411" s="17"/>
      <c r="H411" s="17"/>
      <c r="I411" s="16"/>
      <c r="J411" s="17"/>
      <c r="K411" s="17"/>
      <c r="L411" s="17"/>
      <c r="M411" s="17"/>
      <c r="N411" s="16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</row>
    <row r="412" spans="1:107">
      <c r="A412" s="16"/>
      <c r="B412" s="17"/>
      <c r="C412" s="17"/>
      <c r="D412" s="17"/>
      <c r="E412" s="17"/>
      <c r="F412" s="17"/>
      <c r="G412" s="17"/>
      <c r="H412" s="17"/>
      <c r="I412" s="16"/>
      <c r="J412" s="17"/>
      <c r="K412" s="17"/>
      <c r="L412" s="17"/>
      <c r="M412" s="17"/>
      <c r="N412" s="16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</row>
    <row r="413" spans="1:107">
      <c r="A413" s="16"/>
      <c r="B413" s="17"/>
      <c r="C413" s="17"/>
      <c r="D413" s="17"/>
      <c r="E413" s="17"/>
      <c r="F413" s="17"/>
      <c r="G413" s="17"/>
      <c r="H413" s="17"/>
      <c r="I413" s="16"/>
      <c r="J413" s="17"/>
      <c r="K413" s="17"/>
      <c r="L413" s="17"/>
      <c r="M413" s="17"/>
      <c r="N413" s="16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</row>
    <row r="414" spans="1:107">
      <c r="A414" s="16"/>
      <c r="B414" s="17"/>
      <c r="C414" s="17"/>
      <c r="D414" s="17"/>
      <c r="E414" s="17"/>
      <c r="F414" s="17"/>
      <c r="G414" s="17"/>
      <c r="H414" s="17"/>
      <c r="I414" s="16"/>
      <c r="J414" s="17"/>
      <c r="K414" s="17"/>
      <c r="L414" s="17"/>
      <c r="M414" s="17"/>
      <c r="N414" s="16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</row>
    <row r="415" spans="1:107">
      <c r="A415" s="16"/>
      <c r="B415" s="17"/>
      <c r="C415" s="17"/>
      <c r="D415" s="17"/>
      <c r="E415" s="17"/>
      <c r="F415" s="17"/>
      <c r="G415" s="17"/>
      <c r="H415" s="17"/>
      <c r="I415" s="16"/>
      <c r="J415" s="17"/>
      <c r="K415" s="17"/>
      <c r="L415" s="17"/>
      <c r="M415" s="17"/>
      <c r="N415" s="16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</row>
    <row r="416" spans="1:107">
      <c r="A416" s="16"/>
      <c r="B416" s="17"/>
      <c r="C416" s="17"/>
      <c r="D416" s="17"/>
      <c r="E416" s="17"/>
      <c r="F416" s="17"/>
      <c r="G416" s="17"/>
      <c r="H416" s="17"/>
      <c r="I416" s="16"/>
      <c r="J416" s="17"/>
      <c r="K416" s="17"/>
      <c r="L416" s="17"/>
      <c r="M416" s="17"/>
      <c r="N416" s="16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</row>
    <row r="417" spans="1:107">
      <c r="A417" s="16"/>
      <c r="B417" s="17"/>
      <c r="C417" s="17"/>
      <c r="D417" s="17"/>
      <c r="E417" s="17"/>
      <c r="F417" s="17"/>
      <c r="G417" s="17"/>
      <c r="H417" s="17"/>
      <c r="I417" s="16"/>
      <c r="J417" s="17"/>
      <c r="K417" s="17"/>
      <c r="L417" s="17"/>
      <c r="M417" s="17"/>
      <c r="N417" s="16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</row>
    <row r="418" spans="1:107">
      <c r="A418" s="16"/>
      <c r="B418" s="17"/>
      <c r="C418" s="17"/>
      <c r="D418" s="17"/>
      <c r="E418" s="17"/>
      <c r="F418" s="17"/>
      <c r="G418" s="17"/>
      <c r="H418" s="17"/>
      <c r="I418" s="16"/>
      <c r="J418" s="17"/>
      <c r="K418" s="17"/>
      <c r="L418" s="17"/>
      <c r="M418" s="17"/>
      <c r="N418" s="16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</row>
    <row r="419" spans="1:107">
      <c r="A419" s="16"/>
      <c r="B419" s="17"/>
      <c r="C419" s="17"/>
      <c r="D419" s="17"/>
      <c r="E419" s="17"/>
      <c r="F419" s="17"/>
      <c r="G419" s="17"/>
      <c r="H419" s="17"/>
      <c r="I419" s="16"/>
      <c r="J419" s="17"/>
      <c r="K419" s="17"/>
      <c r="L419" s="17"/>
      <c r="M419" s="17"/>
      <c r="N419" s="16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</row>
    <row r="420" spans="1:107">
      <c r="A420" s="16"/>
      <c r="B420" s="17"/>
      <c r="C420" s="17"/>
      <c r="D420" s="17"/>
      <c r="E420" s="17"/>
      <c r="F420" s="17"/>
      <c r="G420" s="17"/>
      <c r="H420" s="17"/>
      <c r="I420" s="16"/>
      <c r="J420" s="17"/>
      <c r="K420" s="17"/>
      <c r="L420" s="17"/>
      <c r="M420" s="17"/>
      <c r="N420" s="16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</row>
    <row r="421" spans="1:107">
      <c r="A421" s="16"/>
      <c r="B421" s="17"/>
      <c r="C421" s="17"/>
      <c r="D421" s="17"/>
      <c r="E421" s="17"/>
      <c r="F421" s="17"/>
      <c r="G421" s="17"/>
      <c r="H421" s="17"/>
      <c r="I421" s="16"/>
      <c r="J421" s="17"/>
      <c r="K421" s="17"/>
      <c r="L421" s="17"/>
      <c r="M421" s="17"/>
      <c r="N421" s="16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</row>
    <row r="422" spans="1:107">
      <c r="A422" s="16"/>
      <c r="B422" s="17"/>
      <c r="C422" s="17"/>
      <c r="D422" s="17"/>
      <c r="E422" s="17"/>
      <c r="F422" s="17"/>
      <c r="G422" s="17"/>
      <c r="H422" s="17"/>
      <c r="I422" s="16"/>
      <c r="J422" s="17"/>
      <c r="K422" s="17"/>
      <c r="L422" s="17"/>
      <c r="M422" s="17"/>
      <c r="N422" s="16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</row>
    <row r="423" spans="1:107">
      <c r="A423" s="16"/>
      <c r="B423" s="17"/>
      <c r="C423" s="17"/>
      <c r="D423" s="17"/>
      <c r="E423" s="17"/>
      <c r="F423" s="17"/>
      <c r="G423" s="17"/>
      <c r="H423" s="17"/>
      <c r="I423" s="16"/>
      <c r="J423" s="17"/>
      <c r="K423" s="17"/>
      <c r="L423" s="17"/>
      <c r="M423" s="17"/>
      <c r="N423" s="16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</row>
    <row r="424" spans="1:107">
      <c r="A424" s="16"/>
      <c r="B424" s="17"/>
      <c r="C424" s="17"/>
      <c r="D424" s="17"/>
      <c r="E424" s="17"/>
      <c r="F424" s="17"/>
      <c r="G424" s="17"/>
      <c r="H424" s="17"/>
      <c r="I424" s="16"/>
      <c r="J424" s="17"/>
      <c r="K424" s="17"/>
      <c r="L424" s="17"/>
      <c r="M424" s="17"/>
      <c r="N424" s="16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</row>
    <row r="425" spans="1:107">
      <c r="A425" s="16"/>
      <c r="B425" s="17"/>
      <c r="C425" s="17"/>
      <c r="D425" s="17"/>
      <c r="E425" s="17"/>
      <c r="F425" s="17"/>
      <c r="G425" s="17"/>
      <c r="H425" s="17"/>
      <c r="I425" s="16"/>
      <c r="J425" s="17"/>
      <c r="K425" s="17"/>
      <c r="L425" s="17"/>
      <c r="M425" s="17"/>
      <c r="N425" s="16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</row>
    <row r="426" spans="1:107">
      <c r="A426" s="16"/>
      <c r="B426" s="17"/>
      <c r="C426" s="17"/>
      <c r="D426" s="17"/>
      <c r="E426" s="17"/>
      <c r="F426" s="17"/>
      <c r="G426" s="17"/>
      <c r="H426" s="17"/>
      <c r="I426" s="16"/>
      <c r="J426" s="17"/>
      <c r="K426" s="17"/>
      <c r="L426" s="17"/>
      <c r="M426" s="17"/>
      <c r="N426" s="16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</row>
    <row r="427" spans="1:107">
      <c r="A427" s="16"/>
      <c r="B427" s="17"/>
      <c r="C427" s="17"/>
      <c r="D427" s="17"/>
      <c r="E427" s="17"/>
      <c r="F427" s="17"/>
      <c r="G427" s="17"/>
      <c r="H427" s="17"/>
      <c r="I427" s="16"/>
      <c r="J427" s="17"/>
      <c r="K427" s="17"/>
      <c r="L427" s="17"/>
      <c r="M427" s="17"/>
      <c r="N427" s="16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</row>
    <row r="428" spans="1:107">
      <c r="A428" s="16"/>
      <c r="B428" s="17"/>
      <c r="C428" s="17"/>
      <c r="D428" s="17"/>
      <c r="E428" s="17"/>
      <c r="F428" s="17"/>
      <c r="G428" s="17"/>
      <c r="H428" s="17"/>
      <c r="I428" s="16"/>
      <c r="J428" s="17"/>
      <c r="K428" s="17"/>
      <c r="L428" s="17"/>
      <c r="M428" s="17"/>
      <c r="N428" s="16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</row>
    <row r="429" spans="1:107">
      <c r="A429" s="16"/>
      <c r="B429" s="17"/>
      <c r="C429" s="17"/>
      <c r="D429" s="17"/>
      <c r="E429" s="17"/>
      <c r="F429" s="17"/>
      <c r="G429" s="17"/>
      <c r="H429" s="17"/>
      <c r="I429" s="16"/>
      <c r="J429" s="17"/>
      <c r="K429" s="17"/>
      <c r="L429" s="17"/>
      <c r="M429" s="17"/>
      <c r="N429" s="16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</row>
    <row r="430" spans="1:107">
      <c r="A430" s="16"/>
      <c r="B430" s="17"/>
      <c r="C430" s="17"/>
      <c r="D430" s="17"/>
      <c r="E430" s="17"/>
      <c r="F430" s="17"/>
      <c r="G430" s="17"/>
      <c r="H430" s="17"/>
      <c r="I430" s="16"/>
      <c r="J430" s="17"/>
      <c r="K430" s="17"/>
      <c r="L430" s="17"/>
      <c r="M430" s="17"/>
      <c r="N430" s="16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</row>
    <row r="431" spans="1:107">
      <c r="A431" s="16"/>
      <c r="B431" s="17"/>
      <c r="C431" s="17"/>
      <c r="D431" s="17"/>
      <c r="E431" s="17"/>
      <c r="F431" s="17"/>
      <c r="G431" s="17"/>
      <c r="H431" s="17"/>
      <c r="I431" s="16"/>
      <c r="J431" s="17"/>
      <c r="K431" s="17"/>
      <c r="L431" s="17"/>
      <c r="M431" s="17"/>
      <c r="N431" s="16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</row>
    <row r="432" spans="1:107">
      <c r="A432" s="16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6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</row>
    <row r="433" spans="1:107">
      <c r="A433" s="16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6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</row>
    <row r="434" spans="1:107">
      <c r="A434" s="16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6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</row>
    <row r="435" spans="1:107">
      <c r="A435" s="16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6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</row>
    <row r="436" spans="1:107">
      <c r="A436" s="16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6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</row>
    <row r="437" spans="1:107">
      <c r="A437" s="16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6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</row>
    <row r="438" spans="1:107">
      <c r="A438" s="16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6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</row>
    <row r="439" spans="1:107">
      <c r="A439" s="16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6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</row>
    <row r="440" spans="1:107">
      <c r="A440" s="16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6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</row>
    <row r="441" spans="1:107">
      <c r="A441" s="16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6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</row>
    <row r="442" spans="1:107">
      <c r="A442" s="16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6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</row>
    <row r="443" spans="1:107">
      <c r="A443" s="16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6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</row>
    <row r="444" spans="1:107">
      <c r="A444" s="16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6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</row>
    <row r="445" spans="1:107">
      <c r="A445" s="16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6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</row>
    <row r="446" spans="1:107">
      <c r="A446" s="16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6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</row>
    <row r="447" spans="1:107">
      <c r="A447" s="16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6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</row>
    <row r="448" spans="1:107">
      <c r="A448" s="16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6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</row>
    <row r="449" spans="1:107">
      <c r="A449" s="16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6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</row>
    <row r="450" spans="1:107">
      <c r="A450" s="16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6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</row>
    <row r="451" spans="1:107">
      <c r="A451" s="16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6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</row>
    <row r="452" spans="1:107">
      <c r="A452" s="16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6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</row>
    <row r="453" spans="1:107">
      <c r="A453" s="16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6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</row>
    <row r="454" spans="1:107">
      <c r="A454" s="16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6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</row>
    <row r="455" spans="1:107">
      <c r="A455" s="16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6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</row>
    <row r="456" spans="1:107">
      <c r="A456" s="16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6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</row>
    <row r="457" spans="1:107">
      <c r="A457" s="16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6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</row>
    <row r="458" spans="1:107">
      <c r="A458" s="16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6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</row>
    <row r="459" spans="1:107">
      <c r="A459" s="16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6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</row>
    <row r="460" spans="1:107">
      <c r="A460" s="16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6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</row>
    <row r="461" spans="1:107">
      <c r="A461" s="16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6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</row>
    <row r="462" spans="1:107">
      <c r="A462" s="16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6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</row>
    <row r="463" spans="1:107">
      <c r="A463" s="16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6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</row>
    <row r="464" spans="1:107">
      <c r="A464" s="16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6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</row>
    <row r="465" spans="1:107">
      <c r="A465" s="16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6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</row>
    <row r="466" spans="1:107">
      <c r="A466" s="16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6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</row>
    <row r="467" spans="1:107">
      <c r="A467" s="16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6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</row>
    <row r="468" spans="1:107">
      <c r="A468" s="16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6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</row>
    <row r="469" spans="1:107">
      <c r="A469" s="16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6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</row>
    <row r="470" spans="1:107">
      <c r="A470" s="16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6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</row>
    <row r="471" spans="1:107">
      <c r="A471" s="16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6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</row>
    <row r="472" spans="1:107">
      <c r="A472" s="16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6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</row>
    <row r="473" spans="1:107">
      <c r="A473" s="16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6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</row>
    <row r="474" spans="1:107">
      <c r="A474" s="16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6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</row>
    <row r="475" spans="1:107">
      <c r="A475" s="16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6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</row>
    <row r="476" spans="1:107">
      <c r="A476" s="16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6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</row>
    <row r="477" spans="1:107">
      <c r="A477" s="16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6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</row>
    <row r="478" spans="1:107">
      <c r="A478" s="16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6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</row>
    <row r="479" spans="1:107">
      <c r="A479" s="16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6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</row>
    <row r="480" spans="1:107">
      <c r="A480" s="16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6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</row>
    <row r="481" spans="1:107">
      <c r="A481" s="16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6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</row>
    <row r="482" spans="1:107">
      <c r="A482" s="16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6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</row>
    <row r="483" spans="1:107">
      <c r="A483" s="16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6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</row>
    <row r="484" spans="1:107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6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</row>
    <row r="485" spans="1:107">
      <c r="A485" s="16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6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</row>
    <row r="486" spans="1:107">
      <c r="A486" s="16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6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</row>
    <row r="487" spans="1:107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6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</row>
    <row r="488" spans="1:107">
      <c r="A488" s="16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6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</row>
    <row r="489" spans="1:107">
      <c r="A489" s="16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6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</row>
    <row r="490" spans="1:107">
      <c r="A490" s="16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6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</row>
    <row r="491" spans="1:107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6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</row>
    <row r="492" spans="1:107">
      <c r="A492" s="16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6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</row>
    <row r="493" spans="1:107">
      <c r="A493" s="16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6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</row>
    <row r="494" spans="1:107">
      <c r="A494" s="16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6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</row>
    <row r="495" spans="1:107">
      <c r="A495" s="16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6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</row>
    <row r="496" spans="1:107">
      <c r="A496" s="16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6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</row>
    <row r="497" spans="1:107">
      <c r="A497" s="16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6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</row>
    <row r="498" spans="1:107">
      <c r="A498" s="16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6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</row>
    <row r="499" spans="1:107">
      <c r="A499" s="16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6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</row>
    <row r="500" spans="1:107">
      <c r="A500" s="16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6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</row>
    <row r="501" spans="1:107">
      <c r="A501" s="16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6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</row>
    <row r="502" spans="1:107">
      <c r="A502" s="16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6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</row>
    <row r="503" spans="1:107">
      <c r="A503" s="16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6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</row>
    <row r="504" spans="1:107">
      <c r="A504" s="16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6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</row>
    <row r="505" spans="1:107">
      <c r="A505" s="16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6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</row>
    <row r="506" spans="1:107">
      <c r="A506" s="16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6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</row>
    <row r="507" spans="1:107">
      <c r="A507" s="16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6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</row>
    <row r="508" spans="1:107">
      <c r="A508" s="16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6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</row>
    <row r="509" spans="1:107">
      <c r="A509" s="16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6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</row>
    <row r="510" spans="1:107">
      <c r="A510" s="16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6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</row>
    <row r="511" spans="1:107">
      <c r="A511" s="16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6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</row>
    <row r="512" spans="1:107">
      <c r="A512" s="16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6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</row>
    <row r="513" spans="1:107">
      <c r="A513" s="16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6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</row>
    <row r="514" spans="1:107">
      <c r="A514" s="16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6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</row>
    <row r="515" spans="1:107">
      <c r="A515" s="16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6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</row>
    <row r="516" spans="1:107">
      <c r="A516" s="16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6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</row>
    <row r="517" spans="1:107">
      <c r="A517" s="16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6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</row>
    <row r="518" spans="1:107">
      <c r="A518" s="16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6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</row>
    <row r="519" spans="1:107">
      <c r="A519" s="16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6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</row>
    <row r="520" spans="1:107">
      <c r="A520" s="16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6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</row>
    <row r="521" spans="1:107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6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</row>
    <row r="522" spans="1:107">
      <c r="A522" s="16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6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</row>
    <row r="523" spans="1:107">
      <c r="A523" s="16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6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</row>
    <row r="524" spans="1:107">
      <c r="A524" s="16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6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</row>
    <row r="525" spans="1:107">
      <c r="A525" s="16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6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</row>
    <row r="526" spans="1:107">
      <c r="A526" s="16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6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</row>
    <row r="527" spans="1:107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6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</row>
    <row r="528" spans="1:107">
      <c r="A528" s="16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6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</row>
    <row r="529" spans="1:107">
      <c r="A529" s="16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6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</row>
    <row r="530" spans="1:107">
      <c r="A530" s="16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6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</row>
    <row r="531" spans="1:107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6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</row>
    <row r="532" spans="1:107">
      <c r="A532" s="16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6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</row>
    <row r="533" spans="1:107">
      <c r="A533" s="16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6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</row>
    <row r="534" spans="1:107">
      <c r="A534" s="16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6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</row>
    <row r="535" spans="1:107">
      <c r="A535" s="16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6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</row>
    <row r="536" spans="1:107">
      <c r="A536" s="16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6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</row>
    <row r="537" spans="1:107">
      <c r="A537" s="16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6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</row>
    <row r="538" spans="1:107">
      <c r="A538" s="16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6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</row>
    <row r="539" spans="1:107">
      <c r="A539" s="16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6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</row>
    <row r="540" spans="1:107">
      <c r="A540" s="16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6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</row>
    <row r="541" spans="1:107">
      <c r="A541" s="16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6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</row>
    <row r="542" spans="1:107">
      <c r="A542" s="16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6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</row>
    <row r="543" spans="1:107">
      <c r="A543" s="16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6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</row>
    <row r="544" spans="1:107">
      <c r="A544" s="16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6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</row>
    <row r="545" spans="1:107">
      <c r="A545" s="16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6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</row>
    <row r="546" spans="1:107">
      <c r="A546" s="16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6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</row>
    <row r="547" spans="1:107">
      <c r="A547" s="16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6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</row>
    <row r="548" spans="1:107">
      <c r="A548" s="16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6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</row>
    <row r="549" spans="1:107">
      <c r="A549" s="16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6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</row>
    <row r="550" spans="1:107">
      <c r="A550" s="16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6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</row>
    <row r="551" spans="1:107">
      <c r="A551" s="16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6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</row>
    <row r="552" spans="1:107">
      <c r="A552" s="16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6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</row>
    <row r="553" spans="1:107">
      <c r="A553" s="16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6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</row>
    <row r="554" spans="1:107">
      <c r="A554" s="16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6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</row>
    <row r="555" spans="1:107">
      <c r="A555" s="16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6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</row>
    <row r="556" spans="1:107">
      <c r="A556" s="16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6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</row>
    <row r="557" spans="1:107">
      <c r="A557" s="16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6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</row>
    <row r="558" spans="1:107">
      <c r="A558" s="16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6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</row>
    <row r="559" spans="1:107">
      <c r="A559" s="16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6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</row>
    <row r="560" spans="1:107">
      <c r="A560" s="16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6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</row>
    <row r="561" spans="1:107">
      <c r="A561" s="16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6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</row>
    <row r="562" spans="1:107">
      <c r="A562" s="16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6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</row>
    <row r="563" spans="1:107">
      <c r="A563" s="16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6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</row>
    <row r="564" spans="1:107">
      <c r="A564" s="16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6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</row>
    <row r="565" spans="1:107">
      <c r="A565" s="16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6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</row>
    <row r="566" spans="1:107">
      <c r="A566" s="16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6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</row>
    <row r="567" spans="1:107">
      <c r="A567" s="16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6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</row>
    <row r="568" spans="1:107">
      <c r="A568" s="16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6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</row>
    <row r="569" spans="1:107">
      <c r="A569" s="16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6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</row>
    <row r="570" spans="1:107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6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</row>
    <row r="571" spans="1:107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6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</row>
    <row r="572" spans="1:107">
      <c r="A572" s="16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6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</row>
    <row r="573" spans="1:107">
      <c r="A573" s="16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6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</row>
    <row r="574" spans="1:107">
      <c r="A574" s="16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6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</row>
    <row r="575" spans="1:107">
      <c r="A575" s="16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6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</row>
    <row r="576" spans="1:107">
      <c r="A576" s="16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6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</row>
    <row r="577" spans="1:107">
      <c r="A577" s="16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6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</row>
    <row r="578" spans="1:107">
      <c r="A578" s="16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6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</row>
    <row r="579" spans="1:107">
      <c r="A579" s="16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6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</row>
    <row r="580" spans="1:107">
      <c r="A580" s="16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6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</row>
    <row r="581" spans="1:107">
      <c r="A581" s="16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6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</row>
    <row r="582" spans="1:107">
      <c r="A582" s="16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6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</row>
    <row r="583" spans="1:107">
      <c r="A583" s="16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6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</row>
    <row r="584" spans="1:107">
      <c r="A584" s="16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6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</row>
    <row r="585" spans="1:107">
      <c r="A585" s="16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6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</row>
    <row r="586" spans="1:107">
      <c r="A586" s="16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6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</row>
    <row r="587" spans="1:107">
      <c r="A587" s="16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6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</row>
    <row r="588" spans="1:107">
      <c r="A588" s="16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6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</row>
    <row r="589" spans="1:107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6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</row>
    <row r="590" spans="1:107">
      <c r="A590" s="16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6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</row>
    <row r="591" spans="1:107">
      <c r="A591" s="16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6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</row>
    <row r="592" spans="1:107">
      <c r="A592" s="16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6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</row>
    <row r="593" spans="1:107">
      <c r="A593" s="16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6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</row>
    <row r="594" spans="1:107">
      <c r="A594" s="16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6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</row>
    <row r="595" spans="1:107">
      <c r="A595" s="16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6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</row>
    <row r="596" spans="1:107">
      <c r="A596" s="16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6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</row>
    <row r="597" spans="1:107">
      <c r="A597" s="16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6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</row>
    <row r="598" spans="1:107">
      <c r="A598" s="16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6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</row>
    <row r="599" spans="1:107">
      <c r="A599" s="16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6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</row>
    <row r="600" spans="1:107">
      <c r="A600" s="16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6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</row>
    <row r="601" spans="1:107">
      <c r="A601" s="16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6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</row>
    <row r="602" spans="1:107">
      <c r="A602" s="16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6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</row>
    <row r="603" spans="1:107">
      <c r="A603" s="16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6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</row>
    <row r="604" spans="1:107">
      <c r="A604" s="16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6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</row>
    <row r="605" spans="1:107">
      <c r="A605" s="16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6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</row>
    <row r="606" spans="1:107">
      <c r="A606" s="16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6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</row>
    <row r="607" spans="1:107">
      <c r="A607" s="16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6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</row>
    <row r="608" spans="1:107">
      <c r="A608" s="16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6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</row>
    <row r="609" spans="1:107">
      <c r="A609" s="16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6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</row>
    <row r="610" spans="1:107">
      <c r="A610" s="16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6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</row>
    <row r="611" spans="1:107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6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</row>
    <row r="612" spans="1:107">
      <c r="A612" s="16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6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</row>
    <row r="613" spans="1:107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6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</row>
    <row r="614" spans="1:107">
      <c r="A614" s="16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6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</row>
    <row r="615" spans="1:107">
      <c r="A615" s="16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6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</row>
    <row r="616" spans="1:107">
      <c r="A616" s="16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6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</row>
    <row r="617" spans="1:107">
      <c r="A617" s="16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6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</row>
    <row r="618" spans="1:107">
      <c r="A618" s="16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6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</row>
    <row r="619" spans="1:107">
      <c r="A619" s="16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6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</row>
    <row r="620" spans="1:107">
      <c r="A620" s="16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6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</row>
    <row r="621" spans="1:107">
      <c r="A621" s="16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6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</row>
    <row r="622" spans="1:107">
      <c r="A622" s="16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6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</row>
    <row r="623" spans="1:107">
      <c r="A623" s="16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6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</row>
    <row r="624" spans="1:107">
      <c r="A624" s="16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6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</row>
    <row r="625" spans="1:107">
      <c r="A625" s="16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6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</row>
    <row r="626" spans="1:107">
      <c r="A626" s="16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6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</row>
    <row r="627" spans="1:107">
      <c r="A627" s="16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6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</row>
    <row r="628" spans="1:107">
      <c r="A628" s="16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6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</row>
    <row r="629" spans="1:107">
      <c r="A629" s="16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6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</row>
    <row r="630" spans="1:107">
      <c r="A630" s="16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6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</row>
    <row r="631" spans="1:107">
      <c r="A631" s="16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6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</row>
    <row r="632" spans="1:107">
      <c r="A632" s="16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6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</row>
    <row r="633" spans="1:107">
      <c r="A633" s="16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6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</row>
    <row r="634" spans="1:107">
      <c r="A634" s="16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6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</row>
    <row r="635" spans="1:107">
      <c r="A635" s="16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6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</row>
    <row r="636" spans="1:107">
      <c r="A636" s="16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6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</row>
    <row r="637" spans="1:107">
      <c r="A637" s="16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6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</row>
    <row r="638" spans="1:107">
      <c r="A638" s="16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6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</row>
    <row r="639" spans="1:107">
      <c r="A639" s="16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6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</row>
    <row r="640" spans="1:107">
      <c r="A640" s="16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6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</row>
    <row r="641" spans="1:107">
      <c r="A641" s="16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6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</row>
    <row r="642" spans="1:107">
      <c r="A642" s="16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6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</row>
    <row r="643" spans="1:107">
      <c r="A643" s="16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6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</row>
    <row r="644" spans="1:107">
      <c r="A644" s="16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6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</row>
    <row r="645" spans="1:107">
      <c r="A645" s="16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6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</row>
    <row r="646" spans="1:107">
      <c r="A646" s="16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6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</row>
    <row r="647" spans="1:107">
      <c r="A647" s="16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6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</row>
    <row r="648" spans="1:107">
      <c r="A648" s="16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6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</row>
    <row r="649" spans="1:107">
      <c r="A649" s="16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6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</row>
    <row r="650" spans="1:107">
      <c r="A650" s="16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6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</row>
    <row r="651" spans="1:107">
      <c r="A651" s="16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6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</row>
    <row r="652" spans="1:107">
      <c r="A652" s="16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6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</row>
    <row r="653" spans="1:107">
      <c r="A653" s="16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6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</row>
    <row r="654" spans="1:107">
      <c r="A654" s="16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6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</row>
    <row r="655" spans="1:107">
      <c r="A655" s="16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6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</row>
    <row r="656" spans="1:107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6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</row>
    <row r="657" spans="1:107">
      <c r="A657" s="16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6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</row>
    <row r="658" spans="1:107">
      <c r="A658" s="16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6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</row>
    <row r="659" spans="1:107">
      <c r="A659" s="16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6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</row>
    <row r="660" spans="1:107">
      <c r="A660" s="16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6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</row>
    <row r="661" spans="1:107">
      <c r="A661" s="16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6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</row>
    <row r="662" spans="1:107">
      <c r="A662" s="16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6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</row>
    <row r="663" spans="1:107">
      <c r="A663" s="16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6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</row>
    <row r="664" spans="1:107">
      <c r="A664" s="16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6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</row>
    <row r="665" spans="1:107">
      <c r="A665" s="16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6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</row>
    <row r="666" spans="1:107">
      <c r="A666" s="16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6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</row>
    <row r="667" spans="1:107">
      <c r="A667" s="16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6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</row>
    <row r="668" spans="1:107">
      <c r="A668" s="16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6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</row>
    <row r="669" spans="1:107">
      <c r="A669" s="16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6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</row>
    <row r="670" spans="1:107">
      <c r="A670" s="16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6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</row>
    <row r="671" spans="1:107">
      <c r="A671" s="16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6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</row>
    <row r="672" spans="1:107">
      <c r="A672" s="16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6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</row>
    <row r="673" spans="1:107">
      <c r="A673" s="16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6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</row>
    <row r="674" spans="1:107">
      <c r="A674" s="16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6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</row>
    <row r="675" spans="1:107">
      <c r="A675" s="16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6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</row>
    <row r="676" spans="1:107">
      <c r="A676" s="16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6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</row>
    <row r="677" spans="1:107">
      <c r="A677" s="16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6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</row>
    <row r="678" spans="1:107">
      <c r="A678" s="16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6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</row>
    <row r="679" spans="1:107">
      <c r="A679" s="16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6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</row>
    <row r="680" spans="1:107">
      <c r="A680" s="16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6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</row>
    <row r="681" spans="1:107">
      <c r="A681" s="16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6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</row>
    <row r="682" spans="1:107">
      <c r="A682" s="16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6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</row>
    <row r="683" spans="1:107">
      <c r="A683" s="16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6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</row>
    <row r="684" spans="1:107">
      <c r="A684" s="16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6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</row>
    <row r="685" spans="1:107">
      <c r="A685" s="16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6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</row>
    <row r="686" spans="1:107">
      <c r="A686" s="16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6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</row>
    <row r="687" spans="1:107">
      <c r="A687" s="16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6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</row>
    <row r="688" spans="1:107">
      <c r="A688" s="16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6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</row>
    <row r="689" spans="1:107">
      <c r="A689" s="16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6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</row>
    <row r="690" spans="1:107">
      <c r="A690" s="16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6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</row>
    <row r="691" spans="1:107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6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</row>
    <row r="692" spans="1:107">
      <c r="A692" s="16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6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</row>
    <row r="693" spans="1:107">
      <c r="A693" s="16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6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</row>
    <row r="694" spans="1:107">
      <c r="A694" s="16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6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</row>
    <row r="695" spans="1:107">
      <c r="A695" s="16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6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</row>
    <row r="696" spans="1:107">
      <c r="A696" s="16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6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</row>
    <row r="697" spans="1:107">
      <c r="A697" s="16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6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</row>
    <row r="698" spans="1:107">
      <c r="A698" s="16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6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</row>
    <row r="699" spans="1:107">
      <c r="A699" s="16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6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</row>
    <row r="700" spans="1:107">
      <c r="A700" s="16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6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</row>
    <row r="701" spans="1:107">
      <c r="A701" s="16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6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</row>
    <row r="702" spans="1:107">
      <c r="A702" s="16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6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</row>
    <row r="703" spans="1:107">
      <c r="A703" s="16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6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</row>
    <row r="704" spans="1:107">
      <c r="A704" s="16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6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</row>
    <row r="705" spans="1:107">
      <c r="A705" s="16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6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</row>
    <row r="706" spans="1:107">
      <c r="A706" s="16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6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</row>
    <row r="707" spans="1:107">
      <c r="A707" s="16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6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</row>
    <row r="708" spans="1:107">
      <c r="A708" s="16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6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</row>
    <row r="709" spans="1:107">
      <c r="A709" s="16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6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</row>
    <row r="710" spans="1:107">
      <c r="A710" s="16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6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</row>
    <row r="711" spans="1:107">
      <c r="A711" s="16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6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</row>
    <row r="712" spans="1:107">
      <c r="A712" s="16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6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</row>
    <row r="713" spans="1:107">
      <c r="A713" s="16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6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</row>
    <row r="714" spans="1:107">
      <c r="A714" s="16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6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</row>
    <row r="715" spans="1:107">
      <c r="A715" s="16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6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</row>
    <row r="716" spans="1:107">
      <c r="A716" s="16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6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</row>
    <row r="717" spans="1:107">
      <c r="A717" s="16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6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</row>
    <row r="718" spans="1:107">
      <c r="A718" s="16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6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</row>
    <row r="719" spans="1:107">
      <c r="A719" s="16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6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</row>
    <row r="720" spans="1:107">
      <c r="A720" s="16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6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</row>
    <row r="721" spans="1:107">
      <c r="A721" s="16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6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</row>
    <row r="722" spans="1:107">
      <c r="A722" s="16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6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</row>
    <row r="723" spans="1:107">
      <c r="A723" s="16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6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</row>
    <row r="724" spans="1:107">
      <c r="A724" s="16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6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</row>
    <row r="725" spans="1:107">
      <c r="A725" s="16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6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</row>
    <row r="726" spans="1:107">
      <c r="A726" s="16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6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</row>
    <row r="727" spans="1:107">
      <c r="A727" s="16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6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</row>
    <row r="728" spans="1:107">
      <c r="A728" s="16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6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</row>
    <row r="729" spans="1:107">
      <c r="A729" s="16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6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</row>
    <row r="730" spans="1:107">
      <c r="A730" s="16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6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</row>
    <row r="731" spans="1:107">
      <c r="A731" s="16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6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</row>
    <row r="732" spans="1:107">
      <c r="A732" s="16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6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</row>
    <row r="733" spans="1:107">
      <c r="A733" s="16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6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</row>
    <row r="734" spans="1:107">
      <c r="A734" s="16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6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</row>
    <row r="735" spans="1:107">
      <c r="A735" s="16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6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</row>
    <row r="736" spans="1:107">
      <c r="A736" s="16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6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</row>
    <row r="737" spans="1:107">
      <c r="A737" s="16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6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</row>
    <row r="738" spans="1:107">
      <c r="A738" s="16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6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</row>
    <row r="739" spans="1:107">
      <c r="A739" s="16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6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</row>
    <row r="740" spans="1:107">
      <c r="A740" s="16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6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</row>
    <row r="741" spans="1:107">
      <c r="A741" s="16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6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</row>
    <row r="742" spans="1:107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6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</row>
    <row r="743" spans="1:107">
      <c r="A743" s="16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6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</row>
    <row r="744" spans="1:107">
      <c r="A744" s="16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6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</row>
    <row r="745" spans="1:107">
      <c r="A745" s="16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6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</row>
    <row r="746" spans="1:107">
      <c r="A746" s="16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6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</row>
    <row r="747" spans="1:107">
      <c r="A747" s="16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6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</row>
    <row r="748" spans="1:107">
      <c r="A748" s="16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6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</row>
    <row r="749" spans="1:107">
      <c r="A749" s="16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6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</row>
    <row r="750" spans="1:107">
      <c r="A750" s="16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6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</row>
    <row r="751" spans="1:107">
      <c r="A751" s="16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6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</row>
    <row r="752" spans="1:107">
      <c r="A752" s="16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6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</row>
    <row r="753" spans="1:107">
      <c r="A753" s="16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6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</row>
    <row r="754" spans="1:107">
      <c r="A754" s="16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6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</row>
    <row r="755" spans="1:107">
      <c r="A755" s="16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6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</row>
    <row r="756" spans="1:107">
      <c r="A756" s="16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6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</row>
    <row r="757" spans="1:107">
      <c r="A757" s="16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6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</row>
    <row r="758" spans="1:107">
      <c r="A758" s="16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6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</row>
    <row r="759" spans="1:107">
      <c r="A759" s="16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6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</row>
    <row r="760" spans="1:107">
      <c r="A760" s="16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6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</row>
    <row r="761" spans="1:107">
      <c r="A761" s="16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6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</row>
    <row r="762" spans="1:107">
      <c r="A762" s="16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6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</row>
    <row r="763" spans="1:107">
      <c r="A763" s="16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6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</row>
    <row r="764" spans="1:107">
      <c r="A764" s="16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6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</row>
    <row r="765" spans="1:107">
      <c r="A765" s="16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6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</row>
    <row r="766" spans="1:107">
      <c r="A766" s="16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6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</row>
    <row r="767" spans="1:107">
      <c r="A767" s="16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6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</row>
    <row r="768" spans="1:107">
      <c r="A768" s="16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6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</row>
    <row r="769" spans="1:107">
      <c r="A769" s="16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6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</row>
    <row r="770" spans="1:107">
      <c r="A770" s="16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6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</row>
    <row r="771" spans="1:107">
      <c r="A771" s="16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6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</row>
    <row r="772" spans="1:107">
      <c r="A772" s="16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6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</row>
    <row r="773" spans="1:107">
      <c r="A773" s="16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6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</row>
    <row r="774" spans="1:107">
      <c r="A774" s="16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6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</row>
    <row r="775" spans="1:107">
      <c r="A775" s="16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6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</row>
    <row r="776" spans="1:107">
      <c r="A776" s="16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6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</row>
    <row r="777" spans="1:107">
      <c r="A777" s="16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6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</row>
    <row r="778" spans="1:107">
      <c r="A778" s="16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6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</row>
    <row r="779" spans="1:107">
      <c r="A779" s="16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6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</row>
    <row r="780" spans="1:107">
      <c r="A780" s="16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6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</row>
    <row r="781" spans="1:107">
      <c r="A781" s="16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6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</row>
    <row r="782" spans="1:107">
      <c r="A782" s="16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6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</row>
    <row r="783" spans="1:107">
      <c r="A783" s="16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6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</row>
    <row r="784" spans="1:107">
      <c r="A784" s="16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6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</row>
    <row r="785" spans="1:107">
      <c r="A785" s="16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6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</row>
    <row r="786" spans="1:107">
      <c r="A786" s="16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6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</row>
    <row r="787" spans="1:107">
      <c r="A787" s="16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6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</row>
    <row r="788" spans="1:107">
      <c r="A788" s="16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6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</row>
    <row r="789" spans="1:107">
      <c r="A789" s="16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6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</row>
    <row r="790" spans="1:107">
      <c r="A790" s="16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6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</row>
    <row r="791" spans="1:107">
      <c r="A791" s="16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6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</row>
    <row r="792" spans="1:107">
      <c r="A792" s="16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6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</row>
    <row r="793" spans="1:107">
      <c r="A793" s="16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6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</row>
    <row r="794" spans="1:107">
      <c r="A794" s="16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6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</row>
    <row r="795" spans="1:107">
      <c r="A795" s="16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6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</row>
    <row r="796" spans="1:107">
      <c r="A796" s="16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6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</row>
    <row r="797" spans="1:107">
      <c r="A797" s="16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6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</row>
    <row r="798" spans="1:107">
      <c r="A798" s="16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6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</row>
    <row r="799" spans="1:107">
      <c r="A799" s="16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6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</row>
    <row r="800" spans="1:107">
      <c r="A800" s="16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6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</row>
    <row r="801" spans="1:107">
      <c r="A801" s="16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6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</row>
    <row r="802" spans="1:107">
      <c r="A802" s="16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6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</row>
    <row r="803" spans="1:107">
      <c r="A803" s="16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6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</row>
    <row r="804" spans="1:107">
      <c r="A804" s="16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6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</row>
    <row r="805" spans="1:107">
      <c r="A805" s="16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6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</row>
    <row r="806" spans="1:107">
      <c r="A806" s="16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6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</row>
    <row r="807" spans="1:107">
      <c r="A807" s="16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6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</row>
    <row r="808" spans="1:107">
      <c r="A808" s="16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6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</row>
    <row r="809" spans="1:107">
      <c r="A809" s="16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6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</row>
    <row r="810" spans="1:107">
      <c r="A810" s="16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6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</row>
    <row r="811" spans="1:107">
      <c r="A811" s="16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6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</row>
    <row r="812" spans="1:107">
      <c r="A812" s="16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6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</row>
    <row r="813" spans="1:107">
      <c r="A813" s="16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6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</row>
    <row r="814" spans="1:107">
      <c r="A814" s="16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6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</row>
    <row r="815" spans="1:107">
      <c r="A815" s="16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6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</row>
    <row r="816" spans="1:107">
      <c r="A816" s="16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6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</row>
    <row r="817" spans="1:107">
      <c r="A817" s="16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6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</row>
    <row r="818" spans="1:107">
      <c r="A818" s="16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6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</row>
    <row r="819" spans="1:107">
      <c r="A819" s="16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6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</row>
    <row r="820" spans="1:107">
      <c r="A820" s="16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6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</row>
    <row r="821" spans="1:107">
      <c r="A821" s="16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6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</row>
    <row r="822" spans="1:107">
      <c r="A822" s="16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6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</row>
    <row r="823" spans="1:107">
      <c r="A823" s="16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6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</row>
    <row r="824" spans="1:107">
      <c r="A824" s="16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6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</row>
    <row r="825" spans="1:107">
      <c r="A825" s="16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6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</row>
    <row r="826" spans="1:107">
      <c r="A826" s="16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6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</row>
    <row r="827" spans="1:107">
      <c r="A827" s="16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6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</row>
    <row r="828" spans="1:107">
      <c r="A828" s="16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6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</row>
    <row r="829" spans="1:107">
      <c r="A829" s="16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6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</row>
    <row r="830" spans="1:107">
      <c r="A830" s="16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6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</row>
    <row r="831" spans="1:107">
      <c r="A831" s="16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6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</row>
    <row r="832" spans="1:107">
      <c r="A832" s="16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6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</row>
    <row r="833" spans="1:94">
      <c r="A833" s="16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</row>
    <row r="834" spans="1:94">
      <c r="A834" s="16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</row>
    <row r="835" spans="1:94">
      <c r="A835" s="16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</row>
    <row r="836" spans="1:94">
      <c r="A836" s="16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</row>
    <row r="837" spans="1:94">
      <c r="A837" s="16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</row>
    <row r="838" spans="1:94">
      <c r="A838" s="16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</row>
    <row r="839" spans="1:94">
      <c r="A839" s="16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</row>
    <row r="840" spans="1:94">
      <c r="A840" s="16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</row>
    <row r="841" spans="1:94">
      <c r="A841" s="16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</row>
    <row r="842" spans="1:94">
      <c r="A842" s="16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</row>
    <row r="843" spans="1:94">
      <c r="A843" s="16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</row>
    <row r="844" spans="1:94">
      <c r="A844" s="16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</row>
    <row r="845" spans="1:94">
      <c r="A845" s="16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</row>
    <row r="846" spans="1:94">
      <c r="A846" s="16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</row>
    <row r="847" spans="1:94">
      <c r="A847" s="16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</row>
    <row r="848" spans="1:94">
      <c r="A848" s="16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</row>
    <row r="849" spans="1:94">
      <c r="A849" s="16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</row>
    <row r="850" spans="1:94">
      <c r="A850" s="16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</row>
    <row r="851" spans="1:94">
      <c r="A851" s="16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</row>
    <row r="852" spans="1:94">
      <c r="A852" s="16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</row>
    <row r="853" spans="1:94">
      <c r="A853" s="16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</row>
    <row r="854" spans="1:94">
      <c r="A854" s="16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</row>
    <row r="855" spans="1:94">
      <c r="A855" s="16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</row>
    <row r="856" spans="1:94">
      <c r="A856" s="16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</row>
    <row r="857" spans="1:94">
      <c r="A857" s="16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</row>
    <row r="858" spans="1:94">
      <c r="A858" s="16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</row>
    <row r="859" spans="1:94">
      <c r="A859" s="16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</row>
    <row r="860" spans="1:94">
      <c r="A860" s="16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</row>
    <row r="861" spans="1:94">
      <c r="A861" s="16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</row>
    <row r="862" spans="1:94">
      <c r="A862" s="16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</row>
    <row r="863" spans="1:94">
      <c r="A863" s="16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</row>
    <row r="864" spans="1:94">
      <c r="A864" s="16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</row>
    <row r="865" spans="1:94">
      <c r="A865" s="16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</row>
    <row r="866" spans="1:94">
      <c r="A866" s="16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</row>
    <row r="867" spans="1:94">
      <c r="A867" s="16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</row>
    <row r="868" spans="1:94">
      <c r="A868" s="16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</row>
    <row r="869" spans="1:94">
      <c r="A869" s="16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</row>
    <row r="870" spans="1:94">
      <c r="A870" s="16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</row>
    <row r="871" spans="1:94">
      <c r="A871" s="16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</row>
    <row r="872" spans="1:94">
      <c r="A872" s="16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</row>
    <row r="873" spans="1:94">
      <c r="A873" s="16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</row>
    <row r="874" spans="1:94">
      <c r="A874" s="16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</row>
    <row r="875" spans="1:94">
      <c r="A875" s="16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</row>
    <row r="876" spans="1:94">
      <c r="A876" s="16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</row>
    <row r="877" spans="1:94">
      <c r="A877" s="16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</row>
    <row r="878" spans="1:94">
      <c r="A878" s="16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</row>
    <row r="879" spans="1:94">
      <c r="A879" s="16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</row>
    <row r="880" spans="1:94">
      <c r="A880" s="16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</row>
    <row r="881" spans="1:94">
      <c r="A881" s="16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</row>
    <row r="882" spans="1:94">
      <c r="A882" s="16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</row>
    <row r="883" spans="1:94">
      <c r="A883" s="16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</row>
    <row r="884" spans="1:94">
      <c r="A884" s="16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</row>
    <row r="885" spans="1:94">
      <c r="A885" s="16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</row>
    <row r="886" spans="1:94">
      <c r="A886" s="16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</row>
    <row r="887" spans="1:94">
      <c r="A887" s="16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</row>
    <row r="888" spans="1:94">
      <c r="A888" s="16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</row>
    <row r="889" spans="1:94">
      <c r="A889" s="16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</row>
    <row r="890" spans="1:94">
      <c r="A890" s="16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</row>
    <row r="891" spans="1:94">
      <c r="A891" s="16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</row>
    <row r="892" spans="1:94">
      <c r="A892" s="16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</row>
    <row r="893" spans="1:94">
      <c r="A893" s="16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</row>
    <row r="894" spans="1:94">
      <c r="A894" s="16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</row>
    <row r="895" spans="1:94">
      <c r="A895" s="16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</row>
    <row r="896" spans="1:94">
      <c r="A896" s="16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</row>
    <row r="897" spans="1:94">
      <c r="A897" s="16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</row>
    <row r="898" spans="1:94">
      <c r="A898" s="16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</row>
    <row r="899" spans="1:94">
      <c r="A899" s="16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</row>
    <row r="900" spans="1:94">
      <c r="A900" s="16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</row>
    <row r="901" spans="1:94">
      <c r="A901" s="16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</row>
    <row r="902" spans="1:94">
      <c r="A902" s="16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</row>
    <row r="903" spans="1:94">
      <c r="A903" s="16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</row>
    <row r="904" spans="1:94">
      <c r="A904" s="16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</row>
    <row r="905" spans="1:94">
      <c r="A905" s="16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</row>
    <row r="906" spans="1:94">
      <c r="A906" s="16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</row>
    <row r="907" spans="1:94">
      <c r="A907" s="16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</row>
    <row r="908" spans="1:94">
      <c r="A908" s="16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</row>
    <row r="909" spans="1:94">
      <c r="A909" s="16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</row>
    <row r="910" spans="1:94">
      <c r="A910" s="16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</row>
    <row r="911" spans="1:94">
      <c r="A911" s="16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</row>
    <row r="912" spans="1:94">
      <c r="A912" s="16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</row>
    <row r="913" spans="1:94">
      <c r="A913" s="16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</row>
    <row r="914" spans="1:94">
      <c r="A914" s="16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</row>
    <row r="915" spans="1:94">
      <c r="A915" s="16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</row>
    <row r="916" spans="1:94">
      <c r="A916" s="16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</row>
    <row r="917" spans="1:94">
      <c r="A917" s="16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</row>
    <row r="918" spans="1:94">
      <c r="A918" s="16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</row>
    <row r="919" spans="1:94">
      <c r="A919" s="16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</row>
    <row r="920" spans="1:94">
      <c r="A920" s="16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</row>
    <row r="921" spans="1:94">
      <c r="A921" s="16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</row>
    <row r="922" spans="1:94">
      <c r="A922" s="16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</row>
    <row r="923" spans="1:94">
      <c r="A923" s="16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</row>
    <row r="924" spans="1:94">
      <c r="A924" s="16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</row>
    <row r="925" spans="1:94">
      <c r="A925" s="16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</row>
    <row r="926" spans="1:94">
      <c r="A926" s="16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</row>
    <row r="927" spans="1:94">
      <c r="A927" s="16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</row>
    <row r="928" spans="1:94">
      <c r="A928" s="16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</row>
    <row r="929" spans="1:94">
      <c r="A929" s="16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</row>
    <row r="930" spans="1:94">
      <c r="A930" s="16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</row>
    <row r="931" spans="1:94">
      <c r="A931" s="16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</row>
    <row r="932" spans="1:94">
      <c r="A932" s="16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</row>
    <row r="933" spans="1:94">
      <c r="A933" s="16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</row>
    <row r="934" spans="1:94">
      <c r="A934" s="16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</row>
    <row r="935" spans="1:94">
      <c r="A935" s="16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</row>
    <row r="936" spans="1:94">
      <c r="A936" s="16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</row>
    <row r="937" spans="1:94">
      <c r="A937" s="16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</row>
  </sheetData>
  <mergeCells count="22">
    <mergeCell ref="A1:M1"/>
    <mergeCell ref="D8:F9"/>
    <mergeCell ref="I10:I11"/>
    <mergeCell ref="K10:K11"/>
    <mergeCell ref="F10:F11"/>
    <mergeCell ref="E10:E11"/>
    <mergeCell ref="D10:D11"/>
    <mergeCell ref="G8:H9"/>
    <mergeCell ref="A2:M2"/>
    <mergeCell ref="A4:M4"/>
    <mergeCell ref="A5:M5"/>
    <mergeCell ref="A6:M6"/>
    <mergeCell ref="B8:B11"/>
    <mergeCell ref="A8:A11"/>
    <mergeCell ref="M8:M11"/>
    <mergeCell ref="H10:H11"/>
    <mergeCell ref="J10:J11"/>
    <mergeCell ref="L10:L11"/>
    <mergeCell ref="C8:C11"/>
    <mergeCell ref="I8:J9"/>
    <mergeCell ref="K8:L9"/>
    <mergeCell ref="G10:G11"/>
  </mergeCells>
  <printOptions horizontalCentered="1"/>
  <pageMargins left="0" right="0" top="0.27559055118110237" bottom="0.43307086614173229" header="0.31496062992125984" footer="0.19685039370078741"/>
  <pageSetup paperSize="9" orientation="landscape" r:id="rId1"/>
  <headerFooter alignWithMargins="0">
    <oddFooter>&amp;C&amp;R&amp;P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989"/>
  <sheetViews>
    <sheetView topLeftCell="A85" workbookViewId="0">
      <selection activeCell="O97" sqref="O97"/>
    </sheetView>
  </sheetViews>
  <sheetFormatPr defaultColWidth="9.140625" defaultRowHeight="15.75"/>
  <cols>
    <col min="1" max="1" width="3.85546875" style="68" customWidth="1"/>
    <col min="2" max="2" width="10.7109375" style="68" customWidth="1"/>
    <col min="3" max="3" width="42.42578125" style="68" customWidth="1"/>
    <col min="4" max="4" width="7.7109375" style="68" customWidth="1"/>
    <col min="5" max="5" width="8.7109375" style="68" customWidth="1"/>
    <col min="6" max="6" width="11.42578125" style="68" customWidth="1"/>
    <col min="7" max="7" width="9.28515625" style="68" customWidth="1"/>
    <col min="8" max="8" width="12.42578125" style="68" customWidth="1"/>
    <col min="9" max="9" width="9.42578125" style="68" customWidth="1"/>
    <col min="10" max="10" width="11.42578125" style="68" customWidth="1"/>
    <col min="11" max="11" width="7" style="68" customWidth="1"/>
    <col min="12" max="12" width="9.42578125" style="68" customWidth="1"/>
    <col min="13" max="13" width="12.28515625" style="68" customWidth="1"/>
    <col min="14" max="14" width="14" style="68" customWidth="1"/>
    <col min="15" max="15" width="11.28515625" style="68" bestFit="1" customWidth="1"/>
    <col min="16" max="16" width="10.5703125" style="68" customWidth="1"/>
    <col min="17" max="17" width="11.140625" style="68" bestFit="1" customWidth="1"/>
    <col min="18" max="16384" width="9.140625" style="68"/>
  </cols>
  <sheetData>
    <row r="1" spans="1:216" ht="54.75" customHeight="1">
      <c r="A1" s="405" t="s">
        <v>269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373"/>
      <c r="O1" s="17"/>
      <c r="P1" s="17"/>
      <c r="Q1" s="17"/>
      <c r="R1" s="17"/>
      <c r="S1" s="17"/>
      <c r="T1" s="17"/>
      <c r="U1" s="17"/>
      <c r="V1" s="16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6"/>
      <c r="CN1" s="17"/>
      <c r="CO1" s="17"/>
      <c r="CP1" s="17"/>
      <c r="CQ1" s="17"/>
      <c r="CR1" s="17"/>
      <c r="CS1" s="17"/>
      <c r="CT1" s="17"/>
      <c r="CU1" s="16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6"/>
      <c r="ED1" s="17"/>
      <c r="EE1" s="17"/>
      <c r="EF1" s="17"/>
      <c r="EG1" s="17"/>
      <c r="EH1" s="17"/>
      <c r="EI1" s="17"/>
      <c r="EJ1" s="17"/>
      <c r="EK1" s="16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6"/>
      <c r="FT1" s="17"/>
      <c r="FU1" s="17"/>
      <c r="FV1" s="17"/>
      <c r="FW1" s="17"/>
      <c r="FX1" s="17"/>
      <c r="FY1" s="17"/>
      <c r="FZ1" s="17"/>
      <c r="GA1" s="16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</row>
    <row r="2" spans="1:216" ht="15" customHeight="1">
      <c r="A2" s="423" t="s">
        <v>53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16"/>
      <c r="O2" s="17"/>
      <c r="P2" s="17"/>
      <c r="Q2" s="17"/>
      <c r="R2" s="17"/>
      <c r="S2" s="17"/>
      <c r="T2" s="17"/>
      <c r="U2" s="17"/>
      <c r="V2" s="16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6"/>
      <c r="CN2" s="17"/>
      <c r="CO2" s="17"/>
      <c r="CP2" s="17"/>
      <c r="CQ2" s="17"/>
      <c r="CR2" s="17"/>
      <c r="CS2" s="17"/>
      <c r="CT2" s="17"/>
      <c r="CU2" s="16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6"/>
      <c r="ED2" s="17"/>
      <c r="EE2" s="17"/>
      <c r="EF2" s="17"/>
      <c r="EG2" s="17"/>
      <c r="EH2" s="17"/>
      <c r="EI2" s="17"/>
      <c r="EJ2" s="17"/>
      <c r="EK2" s="16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6"/>
      <c r="FT2" s="17"/>
      <c r="FU2" s="17"/>
      <c r="FV2" s="17"/>
      <c r="FW2" s="17"/>
      <c r="FX2" s="17"/>
      <c r="FY2" s="17"/>
      <c r="FZ2" s="17"/>
      <c r="GA2" s="16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</row>
    <row r="3" spans="1:216" ht="18" customHeight="1">
      <c r="A3" s="424" t="s">
        <v>258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16"/>
      <c r="O3" s="17"/>
      <c r="P3" s="17"/>
      <c r="Q3" s="17"/>
      <c r="R3" s="17"/>
      <c r="S3" s="17"/>
      <c r="T3" s="17"/>
      <c r="U3" s="17"/>
      <c r="V3" s="16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6"/>
      <c r="CN3" s="17"/>
      <c r="CO3" s="17"/>
      <c r="CP3" s="17"/>
      <c r="CQ3" s="17"/>
      <c r="CR3" s="17"/>
      <c r="CS3" s="17"/>
      <c r="CT3" s="17"/>
      <c r="CU3" s="16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6"/>
      <c r="ED3" s="17"/>
      <c r="EE3" s="17"/>
      <c r="EF3" s="17"/>
      <c r="EG3" s="17"/>
      <c r="EH3" s="17"/>
      <c r="EI3" s="17"/>
      <c r="EJ3" s="17"/>
      <c r="EK3" s="16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6"/>
      <c r="FT3" s="17"/>
      <c r="FU3" s="17"/>
      <c r="FV3" s="17"/>
      <c r="FW3" s="17"/>
      <c r="FX3" s="17"/>
      <c r="FY3" s="17"/>
      <c r="FZ3" s="17"/>
      <c r="GA3" s="16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</row>
    <row r="4" spans="1:216" ht="15" customHeight="1">
      <c r="A4" s="376" t="s">
        <v>99</v>
      </c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  <c r="M4" s="376"/>
      <c r="N4" s="16"/>
      <c r="O4" s="17"/>
      <c r="P4" s="17"/>
      <c r="Q4" s="17"/>
      <c r="R4" s="17"/>
      <c r="S4" s="17"/>
      <c r="T4" s="17"/>
      <c r="U4" s="17"/>
      <c r="V4" s="16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6"/>
      <c r="CN4" s="17"/>
      <c r="CO4" s="17"/>
      <c r="CP4" s="17"/>
      <c r="CQ4" s="17"/>
      <c r="CR4" s="17"/>
      <c r="CS4" s="17"/>
      <c r="CT4" s="17"/>
      <c r="CU4" s="16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6"/>
      <c r="ED4" s="17"/>
      <c r="EE4" s="17"/>
      <c r="EF4" s="17"/>
      <c r="EG4" s="17"/>
      <c r="EH4" s="17"/>
      <c r="EI4" s="17"/>
      <c r="EJ4" s="17"/>
      <c r="EK4" s="16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6"/>
      <c r="FT4" s="17"/>
      <c r="FU4" s="17"/>
      <c r="FV4" s="17"/>
      <c r="FW4" s="17"/>
      <c r="FX4" s="17"/>
      <c r="FY4" s="17"/>
      <c r="FZ4" s="17"/>
      <c r="GA4" s="16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</row>
    <row r="5" spans="1:216" ht="15" customHeight="1">
      <c r="A5" s="423" t="s">
        <v>100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16"/>
      <c r="O5" s="17"/>
      <c r="P5" s="17"/>
      <c r="Q5" s="17"/>
      <c r="R5" s="17"/>
      <c r="S5" s="17"/>
      <c r="T5" s="17"/>
      <c r="U5" s="17"/>
      <c r="V5" s="16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6"/>
      <c r="CN5" s="17"/>
      <c r="CO5" s="17"/>
      <c r="CP5" s="17"/>
      <c r="CQ5" s="17"/>
      <c r="CR5" s="17"/>
      <c r="CS5" s="17"/>
      <c r="CT5" s="17"/>
      <c r="CU5" s="16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6"/>
      <c r="ED5" s="17"/>
      <c r="EE5" s="17"/>
      <c r="EF5" s="17"/>
      <c r="EG5" s="17"/>
      <c r="EH5" s="17"/>
      <c r="EI5" s="17"/>
      <c r="EJ5" s="17"/>
      <c r="EK5" s="16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6"/>
      <c r="FT5" s="17"/>
      <c r="FU5" s="17"/>
      <c r="FV5" s="17"/>
      <c r="FW5" s="17"/>
      <c r="FX5" s="17"/>
      <c r="FY5" s="17"/>
      <c r="FZ5" s="17"/>
      <c r="GA5" s="16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</row>
    <row r="6" spans="1:216" ht="15" customHeight="1">
      <c r="C6" s="84"/>
      <c r="N6" s="16"/>
      <c r="O6" s="17"/>
      <c r="P6" s="17"/>
      <c r="Q6" s="17"/>
      <c r="R6" s="17"/>
      <c r="S6" s="17"/>
      <c r="T6" s="17"/>
      <c r="U6" s="17"/>
      <c r="V6" s="16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6"/>
      <c r="CN6" s="17"/>
      <c r="CO6" s="17"/>
      <c r="CP6" s="17"/>
      <c r="CQ6" s="17"/>
      <c r="CR6" s="17"/>
      <c r="CS6" s="17"/>
      <c r="CT6" s="17"/>
      <c r="CU6" s="16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6"/>
      <c r="ED6" s="17"/>
      <c r="EE6" s="17"/>
      <c r="EF6" s="17"/>
      <c r="EG6" s="17"/>
      <c r="EH6" s="17"/>
      <c r="EI6" s="17"/>
      <c r="EJ6" s="17"/>
      <c r="EK6" s="16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6"/>
      <c r="FT6" s="17"/>
      <c r="FU6" s="17"/>
      <c r="FV6" s="17"/>
      <c r="FW6" s="17"/>
      <c r="FX6" s="17"/>
      <c r="FY6" s="17"/>
      <c r="FZ6" s="17"/>
      <c r="GA6" s="16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</row>
    <row r="7" spans="1:216">
      <c r="A7" s="390" t="s">
        <v>237</v>
      </c>
      <c r="B7" s="415" t="s">
        <v>58</v>
      </c>
      <c r="C7" s="66"/>
      <c r="D7" s="395" t="s">
        <v>188</v>
      </c>
      <c r="E7" s="406"/>
      <c r="F7" s="396"/>
      <c r="G7" s="419" t="s">
        <v>56</v>
      </c>
      <c r="H7" s="420"/>
      <c r="I7" s="419" t="s">
        <v>57</v>
      </c>
      <c r="J7" s="420"/>
      <c r="K7" s="399" t="s">
        <v>190</v>
      </c>
      <c r="L7" s="400"/>
      <c r="M7" s="390" t="s">
        <v>51</v>
      </c>
      <c r="N7" s="16"/>
      <c r="O7" s="17"/>
      <c r="P7" s="17"/>
      <c r="Q7" s="17"/>
      <c r="R7" s="17"/>
      <c r="S7" s="17"/>
      <c r="T7" s="17"/>
      <c r="U7" s="17"/>
      <c r="V7" s="16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6"/>
      <c r="CN7" s="17"/>
      <c r="CO7" s="17"/>
      <c r="CP7" s="17"/>
      <c r="CQ7" s="17"/>
      <c r="CR7" s="17"/>
      <c r="CS7" s="17"/>
      <c r="CT7" s="17"/>
      <c r="CU7" s="16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6"/>
      <c r="ED7" s="17"/>
      <c r="EE7" s="17"/>
      <c r="EF7" s="17"/>
      <c r="EG7" s="17"/>
      <c r="EH7" s="17"/>
      <c r="EI7" s="17"/>
      <c r="EJ7" s="17"/>
      <c r="EK7" s="16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6"/>
      <c r="FT7" s="17"/>
      <c r="FU7" s="17"/>
      <c r="FV7" s="17"/>
      <c r="FW7" s="17"/>
      <c r="FX7" s="17"/>
      <c r="FY7" s="17"/>
      <c r="FZ7" s="17"/>
      <c r="GA7" s="16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</row>
    <row r="8" spans="1:216" ht="16.5" customHeight="1">
      <c r="A8" s="418"/>
      <c r="B8" s="416"/>
      <c r="C8" s="67" t="s">
        <v>168</v>
      </c>
      <c r="D8" s="397"/>
      <c r="E8" s="407"/>
      <c r="F8" s="398"/>
      <c r="G8" s="421"/>
      <c r="H8" s="422"/>
      <c r="I8" s="421"/>
      <c r="J8" s="422"/>
      <c r="K8" s="401"/>
      <c r="L8" s="402"/>
      <c r="M8" s="418"/>
      <c r="N8" s="16"/>
      <c r="O8" s="17"/>
      <c r="P8" s="17"/>
      <c r="Q8" s="17"/>
      <c r="R8" s="17"/>
      <c r="S8" s="17"/>
      <c r="T8" s="17"/>
      <c r="U8" s="17"/>
      <c r="V8" s="16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6"/>
      <c r="CN8" s="17"/>
      <c r="CO8" s="17"/>
      <c r="CP8" s="17"/>
      <c r="CQ8" s="17"/>
      <c r="CR8" s="17"/>
      <c r="CS8" s="17"/>
      <c r="CT8" s="17"/>
      <c r="CU8" s="16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6"/>
      <c r="ED8" s="17"/>
      <c r="EE8" s="17"/>
      <c r="EF8" s="17"/>
      <c r="EG8" s="17"/>
      <c r="EH8" s="17"/>
      <c r="EI8" s="17"/>
      <c r="EJ8" s="17"/>
      <c r="EK8" s="16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6"/>
      <c r="FT8" s="17"/>
      <c r="FU8" s="17"/>
      <c r="FV8" s="17"/>
      <c r="FW8" s="17"/>
      <c r="FX8" s="17"/>
      <c r="FY8" s="17"/>
      <c r="FZ8" s="17"/>
      <c r="GA8" s="16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</row>
    <row r="9" spans="1:216">
      <c r="A9" s="418"/>
      <c r="B9" s="416"/>
      <c r="C9" s="88"/>
      <c r="D9" s="390" t="s">
        <v>59</v>
      </c>
      <c r="E9" s="403" t="s">
        <v>60</v>
      </c>
      <c r="F9" s="390" t="s">
        <v>52</v>
      </c>
      <c r="G9" s="403" t="s">
        <v>191</v>
      </c>
      <c r="H9" s="390" t="s">
        <v>52</v>
      </c>
      <c r="I9" s="403" t="s">
        <v>191</v>
      </c>
      <c r="J9" s="390" t="s">
        <v>52</v>
      </c>
      <c r="K9" s="403" t="s">
        <v>191</v>
      </c>
      <c r="L9" s="390" t="s">
        <v>52</v>
      </c>
      <c r="M9" s="418"/>
      <c r="N9" s="16"/>
      <c r="O9" s="17"/>
      <c r="P9" s="17"/>
      <c r="Q9" s="17"/>
      <c r="R9" s="17"/>
      <c r="S9" s="17"/>
      <c r="T9" s="17"/>
      <c r="U9" s="17"/>
      <c r="V9" s="16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6"/>
      <c r="CN9" s="17"/>
      <c r="CO9" s="17"/>
      <c r="CP9" s="17"/>
      <c r="CQ9" s="17"/>
      <c r="CR9" s="17"/>
      <c r="CS9" s="17"/>
      <c r="CT9" s="17"/>
      <c r="CU9" s="16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6"/>
      <c r="ED9" s="17"/>
      <c r="EE9" s="17"/>
      <c r="EF9" s="17"/>
      <c r="EG9" s="17"/>
      <c r="EH9" s="17"/>
      <c r="EI9" s="17"/>
      <c r="EJ9" s="17"/>
      <c r="EK9" s="16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6"/>
      <c r="FT9" s="17"/>
      <c r="FU9" s="17"/>
      <c r="FV9" s="17"/>
      <c r="FW9" s="17"/>
      <c r="FX9" s="17"/>
      <c r="FY9" s="17"/>
      <c r="FZ9" s="17"/>
      <c r="GA9" s="16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</row>
    <row r="10" spans="1:216">
      <c r="A10" s="391"/>
      <c r="B10" s="417"/>
      <c r="C10" s="69"/>
      <c r="D10" s="391"/>
      <c r="E10" s="404"/>
      <c r="F10" s="391"/>
      <c r="G10" s="404"/>
      <c r="H10" s="391"/>
      <c r="I10" s="404"/>
      <c r="J10" s="391"/>
      <c r="K10" s="404"/>
      <c r="L10" s="391"/>
      <c r="M10" s="391"/>
      <c r="N10" s="16"/>
      <c r="O10" s="17"/>
      <c r="P10" s="17"/>
      <c r="Q10" s="17"/>
      <c r="R10" s="17"/>
      <c r="S10" s="17"/>
      <c r="T10" s="17"/>
      <c r="U10" s="17"/>
      <c r="V10" s="16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6"/>
      <c r="CN10" s="17"/>
      <c r="CO10" s="17"/>
      <c r="CP10" s="17"/>
      <c r="CQ10" s="17"/>
      <c r="CR10" s="17"/>
      <c r="CS10" s="17"/>
      <c r="CT10" s="17"/>
      <c r="CU10" s="16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6"/>
      <c r="ED10" s="17"/>
      <c r="EE10" s="17"/>
      <c r="EF10" s="17"/>
      <c r="EG10" s="17"/>
      <c r="EH10" s="17"/>
      <c r="EI10" s="17"/>
      <c r="EJ10" s="17"/>
      <c r="EK10" s="16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6"/>
      <c r="FT10" s="17"/>
      <c r="FU10" s="17"/>
      <c r="FV10" s="17"/>
      <c r="FW10" s="17"/>
      <c r="FX10" s="17"/>
      <c r="FY10" s="17"/>
      <c r="FZ10" s="17"/>
      <c r="GA10" s="16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</row>
    <row r="11" spans="1:216">
      <c r="A11" s="70" t="s">
        <v>0</v>
      </c>
      <c r="B11" s="25" t="s">
        <v>1</v>
      </c>
      <c r="C11" s="71" t="s">
        <v>2</v>
      </c>
      <c r="D11" s="70" t="s">
        <v>3</v>
      </c>
      <c r="E11" s="25" t="s">
        <v>4</v>
      </c>
      <c r="F11" s="72" t="s">
        <v>5</v>
      </c>
      <c r="G11" s="71" t="s">
        <v>6</v>
      </c>
      <c r="H11" s="70" t="s">
        <v>7</v>
      </c>
      <c r="I11" s="25" t="s">
        <v>8</v>
      </c>
      <c r="J11" s="71" t="s">
        <v>9</v>
      </c>
      <c r="K11" s="25" t="s">
        <v>10</v>
      </c>
      <c r="L11" s="70" t="s">
        <v>11</v>
      </c>
      <c r="M11" s="25" t="s">
        <v>12</v>
      </c>
      <c r="N11" s="16"/>
      <c r="O11" s="17"/>
      <c r="P11" s="17"/>
      <c r="Q11" s="17"/>
      <c r="R11" s="17"/>
      <c r="S11" s="17"/>
      <c r="T11" s="17"/>
      <c r="U11" s="17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6"/>
      <c r="CN11" s="17"/>
      <c r="CO11" s="17"/>
      <c r="CP11" s="17"/>
      <c r="CQ11" s="17"/>
      <c r="CR11" s="17"/>
      <c r="CS11" s="17"/>
      <c r="CT11" s="17"/>
      <c r="CU11" s="16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6"/>
      <c r="ED11" s="17"/>
      <c r="EE11" s="17"/>
      <c r="EF11" s="17"/>
      <c r="EG11" s="17"/>
      <c r="EH11" s="17"/>
      <c r="EI11" s="17"/>
      <c r="EJ11" s="17"/>
      <c r="EK11" s="16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6"/>
      <c r="FT11" s="17"/>
      <c r="FU11" s="17"/>
      <c r="FV11" s="17"/>
      <c r="FW11" s="17"/>
      <c r="FX11" s="17"/>
      <c r="FY11" s="17"/>
      <c r="FZ11" s="17"/>
      <c r="GA11" s="16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</row>
    <row r="12" spans="1:216" s="85" customFormat="1">
      <c r="A12" s="39"/>
      <c r="B12" s="73"/>
      <c r="C12" s="40" t="s">
        <v>177</v>
      </c>
      <c r="D12" s="73"/>
      <c r="E12" s="74"/>
      <c r="F12" s="75"/>
      <c r="G12" s="76"/>
      <c r="H12" s="75"/>
      <c r="I12" s="76"/>
      <c r="J12" s="75"/>
      <c r="K12" s="76"/>
      <c r="L12" s="75"/>
      <c r="M12" s="76"/>
      <c r="N12" s="16"/>
      <c r="O12" s="17"/>
      <c r="P12" s="17"/>
      <c r="Q12" s="17"/>
      <c r="R12" s="17"/>
      <c r="S12" s="17"/>
      <c r="T12" s="17"/>
      <c r="U12" s="17"/>
      <c r="V12" s="16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6"/>
      <c r="CN12" s="17"/>
      <c r="CO12" s="17"/>
      <c r="CP12" s="17"/>
      <c r="CQ12" s="17"/>
      <c r="CR12" s="17"/>
      <c r="CS12" s="17"/>
      <c r="CT12" s="17"/>
      <c r="CU12" s="16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6"/>
      <c r="ED12" s="17"/>
      <c r="EE12" s="17"/>
      <c r="EF12" s="17"/>
      <c r="EG12" s="17"/>
      <c r="EH12" s="17"/>
      <c r="EI12" s="17"/>
      <c r="EJ12" s="17"/>
      <c r="EK12" s="16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6"/>
      <c r="FT12" s="17"/>
      <c r="FU12" s="17"/>
      <c r="FV12" s="17"/>
      <c r="FW12" s="17"/>
      <c r="FX12" s="17"/>
      <c r="FY12" s="17"/>
      <c r="FZ12" s="17"/>
      <c r="GA12" s="16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</row>
    <row r="13" spans="1:216" s="86" customFormat="1" ht="28.5">
      <c r="A13" s="28">
        <v>1</v>
      </c>
      <c r="B13" s="158" t="s">
        <v>36</v>
      </c>
      <c r="C13" s="158" t="s">
        <v>101</v>
      </c>
      <c r="D13" s="158" t="s">
        <v>178</v>
      </c>
      <c r="E13" s="186"/>
      <c r="F13" s="186">
        <f>(375+80)*0.3/1000</f>
        <v>0.13650000000000001</v>
      </c>
      <c r="G13" s="158"/>
      <c r="H13" s="158"/>
      <c r="I13" s="158"/>
      <c r="J13" s="158"/>
      <c r="K13" s="158"/>
      <c r="L13" s="158"/>
      <c r="M13" s="158"/>
      <c r="N13" s="16"/>
      <c r="O13" s="17"/>
      <c r="P13" s="17"/>
      <c r="Q13" s="17"/>
      <c r="R13" s="17"/>
      <c r="S13" s="17"/>
      <c r="T13" s="17"/>
      <c r="U13" s="17"/>
      <c r="V13" s="16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6"/>
      <c r="CN13" s="17"/>
      <c r="CO13" s="17"/>
      <c r="CP13" s="17"/>
      <c r="CQ13" s="17"/>
      <c r="CR13" s="17"/>
      <c r="CS13" s="17"/>
      <c r="CT13" s="17"/>
      <c r="CU13" s="16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6"/>
      <c r="ED13" s="17"/>
      <c r="EE13" s="17"/>
      <c r="EF13" s="17"/>
      <c r="EG13" s="17"/>
      <c r="EH13" s="17"/>
      <c r="EI13" s="17"/>
      <c r="EJ13" s="17"/>
      <c r="EK13" s="16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6"/>
      <c r="FT13" s="17"/>
      <c r="FU13" s="17"/>
      <c r="FV13" s="17"/>
      <c r="FW13" s="17"/>
      <c r="FX13" s="17"/>
      <c r="FY13" s="17"/>
      <c r="FZ13" s="17"/>
      <c r="GA13" s="16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</row>
    <row r="14" spans="1:216" s="78" customFormat="1">
      <c r="A14" s="45"/>
      <c r="B14" s="161"/>
      <c r="C14" s="161" t="s">
        <v>102</v>
      </c>
      <c r="D14" s="161" t="s">
        <v>171</v>
      </c>
      <c r="E14" s="164">
        <v>20</v>
      </c>
      <c r="F14" s="164">
        <f>F13*E14</f>
        <v>2.7300000000000004</v>
      </c>
      <c r="G14" s="161"/>
      <c r="H14" s="161"/>
      <c r="I14" s="163"/>
      <c r="J14" s="163"/>
      <c r="K14" s="163"/>
      <c r="L14" s="163"/>
      <c r="M14" s="162"/>
      <c r="N14" s="16"/>
      <c r="O14" s="17"/>
      <c r="P14" s="17"/>
      <c r="Q14" s="17"/>
      <c r="R14" s="17"/>
      <c r="S14" s="17"/>
      <c r="T14" s="17"/>
      <c r="U14" s="17"/>
      <c r="V14" s="16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6"/>
      <c r="CN14" s="17"/>
      <c r="CO14" s="17"/>
      <c r="CP14" s="17"/>
      <c r="CQ14" s="17"/>
      <c r="CR14" s="17"/>
      <c r="CS14" s="17"/>
      <c r="CT14" s="17"/>
      <c r="CU14" s="16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6"/>
      <c r="ED14" s="17"/>
      <c r="EE14" s="17"/>
      <c r="EF14" s="17"/>
      <c r="EG14" s="17"/>
      <c r="EH14" s="17"/>
      <c r="EI14" s="17"/>
      <c r="EJ14" s="17"/>
      <c r="EK14" s="16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6"/>
      <c r="FT14" s="17"/>
      <c r="FU14" s="17"/>
      <c r="FV14" s="17"/>
      <c r="FW14" s="17"/>
      <c r="FX14" s="17"/>
      <c r="FY14" s="17"/>
      <c r="FZ14" s="17"/>
      <c r="GA14" s="16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</row>
    <row r="15" spans="1:216" s="78" customFormat="1">
      <c r="A15" s="45"/>
      <c r="B15" s="161" t="s">
        <v>201</v>
      </c>
      <c r="C15" s="161" t="s">
        <v>103</v>
      </c>
      <c r="D15" s="161" t="s">
        <v>175</v>
      </c>
      <c r="E15" s="164">
        <v>44.8</v>
      </c>
      <c r="F15" s="164">
        <f>F13*E15</f>
        <v>6.1151999999999997</v>
      </c>
      <c r="G15" s="162"/>
      <c r="H15" s="205"/>
      <c r="I15" s="161"/>
      <c r="J15" s="161"/>
      <c r="K15" s="164"/>
      <c r="L15" s="161"/>
      <c r="M15" s="162"/>
      <c r="N15" s="16"/>
      <c r="O15" s="17"/>
      <c r="P15" s="17"/>
      <c r="Q15" s="17"/>
      <c r="R15" s="17"/>
      <c r="S15" s="17"/>
      <c r="T15" s="17"/>
      <c r="U15" s="17"/>
      <c r="V15" s="16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6"/>
      <c r="CN15" s="17"/>
      <c r="CO15" s="17"/>
      <c r="CP15" s="17"/>
      <c r="CQ15" s="17"/>
      <c r="CR15" s="17"/>
      <c r="CS15" s="17"/>
      <c r="CT15" s="17"/>
      <c r="CU15" s="16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6"/>
      <c r="ED15" s="17"/>
      <c r="EE15" s="17"/>
      <c r="EF15" s="17"/>
      <c r="EG15" s="17"/>
      <c r="EH15" s="17"/>
      <c r="EI15" s="17"/>
      <c r="EJ15" s="17"/>
      <c r="EK15" s="16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6"/>
      <c r="FT15" s="17"/>
      <c r="FU15" s="17"/>
      <c r="FV15" s="17"/>
      <c r="FW15" s="17"/>
      <c r="FX15" s="17"/>
      <c r="FY15" s="17"/>
      <c r="FZ15" s="17"/>
      <c r="GA15" s="16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</row>
    <row r="16" spans="1:216" s="78" customFormat="1">
      <c r="A16" s="45"/>
      <c r="B16" s="161"/>
      <c r="C16" s="161" t="s">
        <v>104</v>
      </c>
      <c r="D16" s="161" t="s">
        <v>61</v>
      </c>
      <c r="E16" s="164">
        <v>2.1</v>
      </c>
      <c r="F16" s="164">
        <f>F13*E16</f>
        <v>0.28665000000000002</v>
      </c>
      <c r="G16" s="162"/>
      <c r="H16" s="205"/>
      <c r="I16" s="161"/>
      <c r="J16" s="161"/>
      <c r="K16" s="162"/>
      <c r="L16" s="161"/>
      <c r="M16" s="162"/>
      <c r="N16" s="16"/>
      <c r="O16" s="17"/>
      <c r="P16" s="17"/>
      <c r="Q16" s="17"/>
      <c r="R16" s="17"/>
      <c r="S16" s="17"/>
      <c r="T16" s="17"/>
      <c r="U16" s="17"/>
      <c r="V16" s="16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6"/>
      <c r="CN16" s="17"/>
      <c r="CO16" s="17"/>
      <c r="CP16" s="17"/>
      <c r="CQ16" s="17"/>
      <c r="CR16" s="17"/>
      <c r="CS16" s="17"/>
      <c r="CT16" s="17"/>
      <c r="CU16" s="16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6"/>
      <c r="ED16" s="17"/>
      <c r="EE16" s="17"/>
      <c r="EF16" s="17"/>
      <c r="EG16" s="17"/>
      <c r="EH16" s="17"/>
      <c r="EI16" s="17"/>
      <c r="EJ16" s="17"/>
      <c r="EK16" s="16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6"/>
      <c r="FT16" s="17"/>
      <c r="FU16" s="17"/>
      <c r="FV16" s="17"/>
      <c r="FW16" s="17"/>
      <c r="FX16" s="17"/>
      <c r="FY16" s="17"/>
      <c r="FZ16" s="17"/>
      <c r="GA16" s="16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</row>
    <row r="17" spans="1:216" s="78" customFormat="1">
      <c r="A17" s="29"/>
      <c r="B17" s="161"/>
      <c r="C17" s="161" t="s">
        <v>105</v>
      </c>
      <c r="D17" s="161" t="s">
        <v>170</v>
      </c>
      <c r="E17" s="164">
        <v>0.05</v>
      </c>
      <c r="F17" s="164">
        <f>F13*E17</f>
        <v>6.8250000000000012E-3</v>
      </c>
      <c r="G17" s="162"/>
      <c r="H17" s="205"/>
      <c r="I17" s="162"/>
      <c r="J17" s="161"/>
      <c r="K17" s="163"/>
      <c r="L17" s="163"/>
      <c r="M17" s="162"/>
      <c r="N17" s="16"/>
      <c r="O17" s="17"/>
      <c r="P17" s="17"/>
      <c r="Q17" s="17"/>
      <c r="R17" s="17"/>
      <c r="S17" s="17"/>
      <c r="T17" s="17"/>
      <c r="U17" s="17"/>
      <c r="V17" s="16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6"/>
      <c r="CN17" s="17"/>
      <c r="CO17" s="17"/>
      <c r="CP17" s="17"/>
      <c r="CQ17" s="17"/>
      <c r="CR17" s="17"/>
      <c r="CS17" s="17"/>
      <c r="CT17" s="17"/>
      <c r="CU17" s="16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6"/>
      <c r="ED17" s="17"/>
      <c r="EE17" s="17"/>
      <c r="EF17" s="17"/>
      <c r="EG17" s="17"/>
      <c r="EH17" s="17"/>
      <c r="EI17" s="17"/>
      <c r="EJ17" s="17"/>
      <c r="EK17" s="16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6"/>
      <c r="FT17" s="17"/>
      <c r="FU17" s="17"/>
      <c r="FV17" s="17"/>
      <c r="FW17" s="17"/>
      <c r="FX17" s="17"/>
      <c r="FY17" s="17"/>
      <c r="FZ17" s="17"/>
      <c r="GA17" s="16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</row>
    <row r="18" spans="1:216" s="86" customFormat="1">
      <c r="A18" s="27">
        <v>2</v>
      </c>
      <c r="B18" s="157" t="s">
        <v>14</v>
      </c>
      <c r="C18" s="158" t="s">
        <v>106</v>
      </c>
      <c r="D18" s="158" t="s">
        <v>170</v>
      </c>
      <c r="E18" s="159"/>
      <c r="F18" s="159">
        <v>10</v>
      </c>
      <c r="G18" s="158"/>
      <c r="H18" s="158"/>
      <c r="I18" s="158"/>
      <c r="J18" s="158"/>
      <c r="K18" s="160"/>
      <c r="L18" s="158"/>
      <c r="M18" s="158"/>
      <c r="N18" s="16"/>
      <c r="O18" s="17"/>
      <c r="P18" s="17"/>
      <c r="Q18" s="17"/>
      <c r="R18" s="17"/>
      <c r="S18" s="17"/>
      <c r="T18" s="17"/>
      <c r="U18" s="17"/>
      <c r="V18" s="16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6"/>
      <c r="CN18" s="17"/>
      <c r="CO18" s="17"/>
      <c r="CP18" s="17"/>
      <c r="CQ18" s="17"/>
      <c r="CR18" s="17"/>
      <c r="CS18" s="17"/>
      <c r="CT18" s="17"/>
      <c r="CU18" s="16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6"/>
      <c r="ED18" s="17"/>
      <c r="EE18" s="17"/>
      <c r="EF18" s="17"/>
      <c r="EG18" s="17"/>
      <c r="EH18" s="17"/>
      <c r="EI18" s="17"/>
      <c r="EJ18" s="17"/>
      <c r="EK18" s="16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6"/>
      <c r="FT18" s="17"/>
      <c r="FU18" s="17"/>
      <c r="FV18" s="17"/>
      <c r="FW18" s="17"/>
      <c r="FX18" s="17"/>
      <c r="FY18" s="17"/>
      <c r="FZ18" s="17"/>
      <c r="GA18" s="16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</row>
    <row r="19" spans="1:216" s="78" customFormat="1">
      <c r="A19" s="29"/>
      <c r="B19" s="161"/>
      <c r="C19" s="161" t="s">
        <v>102</v>
      </c>
      <c r="D19" s="161" t="s">
        <v>171</v>
      </c>
      <c r="E19" s="162">
        <v>2.06</v>
      </c>
      <c r="F19" s="162">
        <f>F18*E19</f>
        <v>20.6</v>
      </c>
      <c r="G19" s="162"/>
      <c r="H19" s="161"/>
      <c r="I19" s="163"/>
      <c r="J19" s="163"/>
      <c r="K19" s="163"/>
      <c r="L19" s="163"/>
      <c r="M19" s="162"/>
      <c r="N19" s="16"/>
      <c r="O19" s="17"/>
      <c r="P19" s="17"/>
      <c r="Q19" s="17"/>
      <c r="R19" s="17"/>
      <c r="S19" s="17"/>
      <c r="T19" s="17"/>
      <c r="U19" s="17"/>
      <c r="V19" s="16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6"/>
      <c r="CN19" s="17"/>
      <c r="CO19" s="17"/>
      <c r="CP19" s="17"/>
      <c r="CQ19" s="17"/>
      <c r="CR19" s="17"/>
      <c r="CS19" s="17"/>
      <c r="CT19" s="17"/>
      <c r="CU19" s="16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6"/>
      <c r="ED19" s="17"/>
      <c r="EE19" s="17"/>
      <c r="EF19" s="17"/>
      <c r="EG19" s="17"/>
      <c r="EH19" s="17"/>
      <c r="EI19" s="17"/>
      <c r="EJ19" s="17"/>
      <c r="EK19" s="16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6"/>
      <c r="FT19" s="17"/>
      <c r="FU19" s="17"/>
      <c r="FV19" s="17"/>
      <c r="FW19" s="17"/>
      <c r="FX19" s="17"/>
      <c r="FY19" s="17"/>
      <c r="FZ19" s="17"/>
      <c r="GA19" s="16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</row>
    <row r="20" spans="1:216" s="86" customFormat="1" ht="28.5">
      <c r="A20" s="77">
        <v>3</v>
      </c>
      <c r="B20" s="33" t="s">
        <v>202</v>
      </c>
      <c r="C20" s="158" t="s">
        <v>107</v>
      </c>
      <c r="D20" s="158" t="s">
        <v>172</v>
      </c>
      <c r="E20" s="186"/>
      <c r="F20" s="159">
        <f>147*1.95</f>
        <v>286.64999999999998</v>
      </c>
      <c r="G20" s="158"/>
      <c r="H20" s="158"/>
      <c r="I20" s="158"/>
      <c r="J20" s="158"/>
      <c r="K20" s="159"/>
      <c r="L20" s="158"/>
      <c r="M20" s="159"/>
      <c r="N20" s="16"/>
      <c r="O20" s="17"/>
      <c r="P20" s="17"/>
      <c r="Q20" s="17"/>
      <c r="R20" s="17"/>
      <c r="S20" s="17"/>
      <c r="T20" s="17"/>
      <c r="U20" s="17"/>
      <c r="V20" s="16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6"/>
      <c r="CN20" s="17"/>
      <c r="CO20" s="17"/>
      <c r="CP20" s="17"/>
      <c r="CQ20" s="17"/>
      <c r="CR20" s="17"/>
      <c r="CS20" s="17"/>
      <c r="CT20" s="17"/>
      <c r="CU20" s="16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6"/>
      <c r="ED20" s="17"/>
      <c r="EE20" s="17"/>
      <c r="EF20" s="17"/>
      <c r="EG20" s="17"/>
      <c r="EH20" s="17"/>
      <c r="EI20" s="17"/>
      <c r="EJ20" s="17"/>
      <c r="EK20" s="16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6"/>
      <c r="FT20" s="17"/>
      <c r="FU20" s="17"/>
      <c r="FV20" s="17"/>
      <c r="FW20" s="17"/>
      <c r="FX20" s="17"/>
      <c r="FY20" s="17"/>
      <c r="FZ20" s="17"/>
      <c r="GA20" s="16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</row>
    <row r="21" spans="1:216" s="85" customFormat="1">
      <c r="A21" s="39"/>
      <c r="B21" s="39"/>
      <c r="C21" s="40" t="s">
        <v>108</v>
      </c>
      <c r="D21" s="39"/>
      <c r="E21" s="74"/>
      <c r="F21" s="76"/>
      <c r="G21" s="76"/>
      <c r="H21" s="76"/>
      <c r="I21" s="76"/>
      <c r="J21" s="76"/>
      <c r="K21" s="76"/>
      <c r="L21" s="76"/>
      <c r="M21" s="76"/>
      <c r="N21" s="16"/>
      <c r="O21" s="17"/>
      <c r="P21" s="17"/>
      <c r="Q21" s="17"/>
      <c r="R21" s="17"/>
      <c r="S21" s="17"/>
      <c r="T21" s="17"/>
      <c r="U21" s="17"/>
      <c r="V21" s="16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6"/>
      <c r="CN21" s="17"/>
      <c r="CO21" s="17"/>
      <c r="CP21" s="17"/>
      <c r="CQ21" s="17"/>
      <c r="CR21" s="17"/>
      <c r="CS21" s="17"/>
      <c r="CT21" s="17"/>
      <c r="CU21" s="16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6"/>
      <c r="ED21" s="17"/>
      <c r="EE21" s="17"/>
      <c r="EF21" s="17"/>
      <c r="EG21" s="17"/>
      <c r="EH21" s="17"/>
      <c r="EI21" s="17"/>
      <c r="EJ21" s="17"/>
      <c r="EK21" s="16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6"/>
      <c r="FT21" s="17"/>
      <c r="FU21" s="17"/>
      <c r="FV21" s="17"/>
      <c r="FW21" s="17"/>
      <c r="FX21" s="17"/>
      <c r="FY21" s="17"/>
      <c r="FZ21" s="17"/>
      <c r="GA21" s="16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</row>
    <row r="22" spans="1:216" s="46" customFormat="1">
      <c r="A22" s="45">
        <v>1</v>
      </c>
      <c r="B22" s="161" t="s">
        <v>26</v>
      </c>
      <c r="C22" s="161" t="s">
        <v>109</v>
      </c>
      <c r="D22" s="175" t="s">
        <v>170</v>
      </c>
      <c r="E22" s="164"/>
      <c r="F22" s="162">
        <f>(375+80)*0.2</f>
        <v>91</v>
      </c>
      <c r="G22" s="163"/>
      <c r="H22" s="163"/>
      <c r="I22" s="163"/>
      <c r="J22" s="163"/>
      <c r="K22" s="163"/>
      <c r="L22" s="163"/>
      <c r="M22" s="163"/>
      <c r="N22" s="16"/>
      <c r="O22" s="17"/>
      <c r="P22" s="17"/>
      <c r="Q22" s="17"/>
      <c r="R22" s="17"/>
      <c r="S22" s="17"/>
      <c r="T22" s="17"/>
      <c r="U22" s="17"/>
      <c r="V22" s="16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6"/>
      <c r="CN22" s="17"/>
      <c r="CO22" s="17"/>
      <c r="CP22" s="17"/>
      <c r="CQ22" s="17"/>
      <c r="CR22" s="17"/>
      <c r="CS22" s="17"/>
      <c r="CT22" s="17"/>
      <c r="CU22" s="16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6"/>
      <c r="ED22" s="17"/>
      <c r="EE22" s="17"/>
      <c r="EF22" s="17"/>
      <c r="EG22" s="17"/>
      <c r="EH22" s="17"/>
      <c r="EI22" s="17"/>
      <c r="EJ22" s="17"/>
      <c r="EK22" s="16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6"/>
      <c r="FT22" s="17"/>
      <c r="FU22" s="17"/>
      <c r="FV22" s="17"/>
      <c r="FW22" s="17"/>
      <c r="FX22" s="17"/>
      <c r="FY22" s="17"/>
      <c r="FZ22" s="17"/>
      <c r="GA22" s="16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</row>
    <row r="23" spans="1:216" s="46" customFormat="1">
      <c r="A23" s="45"/>
      <c r="B23" s="161"/>
      <c r="C23" s="161" t="s">
        <v>102</v>
      </c>
      <c r="D23" s="161" t="s">
        <v>171</v>
      </c>
      <c r="E23" s="164">
        <f>21.6/100</f>
        <v>0.21600000000000003</v>
      </c>
      <c r="F23" s="164">
        <f>F22*E23</f>
        <v>19.656000000000002</v>
      </c>
      <c r="G23" s="162"/>
      <c r="H23" s="162"/>
      <c r="I23" s="174"/>
      <c r="J23" s="174"/>
      <c r="K23" s="174"/>
      <c r="L23" s="174"/>
      <c r="M23" s="162"/>
      <c r="N23" s="16"/>
      <c r="O23" s="17"/>
      <c r="P23" s="17"/>
      <c r="Q23" s="17"/>
      <c r="R23" s="17"/>
      <c r="S23" s="17"/>
      <c r="T23" s="17"/>
      <c r="U23" s="17"/>
      <c r="V23" s="16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6"/>
      <c r="CN23" s="17"/>
      <c r="CO23" s="17"/>
      <c r="CP23" s="17"/>
      <c r="CQ23" s="17"/>
      <c r="CR23" s="17"/>
      <c r="CS23" s="17"/>
      <c r="CT23" s="17"/>
      <c r="CU23" s="16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6"/>
      <c r="ED23" s="17"/>
      <c r="EE23" s="17"/>
      <c r="EF23" s="17"/>
      <c r="EG23" s="17"/>
      <c r="EH23" s="17"/>
      <c r="EI23" s="17"/>
      <c r="EJ23" s="17"/>
      <c r="EK23" s="16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6"/>
      <c r="FT23" s="17"/>
      <c r="FU23" s="17"/>
      <c r="FV23" s="17"/>
      <c r="FW23" s="17"/>
      <c r="FX23" s="17"/>
      <c r="FY23" s="17"/>
      <c r="FZ23" s="17"/>
      <c r="GA23" s="16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</row>
    <row r="24" spans="1:216" s="46" customFormat="1">
      <c r="A24" s="45"/>
      <c r="B24" s="175" t="s">
        <v>203</v>
      </c>
      <c r="C24" s="161" t="s">
        <v>110</v>
      </c>
      <c r="D24" s="161" t="s">
        <v>175</v>
      </c>
      <c r="E24" s="188">
        <f>1.24/100</f>
        <v>1.24E-2</v>
      </c>
      <c r="F24" s="164">
        <f>F22*E24</f>
        <v>1.1284000000000001</v>
      </c>
      <c r="G24" s="163"/>
      <c r="H24" s="174"/>
      <c r="I24" s="174"/>
      <c r="J24" s="174"/>
      <c r="K24" s="162"/>
      <c r="L24" s="162"/>
      <c r="M24" s="162"/>
      <c r="N24" s="16"/>
      <c r="O24" s="17"/>
      <c r="P24" s="17"/>
      <c r="Q24" s="17"/>
      <c r="R24" s="17"/>
      <c r="S24" s="17"/>
      <c r="T24" s="17"/>
      <c r="U24" s="17"/>
      <c r="V24" s="16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6"/>
      <c r="CN24" s="17"/>
      <c r="CO24" s="17"/>
      <c r="CP24" s="17"/>
      <c r="CQ24" s="17"/>
      <c r="CR24" s="17"/>
      <c r="CS24" s="17"/>
      <c r="CT24" s="17"/>
      <c r="CU24" s="16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6"/>
      <c r="ED24" s="17"/>
      <c r="EE24" s="17"/>
      <c r="EF24" s="17"/>
      <c r="EG24" s="17"/>
      <c r="EH24" s="17"/>
      <c r="EI24" s="17"/>
      <c r="EJ24" s="17"/>
      <c r="EK24" s="16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6"/>
      <c r="FT24" s="17"/>
      <c r="FU24" s="17"/>
      <c r="FV24" s="17"/>
      <c r="FW24" s="17"/>
      <c r="FX24" s="17"/>
      <c r="FY24" s="17"/>
      <c r="FZ24" s="17"/>
      <c r="GA24" s="16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</row>
    <row r="25" spans="1:216" s="46" customFormat="1">
      <c r="A25" s="45"/>
      <c r="B25" s="175" t="s">
        <v>204</v>
      </c>
      <c r="C25" s="161" t="s">
        <v>111</v>
      </c>
      <c r="D25" s="161" t="s">
        <v>175</v>
      </c>
      <c r="E25" s="164">
        <f>2.58/100</f>
        <v>2.58E-2</v>
      </c>
      <c r="F25" s="164">
        <f>F22*E25</f>
        <v>2.3477999999999999</v>
      </c>
      <c r="G25" s="163"/>
      <c r="H25" s="174"/>
      <c r="I25" s="162"/>
      <c r="J25" s="162"/>
      <c r="K25" s="162"/>
      <c r="L25" s="162"/>
      <c r="M25" s="162"/>
      <c r="N25" s="16"/>
      <c r="O25" s="17"/>
      <c r="P25" s="17"/>
      <c r="Q25" s="17"/>
      <c r="R25" s="17"/>
      <c r="S25" s="17"/>
      <c r="T25" s="17"/>
      <c r="U25" s="17"/>
      <c r="V25" s="16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6"/>
      <c r="CN25" s="17"/>
      <c r="CO25" s="17"/>
      <c r="CP25" s="17"/>
      <c r="CQ25" s="17"/>
      <c r="CR25" s="17"/>
      <c r="CS25" s="17"/>
      <c r="CT25" s="17"/>
      <c r="CU25" s="16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6"/>
      <c r="ED25" s="17"/>
      <c r="EE25" s="17"/>
      <c r="EF25" s="17"/>
      <c r="EG25" s="17"/>
      <c r="EH25" s="17"/>
      <c r="EI25" s="17"/>
      <c r="EJ25" s="17"/>
      <c r="EK25" s="16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6"/>
      <c r="FT25" s="17"/>
      <c r="FU25" s="17"/>
      <c r="FV25" s="17"/>
      <c r="FW25" s="17"/>
      <c r="FX25" s="17"/>
      <c r="FY25" s="17"/>
      <c r="FZ25" s="17"/>
      <c r="GA25" s="16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</row>
    <row r="26" spans="1:216" s="97" customFormat="1">
      <c r="A26" s="45"/>
      <c r="B26" s="175" t="s">
        <v>205</v>
      </c>
      <c r="C26" s="161" t="s">
        <v>112</v>
      </c>
      <c r="D26" s="161" t="s">
        <v>175</v>
      </c>
      <c r="E26" s="188">
        <v>4.1000000000000003E-3</v>
      </c>
      <c r="F26" s="164">
        <f>F22*E26</f>
        <v>0.37310000000000004</v>
      </c>
      <c r="G26" s="163"/>
      <c r="H26" s="174"/>
      <c r="I26" s="162"/>
      <c r="J26" s="162"/>
      <c r="K26" s="162"/>
      <c r="L26" s="162"/>
      <c r="M26" s="162"/>
      <c r="N26" s="16"/>
      <c r="O26" s="17"/>
      <c r="P26" s="17"/>
      <c r="Q26" s="17"/>
      <c r="R26" s="17"/>
      <c r="S26" s="17"/>
      <c r="T26" s="17"/>
      <c r="U26" s="17"/>
      <c r="V26" s="16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6"/>
      <c r="CN26" s="17"/>
      <c r="CO26" s="17"/>
      <c r="CP26" s="17"/>
      <c r="CQ26" s="17"/>
      <c r="CR26" s="17"/>
      <c r="CS26" s="17"/>
      <c r="CT26" s="17"/>
      <c r="CU26" s="16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6"/>
      <c r="ED26" s="17"/>
      <c r="EE26" s="17"/>
      <c r="EF26" s="17"/>
      <c r="EG26" s="17"/>
      <c r="EH26" s="17"/>
      <c r="EI26" s="17"/>
      <c r="EJ26" s="17"/>
      <c r="EK26" s="16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6"/>
      <c r="FT26" s="17"/>
      <c r="FU26" s="17"/>
      <c r="FV26" s="17"/>
      <c r="FW26" s="17"/>
      <c r="FX26" s="17"/>
      <c r="FY26" s="17"/>
      <c r="FZ26" s="17"/>
      <c r="GA26" s="16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</row>
    <row r="27" spans="1:216" s="97" customFormat="1">
      <c r="A27" s="45"/>
      <c r="B27" s="175" t="s">
        <v>206</v>
      </c>
      <c r="C27" s="161" t="s">
        <v>113</v>
      </c>
      <c r="D27" s="161" t="s">
        <v>175</v>
      </c>
      <c r="E27" s="164">
        <f>7.6/100</f>
        <v>7.5999999999999998E-2</v>
      </c>
      <c r="F27" s="164">
        <f>F22*E27</f>
        <v>6.9159999999999995</v>
      </c>
      <c r="G27" s="163"/>
      <c r="H27" s="174"/>
      <c r="I27" s="162"/>
      <c r="J27" s="162"/>
      <c r="K27" s="162"/>
      <c r="L27" s="162"/>
      <c r="M27" s="162"/>
      <c r="N27" s="16"/>
      <c r="O27" s="17"/>
      <c r="P27" s="17"/>
      <c r="Q27" s="17"/>
      <c r="R27" s="17"/>
      <c r="S27" s="17"/>
      <c r="T27" s="17"/>
      <c r="U27" s="17"/>
      <c r="V27" s="16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6"/>
      <c r="CN27" s="17"/>
      <c r="CO27" s="17"/>
      <c r="CP27" s="17"/>
      <c r="CQ27" s="17"/>
      <c r="CR27" s="17"/>
      <c r="CS27" s="17"/>
      <c r="CT27" s="17"/>
      <c r="CU27" s="16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6"/>
      <c r="ED27" s="17"/>
      <c r="EE27" s="17"/>
      <c r="EF27" s="17"/>
      <c r="EG27" s="17"/>
      <c r="EH27" s="17"/>
      <c r="EI27" s="17"/>
      <c r="EJ27" s="17"/>
      <c r="EK27" s="16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6"/>
      <c r="FT27" s="17"/>
      <c r="FU27" s="17"/>
      <c r="FV27" s="17"/>
      <c r="FW27" s="17"/>
      <c r="FX27" s="17"/>
      <c r="FY27" s="17"/>
      <c r="FZ27" s="17"/>
      <c r="GA27" s="16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</row>
    <row r="28" spans="1:216" s="97" customFormat="1">
      <c r="A28" s="45"/>
      <c r="B28" s="175" t="s">
        <v>207</v>
      </c>
      <c r="C28" s="161" t="s">
        <v>114</v>
      </c>
      <c r="D28" s="161" t="s">
        <v>175</v>
      </c>
      <c r="E28" s="164">
        <f>15.1/100</f>
        <v>0.151</v>
      </c>
      <c r="F28" s="164">
        <f>F22*E28</f>
        <v>13.741</v>
      </c>
      <c r="G28" s="163"/>
      <c r="H28" s="174"/>
      <c r="I28" s="162"/>
      <c r="J28" s="162"/>
      <c r="K28" s="162"/>
      <c r="L28" s="162"/>
      <c r="M28" s="162"/>
      <c r="N28" s="16"/>
      <c r="O28" s="17"/>
      <c r="P28" s="17"/>
      <c r="Q28" s="17"/>
      <c r="R28" s="17"/>
      <c r="S28" s="17"/>
      <c r="T28" s="17"/>
      <c r="U28" s="17"/>
      <c r="V28" s="16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6"/>
      <c r="CN28" s="17"/>
      <c r="CO28" s="17"/>
      <c r="CP28" s="17"/>
      <c r="CQ28" s="17"/>
      <c r="CR28" s="17"/>
      <c r="CS28" s="17"/>
      <c r="CT28" s="17"/>
      <c r="CU28" s="16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6"/>
      <c r="ED28" s="17"/>
      <c r="EE28" s="17"/>
      <c r="EF28" s="17"/>
      <c r="EG28" s="17"/>
      <c r="EH28" s="17"/>
      <c r="EI28" s="17"/>
      <c r="EJ28" s="17"/>
      <c r="EK28" s="16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6"/>
      <c r="FT28" s="17"/>
      <c r="FU28" s="17"/>
      <c r="FV28" s="17"/>
      <c r="FW28" s="17"/>
      <c r="FX28" s="17"/>
      <c r="FY28" s="17"/>
      <c r="FZ28" s="17"/>
      <c r="GA28" s="16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</row>
    <row r="29" spans="1:216" s="97" customFormat="1">
      <c r="A29" s="45"/>
      <c r="B29" s="175" t="s">
        <v>208</v>
      </c>
      <c r="C29" s="161" t="s">
        <v>115</v>
      </c>
      <c r="D29" s="161" t="s">
        <v>175</v>
      </c>
      <c r="E29" s="188">
        <v>9.7000000000000003E-3</v>
      </c>
      <c r="F29" s="164">
        <f>F22*E29</f>
        <v>0.88270000000000004</v>
      </c>
      <c r="G29" s="163"/>
      <c r="H29" s="174"/>
      <c r="I29" s="162"/>
      <c r="J29" s="162"/>
      <c r="K29" s="162"/>
      <c r="L29" s="162"/>
      <c r="M29" s="162"/>
      <c r="N29" s="16"/>
      <c r="O29" s="17"/>
      <c r="P29" s="17"/>
      <c r="Q29" s="17"/>
      <c r="R29" s="17"/>
      <c r="S29" s="17"/>
      <c r="T29" s="17"/>
      <c r="U29" s="17"/>
      <c r="V29" s="16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6"/>
      <c r="CN29" s="17"/>
      <c r="CO29" s="17"/>
      <c r="CP29" s="17"/>
      <c r="CQ29" s="17"/>
      <c r="CR29" s="17"/>
      <c r="CS29" s="17"/>
      <c r="CT29" s="17"/>
      <c r="CU29" s="16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6"/>
      <c r="ED29" s="17"/>
      <c r="EE29" s="17"/>
      <c r="EF29" s="17"/>
      <c r="EG29" s="17"/>
      <c r="EH29" s="17"/>
      <c r="EI29" s="17"/>
      <c r="EJ29" s="17"/>
      <c r="EK29" s="16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6"/>
      <c r="FT29" s="17"/>
      <c r="FU29" s="17"/>
      <c r="FV29" s="17"/>
      <c r="FW29" s="17"/>
      <c r="FX29" s="17"/>
      <c r="FY29" s="17"/>
      <c r="FZ29" s="17"/>
      <c r="GA29" s="16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</row>
    <row r="30" spans="1:216" s="46" customFormat="1">
      <c r="A30" s="45"/>
      <c r="B30" s="281"/>
      <c r="C30" s="161" t="s">
        <v>116</v>
      </c>
      <c r="D30" s="161" t="s">
        <v>170</v>
      </c>
      <c r="E30" s="164">
        <v>1.26</v>
      </c>
      <c r="F30" s="162">
        <f>F22*E30</f>
        <v>114.66</v>
      </c>
      <c r="G30" s="163"/>
      <c r="H30" s="174"/>
      <c r="I30" s="162"/>
      <c r="J30" s="162"/>
      <c r="K30" s="174"/>
      <c r="L30" s="174"/>
      <c r="M30" s="162"/>
      <c r="N30" s="16"/>
      <c r="O30" s="17"/>
      <c r="P30" s="17"/>
      <c r="Q30" s="17"/>
      <c r="R30" s="17"/>
      <c r="S30" s="17"/>
      <c r="T30" s="17"/>
      <c r="U30" s="17"/>
      <c r="V30" s="16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6"/>
      <c r="CN30" s="17"/>
      <c r="CO30" s="17"/>
      <c r="CP30" s="17"/>
      <c r="CQ30" s="17"/>
      <c r="CR30" s="17"/>
      <c r="CS30" s="17"/>
      <c r="CT30" s="17"/>
      <c r="CU30" s="16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6"/>
      <c r="ED30" s="17"/>
      <c r="EE30" s="17"/>
      <c r="EF30" s="17"/>
      <c r="EG30" s="17"/>
      <c r="EH30" s="17"/>
      <c r="EI30" s="17"/>
      <c r="EJ30" s="17"/>
      <c r="EK30" s="16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6"/>
      <c r="FT30" s="17"/>
      <c r="FU30" s="17"/>
      <c r="FV30" s="17"/>
      <c r="FW30" s="17"/>
      <c r="FX30" s="17"/>
      <c r="FY30" s="17"/>
      <c r="FZ30" s="17"/>
      <c r="GA30" s="16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</row>
    <row r="31" spans="1:216" s="78" customFormat="1">
      <c r="A31" s="29"/>
      <c r="B31" s="175"/>
      <c r="C31" s="161" t="s">
        <v>117</v>
      </c>
      <c r="D31" s="161" t="s">
        <v>170</v>
      </c>
      <c r="E31" s="164">
        <v>7.0000000000000007E-2</v>
      </c>
      <c r="F31" s="162">
        <f>F22*E31</f>
        <v>6.370000000000001</v>
      </c>
      <c r="G31" s="162"/>
      <c r="H31" s="162"/>
      <c r="I31" s="162"/>
      <c r="J31" s="162"/>
      <c r="K31" s="174"/>
      <c r="L31" s="174"/>
      <c r="M31" s="162"/>
      <c r="N31" s="16"/>
      <c r="O31" s="17"/>
      <c r="P31" s="17"/>
      <c r="Q31" s="17"/>
      <c r="R31" s="17"/>
      <c r="S31" s="17"/>
      <c r="T31" s="17"/>
      <c r="U31" s="17"/>
      <c r="V31" s="16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6"/>
      <c r="CN31" s="17"/>
      <c r="CO31" s="17"/>
      <c r="CP31" s="17"/>
      <c r="CQ31" s="17"/>
      <c r="CR31" s="17"/>
      <c r="CS31" s="17"/>
      <c r="CT31" s="17"/>
      <c r="CU31" s="16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6"/>
      <c r="ED31" s="17"/>
      <c r="EE31" s="17"/>
      <c r="EF31" s="17"/>
      <c r="EG31" s="17"/>
      <c r="EH31" s="17"/>
      <c r="EI31" s="17"/>
      <c r="EJ31" s="17"/>
      <c r="EK31" s="16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6"/>
      <c r="FT31" s="17"/>
      <c r="FU31" s="17"/>
      <c r="FV31" s="17"/>
      <c r="FW31" s="17"/>
      <c r="FX31" s="17"/>
      <c r="FY31" s="17"/>
      <c r="FZ31" s="17"/>
      <c r="GA31" s="16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</row>
    <row r="32" spans="1:216" s="78" customFormat="1" ht="35.25" customHeight="1">
      <c r="A32" s="45">
        <v>2</v>
      </c>
      <c r="B32" s="161" t="s">
        <v>27</v>
      </c>
      <c r="C32" s="282" t="s">
        <v>118</v>
      </c>
      <c r="D32" s="161" t="s">
        <v>170</v>
      </c>
      <c r="E32" s="164"/>
      <c r="F32" s="162">
        <f>80*0.1</f>
        <v>8</v>
      </c>
      <c r="G32" s="163"/>
      <c r="H32" s="163"/>
      <c r="I32" s="163"/>
      <c r="J32" s="163"/>
      <c r="K32" s="163"/>
      <c r="L32" s="163"/>
      <c r="M32" s="163"/>
      <c r="N32" s="16"/>
      <c r="O32" s="17"/>
      <c r="P32" s="17"/>
      <c r="Q32" s="17"/>
      <c r="R32" s="17"/>
      <c r="S32" s="17"/>
      <c r="T32" s="17"/>
      <c r="U32" s="17"/>
      <c r="V32" s="16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6"/>
      <c r="CN32" s="17"/>
      <c r="CO32" s="17"/>
      <c r="CP32" s="17"/>
      <c r="CQ32" s="17"/>
      <c r="CR32" s="17"/>
      <c r="CS32" s="17"/>
      <c r="CT32" s="17"/>
      <c r="CU32" s="16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6"/>
      <c r="ED32" s="17"/>
      <c r="EE32" s="17"/>
      <c r="EF32" s="17"/>
      <c r="EG32" s="17"/>
      <c r="EH32" s="17"/>
      <c r="EI32" s="17"/>
      <c r="EJ32" s="17"/>
      <c r="EK32" s="16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6"/>
      <c r="FT32" s="17"/>
      <c r="FU32" s="17"/>
      <c r="FV32" s="17"/>
      <c r="FW32" s="17"/>
      <c r="FX32" s="17"/>
      <c r="FY32" s="17"/>
      <c r="FZ32" s="17"/>
      <c r="GA32" s="16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</row>
    <row r="33" spans="1:216" s="78" customFormat="1">
      <c r="A33" s="45"/>
      <c r="B33" s="173"/>
      <c r="C33" s="161" t="s">
        <v>102</v>
      </c>
      <c r="D33" s="161" t="s">
        <v>171</v>
      </c>
      <c r="E33" s="164">
        <v>1.37</v>
      </c>
      <c r="F33" s="162">
        <f>F32*E33</f>
        <v>10.96</v>
      </c>
      <c r="G33" s="162"/>
      <c r="H33" s="162"/>
      <c r="I33" s="174"/>
      <c r="J33" s="174"/>
      <c r="K33" s="174"/>
      <c r="L33" s="174"/>
      <c r="M33" s="162"/>
      <c r="N33" s="16"/>
      <c r="O33" s="17"/>
      <c r="P33" s="17"/>
      <c r="Q33" s="17"/>
      <c r="R33" s="17"/>
      <c r="S33" s="17"/>
      <c r="T33" s="17"/>
      <c r="U33" s="17"/>
      <c r="V33" s="16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6"/>
      <c r="CN33" s="17"/>
      <c r="CO33" s="17"/>
      <c r="CP33" s="17"/>
      <c r="CQ33" s="17"/>
      <c r="CR33" s="17"/>
      <c r="CS33" s="17"/>
      <c r="CT33" s="17"/>
      <c r="CU33" s="16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6"/>
      <c r="ED33" s="17"/>
      <c r="EE33" s="17"/>
      <c r="EF33" s="17"/>
      <c r="EG33" s="17"/>
      <c r="EH33" s="17"/>
      <c r="EI33" s="17"/>
      <c r="EJ33" s="17"/>
      <c r="EK33" s="16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6"/>
      <c r="FT33" s="17"/>
      <c r="FU33" s="17"/>
      <c r="FV33" s="17"/>
      <c r="FW33" s="17"/>
      <c r="FX33" s="17"/>
      <c r="FY33" s="17"/>
      <c r="FZ33" s="17"/>
      <c r="GA33" s="16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</row>
    <row r="34" spans="1:216" s="78" customFormat="1">
      <c r="A34" s="45"/>
      <c r="B34" s="161"/>
      <c r="C34" s="161" t="s">
        <v>66</v>
      </c>
      <c r="D34" s="161" t="s">
        <v>61</v>
      </c>
      <c r="E34" s="164">
        <v>0.28299999999999997</v>
      </c>
      <c r="F34" s="164">
        <f>F32*E34</f>
        <v>2.2639999999999998</v>
      </c>
      <c r="G34" s="163"/>
      <c r="H34" s="174"/>
      <c r="I34" s="174"/>
      <c r="J34" s="174"/>
      <c r="K34" s="162"/>
      <c r="L34" s="162"/>
      <c r="M34" s="162"/>
      <c r="N34" s="16"/>
      <c r="O34" s="17"/>
      <c r="P34" s="17"/>
      <c r="Q34" s="17"/>
      <c r="R34" s="17"/>
      <c r="S34" s="17"/>
      <c r="T34" s="17"/>
      <c r="U34" s="17"/>
      <c r="V34" s="16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6"/>
      <c r="CN34" s="17"/>
      <c r="CO34" s="17"/>
      <c r="CP34" s="17"/>
      <c r="CQ34" s="17"/>
      <c r="CR34" s="17"/>
      <c r="CS34" s="17"/>
      <c r="CT34" s="17"/>
      <c r="CU34" s="16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6"/>
      <c r="ED34" s="17"/>
      <c r="EE34" s="17"/>
      <c r="EF34" s="17"/>
      <c r="EG34" s="17"/>
      <c r="EH34" s="17"/>
      <c r="EI34" s="17"/>
      <c r="EJ34" s="17"/>
      <c r="EK34" s="16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6"/>
      <c r="FT34" s="17"/>
      <c r="FU34" s="17"/>
      <c r="FV34" s="17"/>
      <c r="FW34" s="17"/>
      <c r="FX34" s="17"/>
      <c r="FY34" s="17"/>
      <c r="FZ34" s="17"/>
      <c r="GA34" s="16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</row>
    <row r="35" spans="1:216" s="78" customFormat="1">
      <c r="A35" s="45"/>
      <c r="B35" s="175"/>
      <c r="C35" s="161" t="s">
        <v>119</v>
      </c>
      <c r="D35" s="161" t="s">
        <v>170</v>
      </c>
      <c r="E35" s="164">
        <v>1.02</v>
      </c>
      <c r="F35" s="162">
        <f>F32*E35</f>
        <v>8.16</v>
      </c>
      <c r="G35" s="163"/>
      <c r="H35" s="174"/>
      <c r="I35" s="162"/>
      <c r="J35" s="162"/>
      <c r="K35" s="174"/>
      <c r="L35" s="174"/>
      <c r="M35" s="162"/>
      <c r="N35" s="16"/>
      <c r="O35" s="17"/>
      <c r="P35" s="17"/>
      <c r="Q35" s="17"/>
      <c r="R35" s="17"/>
      <c r="S35" s="17"/>
      <c r="T35" s="17"/>
      <c r="U35" s="17"/>
      <c r="V35" s="16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6"/>
      <c r="CN35" s="17"/>
      <c r="CO35" s="17"/>
      <c r="CP35" s="17"/>
      <c r="CQ35" s="17"/>
      <c r="CR35" s="17"/>
      <c r="CS35" s="17"/>
      <c r="CT35" s="17"/>
      <c r="CU35" s="16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6"/>
      <c r="ED35" s="17"/>
      <c r="EE35" s="17"/>
      <c r="EF35" s="17"/>
      <c r="EG35" s="17"/>
      <c r="EH35" s="17"/>
      <c r="EI35" s="17"/>
      <c r="EJ35" s="17"/>
      <c r="EK35" s="16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6"/>
      <c r="FT35" s="17"/>
      <c r="FU35" s="17"/>
      <c r="FV35" s="17"/>
      <c r="FW35" s="17"/>
      <c r="FX35" s="17"/>
      <c r="FY35" s="17"/>
      <c r="FZ35" s="17"/>
      <c r="GA35" s="16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</row>
    <row r="36" spans="1:216" s="78" customFormat="1">
      <c r="A36" s="29"/>
      <c r="B36" s="161"/>
      <c r="C36" s="161" t="s">
        <v>68</v>
      </c>
      <c r="D36" s="161" t="s">
        <v>61</v>
      </c>
      <c r="E36" s="164">
        <v>0.62</v>
      </c>
      <c r="F36" s="162">
        <f>F32*E36</f>
        <v>4.96</v>
      </c>
      <c r="G36" s="163"/>
      <c r="H36" s="174"/>
      <c r="I36" s="162"/>
      <c r="J36" s="162"/>
      <c r="K36" s="174"/>
      <c r="L36" s="174"/>
      <c r="M36" s="162"/>
      <c r="N36" s="16"/>
      <c r="O36" s="17"/>
      <c r="P36" s="17"/>
      <c r="Q36" s="17"/>
      <c r="R36" s="17"/>
      <c r="S36" s="17"/>
      <c r="T36" s="17"/>
      <c r="U36" s="17"/>
      <c r="V36" s="16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6"/>
      <c r="CN36" s="17"/>
      <c r="CO36" s="17"/>
      <c r="CP36" s="17"/>
      <c r="CQ36" s="17"/>
      <c r="CR36" s="17"/>
      <c r="CS36" s="17"/>
      <c r="CT36" s="17"/>
      <c r="CU36" s="16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6"/>
      <c r="ED36" s="17"/>
      <c r="EE36" s="17"/>
      <c r="EF36" s="17"/>
      <c r="EG36" s="17"/>
      <c r="EH36" s="17"/>
      <c r="EI36" s="17"/>
      <c r="EJ36" s="17"/>
      <c r="EK36" s="16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6"/>
      <c r="FT36" s="17"/>
      <c r="FU36" s="17"/>
      <c r="FV36" s="17"/>
      <c r="FW36" s="17"/>
      <c r="FX36" s="17"/>
      <c r="FY36" s="17"/>
      <c r="FZ36" s="17"/>
      <c r="GA36" s="16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</row>
    <row r="37" spans="1:216" s="99" customFormat="1" ht="42.75">
      <c r="A37" s="28">
        <v>3</v>
      </c>
      <c r="B37" s="283" t="s">
        <v>28</v>
      </c>
      <c r="C37" s="158" t="s">
        <v>120</v>
      </c>
      <c r="D37" s="158" t="s">
        <v>170</v>
      </c>
      <c r="E37" s="186"/>
      <c r="F37" s="284">
        <f>375*0.06</f>
        <v>22.5</v>
      </c>
      <c r="G37" s="159"/>
      <c r="H37" s="158"/>
      <c r="I37" s="159"/>
      <c r="J37" s="158"/>
      <c r="K37" s="187"/>
      <c r="L37" s="187"/>
      <c r="M37" s="285"/>
      <c r="N37" s="16"/>
      <c r="O37" s="17"/>
      <c r="P37" s="17"/>
      <c r="Q37" s="17"/>
      <c r="R37" s="17"/>
      <c r="S37" s="17"/>
      <c r="T37" s="17"/>
      <c r="U37" s="17"/>
      <c r="V37" s="16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6"/>
      <c r="CN37" s="17"/>
      <c r="CO37" s="17"/>
      <c r="CP37" s="17"/>
      <c r="CQ37" s="17"/>
      <c r="CR37" s="17"/>
      <c r="CS37" s="17"/>
      <c r="CT37" s="17"/>
      <c r="CU37" s="16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6"/>
      <c r="ED37" s="17"/>
      <c r="EE37" s="17"/>
      <c r="EF37" s="17"/>
      <c r="EG37" s="17"/>
      <c r="EH37" s="17"/>
      <c r="EI37" s="17"/>
      <c r="EJ37" s="17"/>
      <c r="EK37" s="16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6"/>
      <c r="FT37" s="17"/>
      <c r="FU37" s="17"/>
      <c r="FV37" s="17"/>
      <c r="FW37" s="17"/>
      <c r="FX37" s="17"/>
      <c r="FY37" s="17"/>
      <c r="FZ37" s="17"/>
      <c r="GA37" s="16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</row>
    <row r="38" spans="1:216" s="46" customFormat="1">
      <c r="A38" s="45"/>
      <c r="B38" s="286"/>
      <c r="C38" s="161" t="s">
        <v>102</v>
      </c>
      <c r="D38" s="161" t="s">
        <v>171</v>
      </c>
      <c r="E38" s="164">
        <v>0.06</v>
      </c>
      <c r="F38" s="162">
        <f>F37*E38</f>
        <v>1.3499999999999999</v>
      </c>
      <c r="G38" s="162"/>
      <c r="H38" s="161"/>
      <c r="I38" s="163"/>
      <c r="J38" s="163"/>
      <c r="K38" s="163"/>
      <c r="L38" s="163"/>
      <c r="M38" s="207"/>
      <c r="N38" s="16"/>
      <c r="O38" s="17"/>
      <c r="P38" s="17"/>
      <c r="Q38" s="17"/>
      <c r="R38" s="17"/>
      <c r="S38" s="17"/>
      <c r="T38" s="17"/>
      <c r="U38" s="17"/>
      <c r="V38" s="16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6"/>
      <c r="CN38" s="17"/>
      <c r="CO38" s="17"/>
      <c r="CP38" s="17"/>
      <c r="CQ38" s="17"/>
      <c r="CR38" s="17"/>
      <c r="CS38" s="17"/>
      <c r="CT38" s="17"/>
      <c r="CU38" s="16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6"/>
      <c r="ED38" s="17"/>
      <c r="EE38" s="17"/>
      <c r="EF38" s="17"/>
      <c r="EG38" s="17"/>
      <c r="EH38" s="17"/>
      <c r="EI38" s="17"/>
      <c r="EJ38" s="17"/>
      <c r="EK38" s="16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6"/>
      <c r="FT38" s="17"/>
      <c r="FU38" s="17"/>
      <c r="FV38" s="17"/>
      <c r="FW38" s="17"/>
      <c r="FX38" s="17"/>
      <c r="FY38" s="17"/>
      <c r="FZ38" s="17"/>
      <c r="GA38" s="16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</row>
    <row r="39" spans="1:216" s="46" customFormat="1">
      <c r="A39" s="45"/>
      <c r="B39" s="175" t="s">
        <v>203</v>
      </c>
      <c r="C39" s="161" t="s">
        <v>110</v>
      </c>
      <c r="D39" s="161" t="s">
        <v>175</v>
      </c>
      <c r="E39" s="188">
        <v>2.3E-2</v>
      </c>
      <c r="F39" s="164">
        <f>F37*E39</f>
        <v>0.51749999999999996</v>
      </c>
      <c r="G39" s="163"/>
      <c r="H39" s="163"/>
      <c r="I39" s="163"/>
      <c r="J39" s="163"/>
      <c r="K39" s="162"/>
      <c r="L39" s="161"/>
      <c r="M39" s="162"/>
      <c r="N39" s="16"/>
      <c r="O39" s="17"/>
      <c r="P39" s="17"/>
      <c r="Q39" s="17"/>
      <c r="R39" s="17"/>
      <c r="S39" s="17"/>
      <c r="T39" s="17"/>
      <c r="U39" s="17"/>
      <c r="V39" s="16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6"/>
      <c r="CN39" s="17"/>
      <c r="CO39" s="17"/>
      <c r="CP39" s="17"/>
      <c r="CQ39" s="17"/>
      <c r="CR39" s="17"/>
      <c r="CS39" s="17"/>
      <c r="CT39" s="17"/>
      <c r="CU39" s="16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6"/>
      <c r="ED39" s="17"/>
      <c r="EE39" s="17"/>
      <c r="EF39" s="17"/>
      <c r="EG39" s="17"/>
      <c r="EH39" s="17"/>
      <c r="EI39" s="17"/>
      <c r="EJ39" s="17"/>
      <c r="EK39" s="16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6"/>
      <c r="FT39" s="17"/>
      <c r="FU39" s="17"/>
      <c r="FV39" s="17"/>
      <c r="FW39" s="17"/>
      <c r="FX39" s="17"/>
      <c r="FY39" s="17"/>
      <c r="FZ39" s="17"/>
      <c r="GA39" s="16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</row>
    <row r="40" spans="1:216" s="46" customFormat="1">
      <c r="A40" s="45"/>
      <c r="B40" s="175" t="s">
        <v>209</v>
      </c>
      <c r="C40" s="161" t="s">
        <v>121</v>
      </c>
      <c r="D40" s="161" t="s">
        <v>175</v>
      </c>
      <c r="E40" s="188">
        <v>6.7799999999999999E-2</v>
      </c>
      <c r="F40" s="164">
        <f>F37*E40</f>
        <v>1.5255000000000001</v>
      </c>
      <c r="G40" s="163"/>
      <c r="H40" s="163"/>
      <c r="I40" s="163"/>
      <c r="J40" s="163"/>
      <c r="K40" s="162"/>
      <c r="L40" s="161"/>
      <c r="M40" s="162"/>
      <c r="N40" s="16"/>
      <c r="O40" s="17"/>
      <c r="P40" s="17"/>
      <c r="Q40" s="17"/>
      <c r="R40" s="17"/>
      <c r="S40" s="17"/>
      <c r="T40" s="17"/>
      <c r="U40" s="17"/>
      <c r="V40" s="16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6"/>
      <c r="CN40" s="17"/>
      <c r="CO40" s="17"/>
      <c r="CP40" s="17"/>
      <c r="CQ40" s="17"/>
      <c r="CR40" s="17"/>
      <c r="CS40" s="17"/>
      <c r="CT40" s="17"/>
      <c r="CU40" s="16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6"/>
      <c r="ED40" s="17"/>
      <c r="EE40" s="17"/>
      <c r="EF40" s="17"/>
      <c r="EG40" s="17"/>
      <c r="EH40" s="17"/>
      <c r="EI40" s="17"/>
      <c r="EJ40" s="17"/>
      <c r="EK40" s="16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6"/>
      <c r="FT40" s="17"/>
      <c r="FU40" s="17"/>
      <c r="FV40" s="17"/>
      <c r="FW40" s="17"/>
      <c r="FX40" s="17"/>
      <c r="FY40" s="17"/>
      <c r="FZ40" s="17"/>
      <c r="GA40" s="16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</row>
    <row r="41" spans="1:216" s="46" customFormat="1">
      <c r="A41" s="45"/>
      <c r="B41" s="286"/>
      <c r="C41" s="161" t="s">
        <v>67</v>
      </c>
      <c r="D41" s="161" t="s">
        <v>172</v>
      </c>
      <c r="E41" s="164">
        <f>0.857*1.55</f>
        <v>1.3283499999999999</v>
      </c>
      <c r="F41" s="164">
        <f>F37*E41</f>
        <v>29.887874999999998</v>
      </c>
      <c r="G41" s="163"/>
      <c r="H41" s="163"/>
      <c r="I41" s="162"/>
      <c r="J41" s="162"/>
      <c r="K41" s="163"/>
      <c r="L41" s="163"/>
      <c r="M41" s="205"/>
      <c r="N41" s="16"/>
      <c r="O41" s="17"/>
      <c r="P41" s="17"/>
      <c r="Q41" s="17"/>
      <c r="R41" s="17"/>
      <c r="S41" s="17"/>
      <c r="T41" s="17"/>
      <c r="U41" s="17"/>
      <c r="V41" s="16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6"/>
      <c r="CN41" s="17"/>
      <c r="CO41" s="17"/>
      <c r="CP41" s="17"/>
      <c r="CQ41" s="17"/>
      <c r="CR41" s="17"/>
      <c r="CS41" s="17"/>
      <c r="CT41" s="17"/>
      <c r="CU41" s="16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6"/>
      <c r="ED41" s="17"/>
      <c r="EE41" s="17"/>
      <c r="EF41" s="17"/>
      <c r="EG41" s="17"/>
      <c r="EH41" s="17"/>
      <c r="EI41" s="17"/>
      <c r="EJ41" s="17"/>
      <c r="EK41" s="16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6"/>
      <c r="FT41" s="17"/>
      <c r="FU41" s="17"/>
      <c r="FV41" s="17"/>
      <c r="FW41" s="17"/>
      <c r="FX41" s="17"/>
      <c r="FY41" s="17"/>
      <c r="FZ41" s="17"/>
      <c r="GA41" s="16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</row>
    <row r="42" spans="1:216" s="46" customFormat="1">
      <c r="A42" s="29"/>
      <c r="B42" s="161"/>
      <c r="C42" s="161" t="s">
        <v>122</v>
      </c>
      <c r="D42" s="161" t="s">
        <v>172</v>
      </c>
      <c r="E42" s="164">
        <v>0.2</v>
      </c>
      <c r="F42" s="162">
        <f>F37*E42</f>
        <v>4.5</v>
      </c>
      <c r="G42" s="163"/>
      <c r="H42" s="163"/>
      <c r="I42" s="162"/>
      <c r="J42" s="162"/>
      <c r="K42" s="163"/>
      <c r="L42" s="163"/>
      <c r="M42" s="205"/>
      <c r="N42" s="16"/>
      <c r="O42" s="17"/>
      <c r="P42" s="17"/>
      <c r="Q42" s="17"/>
      <c r="R42" s="17"/>
      <c r="S42" s="17"/>
      <c r="T42" s="17"/>
      <c r="U42" s="17"/>
      <c r="V42" s="16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6"/>
      <c r="CN42" s="17"/>
      <c r="CO42" s="17"/>
      <c r="CP42" s="17"/>
      <c r="CQ42" s="17"/>
      <c r="CR42" s="17"/>
      <c r="CS42" s="17"/>
      <c r="CT42" s="17"/>
      <c r="CU42" s="16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6"/>
      <c r="ED42" s="17"/>
      <c r="EE42" s="17"/>
      <c r="EF42" s="17"/>
      <c r="EG42" s="17"/>
      <c r="EH42" s="17"/>
      <c r="EI42" s="17"/>
      <c r="EJ42" s="17"/>
      <c r="EK42" s="16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6"/>
      <c r="FT42" s="17"/>
      <c r="FU42" s="17"/>
      <c r="FV42" s="17"/>
      <c r="FW42" s="17"/>
      <c r="FX42" s="17"/>
      <c r="FY42" s="17"/>
      <c r="FZ42" s="17"/>
      <c r="GA42" s="16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</row>
    <row r="43" spans="1:216" s="46" customFormat="1" ht="24.75">
      <c r="A43" s="45">
        <v>4</v>
      </c>
      <c r="B43" s="302" t="s">
        <v>210</v>
      </c>
      <c r="C43" s="176" t="s">
        <v>123</v>
      </c>
      <c r="D43" s="161" t="s">
        <v>173</v>
      </c>
      <c r="E43" s="164"/>
      <c r="F43" s="162">
        <v>375</v>
      </c>
      <c r="G43" s="162"/>
      <c r="H43" s="161"/>
      <c r="I43" s="162"/>
      <c r="J43" s="161"/>
      <c r="K43" s="163"/>
      <c r="L43" s="163"/>
      <c r="M43" s="205"/>
      <c r="N43" s="16"/>
      <c r="O43" s="17"/>
      <c r="P43" s="17"/>
      <c r="Q43" s="17"/>
      <c r="R43" s="17"/>
      <c r="S43" s="17"/>
      <c r="T43" s="17"/>
      <c r="U43" s="17"/>
      <c r="V43" s="16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6"/>
      <c r="CN43" s="17"/>
      <c r="CO43" s="17"/>
      <c r="CP43" s="17"/>
      <c r="CQ43" s="17"/>
      <c r="CR43" s="17"/>
      <c r="CS43" s="17"/>
      <c r="CT43" s="17"/>
      <c r="CU43" s="16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6"/>
      <c r="ED43" s="17"/>
      <c r="EE43" s="17"/>
      <c r="EF43" s="17"/>
      <c r="EG43" s="17"/>
      <c r="EH43" s="17"/>
      <c r="EI43" s="17"/>
      <c r="EJ43" s="17"/>
      <c r="EK43" s="16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6"/>
      <c r="FT43" s="17"/>
      <c r="FU43" s="17"/>
      <c r="FV43" s="17"/>
      <c r="FW43" s="17"/>
      <c r="FX43" s="17"/>
      <c r="FY43" s="17"/>
      <c r="FZ43" s="17"/>
      <c r="GA43" s="16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</row>
    <row r="44" spans="1:216" s="46" customFormat="1">
      <c r="A44" s="45"/>
      <c r="B44" s="161"/>
      <c r="C44" s="161" t="s">
        <v>102</v>
      </c>
      <c r="D44" s="161" t="s">
        <v>171</v>
      </c>
      <c r="E44" s="164">
        <v>0.47899999999999998</v>
      </c>
      <c r="F44" s="164">
        <f>F43*E44</f>
        <v>179.625</v>
      </c>
      <c r="G44" s="162"/>
      <c r="H44" s="162"/>
      <c r="I44" s="174"/>
      <c r="J44" s="174"/>
      <c r="K44" s="174"/>
      <c r="L44" s="174"/>
      <c r="M44" s="162"/>
      <c r="N44" s="16"/>
      <c r="O44" s="17"/>
      <c r="P44" s="17"/>
      <c r="Q44" s="17"/>
      <c r="R44" s="17"/>
      <c r="S44" s="17"/>
      <c r="T44" s="17"/>
      <c r="U44" s="17"/>
      <c r="V44" s="16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6"/>
      <c r="CN44" s="17"/>
      <c r="CO44" s="17"/>
      <c r="CP44" s="17"/>
      <c r="CQ44" s="17"/>
      <c r="CR44" s="17"/>
      <c r="CS44" s="17"/>
      <c r="CT44" s="17"/>
      <c r="CU44" s="16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6"/>
      <c r="ED44" s="17"/>
      <c r="EE44" s="17"/>
      <c r="EF44" s="17"/>
      <c r="EG44" s="17"/>
      <c r="EH44" s="17"/>
      <c r="EI44" s="17"/>
      <c r="EJ44" s="17"/>
      <c r="EK44" s="16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6"/>
      <c r="FT44" s="17"/>
      <c r="FU44" s="17"/>
      <c r="FV44" s="17"/>
      <c r="FW44" s="17"/>
      <c r="FX44" s="17"/>
      <c r="FY44" s="17"/>
      <c r="FZ44" s="17"/>
      <c r="GA44" s="16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</row>
    <row r="45" spans="1:216" s="46" customFormat="1">
      <c r="A45" s="45"/>
      <c r="B45" s="161"/>
      <c r="C45" s="161" t="s">
        <v>66</v>
      </c>
      <c r="D45" s="161" t="s">
        <v>61</v>
      </c>
      <c r="E45" s="188">
        <v>0.153</v>
      </c>
      <c r="F45" s="164">
        <f>F43*E45</f>
        <v>57.375</v>
      </c>
      <c r="G45" s="163"/>
      <c r="H45" s="174"/>
      <c r="I45" s="174"/>
      <c r="J45" s="174"/>
      <c r="K45" s="162"/>
      <c r="L45" s="162"/>
      <c r="M45" s="162"/>
      <c r="N45" s="16"/>
      <c r="O45" s="17"/>
      <c r="P45" s="17"/>
      <c r="Q45" s="17"/>
      <c r="R45" s="17"/>
      <c r="S45" s="17"/>
      <c r="T45" s="17"/>
      <c r="U45" s="17"/>
      <c r="V45" s="16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6"/>
      <c r="CN45" s="17"/>
      <c r="CO45" s="17"/>
      <c r="CP45" s="17"/>
      <c r="CQ45" s="17"/>
      <c r="CR45" s="17"/>
      <c r="CS45" s="17"/>
      <c r="CT45" s="17"/>
      <c r="CU45" s="16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6"/>
      <c r="ED45" s="17"/>
      <c r="EE45" s="17"/>
      <c r="EF45" s="17"/>
      <c r="EG45" s="17"/>
      <c r="EH45" s="17"/>
      <c r="EI45" s="17"/>
      <c r="EJ45" s="17"/>
      <c r="EK45" s="16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6"/>
      <c r="FT45" s="17"/>
      <c r="FU45" s="17"/>
      <c r="FV45" s="17"/>
      <c r="FW45" s="17"/>
      <c r="FX45" s="17"/>
      <c r="FY45" s="17"/>
      <c r="FZ45" s="17"/>
      <c r="GA45" s="16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</row>
    <row r="46" spans="1:216" s="46" customFormat="1">
      <c r="A46" s="45"/>
      <c r="B46" s="161"/>
      <c r="C46" s="161" t="s">
        <v>124</v>
      </c>
      <c r="D46" s="161" t="s">
        <v>173</v>
      </c>
      <c r="E46" s="164">
        <v>1</v>
      </c>
      <c r="F46" s="162">
        <f>F43*E46</f>
        <v>375</v>
      </c>
      <c r="G46" s="162"/>
      <c r="H46" s="162"/>
      <c r="I46" s="162"/>
      <c r="J46" s="162"/>
      <c r="K46" s="174"/>
      <c r="L46" s="174"/>
      <c r="M46" s="162"/>
      <c r="N46" s="16"/>
      <c r="O46" s="17"/>
      <c r="P46" s="17"/>
      <c r="Q46" s="17"/>
      <c r="R46" s="17"/>
      <c r="S46" s="17"/>
      <c r="T46" s="17"/>
      <c r="U46" s="17"/>
      <c r="V46" s="16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6"/>
      <c r="CN46" s="17"/>
      <c r="CO46" s="17"/>
      <c r="CP46" s="17"/>
      <c r="CQ46" s="17"/>
      <c r="CR46" s="17"/>
      <c r="CS46" s="17"/>
      <c r="CT46" s="17"/>
      <c r="CU46" s="16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6"/>
      <c r="ED46" s="17"/>
      <c r="EE46" s="17"/>
      <c r="EF46" s="17"/>
      <c r="EG46" s="17"/>
      <c r="EH46" s="17"/>
      <c r="EI46" s="17"/>
      <c r="EJ46" s="17"/>
      <c r="EK46" s="16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6"/>
      <c r="FT46" s="17"/>
      <c r="FU46" s="17"/>
      <c r="FV46" s="17"/>
      <c r="FW46" s="17"/>
      <c r="FX46" s="17"/>
      <c r="FY46" s="17"/>
      <c r="FZ46" s="17"/>
      <c r="GA46" s="16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</row>
    <row r="47" spans="1:216" s="46" customFormat="1">
      <c r="A47" s="45"/>
      <c r="B47" s="161"/>
      <c r="C47" s="161" t="s">
        <v>125</v>
      </c>
      <c r="D47" s="161" t="s">
        <v>170</v>
      </c>
      <c r="E47" s="188">
        <f>0.05/100</f>
        <v>5.0000000000000001E-4</v>
      </c>
      <c r="F47" s="164">
        <f>F43*E47</f>
        <v>0.1875</v>
      </c>
      <c r="G47" s="163"/>
      <c r="H47" s="174"/>
      <c r="I47" s="162"/>
      <c r="J47" s="162"/>
      <c r="K47" s="174"/>
      <c r="L47" s="174"/>
      <c r="M47" s="162"/>
      <c r="N47" s="16"/>
      <c r="O47" s="17"/>
      <c r="P47" s="17"/>
      <c r="Q47" s="17"/>
      <c r="R47" s="17"/>
      <c r="S47" s="17"/>
      <c r="T47" s="17"/>
      <c r="U47" s="17"/>
      <c r="V47" s="16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6"/>
      <c r="CN47" s="17"/>
      <c r="CO47" s="17"/>
      <c r="CP47" s="17"/>
      <c r="CQ47" s="17"/>
      <c r="CR47" s="17"/>
      <c r="CS47" s="17"/>
      <c r="CT47" s="17"/>
      <c r="CU47" s="16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6"/>
      <c r="ED47" s="17"/>
      <c r="EE47" s="17"/>
      <c r="EF47" s="17"/>
      <c r="EG47" s="17"/>
      <c r="EH47" s="17"/>
      <c r="EI47" s="17"/>
      <c r="EJ47" s="17"/>
      <c r="EK47" s="16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6"/>
      <c r="FT47" s="17"/>
      <c r="FU47" s="17"/>
      <c r="FV47" s="17"/>
      <c r="FW47" s="17"/>
      <c r="FX47" s="17"/>
      <c r="FY47" s="17"/>
      <c r="FZ47" s="17"/>
      <c r="GA47" s="16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</row>
    <row r="48" spans="1:216" s="46" customFormat="1">
      <c r="A48" s="29"/>
      <c r="B48" s="161"/>
      <c r="C48" s="161" t="s">
        <v>68</v>
      </c>
      <c r="D48" s="161" t="s">
        <v>61</v>
      </c>
      <c r="E48" s="188">
        <v>5.9999999999999995E-4</v>
      </c>
      <c r="F48" s="164">
        <f>F43*E48</f>
        <v>0.22499999999999998</v>
      </c>
      <c r="G48" s="163"/>
      <c r="H48" s="174"/>
      <c r="I48" s="162"/>
      <c r="J48" s="162"/>
      <c r="K48" s="174"/>
      <c r="L48" s="174"/>
      <c r="M48" s="162"/>
      <c r="N48" s="16"/>
      <c r="O48" s="17"/>
      <c r="P48" s="17"/>
      <c r="Q48" s="17"/>
      <c r="R48" s="17"/>
      <c r="S48" s="17"/>
      <c r="T48" s="17"/>
      <c r="U48" s="17"/>
      <c r="V48" s="16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6"/>
      <c r="CN48" s="17"/>
      <c r="CO48" s="17"/>
      <c r="CP48" s="17"/>
      <c r="CQ48" s="17"/>
      <c r="CR48" s="17"/>
      <c r="CS48" s="17"/>
      <c r="CT48" s="17"/>
      <c r="CU48" s="16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6"/>
      <c r="ED48" s="17"/>
      <c r="EE48" s="17"/>
      <c r="EF48" s="17"/>
      <c r="EG48" s="17"/>
      <c r="EH48" s="17"/>
      <c r="EI48" s="17"/>
      <c r="EJ48" s="17"/>
      <c r="EK48" s="16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6"/>
      <c r="FT48" s="17"/>
      <c r="FU48" s="17"/>
      <c r="FV48" s="17"/>
      <c r="FW48" s="17"/>
      <c r="FX48" s="17"/>
      <c r="FY48" s="17"/>
      <c r="FZ48" s="17"/>
      <c r="GA48" s="16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</row>
    <row r="49" spans="1:216" s="99" customFormat="1" ht="17.25" customHeight="1">
      <c r="A49" s="28">
        <v>5</v>
      </c>
      <c r="B49" s="158" t="s">
        <v>29</v>
      </c>
      <c r="C49" s="158" t="s">
        <v>126</v>
      </c>
      <c r="D49" s="158" t="s">
        <v>173</v>
      </c>
      <c r="E49" s="186"/>
      <c r="F49" s="159">
        <v>80</v>
      </c>
      <c r="G49" s="256"/>
      <c r="H49" s="256"/>
      <c r="I49" s="159"/>
      <c r="J49" s="158"/>
      <c r="K49" s="256"/>
      <c r="L49" s="256"/>
      <c r="M49" s="159"/>
      <c r="N49" s="16"/>
      <c r="O49" s="17"/>
      <c r="P49" s="17"/>
      <c r="Q49" s="17"/>
      <c r="R49" s="17"/>
      <c r="S49" s="17"/>
      <c r="T49" s="17"/>
      <c r="U49" s="17"/>
      <c r="V49" s="16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6"/>
      <c r="CN49" s="17"/>
      <c r="CO49" s="17"/>
      <c r="CP49" s="17"/>
      <c r="CQ49" s="17"/>
      <c r="CR49" s="17"/>
      <c r="CS49" s="17"/>
      <c r="CT49" s="17"/>
      <c r="CU49" s="16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6"/>
      <c r="ED49" s="17"/>
      <c r="EE49" s="17"/>
      <c r="EF49" s="17"/>
      <c r="EG49" s="17"/>
      <c r="EH49" s="17"/>
      <c r="EI49" s="17"/>
      <c r="EJ49" s="17"/>
      <c r="EK49" s="16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6"/>
      <c r="FT49" s="17"/>
      <c r="FU49" s="17"/>
      <c r="FV49" s="17"/>
      <c r="FW49" s="17"/>
      <c r="FX49" s="17"/>
      <c r="FY49" s="17"/>
      <c r="FZ49" s="17"/>
      <c r="GA49" s="16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</row>
    <row r="50" spans="1:216" s="46" customFormat="1">
      <c r="A50" s="45"/>
      <c r="B50" s="161"/>
      <c r="C50" s="161" t="s">
        <v>102</v>
      </c>
      <c r="D50" s="161" t="s">
        <v>171</v>
      </c>
      <c r="E50" s="164">
        <v>1.21</v>
      </c>
      <c r="F50" s="162">
        <f>F49*E50</f>
        <v>96.8</v>
      </c>
      <c r="G50" s="162"/>
      <c r="H50" s="162"/>
      <c r="I50" s="287"/>
      <c r="J50" s="287"/>
      <c r="K50" s="287"/>
      <c r="L50" s="287"/>
      <c r="M50" s="162"/>
      <c r="N50" s="16"/>
      <c r="O50" s="17"/>
      <c r="P50" s="17"/>
      <c r="Q50" s="17"/>
      <c r="R50" s="17"/>
      <c r="S50" s="17"/>
      <c r="T50" s="17"/>
      <c r="U50" s="17"/>
      <c r="V50" s="16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6"/>
      <c r="CN50" s="17"/>
      <c r="CO50" s="17"/>
      <c r="CP50" s="17"/>
      <c r="CQ50" s="17"/>
      <c r="CR50" s="17"/>
      <c r="CS50" s="17"/>
      <c r="CT50" s="17"/>
      <c r="CU50" s="16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6"/>
      <c r="ED50" s="17"/>
      <c r="EE50" s="17"/>
      <c r="EF50" s="17"/>
      <c r="EG50" s="17"/>
      <c r="EH50" s="17"/>
      <c r="EI50" s="17"/>
      <c r="EJ50" s="17"/>
      <c r="EK50" s="16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6"/>
      <c r="FT50" s="17"/>
      <c r="FU50" s="17"/>
      <c r="FV50" s="17"/>
      <c r="FW50" s="17"/>
      <c r="FX50" s="17"/>
      <c r="FY50" s="17"/>
      <c r="FZ50" s="17"/>
      <c r="GA50" s="16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  <c r="HG50" s="17"/>
      <c r="HH50" s="17"/>
    </row>
    <row r="51" spans="1:216" s="78" customFormat="1">
      <c r="A51" s="47"/>
      <c r="B51" s="161"/>
      <c r="C51" s="161" t="s">
        <v>66</v>
      </c>
      <c r="D51" s="161" t="s">
        <v>61</v>
      </c>
      <c r="E51" s="164">
        <v>1E-3</v>
      </c>
      <c r="F51" s="162">
        <f>F49*E51</f>
        <v>0.08</v>
      </c>
      <c r="G51" s="179"/>
      <c r="H51" s="287"/>
      <c r="I51" s="162"/>
      <c r="J51" s="162"/>
      <c r="K51" s="288"/>
      <c r="L51" s="264"/>
      <c r="M51" s="264"/>
      <c r="N51" s="16"/>
      <c r="O51" s="17"/>
      <c r="P51" s="17"/>
      <c r="Q51" s="17"/>
      <c r="R51" s="17"/>
      <c r="S51" s="17"/>
      <c r="T51" s="17"/>
      <c r="U51" s="17"/>
      <c r="V51" s="16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6"/>
      <c r="CN51" s="17"/>
      <c r="CO51" s="17"/>
      <c r="CP51" s="17"/>
      <c r="CQ51" s="17"/>
      <c r="CR51" s="17"/>
      <c r="CS51" s="17"/>
      <c r="CT51" s="17"/>
      <c r="CU51" s="16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6"/>
      <c r="ED51" s="17"/>
      <c r="EE51" s="17"/>
      <c r="EF51" s="17"/>
      <c r="EG51" s="17"/>
      <c r="EH51" s="17"/>
      <c r="EI51" s="17"/>
      <c r="EJ51" s="17"/>
      <c r="EK51" s="16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6"/>
      <c r="FT51" s="17"/>
      <c r="FU51" s="17"/>
      <c r="FV51" s="17"/>
      <c r="FW51" s="17"/>
      <c r="FX51" s="17"/>
      <c r="FY51" s="17"/>
      <c r="FZ51" s="17"/>
      <c r="GA51" s="16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  <c r="GR51" s="17"/>
      <c r="GS51" s="17"/>
      <c r="GT51" s="17"/>
      <c r="GU51" s="17"/>
      <c r="GV51" s="17"/>
      <c r="GW51" s="17"/>
      <c r="GX51" s="17"/>
      <c r="GY51" s="17"/>
      <c r="GZ51" s="17"/>
      <c r="HA51" s="17"/>
      <c r="HB51" s="17"/>
      <c r="HC51" s="17"/>
      <c r="HD51" s="17"/>
      <c r="HE51" s="17"/>
      <c r="HF51" s="17"/>
      <c r="HG51" s="17"/>
      <c r="HH51" s="17"/>
    </row>
    <row r="52" spans="1:216" s="78" customFormat="1">
      <c r="A52" s="45"/>
      <c r="B52" s="175"/>
      <c r="C52" s="161" t="s">
        <v>127</v>
      </c>
      <c r="D52" s="161" t="s">
        <v>173</v>
      </c>
      <c r="E52" s="164">
        <v>1.01</v>
      </c>
      <c r="F52" s="162">
        <f>F49*E52</f>
        <v>80.8</v>
      </c>
      <c r="G52" s="179"/>
      <c r="H52" s="287"/>
      <c r="I52" s="162"/>
      <c r="J52" s="162"/>
      <c r="K52" s="287"/>
      <c r="L52" s="287"/>
      <c r="M52" s="162"/>
      <c r="N52" s="16"/>
      <c r="O52" s="17"/>
      <c r="P52" s="17"/>
      <c r="Q52" s="17"/>
      <c r="R52" s="17"/>
      <c r="S52" s="17"/>
      <c r="T52" s="17"/>
      <c r="U52" s="17"/>
      <c r="V52" s="16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6"/>
      <c r="CN52" s="17"/>
      <c r="CO52" s="17"/>
      <c r="CP52" s="17"/>
      <c r="CQ52" s="17"/>
      <c r="CR52" s="17"/>
      <c r="CS52" s="17"/>
      <c r="CT52" s="17"/>
      <c r="CU52" s="16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6"/>
      <c r="ED52" s="17"/>
      <c r="EE52" s="17"/>
      <c r="EF52" s="17"/>
      <c r="EG52" s="17"/>
      <c r="EH52" s="17"/>
      <c r="EI52" s="17"/>
      <c r="EJ52" s="17"/>
      <c r="EK52" s="16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6"/>
      <c r="FT52" s="17"/>
      <c r="FU52" s="17"/>
      <c r="FV52" s="17"/>
      <c r="FW52" s="17"/>
      <c r="FX52" s="17"/>
      <c r="FY52" s="17"/>
      <c r="FZ52" s="17"/>
      <c r="GA52" s="16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</row>
    <row r="53" spans="1:216" s="78" customFormat="1">
      <c r="A53" s="45"/>
      <c r="B53" s="175"/>
      <c r="C53" s="161" t="s">
        <v>128</v>
      </c>
      <c r="D53" s="161" t="s">
        <v>179</v>
      </c>
      <c r="E53" s="164">
        <v>9.09</v>
      </c>
      <c r="F53" s="162">
        <f>F49*E53</f>
        <v>727.2</v>
      </c>
      <c r="G53" s="179"/>
      <c r="H53" s="287"/>
      <c r="I53" s="164"/>
      <c r="J53" s="162"/>
      <c r="K53" s="287"/>
      <c r="L53" s="287"/>
      <c r="M53" s="162"/>
      <c r="N53" s="16"/>
      <c r="O53" s="17"/>
      <c r="P53" s="17"/>
      <c r="Q53" s="17"/>
      <c r="R53" s="17"/>
      <c r="S53" s="17"/>
      <c r="T53" s="17"/>
      <c r="U53" s="17"/>
      <c r="V53" s="16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6"/>
      <c r="CN53" s="17"/>
      <c r="CO53" s="17"/>
      <c r="CP53" s="17"/>
      <c r="CQ53" s="17"/>
      <c r="CR53" s="17"/>
      <c r="CS53" s="17"/>
      <c r="CT53" s="17"/>
      <c r="CU53" s="16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6"/>
      <c r="ED53" s="17"/>
      <c r="EE53" s="17"/>
      <c r="EF53" s="17"/>
      <c r="EG53" s="17"/>
      <c r="EH53" s="17"/>
      <c r="EI53" s="17"/>
      <c r="EJ53" s="17"/>
      <c r="EK53" s="16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6"/>
      <c r="FT53" s="17"/>
      <c r="FU53" s="17"/>
      <c r="FV53" s="17"/>
      <c r="FW53" s="17"/>
      <c r="FX53" s="17"/>
      <c r="FY53" s="17"/>
      <c r="FZ53" s="17"/>
      <c r="GA53" s="16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  <c r="GR53" s="17"/>
      <c r="GS53" s="17"/>
      <c r="GT53" s="17"/>
      <c r="GU53" s="17"/>
      <c r="GV53" s="17"/>
      <c r="GW53" s="17"/>
      <c r="GX53" s="17"/>
      <c r="GY53" s="17"/>
      <c r="GZ53" s="17"/>
      <c r="HA53" s="17"/>
      <c r="HB53" s="17"/>
      <c r="HC53" s="17"/>
      <c r="HD53" s="17"/>
      <c r="HE53" s="17"/>
      <c r="HF53" s="17"/>
      <c r="HG53" s="17"/>
      <c r="HH53" s="17"/>
    </row>
    <row r="54" spans="1:216" s="78" customFormat="1">
      <c r="A54" s="45"/>
      <c r="B54" s="175"/>
      <c r="C54" s="161" t="s">
        <v>67</v>
      </c>
      <c r="D54" s="161" t="s">
        <v>170</v>
      </c>
      <c r="E54" s="164">
        <v>8.0000000000000002E-3</v>
      </c>
      <c r="F54" s="162">
        <f>F49*E54</f>
        <v>0.64</v>
      </c>
      <c r="G54" s="179"/>
      <c r="H54" s="287"/>
      <c r="I54" s="162"/>
      <c r="J54" s="162"/>
      <c r="K54" s="287"/>
      <c r="L54" s="287"/>
      <c r="M54" s="162"/>
      <c r="N54" s="16"/>
      <c r="O54" s="17"/>
      <c r="P54" s="17"/>
      <c r="Q54" s="17"/>
      <c r="R54" s="17"/>
      <c r="S54" s="17"/>
      <c r="T54" s="17"/>
      <c r="U54" s="17"/>
      <c r="V54" s="16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6"/>
      <c r="CN54" s="17"/>
      <c r="CO54" s="17"/>
      <c r="CP54" s="17"/>
      <c r="CQ54" s="17"/>
      <c r="CR54" s="17"/>
      <c r="CS54" s="17"/>
      <c r="CT54" s="17"/>
      <c r="CU54" s="16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6"/>
      <c r="ED54" s="17"/>
      <c r="EE54" s="17"/>
      <c r="EF54" s="17"/>
      <c r="EG54" s="17"/>
      <c r="EH54" s="17"/>
      <c r="EI54" s="17"/>
      <c r="EJ54" s="17"/>
      <c r="EK54" s="16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6"/>
      <c r="FT54" s="17"/>
      <c r="FU54" s="17"/>
      <c r="FV54" s="17"/>
      <c r="FW54" s="17"/>
      <c r="FX54" s="17"/>
      <c r="FY54" s="17"/>
      <c r="FZ54" s="17"/>
      <c r="GA54" s="16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  <c r="GR54" s="17"/>
      <c r="GS54" s="17"/>
      <c r="GT54" s="17"/>
      <c r="GU54" s="17"/>
      <c r="GV54" s="17"/>
      <c r="GW54" s="17"/>
      <c r="GX54" s="17"/>
      <c r="GY54" s="17"/>
      <c r="GZ54" s="17"/>
      <c r="HA54" s="17"/>
      <c r="HB54" s="17"/>
      <c r="HC54" s="17"/>
      <c r="HD54" s="17"/>
      <c r="HE54" s="17"/>
      <c r="HF54" s="17"/>
      <c r="HG54" s="17"/>
      <c r="HH54" s="17"/>
    </row>
    <row r="55" spans="1:216" s="86" customFormat="1">
      <c r="A55" s="28"/>
      <c r="B55" s="33"/>
      <c r="C55" s="158" t="s">
        <v>105</v>
      </c>
      <c r="D55" s="158" t="s">
        <v>170</v>
      </c>
      <c r="E55" s="289">
        <v>1.3899999999999999E-2</v>
      </c>
      <c r="F55" s="186">
        <f>F49*E55</f>
        <v>1.1119999999999999</v>
      </c>
      <c r="G55" s="256"/>
      <c r="H55" s="290"/>
      <c r="I55" s="159"/>
      <c r="J55" s="159"/>
      <c r="K55" s="290"/>
      <c r="L55" s="290"/>
      <c r="M55" s="159"/>
      <c r="N55" s="16"/>
      <c r="O55" s="17"/>
      <c r="P55" s="17"/>
      <c r="Q55" s="17"/>
      <c r="R55" s="17"/>
      <c r="S55" s="17"/>
      <c r="T55" s="17"/>
      <c r="U55" s="17"/>
      <c r="V55" s="16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6"/>
      <c r="CN55" s="17"/>
      <c r="CO55" s="17"/>
      <c r="CP55" s="17"/>
      <c r="CQ55" s="17"/>
      <c r="CR55" s="17"/>
      <c r="CS55" s="17"/>
      <c r="CT55" s="17"/>
      <c r="CU55" s="16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6"/>
      <c r="ED55" s="17"/>
      <c r="EE55" s="17"/>
      <c r="EF55" s="17"/>
      <c r="EG55" s="17"/>
      <c r="EH55" s="17"/>
      <c r="EI55" s="17"/>
      <c r="EJ55" s="17"/>
      <c r="EK55" s="16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6"/>
      <c r="FT55" s="17"/>
      <c r="FU55" s="17"/>
      <c r="FV55" s="17"/>
      <c r="FW55" s="17"/>
      <c r="FX55" s="17"/>
      <c r="FY55" s="17"/>
      <c r="FZ55" s="17"/>
      <c r="GA55" s="16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  <c r="GR55" s="17"/>
      <c r="GS55" s="17"/>
      <c r="GT55" s="17"/>
      <c r="GU55" s="17"/>
      <c r="GV55" s="17"/>
      <c r="GW55" s="17"/>
      <c r="GX55" s="17"/>
      <c r="GY55" s="17"/>
      <c r="GZ55" s="17"/>
      <c r="HA55" s="17"/>
      <c r="HB55" s="17"/>
      <c r="HC55" s="17"/>
      <c r="HD55" s="17"/>
      <c r="HE55" s="17"/>
      <c r="HF55" s="17"/>
      <c r="HG55" s="17"/>
      <c r="HH55" s="17"/>
    </row>
    <row r="56" spans="1:216" s="78" customFormat="1">
      <c r="A56" s="29"/>
      <c r="B56" s="175"/>
      <c r="C56" s="161" t="s">
        <v>68</v>
      </c>
      <c r="D56" s="161" t="s">
        <v>61</v>
      </c>
      <c r="E56" s="164">
        <v>8.6999999999999994E-2</v>
      </c>
      <c r="F56" s="162">
        <f>F49*E56</f>
        <v>6.9599999999999991</v>
      </c>
      <c r="G56" s="179"/>
      <c r="H56" s="287"/>
      <c r="I56" s="162"/>
      <c r="J56" s="162"/>
      <c r="K56" s="287"/>
      <c r="L56" s="287"/>
      <c r="M56" s="162"/>
      <c r="N56" s="16"/>
      <c r="O56" s="17"/>
      <c r="P56" s="17"/>
      <c r="Q56" s="17"/>
      <c r="R56" s="17"/>
      <c r="S56" s="17"/>
      <c r="T56" s="17"/>
      <c r="U56" s="17"/>
      <c r="V56" s="16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6"/>
      <c r="CN56" s="17"/>
      <c r="CO56" s="17"/>
      <c r="CP56" s="17"/>
      <c r="CQ56" s="17"/>
      <c r="CR56" s="17"/>
      <c r="CS56" s="17"/>
      <c r="CT56" s="17"/>
      <c r="CU56" s="16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6"/>
      <c r="ED56" s="17"/>
      <c r="EE56" s="17"/>
      <c r="EF56" s="17"/>
      <c r="EG56" s="17"/>
      <c r="EH56" s="17"/>
      <c r="EI56" s="17"/>
      <c r="EJ56" s="17"/>
      <c r="EK56" s="16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6"/>
      <c r="FT56" s="17"/>
      <c r="FU56" s="17"/>
      <c r="FV56" s="17"/>
      <c r="FW56" s="17"/>
      <c r="FX56" s="17"/>
      <c r="FY56" s="17"/>
      <c r="FZ56" s="17"/>
      <c r="GA56" s="16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</row>
    <row r="57" spans="1:216" s="99" customFormat="1" ht="28.5">
      <c r="A57" s="28">
        <v>6</v>
      </c>
      <c r="B57" s="158" t="s">
        <v>30</v>
      </c>
      <c r="C57" s="158" t="s">
        <v>129</v>
      </c>
      <c r="D57" s="291" t="s">
        <v>180</v>
      </c>
      <c r="E57" s="159"/>
      <c r="F57" s="159">
        <v>6.86</v>
      </c>
      <c r="G57" s="159"/>
      <c r="H57" s="158"/>
      <c r="I57" s="187"/>
      <c r="J57" s="187"/>
      <c r="K57" s="187"/>
      <c r="L57" s="187"/>
      <c r="M57" s="159"/>
      <c r="N57" s="16"/>
      <c r="O57" s="17"/>
      <c r="P57" s="17"/>
      <c r="Q57" s="17"/>
      <c r="R57" s="17"/>
      <c r="S57" s="17"/>
      <c r="T57" s="17"/>
      <c r="U57" s="17"/>
      <c r="V57" s="16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6"/>
      <c r="CN57" s="17"/>
      <c r="CO57" s="17"/>
      <c r="CP57" s="17"/>
      <c r="CQ57" s="17"/>
      <c r="CR57" s="17"/>
      <c r="CS57" s="17"/>
      <c r="CT57" s="17"/>
      <c r="CU57" s="16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6"/>
      <c r="ED57" s="17"/>
      <c r="EE57" s="17"/>
      <c r="EF57" s="17"/>
      <c r="EG57" s="17"/>
      <c r="EH57" s="17"/>
      <c r="EI57" s="17"/>
      <c r="EJ57" s="17"/>
      <c r="EK57" s="16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6"/>
      <c r="FT57" s="17"/>
      <c r="FU57" s="17"/>
      <c r="FV57" s="17"/>
      <c r="FW57" s="17"/>
      <c r="FX57" s="17"/>
      <c r="FY57" s="17"/>
      <c r="FZ57" s="17"/>
      <c r="GA57" s="16"/>
      <c r="GB57" s="17"/>
      <c r="GC57" s="17"/>
      <c r="GD57" s="17"/>
      <c r="GE57" s="17"/>
      <c r="GF57" s="17"/>
      <c r="GG57" s="17"/>
      <c r="GH57" s="17"/>
      <c r="GI57" s="17"/>
      <c r="GJ57" s="17"/>
      <c r="GK57" s="17"/>
      <c r="GL57" s="17"/>
      <c r="GM57" s="17"/>
      <c r="GN57" s="17"/>
      <c r="GO57" s="17"/>
      <c r="GP57" s="17"/>
      <c r="GQ57" s="17"/>
      <c r="GR57" s="17"/>
      <c r="GS57" s="17"/>
      <c r="GT57" s="17"/>
      <c r="GU57" s="17"/>
      <c r="GV57" s="17"/>
      <c r="GW57" s="17"/>
      <c r="GX57" s="17"/>
      <c r="GY57" s="17"/>
      <c r="GZ57" s="17"/>
      <c r="HA57" s="17"/>
      <c r="HB57" s="17"/>
      <c r="HC57" s="17"/>
      <c r="HD57" s="17"/>
      <c r="HE57" s="17"/>
      <c r="HF57" s="17"/>
      <c r="HG57" s="17"/>
      <c r="HH57" s="17"/>
    </row>
    <row r="58" spans="1:216" s="46" customFormat="1">
      <c r="A58" s="45"/>
      <c r="B58" s="161"/>
      <c r="C58" s="161" t="s">
        <v>102</v>
      </c>
      <c r="D58" s="161" t="s">
        <v>171</v>
      </c>
      <c r="E58" s="162">
        <v>74</v>
      </c>
      <c r="F58" s="162">
        <f>F57*E58</f>
        <v>507.64000000000004</v>
      </c>
      <c r="G58" s="162"/>
      <c r="H58" s="162"/>
      <c r="I58" s="174"/>
      <c r="J58" s="174"/>
      <c r="K58" s="174"/>
      <c r="L58" s="174"/>
      <c r="M58" s="162"/>
      <c r="N58" s="16"/>
      <c r="O58" s="17"/>
      <c r="P58" s="17"/>
      <c r="Q58" s="17"/>
      <c r="R58" s="17"/>
      <c r="S58" s="17"/>
      <c r="T58" s="17"/>
      <c r="U58" s="17"/>
      <c r="V58" s="16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6"/>
      <c r="CN58" s="17"/>
      <c r="CO58" s="17"/>
      <c r="CP58" s="17"/>
      <c r="CQ58" s="17"/>
      <c r="CR58" s="17"/>
      <c r="CS58" s="17"/>
      <c r="CT58" s="17"/>
      <c r="CU58" s="16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6"/>
      <c r="ED58" s="17"/>
      <c r="EE58" s="17"/>
      <c r="EF58" s="17"/>
      <c r="EG58" s="17"/>
      <c r="EH58" s="17"/>
      <c r="EI58" s="17"/>
      <c r="EJ58" s="17"/>
      <c r="EK58" s="16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6"/>
      <c r="FT58" s="17"/>
      <c r="FU58" s="17"/>
      <c r="FV58" s="17"/>
      <c r="FW58" s="17"/>
      <c r="FX58" s="17"/>
      <c r="FY58" s="17"/>
      <c r="FZ58" s="17"/>
      <c r="GA58" s="16"/>
      <c r="GB58" s="17"/>
      <c r="GC58" s="17"/>
      <c r="GD58" s="17"/>
      <c r="GE58" s="17"/>
      <c r="GF58" s="17"/>
      <c r="GG58" s="17"/>
      <c r="GH58" s="17"/>
      <c r="GI58" s="17"/>
      <c r="GJ58" s="17"/>
      <c r="GK58" s="17"/>
      <c r="GL58" s="17"/>
      <c r="GM58" s="17"/>
      <c r="GN58" s="17"/>
      <c r="GO58" s="17"/>
      <c r="GP58" s="17"/>
      <c r="GQ58" s="17"/>
      <c r="GR58" s="17"/>
      <c r="GS58" s="17"/>
      <c r="GT58" s="17"/>
      <c r="GU58" s="17"/>
      <c r="GV58" s="17"/>
      <c r="GW58" s="17"/>
      <c r="GX58" s="17"/>
      <c r="GY58" s="17"/>
      <c r="GZ58" s="17"/>
      <c r="HA58" s="17"/>
      <c r="HB58" s="17"/>
      <c r="HC58" s="17"/>
      <c r="HD58" s="17"/>
      <c r="HE58" s="17"/>
      <c r="HF58" s="17"/>
      <c r="HG58" s="17"/>
      <c r="HH58" s="17"/>
    </row>
    <row r="59" spans="1:216" s="46" customFormat="1">
      <c r="A59" s="45"/>
      <c r="B59" s="161"/>
      <c r="C59" s="161" t="s">
        <v>66</v>
      </c>
      <c r="D59" s="161" t="s">
        <v>61</v>
      </c>
      <c r="E59" s="162">
        <v>0.71</v>
      </c>
      <c r="F59" s="162">
        <f>F57*E59</f>
        <v>4.8705999999999996</v>
      </c>
      <c r="G59" s="163"/>
      <c r="H59" s="174"/>
      <c r="I59" s="174"/>
      <c r="J59" s="174"/>
      <c r="K59" s="162"/>
      <c r="L59" s="162"/>
      <c r="M59" s="162"/>
      <c r="N59" s="16"/>
      <c r="O59" s="17"/>
      <c r="P59" s="17"/>
      <c r="Q59" s="17"/>
      <c r="R59" s="17"/>
      <c r="S59" s="17"/>
      <c r="T59" s="17"/>
      <c r="U59" s="17"/>
      <c r="V59" s="16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6"/>
      <c r="CN59" s="17"/>
      <c r="CO59" s="17"/>
      <c r="CP59" s="17"/>
      <c r="CQ59" s="17"/>
      <c r="CR59" s="17"/>
      <c r="CS59" s="17"/>
      <c r="CT59" s="17"/>
      <c r="CU59" s="16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6"/>
      <c r="ED59" s="17"/>
      <c r="EE59" s="17"/>
      <c r="EF59" s="17"/>
      <c r="EG59" s="17"/>
      <c r="EH59" s="17"/>
      <c r="EI59" s="17"/>
      <c r="EJ59" s="17"/>
      <c r="EK59" s="16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6"/>
      <c r="FT59" s="17"/>
      <c r="FU59" s="17"/>
      <c r="FV59" s="17"/>
      <c r="FW59" s="17"/>
      <c r="FX59" s="17"/>
      <c r="FY59" s="17"/>
      <c r="FZ59" s="17"/>
      <c r="GA59" s="16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</row>
    <row r="60" spans="1:216" s="46" customFormat="1">
      <c r="A60" s="45"/>
      <c r="B60" s="161"/>
      <c r="C60" s="161" t="s">
        <v>130</v>
      </c>
      <c r="D60" s="161" t="s">
        <v>174</v>
      </c>
      <c r="E60" s="162">
        <v>100</v>
      </c>
      <c r="F60" s="162">
        <f>F57*E60</f>
        <v>686</v>
      </c>
      <c r="G60" s="163"/>
      <c r="H60" s="174"/>
      <c r="I60" s="162"/>
      <c r="J60" s="162"/>
      <c r="K60" s="174"/>
      <c r="L60" s="174"/>
      <c r="M60" s="162"/>
      <c r="N60" s="16"/>
      <c r="O60" s="17"/>
      <c r="P60" s="17"/>
      <c r="Q60" s="17"/>
      <c r="R60" s="17"/>
      <c r="S60" s="17"/>
      <c r="T60" s="17"/>
      <c r="U60" s="17"/>
      <c r="V60" s="16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6"/>
      <c r="CN60" s="17"/>
      <c r="CO60" s="17"/>
      <c r="CP60" s="17"/>
      <c r="CQ60" s="17"/>
      <c r="CR60" s="17"/>
      <c r="CS60" s="17"/>
      <c r="CT60" s="17"/>
      <c r="CU60" s="16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6"/>
      <c r="ED60" s="17"/>
      <c r="EE60" s="17"/>
      <c r="EF60" s="17"/>
      <c r="EG60" s="17"/>
      <c r="EH60" s="17"/>
      <c r="EI60" s="17"/>
      <c r="EJ60" s="17"/>
      <c r="EK60" s="16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6"/>
      <c r="FT60" s="17"/>
      <c r="FU60" s="17"/>
      <c r="FV60" s="17"/>
      <c r="FW60" s="17"/>
      <c r="FX60" s="17"/>
      <c r="FY60" s="17"/>
      <c r="FZ60" s="17"/>
      <c r="GA60" s="16"/>
      <c r="GB60" s="17"/>
      <c r="GC60" s="17"/>
      <c r="GD60" s="17"/>
      <c r="GE60" s="17"/>
      <c r="GF60" s="17"/>
      <c r="GG60" s="17"/>
      <c r="GH60" s="17"/>
      <c r="GI60" s="17"/>
      <c r="GJ60" s="17"/>
      <c r="GK60" s="17"/>
      <c r="GL60" s="17"/>
      <c r="GM60" s="17"/>
      <c r="GN60" s="17"/>
      <c r="GO60" s="17"/>
      <c r="GP60" s="17"/>
      <c r="GQ60" s="17"/>
      <c r="GR60" s="17"/>
      <c r="GS60" s="17"/>
      <c r="GT60" s="17"/>
      <c r="GU60" s="17"/>
      <c r="GV60" s="17"/>
      <c r="GW60" s="17"/>
      <c r="GX60" s="17"/>
      <c r="GY60" s="17"/>
      <c r="GZ60" s="17"/>
      <c r="HA60" s="17"/>
      <c r="HB60" s="17"/>
      <c r="HC60" s="17"/>
      <c r="HD60" s="17"/>
      <c r="HE60" s="17"/>
      <c r="HF60" s="17"/>
      <c r="HG60" s="17"/>
      <c r="HH60" s="17"/>
    </row>
    <row r="61" spans="1:216" s="46" customFormat="1">
      <c r="A61" s="45"/>
      <c r="B61" s="161"/>
      <c r="C61" s="161" t="s">
        <v>131</v>
      </c>
      <c r="D61" s="161" t="s">
        <v>170</v>
      </c>
      <c r="E61" s="162">
        <v>5.9</v>
      </c>
      <c r="F61" s="162">
        <f>F57*E61</f>
        <v>40.474000000000004</v>
      </c>
      <c r="G61" s="163"/>
      <c r="H61" s="174"/>
      <c r="I61" s="162"/>
      <c r="J61" s="162"/>
      <c r="K61" s="174"/>
      <c r="L61" s="174"/>
      <c r="M61" s="162"/>
      <c r="N61" s="16"/>
      <c r="O61" s="17"/>
      <c r="P61" s="17"/>
      <c r="Q61" s="17"/>
      <c r="R61" s="17"/>
      <c r="S61" s="17"/>
      <c r="T61" s="17"/>
      <c r="U61" s="17"/>
      <c r="V61" s="16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6"/>
      <c r="CN61" s="17"/>
      <c r="CO61" s="17"/>
      <c r="CP61" s="17"/>
      <c r="CQ61" s="17"/>
      <c r="CR61" s="17"/>
      <c r="CS61" s="17"/>
      <c r="CT61" s="17"/>
      <c r="CU61" s="16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6"/>
      <c r="ED61" s="17"/>
      <c r="EE61" s="17"/>
      <c r="EF61" s="17"/>
      <c r="EG61" s="17"/>
      <c r="EH61" s="17"/>
      <c r="EI61" s="17"/>
      <c r="EJ61" s="17"/>
      <c r="EK61" s="16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6"/>
      <c r="FT61" s="17"/>
      <c r="FU61" s="17"/>
      <c r="FV61" s="17"/>
      <c r="FW61" s="17"/>
      <c r="FX61" s="17"/>
      <c r="FY61" s="17"/>
      <c r="FZ61" s="17"/>
      <c r="GA61" s="16"/>
      <c r="GB61" s="17"/>
      <c r="GC61" s="17"/>
      <c r="GD61" s="17"/>
      <c r="GE61" s="17"/>
      <c r="GF61" s="17"/>
      <c r="GG61" s="17"/>
      <c r="GH61" s="17"/>
      <c r="GI61" s="17"/>
      <c r="GJ61" s="17"/>
      <c r="GK61" s="17"/>
      <c r="GL61" s="17"/>
      <c r="GM61" s="17"/>
      <c r="GN61" s="17"/>
      <c r="GO61" s="17"/>
      <c r="GP61" s="17"/>
      <c r="GQ61" s="17"/>
      <c r="GR61" s="17"/>
      <c r="GS61" s="17"/>
      <c r="GT61" s="17"/>
      <c r="GU61" s="17"/>
      <c r="GV61" s="17"/>
      <c r="GW61" s="17"/>
      <c r="GX61" s="17"/>
      <c r="GY61" s="17"/>
      <c r="GZ61" s="17"/>
      <c r="HA61" s="17"/>
      <c r="HB61" s="17"/>
      <c r="HC61" s="17"/>
      <c r="HD61" s="17"/>
      <c r="HE61" s="17"/>
      <c r="HF61" s="17"/>
      <c r="HG61" s="17"/>
      <c r="HH61" s="17"/>
    </row>
    <row r="62" spans="1:216" s="46" customFormat="1">
      <c r="A62" s="45"/>
      <c r="B62" s="286"/>
      <c r="C62" s="161" t="s">
        <v>125</v>
      </c>
      <c r="D62" s="161" t="s">
        <v>170</v>
      </c>
      <c r="E62" s="162">
        <v>0.06</v>
      </c>
      <c r="F62" s="162">
        <f>F57*E62</f>
        <v>0.41160000000000002</v>
      </c>
      <c r="G62" s="163"/>
      <c r="H62" s="174"/>
      <c r="I62" s="162"/>
      <c r="J62" s="162"/>
      <c r="K62" s="174"/>
      <c r="L62" s="174"/>
      <c r="M62" s="162"/>
      <c r="N62" s="16"/>
      <c r="O62" s="17"/>
      <c r="P62" s="17"/>
      <c r="Q62" s="17"/>
      <c r="R62" s="17"/>
      <c r="S62" s="17"/>
      <c r="T62" s="17"/>
      <c r="U62" s="17"/>
      <c r="V62" s="16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6"/>
      <c r="CN62" s="17"/>
      <c r="CO62" s="17"/>
      <c r="CP62" s="17"/>
      <c r="CQ62" s="17"/>
      <c r="CR62" s="17"/>
      <c r="CS62" s="17"/>
      <c r="CT62" s="17"/>
      <c r="CU62" s="16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6"/>
      <c r="ED62" s="17"/>
      <c r="EE62" s="17"/>
      <c r="EF62" s="17"/>
      <c r="EG62" s="17"/>
      <c r="EH62" s="17"/>
      <c r="EI62" s="17"/>
      <c r="EJ62" s="17"/>
      <c r="EK62" s="16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6"/>
      <c r="FT62" s="17"/>
      <c r="FU62" s="17"/>
      <c r="FV62" s="17"/>
      <c r="FW62" s="17"/>
      <c r="FX62" s="17"/>
      <c r="FY62" s="17"/>
      <c r="FZ62" s="17"/>
      <c r="GA62" s="16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</row>
    <row r="63" spans="1:216" s="46" customFormat="1">
      <c r="A63" s="29"/>
      <c r="B63" s="161"/>
      <c r="C63" s="161" t="s">
        <v>68</v>
      </c>
      <c r="D63" s="161" t="s">
        <v>61</v>
      </c>
      <c r="E63" s="162">
        <v>9.6</v>
      </c>
      <c r="F63" s="162">
        <f>F57*E63</f>
        <v>65.855999999999995</v>
      </c>
      <c r="G63" s="163"/>
      <c r="H63" s="174"/>
      <c r="I63" s="162"/>
      <c r="J63" s="162"/>
      <c r="K63" s="174"/>
      <c r="L63" s="174"/>
      <c r="M63" s="162"/>
      <c r="N63" s="16"/>
      <c r="O63" s="17"/>
      <c r="P63" s="17"/>
      <c r="Q63" s="17"/>
      <c r="R63" s="17"/>
      <c r="S63" s="17"/>
      <c r="T63" s="17"/>
      <c r="U63" s="17"/>
      <c r="V63" s="16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6"/>
      <c r="CN63" s="17"/>
      <c r="CO63" s="17"/>
      <c r="CP63" s="17"/>
      <c r="CQ63" s="17"/>
      <c r="CR63" s="17"/>
      <c r="CS63" s="17"/>
      <c r="CT63" s="17"/>
      <c r="CU63" s="16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6"/>
      <c r="ED63" s="17"/>
      <c r="EE63" s="17"/>
      <c r="EF63" s="17"/>
      <c r="EG63" s="17"/>
      <c r="EH63" s="17"/>
      <c r="EI63" s="17"/>
      <c r="EJ63" s="17"/>
      <c r="EK63" s="16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6"/>
      <c r="FT63" s="17"/>
      <c r="FU63" s="17"/>
      <c r="FV63" s="17"/>
      <c r="FW63" s="17"/>
      <c r="FX63" s="17"/>
      <c r="FY63" s="17"/>
      <c r="FZ63" s="17"/>
      <c r="GA63" s="16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</row>
    <row r="64" spans="1:216" s="85" customFormat="1">
      <c r="A64" s="39"/>
      <c r="B64" s="39"/>
      <c r="C64" s="40" t="s">
        <v>132</v>
      </c>
      <c r="D64" s="39"/>
      <c r="E64" s="74"/>
      <c r="F64" s="76"/>
      <c r="G64" s="76"/>
      <c r="H64" s="76"/>
      <c r="I64" s="76"/>
      <c r="J64" s="76"/>
      <c r="K64" s="76"/>
      <c r="L64" s="76"/>
      <c r="M64" s="76"/>
      <c r="N64" s="16"/>
      <c r="O64" s="17"/>
      <c r="P64" s="17"/>
      <c r="Q64" s="17"/>
      <c r="R64" s="17"/>
      <c r="S64" s="17"/>
      <c r="T64" s="17"/>
      <c r="U64" s="17"/>
      <c r="V64" s="16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6"/>
      <c r="CN64" s="17"/>
      <c r="CO64" s="17"/>
      <c r="CP64" s="17"/>
      <c r="CQ64" s="17"/>
      <c r="CR64" s="17"/>
      <c r="CS64" s="17"/>
      <c r="CT64" s="17"/>
      <c r="CU64" s="16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6"/>
      <c r="ED64" s="17"/>
      <c r="EE64" s="17"/>
      <c r="EF64" s="17"/>
      <c r="EG64" s="17"/>
      <c r="EH64" s="17"/>
      <c r="EI64" s="17"/>
      <c r="EJ64" s="17"/>
      <c r="EK64" s="16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6"/>
      <c r="FT64" s="17"/>
      <c r="FU64" s="17"/>
      <c r="FV64" s="17"/>
      <c r="FW64" s="17"/>
      <c r="FX64" s="17"/>
      <c r="FY64" s="17"/>
      <c r="FZ64" s="17"/>
      <c r="GA64" s="16"/>
      <c r="GB64" s="17"/>
      <c r="GC64" s="17"/>
      <c r="GD64" s="17"/>
      <c r="GE64" s="17"/>
      <c r="GF64" s="17"/>
      <c r="GG64" s="17"/>
      <c r="GH64" s="17"/>
      <c r="GI64" s="17"/>
      <c r="GJ64" s="17"/>
      <c r="GK64" s="17"/>
      <c r="GL64" s="17"/>
      <c r="GM64" s="17"/>
      <c r="GN64" s="17"/>
      <c r="GO64" s="17"/>
      <c r="GP64" s="17"/>
      <c r="GQ64" s="17"/>
      <c r="GR64" s="17"/>
      <c r="GS64" s="17"/>
      <c r="GT64" s="17"/>
      <c r="GU64" s="17"/>
      <c r="GV64" s="17"/>
      <c r="GW64" s="17"/>
      <c r="GX64" s="17"/>
      <c r="GY64" s="17"/>
      <c r="GZ64" s="17"/>
      <c r="HA64" s="17"/>
      <c r="HB64" s="17"/>
      <c r="HC64" s="17"/>
      <c r="HD64" s="17"/>
      <c r="HE64" s="17"/>
      <c r="HF64" s="17"/>
      <c r="HG64" s="17"/>
      <c r="HH64" s="17"/>
    </row>
    <row r="65" spans="1:216" s="86" customFormat="1">
      <c r="A65" s="27">
        <v>1</v>
      </c>
      <c r="B65" s="157" t="s">
        <v>13</v>
      </c>
      <c r="C65" s="158" t="s">
        <v>133</v>
      </c>
      <c r="D65" s="158" t="s">
        <v>170</v>
      </c>
      <c r="E65" s="159"/>
      <c r="F65" s="159">
        <v>8.9</v>
      </c>
      <c r="G65" s="158"/>
      <c r="H65" s="158"/>
      <c r="I65" s="158"/>
      <c r="J65" s="158"/>
      <c r="K65" s="160"/>
      <c r="L65" s="158"/>
      <c r="M65" s="158"/>
      <c r="N65" s="16"/>
      <c r="O65" s="17"/>
      <c r="P65" s="17"/>
      <c r="Q65" s="17"/>
      <c r="R65" s="17"/>
      <c r="S65" s="17"/>
      <c r="T65" s="17"/>
      <c r="U65" s="17"/>
      <c r="V65" s="16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6"/>
      <c r="CN65" s="17"/>
      <c r="CO65" s="17"/>
      <c r="CP65" s="17"/>
      <c r="CQ65" s="17"/>
      <c r="CR65" s="17"/>
      <c r="CS65" s="17"/>
      <c r="CT65" s="17"/>
      <c r="CU65" s="16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6"/>
      <c r="ED65" s="17"/>
      <c r="EE65" s="17"/>
      <c r="EF65" s="17"/>
      <c r="EG65" s="17"/>
      <c r="EH65" s="17"/>
      <c r="EI65" s="17"/>
      <c r="EJ65" s="17"/>
      <c r="EK65" s="16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6"/>
      <c r="FT65" s="17"/>
      <c r="FU65" s="17"/>
      <c r="FV65" s="17"/>
      <c r="FW65" s="17"/>
      <c r="FX65" s="17"/>
      <c r="FY65" s="17"/>
      <c r="FZ65" s="17"/>
      <c r="GA65" s="16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</row>
    <row r="66" spans="1:216" s="78" customFormat="1">
      <c r="A66" s="29"/>
      <c r="B66" s="161"/>
      <c r="C66" s="161" t="s">
        <v>102</v>
      </c>
      <c r="D66" s="161" t="s">
        <v>171</v>
      </c>
      <c r="E66" s="162">
        <v>3.88</v>
      </c>
      <c r="F66" s="162">
        <f>F65*E66</f>
        <v>34.532000000000004</v>
      </c>
      <c r="G66" s="162"/>
      <c r="H66" s="162"/>
      <c r="I66" s="174"/>
      <c r="J66" s="174"/>
      <c r="K66" s="174"/>
      <c r="L66" s="174"/>
      <c r="M66" s="162"/>
      <c r="N66" s="16"/>
      <c r="O66" s="17"/>
      <c r="P66" s="17"/>
      <c r="Q66" s="17"/>
      <c r="R66" s="17"/>
      <c r="S66" s="17"/>
      <c r="T66" s="17"/>
      <c r="U66" s="17"/>
      <c r="V66" s="16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6"/>
      <c r="CN66" s="17"/>
      <c r="CO66" s="17"/>
      <c r="CP66" s="17"/>
      <c r="CQ66" s="17"/>
      <c r="CR66" s="17"/>
      <c r="CS66" s="17"/>
      <c r="CT66" s="17"/>
      <c r="CU66" s="16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6"/>
      <c r="ED66" s="17"/>
      <c r="EE66" s="17"/>
      <c r="EF66" s="17"/>
      <c r="EG66" s="17"/>
      <c r="EH66" s="17"/>
      <c r="EI66" s="17"/>
      <c r="EJ66" s="17"/>
      <c r="EK66" s="16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6"/>
      <c r="FT66" s="17"/>
      <c r="FU66" s="17"/>
      <c r="FV66" s="17"/>
      <c r="FW66" s="17"/>
      <c r="FX66" s="17"/>
      <c r="FY66" s="17"/>
      <c r="FZ66" s="17"/>
      <c r="GA66" s="16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</row>
    <row r="67" spans="1:216" s="99" customFormat="1" ht="28.5">
      <c r="A67" s="28">
        <v>2</v>
      </c>
      <c r="B67" s="158" t="s">
        <v>246</v>
      </c>
      <c r="C67" s="158" t="s">
        <v>134</v>
      </c>
      <c r="D67" s="158" t="s">
        <v>172</v>
      </c>
      <c r="E67" s="186"/>
      <c r="F67" s="186">
        <f>8.9*1.75</f>
        <v>15.575000000000001</v>
      </c>
      <c r="G67" s="158"/>
      <c r="H67" s="158"/>
      <c r="I67" s="187"/>
      <c r="J67" s="187"/>
      <c r="K67" s="187"/>
      <c r="L67" s="187"/>
      <c r="M67" s="159"/>
      <c r="N67" s="16"/>
      <c r="O67" s="17"/>
      <c r="P67" s="17"/>
      <c r="Q67" s="17"/>
      <c r="R67" s="17"/>
      <c r="S67" s="17"/>
      <c r="T67" s="17"/>
      <c r="U67" s="17"/>
      <c r="V67" s="16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6"/>
      <c r="CN67" s="17"/>
      <c r="CO67" s="17"/>
      <c r="CP67" s="17"/>
      <c r="CQ67" s="17"/>
      <c r="CR67" s="17"/>
      <c r="CS67" s="17"/>
      <c r="CT67" s="17"/>
      <c r="CU67" s="16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6"/>
      <c r="ED67" s="17"/>
      <c r="EE67" s="17"/>
      <c r="EF67" s="17"/>
      <c r="EG67" s="17"/>
      <c r="EH67" s="17"/>
      <c r="EI67" s="17"/>
      <c r="EJ67" s="17"/>
      <c r="EK67" s="16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6"/>
      <c r="FT67" s="17"/>
      <c r="FU67" s="17"/>
      <c r="FV67" s="17"/>
      <c r="FW67" s="17"/>
      <c r="FX67" s="17"/>
      <c r="FY67" s="17"/>
      <c r="FZ67" s="17"/>
      <c r="GA67" s="16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</row>
    <row r="68" spans="1:216" s="46" customFormat="1">
      <c r="A68" s="29"/>
      <c r="B68" s="161"/>
      <c r="C68" s="161" t="s">
        <v>102</v>
      </c>
      <c r="D68" s="161" t="s">
        <v>171</v>
      </c>
      <c r="E68" s="164">
        <v>0.53</v>
      </c>
      <c r="F68" s="164">
        <f>F67*E68</f>
        <v>8.2547500000000014</v>
      </c>
      <c r="G68" s="162"/>
      <c r="H68" s="162"/>
      <c r="I68" s="163"/>
      <c r="J68" s="163"/>
      <c r="K68" s="163"/>
      <c r="L68" s="163"/>
      <c r="M68" s="162"/>
      <c r="N68" s="16"/>
      <c r="O68" s="17"/>
      <c r="P68" s="17"/>
      <c r="Q68" s="17"/>
      <c r="R68" s="17"/>
      <c r="S68" s="17"/>
      <c r="T68" s="17"/>
      <c r="U68" s="17"/>
      <c r="V68" s="16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6"/>
      <c r="CN68" s="17"/>
      <c r="CO68" s="17"/>
      <c r="CP68" s="17"/>
      <c r="CQ68" s="17"/>
      <c r="CR68" s="17"/>
      <c r="CS68" s="17"/>
      <c r="CT68" s="17"/>
      <c r="CU68" s="16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6"/>
      <c r="ED68" s="17"/>
      <c r="EE68" s="17"/>
      <c r="EF68" s="17"/>
      <c r="EG68" s="17"/>
      <c r="EH68" s="17"/>
      <c r="EI68" s="17"/>
      <c r="EJ68" s="17"/>
      <c r="EK68" s="16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6"/>
      <c r="FT68" s="17"/>
      <c r="FU68" s="17"/>
      <c r="FV68" s="17"/>
      <c r="FW68" s="17"/>
      <c r="FX68" s="17"/>
      <c r="FY68" s="17"/>
      <c r="FZ68" s="17"/>
      <c r="GA68" s="16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</row>
    <row r="69" spans="1:216" s="86" customFormat="1" ht="28.5">
      <c r="A69" s="77">
        <v>3</v>
      </c>
      <c r="B69" s="158" t="s">
        <v>211</v>
      </c>
      <c r="C69" s="158" t="s">
        <v>135</v>
      </c>
      <c r="D69" s="158" t="s">
        <v>172</v>
      </c>
      <c r="E69" s="186"/>
      <c r="F69" s="186">
        <f>8.9*1.75</f>
        <v>15.575000000000001</v>
      </c>
      <c r="G69" s="158"/>
      <c r="H69" s="158"/>
      <c r="I69" s="158"/>
      <c r="J69" s="158"/>
      <c r="K69" s="159"/>
      <c r="L69" s="159"/>
      <c r="M69" s="159"/>
      <c r="N69" s="16"/>
      <c r="O69" s="17"/>
      <c r="P69" s="17"/>
      <c r="Q69" s="17"/>
      <c r="R69" s="17"/>
      <c r="S69" s="17"/>
      <c r="T69" s="17"/>
      <c r="U69" s="17"/>
      <c r="V69" s="16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6"/>
      <c r="CN69" s="17"/>
      <c r="CO69" s="17"/>
      <c r="CP69" s="17"/>
      <c r="CQ69" s="17"/>
      <c r="CR69" s="17"/>
      <c r="CS69" s="17"/>
      <c r="CT69" s="17"/>
      <c r="CU69" s="16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6"/>
      <c r="ED69" s="17"/>
      <c r="EE69" s="17"/>
      <c r="EF69" s="17"/>
      <c r="EG69" s="17"/>
      <c r="EH69" s="17"/>
      <c r="EI69" s="17"/>
      <c r="EJ69" s="17"/>
      <c r="EK69" s="16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6"/>
      <c r="FT69" s="17"/>
      <c r="FU69" s="17"/>
      <c r="FV69" s="17"/>
      <c r="FW69" s="17"/>
      <c r="FX69" s="17"/>
      <c r="FY69" s="17"/>
      <c r="FZ69" s="17"/>
      <c r="GA69" s="16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</row>
    <row r="70" spans="1:216" s="78" customFormat="1">
      <c r="A70" s="45">
        <v>4</v>
      </c>
      <c r="B70" s="161" t="s">
        <v>24</v>
      </c>
      <c r="C70" s="161" t="s">
        <v>136</v>
      </c>
      <c r="D70" s="161" t="s">
        <v>170</v>
      </c>
      <c r="E70" s="164"/>
      <c r="F70" s="162">
        <f>1.4+1.8+0.9+0.8</f>
        <v>4.9000000000000004</v>
      </c>
      <c r="G70" s="163"/>
      <c r="H70" s="163"/>
      <c r="I70" s="163"/>
      <c r="J70" s="163"/>
      <c r="K70" s="163"/>
      <c r="L70" s="163"/>
      <c r="M70" s="163"/>
      <c r="N70" s="16"/>
      <c r="O70" s="17"/>
      <c r="P70" s="17"/>
      <c r="Q70" s="17"/>
      <c r="R70" s="17"/>
      <c r="S70" s="17"/>
      <c r="T70" s="17"/>
      <c r="U70" s="17"/>
      <c r="V70" s="16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6"/>
      <c r="CN70" s="17"/>
      <c r="CO70" s="17"/>
      <c r="CP70" s="17"/>
      <c r="CQ70" s="17"/>
      <c r="CR70" s="17"/>
      <c r="CS70" s="17"/>
      <c r="CT70" s="17"/>
      <c r="CU70" s="16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6"/>
      <c r="ED70" s="17"/>
      <c r="EE70" s="17"/>
      <c r="EF70" s="17"/>
      <c r="EG70" s="17"/>
      <c r="EH70" s="17"/>
      <c r="EI70" s="17"/>
      <c r="EJ70" s="17"/>
      <c r="EK70" s="16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6"/>
      <c r="FT70" s="17"/>
      <c r="FU70" s="17"/>
      <c r="FV70" s="17"/>
      <c r="FW70" s="17"/>
      <c r="FX70" s="17"/>
      <c r="FY70" s="17"/>
      <c r="FZ70" s="17"/>
      <c r="GA70" s="16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</row>
    <row r="71" spans="1:216" s="78" customFormat="1">
      <c r="A71" s="45"/>
      <c r="B71" s="292"/>
      <c r="C71" s="161" t="s">
        <v>102</v>
      </c>
      <c r="D71" s="161" t="s">
        <v>171</v>
      </c>
      <c r="E71" s="164">
        <v>0.89</v>
      </c>
      <c r="F71" s="164">
        <f>F70*E71</f>
        <v>4.3610000000000007</v>
      </c>
      <c r="G71" s="162"/>
      <c r="H71" s="162"/>
      <c r="I71" s="174"/>
      <c r="J71" s="174"/>
      <c r="K71" s="163"/>
      <c r="L71" s="163"/>
      <c r="M71" s="162"/>
      <c r="N71" s="16"/>
      <c r="O71" s="17"/>
      <c r="P71" s="17"/>
      <c r="Q71" s="17"/>
      <c r="R71" s="17"/>
      <c r="S71" s="17"/>
      <c r="T71" s="17"/>
      <c r="U71" s="17"/>
      <c r="V71" s="16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6"/>
      <c r="CN71" s="17"/>
      <c r="CO71" s="17"/>
      <c r="CP71" s="17"/>
      <c r="CQ71" s="17"/>
      <c r="CR71" s="17"/>
      <c r="CS71" s="17"/>
      <c r="CT71" s="17"/>
      <c r="CU71" s="16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6"/>
      <c r="ED71" s="17"/>
      <c r="EE71" s="17"/>
      <c r="EF71" s="17"/>
      <c r="EG71" s="17"/>
      <c r="EH71" s="17"/>
      <c r="EI71" s="17"/>
      <c r="EJ71" s="17"/>
      <c r="EK71" s="16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6"/>
      <c r="FT71" s="17"/>
      <c r="FU71" s="17"/>
      <c r="FV71" s="17"/>
      <c r="FW71" s="17"/>
      <c r="FX71" s="17"/>
      <c r="FY71" s="17"/>
      <c r="FZ71" s="17"/>
      <c r="GA71" s="16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</row>
    <row r="72" spans="1:216" s="78" customFormat="1">
      <c r="A72" s="45"/>
      <c r="B72" s="161"/>
      <c r="C72" s="161" t="s">
        <v>66</v>
      </c>
      <c r="D72" s="161" t="s">
        <v>61</v>
      </c>
      <c r="E72" s="164">
        <v>0.37</v>
      </c>
      <c r="F72" s="164">
        <f>F70*E72</f>
        <v>1.8130000000000002</v>
      </c>
      <c r="G72" s="163"/>
      <c r="H72" s="174"/>
      <c r="I72" s="174"/>
      <c r="J72" s="174"/>
      <c r="K72" s="162"/>
      <c r="L72" s="162"/>
      <c r="M72" s="162"/>
      <c r="N72" s="16"/>
      <c r="O72" s="17"/>
      <c r="P72" s="17"/>
      <c r="Q72" s="17"/>
      <c r="R72" s="17"/>
      <c r="S72" s="17"/>
      <c r="T72" s="17"/>
      <c r="U72" s="17"/>
      <c r="V72" s="16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6"/>
      <c r="CN72" s="17"/>
      <c r="CO72" s="17"/>
      <c r="CP72" s="17"/>
      <c r="CQ72" s="17"/>
      <c r="CR72" s="17"/>
      <c r="CS72" s="17"/>
      <c r="CT72" s="17"/>
      <c r="CU72" s="16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6"/>
      <c r="ED72" s="17"/>
      <c r="EE72" s="17"/>
      <c r="EF72" s="17"/>
      <c r="EG72" s="17"/>
      <c r="EH72" s="17"/>
      <c r="EI72" s="17"/>
      <c r="EJ72" s="17"/>
      <c r="EK72" s="16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6"/>
      <c r="FT72" s="17"/>
      <c r="FU72" s="17"/>
      <c r="FV72" s="17"/>
      <c r="FW72" s="17"/>
      <c r="FX72" s="17"/>
      <c r="FY72" s="17"/>
      <c r="FZ72" s="17"/>
      <c r="GA72" s="16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</row>
    <row r="73" spans="1:216" s="78" customFormat="1">
      <c r="A73" s="45"/>
      <c r="B73" s="161"/>
      <c r="C73" s="161" t="s">
        <v>105</v>
      </c>
      <c r="D73" s="161" t="s">
        <v>170</v>
      </c>
      <c r="E73" s="164">
        <v>1.1499999999999999</v>
      </c>
      <c r="F73" s="164">
        <f>F70*E73</f>
        <v>5.6349999999999998</v>
      </c>
      <c r="G73" s="163"/>
      <c r="H73" s="174"/>
      <c r="I73" s="162"/>
      <c r="J73" s="162"/>
      <c r="K73" s="163"/>
      <c r="L73" s="163"/>
      <c r="M73" s="162"/>
      <c r="N73" s="16"/>
      <c r="O73" s="17"/>
      <c r="P73" s="17"/>
      <c r="Q73" s="17"/>
      <c r="R73" s="17"/>
      <c r="S73" s="17"/>
      <c r="T73" s="17"/>
      <c r="U73" s="17"/>
      <c r="V73" s="16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6"/>
      <c r="CN73" s="17"/>
      <c r="CO73" s="17"/>
      <c r="CP73" s="17"/>
      <c r="CQ73" s="17"/>
      <c r="CR73" s="17"/>
      <c r="CS73" s="17"/>
      <c r="CT73" s="17"/>
      <c r="CU73" s="16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6"/>
      <c r="ED73" s="17"/>
      <c r="EE73" s="17"/>
      <c r="EF73" s="17"/>
      <c r="EG73" s="17"/>
      <c r="EH73" s="17"/>
      <c r="EI73" s="17"/>
      <c r="EJ73" s="17"/>
      <c r="EK73" s="16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6"/>
      <c r="FT73" s="17"/>
      <c r="FU73" s="17"/>
      <c r="FV73" s="17"/>
      <c r="FW73" s="17"/>
      <c r="FX73" s="17"/>
      <c r="FY73" s="17"/>
      <c r="FZ73" s="17"/>
      <c r="GA73" s="16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</row>
    <row r="74" spans="1:216" s="78" customFormat="1">
      <c r="A74" s="29"/>
      <c r="B74" s="161"/>
      <c r="C74" s="161" t="s">
        <v>68</v>
      </c>
      <c r="D74" s="161" t="s">
        <v>61</v>
      </c>
      <c r="E74" s="164">
        <v>0.02</v>
      </c>
      <c r="F74" s="164">
        <f>F70*E74</f>
        <v>9.8000000000000004E-2</v>
      </c>
      <c r="G74" s="163"/>
      <c r="H74" s="163"/>
      <c r="I74" s="162"/>
      <c r="J74" s="162"/>
      <c r="K74" s="163"/>
      <c r="L74" s="163"/>
      <c r="M74" s="162"/>
      <c r="N74" s="16"/>
      <c r="O74" s="17"/>
      <c r="P74" s="17"/>
      <c r="Q74" s="17"/>
      <c r="R74" s="17"/>
      <c r="S74" s="17"/>
      <c r="T74" s="17"/>
      <c r="U74" s="17"/>
      <c r="V74" s="16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6"/>
      <c r="CN74" s="17"/>
      <c r="CO74" s="17"/>
      <c r="CP74" s="17"/>
      <c r="CQ74" s="17"/>
      <c r="CR74" s="17"/>
      <c r="CS74" s="17"/>
      <c r="CT74" s="17"/>
      <c r="CU74" s="16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6"/>
      <c r="ED74" s="17"/>
      <c r="EE74" s="17"/>
      <c r="EF74" s="17"/>
      <c r="EG74" s="17"/>
      <c r="EH74" s="17"/>
      <c r="EI74" s="17"/>
      <c r="EJ74" s="17"/>
      <c r="EK74" s="16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6"/>
      <c r="FT74" s="17"/>
      <c r="FU74" s="17"/>
      <c r="FV74" s="17"/>
      <c r="FW74" s="17"/>
      <c r="FX74" s="17"/>
      <c r="FY74" s="17"/>
      <c r="FZ74" s="17"/>
      <c r="GA74" s="16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</row>
    <row r="75" spans="1:216" s="78" customFormat="1" ht="29.25">
      <c r="A75" s="45">
        <v>5</v>
      </c>
      <c r="B75" s="161" t="s">
        <v>27</v>
      </c>
      <c r="C75" s="282" t="s">
        <v>137</v>
      </c>
      <c r="D75" s="161" t="s">
        <v>170</v>
      </c>
      <c r="E75" s="164"/>
      <c r="F75" s="162">
        <f>0.68+0.84</f>
        <v>1.52</v>
      </c>
      <c r="G75" s="163"/>
      <c r="H75" s="163"/>
      <c r="I75" s="163"/>
      <c r="J75" s="163"/>
      <c r="K75" s="163"/>
      <c r="L75" s="163"/>
      <c r="M75" s="163"/>
      <c r="N75" s="16"/>
      <c r="O75" s="17"/>
      <c r="P75" s="17"/>
      <c r="Q75" s="17"/>
      <c r="R75" s="17"/>
      <c r="S75" s="17"/>
      <c r="T75" s="17"/>
      <c r="U75" s="17"/>
      <c r="V75" s="16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6"/>
      <c r="CN75" s="17"/>
      <c r="CO75" s="17"/>
      <c r="CP75" s="17"/>
      <c r="CQ75" s="17"/>
      <c r="CR75" s="17"/>
      <c r="CS75" s="17"/>
      <c r="CT75" s="17"/>
      <c r="CU75" s="16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6"/>
      <c r="ED75" s="17"/>
      <c r="EE75" s="17"/>
      <c r="EF75" s="17"/>
      <c r="EG75" s="17"/>
      <c r="EH75" s="17"/>
      <c r="EI75" s="17"/>
      <c r="EJ75" s="17"/>
      <c r="EK75" s="16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6"/>
      <c r="FT75" s="17"/>
      <c r="FU75" s="17"/>
      <c r="FV75" s="17"/>
      <c r="FW75" s="17"/>
      <c r="FX75" s="17"/>
      <c r="FY75" s="17"/>
      <c r="FZ75" s="17"/>
      <c r="GA75" s="16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</row>
    <row r="76" spans="1:216" s="78" customFormat="1">
      <c r="A76" s="45"/>
      <c r="B76" s="292"/>
      <c r="C76" s="161" t="s">
        <v>102</v>
      </c>
      <c r="D76" s="161" t="s">
        <v>171</v>
      </c>
      <c r="E76" s="164">
        <v>1.37</v>
      </c>
      <c r="F76" s="164">
        <f>F75*E76</f>
        <v>2.0824000000000003</v>
      </c>
      <c r="G76" s="162"/>
      <c r="H76" s="162"/>
      <c r="I76" s="174"/>
      <c r="J76" s="174"/>
      <c r="K76" s="174"/>
      <c r="L76" s="174"/>
      <c r="M76" s="162"/>
      <c r="N76" s="16"/>
      <c r="O76" s="17"/>
      <c r="P76" s="17"/>
      <c r="Q76" s="17"/>
      <c r="R76" s="17"/>
      <c r="S76" s="17"/>
      <c r="T76" s="17"/>
      <c r="U76" s="17"/>
      <c r="V76" s="16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6"/>
      <c r="CN76" s="17"/>
      <c r="CO76" s="17"/>
      <c r="CP76" s="17"/>
      <c r="CQ76" s="17"/>
      <c r="CR76" s="17"/>
      <c r="CS76" s="17"/>
      <c r="CT76" s="17"/>
      <c r="CU76" s="16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6"/>
      <c r="ED76" s="17"/>
      <c r="EE76" s="17"/>
      <c r="EF76" s="17"/>
      <c r="EG76" s="17"/>
      <c r="EH76" s="17"/>
      <c r="EI76" s="17"/>
      <c r="EJ76" s="17"/>
      <c r="EK76" s="16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6"/>
      <c r="FT76" s="17"/>
      <c r="FU76" s="17"/>
      <c r="FV76" s="17"/>
      <c r="FW76" s="17"/>
      <c r="FX76" s="17"/>
      <c r="FY76" s="17"/>
      <c r="FZ76" s="17"/>
      <c r="GA76" s="16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</row>
    <row r="77" spans="1:216" s="78" customFormat="1">
      <c r="A77" s="45"/>
      <c r="B77" s="161"/>
      <c r="C77" s="161" t="s">
        <v>66</v>
      </c>
      <c r="D77" s="161" t="s">
        <v>61</v>
      </c>
      <c r="E77" s="164">
        <v>0.28299999999999997</v>
      </c>
      <c r="F77" s="162">
        <f>F75*E77</f>
        <v>0.43015999999999999</v>
      </c>
      <c r="G77" s="163"/>
      <c r="H77" s="174"/>
      <c r="I77" s="174"/>
      <c r="J77" s="174"/>
      <c r="K77" s="162"/>
      <c r="L77" s="162"/>
      <c r="M77" s="162"/>
      <c r="N77" s="16"/>
      <c r="O77" s="17"/>
      <c r="P77" s="17"/>
      <c r="Q77" s="17"/>
      <c r="R77" s="17"/>
      <c r="S77" s="17"/>
      <c r="T77" s="17"/>
      <c r="U77" s="17"/>
      <c r="V77" s="16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6"/>
      <c r="CN77" s="17"/>
      <c r="CO77" s="17"/>
      <c r="CP77" s="17"/>
      <c r="CQ77" s="17"/>
      <c r="CR77" s="17"/>
      <c r="CS77" s="17"/>
      <c r="CT77" s="17"/>
      <c r="CU77" s="16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6"/>
      <c r="ED77" s="17"/>
      <c r="EE77" s="17"/>
      <c r="EF77" s="17"/>
      <c r="EG77" s="17"/>
      <c r="EH77" s="17"/>
      <c r="EI77" s="17"/>
      <c r="EJ77" s="17"/>
      <c r="EK77" s="16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6"/>
      <c r="FT77" s="17"/>
      <c r="FU77" s="17"/>
      <c r="FV77" s="17"/>
      <c r="FW77" s="17"/>
      <c r="FX77" s="17"/>
      <c r="FY77" s="17"/>
      <c r="FZ77" s="17"/>
      <c r="GA77" s="16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</row>
    <row r="78" spans="1:216" s="78" customFormat="1">
      <c r="A78" s="45"/>
      <c r="B78" s="161"/>
      <c r="C78" s="161" t="s">
        <v>138</v>
      </c>
      <c r="D78" s="161" t="s">
        <v>170</v>
      </c>
      <c r="E78" s="164">
        <v>1.02</v>
      </c>
      <c r="F78" s="162">
        <f>F75*E78</f>
        <v>1.5504</v>
      </c>
      <c r="G78" s="163"/>
      <c r="H78" s="174"/>
      <c r="I78" s="162"/>
      <c r="J78" s="162"/>
      <c r="K78" s="174"/>
      <c r="L78" s="174"/>
      <c r="M78" s="162"/>
      <c r="N78" s="16"/>
      <c r="O78" s="17"/>
      <c r="P78" s="17"/>
      <c r="Q78" s="17"/>
      <c r="R78" s="17"/>
      <c r="S78" s="17"/>
      <c r="T78" s="17"/>
      <c r="U78" s="17"/>
      <c r="V78" s="16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6"/>
      <c r="CN78" s="17"/>
      <c r="CO78" s="17"/>
      <c r="CP78" s="17"/>
      <c r="CQ78" s="17"/>
      <c r="CR78" s="17"/>
      <c r="CS78" s="17"/>
      <c r="CT78" s="17"/>
      <c r="CU78" s="16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6"/>
      <c r="ED78" s="17"/>
      <c r="EE78" s="17"/>
      <c r="EF78" s="17"/>
      <c r="EG78" s="17"/>
      <c r="EH78" s="17"/>
      <c r="EI78" s="17"/>
      <c r="EJ78" s="17"/>
      <c r="EK78" s="16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6"/>
      <c r="FT78" s="17"/>
      <c r="FU78" s="17"/>
      <c r="FV78" s="17"/>
      <c r="FW78" s="17"/>
      <c r="FX78" s="17"/>
      <c r="FY78" s="17"/>
      <c r="FZ78" s="17"/>
      <c r="GA78" s="16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</row>
    <row r="79" spans="1:216" s="78" customFormat="1">
      <c r="A79" s="29"/>
      <c r="B79" s="161"/>
      <c r="C79" s="161" t="s">
        <v>68</v>
      </c>
      <c r="D79" s="161" t="s">
        <v>61</v>
      </c>
      <c r="E79" s="164">
        <v>0.62</v>
      </c>
      <c r="F79" s="164">
        <f>F75*E79</f>
        <v>0.94240000000000002</v>
      </c>
      <c r="G79" s="163"/>
      <c r="H79" s="174"/>
      <c r="I79" s="162"/>
      <c r="J79" s="162"/>
      <c r="K79" s="174"/>
      <c r="L79" s="174"/>
      <c r="M79" s="162"/>
      <c r="N79" s="16"/>
      <c r="O79" s="17"/>
      <c r="P79" s="17"/>
      <c r="Q79" s="17"/>
      <c r="R79" s="17"/>
      <c r="S79" s="17"/>
      <c r="T79" s="17"/>
      <c r="U79" s="17"/>
      <c r="V79" s="16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6"/>
      <c r="CN79" s="17"/>
      <c r="CO79" s="17"/>
      <c r="CP79" s="17"/>
      <c r="CQ79" s="17"/>
      <c r="CR79" s="17"/>
      <c r="CS79" s="17"/>
      <c r="CT79" s="17"/>
      <c r="CU79" s="16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6"/>
      <c r="ED79" s="17"/>
      <c r="EE79" s="17"/>
      <c r="EF79" s="17"/>
      <c r="EG79" s="17"/>
      <c r="EH79" s="17"/>
      <c r="EI79" s="17"/>
      <c r="EJ79" s="17"/>
      <c r="EK79" s="16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6"/>
      <c r="FT79" s="17"/>
      <c r="FU79" s="17"/>
      <c r="FV79" s="17"/>
      <c r="FW79" s="17"/>
      <c r="FX79" s="17"/>
      <c r="FY79" s="17"/>
      <c r="FZ79" s="17"/>
      <c r="GA79" s="16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</row>
    <row r="80" spans="1:216" s="99" customFormat="1">
      <c r="A80" s="28">
        <v>6</v>
      </c>
      <c r="B80" s="158" t="s">
        <v>31</v>
      </c>
      <c r="C80" s="158" t="s">
        <v>139</v>
      </c>
      <c r="D80" s="158" t="s">
        <v>170</v>
      </c>
      <c r="E80" s="186"/>
      <c r="F80" s="159">
        <f>2.33+3.03-1.73+1.54</f>
        <v>5.17</v>
      </c>
      <c r="G80" s="187"/>
      <c r="H80" s="187"/>
      <c r="I80" s="159"/>
      <c r="J80" s="158"/>
      <c r="K80" s="187"/>
      <c r="L80" s="187"/>
      <c r="M80" s="159"/>
      <c r="N80" s="16"/>
      <c r="O80" s="17"/>
      <c r="P80" s="17"/>
      <c r="Q80" s="17"/>
      <c r="R80" s="17"/>
      <c r="S80" s="17"/>
      <c r="T80" s="17"/>
      <c r="U80" s="17"/>
      <c r="V80" s="16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6"/>
      <c r="CN80" s="17"/>
      <c r="CO80" s="17"/>
      <c r="CP80" s="17"/>
      <c r="CQ80" s="17"/>
      <c r="CR80" s="17"/>
      <c r="CS80" s="17"/>
      <c r="CT80" s="17"/>
      <c r="CU80" s="16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6"/>
      <c r="ED80" s="17"/>
      <c r="EE80" s="17"/>
      <c r="EF80" s="17"/>
      <c r="EG80" s="17"/>
      <c r="EH80" s="17"/>
      <c r="EI80" s="17"/>
      <c r="EJ80" s="17"/>
      <c r="EK80" s="16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6"/>
      <c r="FT80" s="17"/>
      <c r="FU80" s="17"/>
      <c r="FV80" s="17"/>
      <c r="FW80" s="17"/>
      <c r="FX80" s="17"/>
      <c r="FY80" s="17"/>
      <c r="FZ80" s="17"/>
      <c r="GA80" s="16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</row>
    <row r="81" spans="1:216" s="46" customFormat="1">
      <c r="A81" s="45"/>
      <c r="B81" s="161"/>
      <c r="C81" s="161" t="s">
        <v>102</v>
      </c>
      <c r="D81" s="161" t="s">
        <v>171</v>
      </c>
      <c r="E81" s="164">
        <v>5.17</v>
      </c>
      <c r="F81" s="164">
        <f>F80*E81</f>
        <v>26.728899999999999</v>
      </c>
      <c r="G81" s="162"/>
      <c r="H81" s="162"/>
      <c r="I81" s="174"/>
      <c r="J81" s="174"/>
      <c r="K81" s="174"/>
      <c r="L81" s="174"/>
      <c r="M81" s="162"/>
      <c r="N81" s="16"/>
      <c r="O81" s="17"/>
      <c r="P81" s="17"/>
      <c r="Q81" s="17"/>
      <c r="R81" s="17"/>
      <c r="S81" s="17"/>
      <c r="T81" s="17"/>
      <c r="U81" s="17"/>
      <c r="V81" s="16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6"/>
      <c r="CN81" s="17"/>
      <c r="CO81" s="17"/>
      <c r="CP81" s="17"/>
      <c r="CQ81" s="17"/>
      <c r="CR81" s="17"/>
      <c r="CS81" s="17"/>
      <c r="CT81" s="17"/>
      <c r="CU81" s="16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6"/>
      <c r="ED81" s="17"/>
      <c r="EE81" s="17"/>
      <c r="EF81" s="17"/>
      <c r="EG81" s="17"/>
      <c r="EH81" s="17"/>
      <c r="EI81" s="17"/>
      <c r="EJ81" s="17"/>
      <c r="EK81" s="16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6"/>
      <c r="FT81" s="17"/>
      <c r="FU81" s="17"/>
      <c r="FV81" s="17"/>
      <c r="FW81" s="17"/>
      <c r="FX81" s="17"/>
      <c r="FY81" s="17"/>
      <c r="FZ81" s="17"/>
      <c r="GA81" s="16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</row>
    <row r="82" spans="1:216" s="46" customFormat="1">
      <c r="A82" s="45"/>
      <c r="B82" s="161"/>
      <c r="C82" s="161" t="s">
        <v>66</v>
      </c>
      <c r="D82" s="161" t="s">
        <v>61</v>
      </c>
      <c r="E82" s="164">
        <v>1.29</v>
      </c>
      <c r="F82" s="164">
        <f>F80*E82</f>
        <v>6.6692999999999998</v>
      </c>
      <c r="G82" s="163"/>
      <c r="H82" s="174"/>
      <c r="I82" s="174"/>
      <c r="J82" s="174"/>
      <c r="K82" s="162"/>
      <c r="L82" s="162"/>
      <c r="M82" s="162"/>
      <c r="N82" s="16"/>
      <c r="O82" s="17"/>
      <c r="P82" s="17"/>
      <c r="Q82" s="17"/>
      <c r="R82" s="17"/>
      <c r="S82" s="17"/>
      <c r="T82" s="17"/>
      <c r="U82" s="17"/>
      <c r="V82" s="16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6"/>
      <c r="CN82" s="17"/>
      <c r="CO82" s="17"/>
      <c r="CP82" s="17"/>
      <c r="CQ82" s="17"/>
      <c r="CR82" s="17"/>
      <c r="CS82" s="17"/>
      <c r="CT82" s="17"/>
      <c r="CU82" s="16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6"/>
      <c r="ED82" s="17"/>
      <c r="EE82" s="17"/>
      <c r="EF82" s="17"/>
      <c r="EG82" s="17"/>
      <c r="EH82" s="17"/>
      <c r="EI82" s="17"/>
      <c r="EJ82" s="17"/>
      <c r="EK82" s="16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6"/>
      <c r="FT82" s="17"/>
      <c r="FU82" s="17"/>
      <c r="FV82" s="17"/>
      <c r="FW82" s="17"/>
      <c r="FX82" s="17"/>
      <c r="FY82" s="17"/>
      <c r="FZ82" s="17"/>
      <c r="GA82" s="16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</row>
    <row r="83" spans="1:216" s="46" customFormat="1">
      <c r="A83" s="45"/>
      <c r="B83" s="161"/>
      <c r="C83" s="161" t="s">
        <v>140</v>
      </c>
      <c r="D83" s="161" t="s">
        <v>170</v>
      </c>
      <c r="E83" s="164">
        <v>1.0149999999999999</v>
      </c>
      <c r="F83" s="164">
        <f>F80*E83</f>
        <v>5.2475499999999995</v>
      </c>
      <c r="G83" s="163"/>
      <c r="H83" s="174"/>
      <c r="I83" s="162"/>
      <c r="J83" s="162"/>
      <c r="K83" s="174"/>
      <c r="L83" s="174"/>
      <c r="M83" s="162"/>
      <c r="N83" s="16"/>
      <c r="O83" s="17"/>
      <c r="P83" s="17"/>
      <c r="Q83" s="17"/>
      <c r="R83" s="17"/>
      <c r="S83" s="17"/>
      <c r="T83" s="17"/>
      <c r="U83" s="17"/>
      <c r="V83" s="16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6"/>
      <c r="CN83" s="17"/>
      <c r="CO83" s="17"/>
      <c r="CP83" s="17"/>
      <c r="CQ83" s="17"/>
      <c r="CR83" s="17"/>
      <c r="CS83" s="17"/>
      <c r="CT83" s="17"/>
      <c r="CU83" s="16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6"/>
      <c r="ED83" s="17"/>
      <c r="EE83" s="17"/>
      <c r="EF83" s="17"/>
      <c r="EG83" s="17"/>
      <c r="EH83" s="17"/>
      <c r="EI83" s="17"/>
      <c r="EJ83" s="17"/>
      <c r="EK83" s="16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6"/>
      <c r="FT83" s="17"/>
      <c r="FU83" s="17"/>
      <c r="FV83" s="17"/>
      <c r="FW83" s="17"/>
      <c r="FX83" s="17"/>
      <c r="FY83" s="17"/>
      <c r="FZ83" s="17"/>
      <c r="GA83" s="16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</row>
    <row r="84" spans="1:216" s="46" customFormat="1">
      <c r="A84" s="45"/>
      <c r="B84" s="161"/>
      <c r="C84" s="161" t="s">
        <v>77</v>
      </c>
      <c r="D84" s="161" t="s">
        <v>173</v>
      </c>
      <c r="E84" s="164">
        <v>1.24</v>
      </c>
      <c r="F84" s="164">
        <f>F80*E84</f>
        <v>6.4108000000000001</v>
      </c>
      <c r="G84" s="163"/>
      <c r="H84" s="174"/>
      <c r="I84" s="162"/>
      <c r="J84" s="162"/>
      <c r="K84" s="174"/>
      <c r="L84" s="174"/>
      <c r="M84" s="162"/>
      <c r="N84" s="16"/>
      <c r="O84" s="17"/>
      <c r="P84" s="17"/>
      <c r="Q84" s="17"/>
      <c r="R84" s="17"/>
      <c r="S84" s="17"/>
      <c r="T84" s="17"/>
      <c r="U84" s="17"/>
      <c r="V84" s="16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6"/>
      <c r="CN84" s="17"/>
      <c r="CO84" s="17"/>
      <c r="CP84" s="17"/>
      <c r="CQ84" s="17"/>
      <c r="CR84" s="17"/>
      <c r="CS84" s="17"/>
      <c r="CT84" s="17"/>
      <c r="CU84" s="16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6"/>
      <c r="ED84" s="17"/>
      <c r="EE84" s="17"/>
      <c r="EF84" s="17"/>
      <c r="EG84" s="17"/>
      <c r="EH84" s="17"/>
      <c r="EI84" s="17"/>
      <c r="EJ84" s="17"/>
      <c r="EK84" s="16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6"/>
      <c r="FT84" s="17"/>
      <c r="FU84" s="17"/>
      <c r="FV84" s="17"/>
      <c r="FW84" s="17"/>
      <c r="FX84" s="17"/>
      <c r="FY84" s="17"/>
      <c r="FZ84" s="17"/>
      <c r="GA84" s="16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</row>
    <row r="85" spans="1:216" s="78" customFormat="1">
      <c r="A85" s="45"/>
      <c r="B85" s="161"/>
      <c r="C85" s="161" t="s">
        <v>141</v>
      </c>
      <c r="D85" s="161" t="s">
        <v>170</v>
      </c>
      <c r="E85" s="188">
        <v>1.38E-2</v>
      </c>
      <c r="F85" s="164">
        <f>F80*E85</f>
        <v>7.1345999999999993E-2</v>
      </c>
      <c r="G85" s="163"/>
      <c r="H85" s="174"/>
      <c r="I85" s="162"/>
      <c r="J85" s="162"/>
      <c r="K85" s="174"/>
      <c r="L85" s="174"/>
      <c r="M85" s="162"/>
      <c r="N85" s="16"/>
      <c r="O85" s="17"/>
      <c r="P85" s="17"/>
      <c r="Q85" s="17"/>
      <c r="R85" s="17"/>
      <c r="S85" s="17"/>
      <c r="T85" s="17"/>
      <c r="U85" s="17"/>
      <c r="V85" s="16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6"/>
      <c r="CN85" s="17"/>
      <c r="CO85" s="17"/>
      <c r="CP85" s="17"/>
      <c r="CQ85" s="17"/>
      <c r="CR85" s="17"/>
      <c r="CS85" s="17"/>
      <c r="CT85" s="17"/>
      <c r="CU85" s="16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6"/>
      <c r="ED85" s="17"/>
      <c r="EE85" s="17"/>
      <c r="EF85" s="17"/>
      <c r="EG85" s="17"/>
      <c r="EH85" s="17"/>
      <c r="EI85" s="17"/>
      <c r="EJ85" s="17"/>
      <c r="EK85" s="16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6"/>
      <c r="FT85" s="17"/>
      <c r="FU85" s="17"/>
      <c r="FV85" s="17"/>
      <c r="FW85" s="17"/>
      <c r="FX85" s="17"/>
      <c r="FY85" s="17"/>
      <c r="FZ85" s="17"/>
      <c r="GA85" s="16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</row>
    <row r="86" spans="1:216" s="78" customFormat="1">
      <c r="A86" s="45"/>
      <c r="B86" s="161"/>
      <c r="C86" s="161" t="s">
        <v>142</v>
      </c>
      <c r="D86" s="161" t="s">
        <v>172</v>
      </c>
      <c r="E86" s="164" t="s">
        <v>176</v>
      </c>
      <c r="F86" s="164">
        <f>0.165+0.313</f>
        <v>0.47799999999999998</v>
      </c>
      <c r="G86" s="163"/>
      <c r="H86" s="174"/>
      <c r="I86" s="162"/>
      <c r="J86" s="162"/>
      <c r="K86" s="174"/>
      <c r="L86" s="174"/>
      <c r="M86" s="162"/>
      <c r="N86" s="16"/>
      <c r="O86" s="17"/>
      <c r="P86" s="17"/>
      <c r="Q86" s="17"/>
      <c r="R86" s="17"/>
      <c r="S86" s="17"/>
      <c r="T86" s="17"/>
      <c r="U86" s="17"/>
      <c r="V86" s="16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6"/>
      <c r="CN86" s="17"/>
      <c r="CO86" s="17"/>
      <c r="CP86" s="17"/>
      <c r="CQ86" s="17"/>
      <c r="CR86" s="17"/>
      <c r="CS86" s="17"/>
      <c r="CT86" s="17"/>
      <c r="CU86" s="16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6"/>
      <c r="ED86" s="17"/>
      <c r="EE86" s="17"/>
      <c r="EF86" s="17"/>
      <c r="EG86" s="17"/>
      <c r="EH86" s="17"/>
      <c r="EI86" s="17"/>
      <c r="EJ86" s="17"/>
      <c r="EK86" s="16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6"/>
      <c r="FT86" s="17"/>
      <c r="FU86" s="17"/>
      <c r="FV86" s="17"/>
      <c r="FW86" s="17"/>
      <c r="FX86" s="17"/>
      <c r="FY86" s="17"/>
      <c r="FZ86" s="17"/>
      <c r="GA86" s="16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</row>
    <row r="87" spans="1:216" s="46" customFormat="1">
      <c r="A87" s="29"/>
      <c r="B87" s="161"/>
      <c r="C87" s="161" t="s">
        <v>68</v>
      </c>
      <c r="D87" s="161" t="s">
        <v>61</v>
      </c>
      <c r="E87" s="164">
        <v>0.3</v>
      </c>
      <c r="F87" s="164">
        <f>F80*E87</f>
        <v>1.5509999999999999</v>
      </c>
      <c r="G87" s="163"/>
      <c r="H87" s="174"/>
      <c r="I87" s="162"/>
      <c r="J87" s="162"/>
      <c r="K87" s="174"/>
      <c r="L87" s="174"/>
      <c r="M87" s="162"/>
      <c r="N87" s="16"/>
      <c r="O87" s="17"/>
      <c r="P87" s="17"/>
      <c r="Q87" s="17"/>
      <c r="R87" s="17"/>
      <c r="S87" s="17"/>
      <c r="T87" s="17"/>
      <c r="U87" s="17"/>
      <c r="V87" s="16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6"/>
      <c r="CN87" s="17"/>
      <c r="CO87" s="17"/>
      <c r="CP87" s="17"/>
      <c r="CQ87" s="17"/>
      <c r="CR87" s="17"/>
      <c r="CS87" s="17"/>
      <c r="CT87" s="17"/>
      <c r="CU87" s="16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6"/>
      <c r="ED87" s="17"/>
      <c r="EE87" s="17"/>
      <c r="EF87" s="17"/>
      <c r="EG87" s="17"/>
      <c r="EH87" s="17"/>
      <c r="EI87" s="17"/>
      <c r="EJ87" s="17"/>
      <c r="EK87" s="16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6"/>
      <c r="FT87" s="17"/>
      <c r="FU87" s="17"/>
      <c r="FV87" s="17"/>
      <c r="FW87" s="17"/>
      <c r="FX87" s="17"/>
      <c r="FY87" s="17"/>
      <c r="FZ87" s="17"/>
      <c r="GA87" s="16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</row>
    <row r="88" spans="1:216" s="78" customFormat="1">
      <c r="A88" s="45">
        <v>7</v>
      </c>
      <c r="B88" s="176" t="s">
        <v>194</v>
      </c>
      <c r="C88" s="282" t="s">
        <v>143</v>
      </c>
      <c r="D88" s="161" t="s">
        <v>163</v>
      </c>
      <c r="E88" s="164"/>
      <c r="F88" s="162">
        <v>10</v>
      </c>
      <c r="G88" s="162"/>
      <c r="H88" s="161"/>
      <c r="I88" s="162"/>
      <c r="J88" s="161"/>
      <c r="K88" s="163"/>
      <c r="L88" s="163"/>
      <c r="M88" s="205"/>
      <c r="N88" s="16"/>
      <c r="O88" s="17"/>
      <c r="P88" s="17"/>
      <c r="Q88" s="17"/>
      <c r="R88" s="17"/>
      <c r="S88" s="17"/>
      <c r="T88" s="17"/>
      <c r="U88" s="17"/>
      <c r="V88" s="16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6"/>
      <c r="CN88" s="17"/>
      <c r="CO88" s="17"/>
      <c r="CP88" s="17"/>
      <c r="CQ88" s="17"/>
      <c r="CR88" s="17"/>
      <c r="CS88" s="17"/>
      <c r="CT88" s="17"/>
      <c r="CU88" s="16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6"/>
      <c r="ED88" s="17"/>
      <c r="EE88" s="17"/>
      <c r="EF88" s="17"/>
      <c r="EG88" s="17"/>
      <c r="EH88" s="17"/>
      <c r="EI88" s="17"/>
      <c r="EJ88" s="17"/>
      <c r="EK88" s="16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6"/>
      <c r="FT88" s="17"/>
      <c r="FU88" s="17"/>
      <c r="FV88" s="17"/>
      <c r="FW88" s="17"/>
      <c r="FX88" s="17"/>
      <c r="FY88" s="17"/>
      <c r="FZ88" s="17"/>
      <c r="GA88" s="16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</row>
    <row r="89" spans="1:216" s="46" customFormat="1">
      <c r="A89" s="45"/>
      <c r="B89" s="161"/>
      <c r="C89" s="161" t="s">
        <v>102</v>
      </c>
      <c r="D89" s="161" t="s">
        <v>163</v>
      </c>
      <c r="E89" s="205">
        <v>1</v>
      </c>
      <c r="F89" s="162">
        <f>F88*E89</f>
        <v>10</v>
      </c>
      <c r="G89" s="162"/>
      <c r="H89" s="162"/>
      <c r="I89" s="174"/>
      <c r="J89" s="174"/>
      <c r="K89" s="174"/>
      <c r="L89" s="174"/>
      <c r="M89" s="162"/>
      <c r="N89" s="16"/>
      <c r="O89" s="17"/>
      <c r="P89" s="17"/>
      <c r="Q89" s="17"/>
      <c r="R89" s="17"/>
      <c r="S89" s="17"/>
      <c r="T89" s="17"/>
      <c r="U89" s="17"/>
      <c r="V89" s="16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6"/>
      <c r="CN89" s="17"/>
      <c r="CO89" s="17"/>
      <c r="CP89" s="17"/>
      <c r="CQ89" s="17"/>
      <c r="CR89" s="17"/>
      <c r="CS89" s="17"/>
      <c r="CT89" s="17"/>
      <c r="CU89" s="16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6"/>
      <c r="ED89" s="17"/>
      <c r="EE89" s="17"/>
      <c r="EF89" s="17"/>
      <c r="EG89" s="17"/>
      <c r="EH89" s="17"/>
      <c r="EI89" s="17"/>
      <c r="EJ89" s="17"/>
      <c r="EK89" s="16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6"/>
      <c r="FT89" s="17"/>
      <c r="FU89" s="17"/>
      <c r="FV89" s="17"/>
      <c r="FW89" s="17"/>
      <c r="FX89" s="17"/>
      <c r="FY89" s="17"/>
      <c r="FZ89" s="17"/>
      <c r="GA89" s="16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</row>
    <row r="90" spans="1:216" s="78" customFormat="1">
      <c r="A90" s="29"/>
      <c r="B90" s="161"/>
      <c r="C90" s="161" t="s">
        <v>144</v>
      </c>
      <c r="D90" s="161" t="s">
        <v>163</v>
      </c>
      <c r="E90" s="205">
        <v>1</v>
      </c>
      <c r="F90" s="162">
        <f>F88*E90</f>
        <v>10</v>
      </c>
      <c r="G90" s="163"/>
      <c r="H90" s="174"/>
      <c r="I90" s="162"/>
      <c r="J90" s="162"/>
      <c r="K90" s="174"/>
      <c r="L90" s="174"/>
      <c r="M90" s="162"/>
      <c r="N90" s="16"/>
      <c r="O90" s="17"/>
      <c r="P90" s="17"/>
      <c r="Q90" s="17"/>
      <c r="R90" s="17"/>
      <c r="S90" s="17"/>
      <c r="T90" s="17"/>
      <c r="U90" s="17"/>
      <c r="V90" s="16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6"/>
      <c r="CN90" s="17"/>
      <c r="CO90" s="17"/>
      <c r="CP90" s="17"/>
      <c r="CQ90" s="17"/>
      <c r="CR90" s="17"/>
      <c r="CS90" s="17"/>
      <c r="CT90" s="17"/>
      <c r="CU90" s="16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6"/>
      <c r="ED90" s="17"/>
      <c r="EE90" s="17"/>
      <c r="EF90" s="17"/>
      <c r="EG90" s="17"/>
      <c r="EH90" s="17"/>
      <c r="EI90" s="17"/>
      <c r="EJ90" s="17"/>
      <c r="EK90" s="16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6"/>
      <c r="FT90" s="17"/>
      <c r="FU90" s="17"/>
      <c r="FV90" s="17"/>
      <c r="FW90" s="17"/>
      <c r="FX90" s="17"/>
      <c r="FY90" s="17"/>
      <c r="FZ90" s="17"/>
      <c r="GA90" s="16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</row>
    <row r="91" spans="1:216" s="78" customFormat="1">
      <c r="A91" s="45">
        <v>8</v>
      </c>
      <c r="B91" s="176" t="s">
        <v>194</v>
      </c>
      <c r="C91" s="282" t="s">
        <v>145</v>
      </c>
      <c r="D91" s="161" t="s">
        <v>163</v>
      </c>
      <c r="E91" s="205"/>
      <c r="F91" s="162">
        <v>8</v>
      </c>
      <c r="G91" s="162"/>
      <c r="H91" s="161"/>
      <c r="I91" s="162"/>
      <c r="J91" s="161"/>
      <c r="K91" s="163"/>
      <c r="L91" s="163"/>
      <c r="M91" s="205"/>
      <c r="N91" s="16"/>
      <c r="O91" s="17"/>
      <c r="P91" s="17"/>
      <c r="Q91" s="17"/>
      <c r="R91" s="17"/>
      <c r="S91" s="17"/>
      <c r="T91" s="17"/>
      <c r="U91" s="17"/>
      <c r="V91" s="16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6"/>
      <c r="CN91" s="17"/>
      <c r="CO91" s="17"/>
      <c r="CP91" s="17"/>
      <c r="CQ91" s="17"/>
      <c r="CR91" s="17"/>
      <c r="CS91" s="17"/>
      <c r="CT91" s="17"/>
      <c r="CU91" s="16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6"/>
      <c r="ED91" s="17"/>
      <c r="EE91" s="17"/>
      <c r="EF91" s="17"/>
      <c r="EG91" s="17"/>
      <c r="EH91" s="17"/>
      <c r="EI91" s="17"/>
      <c r="EJ91" s="17"/>
      <c r="EK91" s="16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6"/>
      <c r="FT91" s="17"/>
      <c r="FU91" s="17"/>
      <c r="FV91" s="17"/>
      <c r="FW91" s="17"/>
      <c r="FX91" s="17"/>
      <c r="FY91" s="17"/>
      <c r="FZ91" s="17"/>
      <c r="GA91" s="16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</row>
    <row r="92" spans="1:216" s="46" customFormat="1">
      <c r="A92" s="45"/>
      <c r="B92" s="161"/>
      <c r="C92" s="161" t="s">
        <v>102</v>
      </c>
      <c r="D92" s="161" t="s">
        <v>163</v>
      </c>
      <c r="E92" s="205">
        <v>1</v>
      </c>
      <c r="F92" s="162">
        <f>F91*E92</f>
        <v>8</v>
      </c>
      <c r="G92" s="162"/>
      <c r="H92" s="162"/>
      <c r="I92" s="174"/>
      <c r="J92" s="174"/>
      <c r="K92" s="174"/>
      <c r="L92" s="174"/>
      <c r="M92" s="162"/>
      <c r="N92" s="16"/>
      <c r="O92" s="17"/>
      <c r="P92" s="17"/>
      <c r="Q92" s="17"/>
      <c r="R92" s="17"/>
      <c r="S92" s="17"/>
      <c r="T92" s="17"/>
      <c r="U92" s="17"/>
      <c r="V92" s="16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6"/>
      <c r="CN92" s="17"/>
      <c r="CO92" s="17"/>
      <c r="CP92" s="17"/>
      <c r="CQ92" s="17"/>
      <c r="CR92" s="17"/>
      <c r="CS92" s="17"/>
      <c r="CT92" s="17"/>
      <c r="CU92" s="16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6"/>
      <c r="ED92" s="17"/>
      <c r="EE92" s="17"/>
      <c r="EF92" s="17"/>
      <c r="EG92" s="17"/>
      <c r="EH92" s="17"/>
      <c r="EI92" s="17"/>
      <c r="EJ92" s="17"/>
      <c r="EK92" s="16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6"/>
      <c r="FT92" s="17"/>
      <c r="FU92" s="17"/>
      <c r="FV92" s="17"/>
      <c r="FW92" s="17"/>
      <c r="FX92" s="17"/>
      <c r="FY92" s="17"/>
      <c r="FZ92" s="17"/>
      <c r="GA92" s="16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</row>
    <row r="93" spans="1:216" s="78" customFormat="1">
      <c r="A93" s="29"/>
      <c r="B93" s="161"/>
      <c r="C93" s="161" t="s">
        <v>144</v>
      </c>
      <c r="D93" s="161" t="s">
        <v>163</v>
      </c>
      <c r="E93" s="205">
        <v>1</v>
      </c>
      <c r="F93" s="162">
        <f>F91*E93</f>
        <v>8</v>
      </c>
      <c r="G93" s="163"/>
      <c r="H93" s="174"/>
      <c r="I93" s="162"/>
      <c r="J93" s="162"/>
      <c r="K93" s="174"/>
      <c r="L93" s="174"/>
      <c r="M93" s="162"/>
      <c r="N93" s="16"/>
      <c r="O93" s="17"/>
      <c r="P93" s="17"/>
      <c r="Q93" s="17"/>
      <c r="R93" s="17"/>
      <c r="S93" s="17"/>
      <c r="T93" s="17"/>
      <c r="U93" s="17"/>
      <c r="V93" s="16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6"/>
      <c r="CN93" s="17"/>
      <c r="CO93" s="17"/>
      <c r="CP93" s="17"/>
      <c r="CQ93" s="17"/>
      <c r="CR93" s="17"/>
      <c r="CS93" s="17"/>
      <c r="CT93" s="17"/>
      <c r="CU93" s="16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6"/>
      <c r="ED93" s="17"/>
      <c r="EE93" s="17"/>
      <c r="EF93" s="17"/>
      <c r="EG93" s="17"/>
      <c r="EH93" s="17"/>
      <c r="EI93" s="17"/>
      <c r="EJ93" s="17"/>
      <c r="EK93" s="16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6"/>
      <c r="FT93" s="17"/>
      <c r="FU93" s="17"/>
      <c r="FV93" s="17"/>
      <c r="FW93" s="17"/>
      <c r="FX93" s="17"/>
      <c r="FY93" s="17"/>
      <c r="FZ93" s="17"/>
      <c r="GA93" s="16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</row>
    <row r="94" spans="1:216" s="78" customFormat="1" ht="53.25" customHeight="1">
      <c r="A94" s="27">
        <v>9</v>
      </c>
      <c r="B94" s="176" t="s">
        <v>194</v>
      </c>
      <c r="C94" s="158" t="s">
        <v>146</v>
      </c>
      <c r="D94" s="176" t="s">
        <v>163</v>
      </c>
      <c r="E94" s="293"/>
      <c r="F94" s="284">
        <v>1</v>
      </c>
      <c r="G94" s="294"/>
      <c r="H94" s="294"/>
      <c r="I94" s="294"/>
      <c r="J94" s="294"/>
      <c r="K94" s="294"/>
      <c r="L94" s="294"/>
      <c r="M94" s="294"/>
      <c r="N94" s="16"/>
      <c r="O94" s="17"/>
      <c r="P94" s="17"/>
      <c r="Q94" s="17"/>
      <c r="R94" s="17"/>
      <c r="S94" s="17"/>
      <c r="T94" s="17"/>
      <c r="U94" s="17"/>
      <c r="V94" s="16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6"/>
      <c r="CN94" s="17"/>
      <c r="CO94" s="17"/>
      <c r="CP94" s="17"/>
      <c r="CQ94" s="17"/>
      <c r="CR94" s="17"/>
      <c r="CS94" s="17"/>
      <c r="CT94" s="17"/>
      <c r="CU94" s="16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6"/>
      <c r="ED94" s="17"/>
      <c r="EE94" s="17"/>
      <c r="EF94" s="17"/>
      <c r="EG94" s="17"/>
      <c r="EH94" s="17"/>
      <c r="EI94" s="17"/>
      <c r="EJ94" s="17"/>
      <c r="EK94" s="16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6"/>
      <c r="FT94" s="17"/>
      <c r="FU94" s="17"/>
      <c r="FV94" s="17"/>
      <c r="FW94" s="17"/>
      <c r="FX94" s="17"/>
      <c r="FY94" s="17"/>
      <c r="FZ94" s="17"/>
      <c r="GA94" s="16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</row>
    <row r="95" spans="1:216" s="78" customFormat="1">
      <c r="A95" s="27"/>
      <c r="B95" s="295"/>
      <c r="C95" s="176" t="s">
        <v>102</v>
      </c>
      <c r="D95" s="176" t="s">
        <v>163</v>
      </c>
      <c r="E95" s="293">
        <v>1</v>
      </c>
      <c r="F95" s="284">
        <f>F94*E95</f>
        <v>1</v>
      </c>
      <c r="G95" s="284"/>
      <c r="H95" s="284"/>
      <c r="I95" s="296"/>
      <c r="J95" s="296"/>
      <c r="K95" s="296"/>
      <c r="L95" s="296"/>
      <c r="M95" s="284"/>
      <c r="N95" s="16"/>
      <c r="O95" s="17"/>
      <c r="P95" s="17"/>
      <c r="Q95" s="17"/>
      <c r="R95" s="17"/>
      <c r="S95" s="17"/>
      <c r="T95" s="17"/>
      <c r="U95" s="17"/>
      <c r="V95" s="16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6"/>
      <c r="CN95" s="17"/>
      <c r="CO95" s="17"/>
      <c r="CP95" s="17"/>
      <c r="CQ95" s="17"/>
      <c r="CR95" s="17"/>
      <c r="CS95" s="17"/>
      <c r="CT95" s="17"/>
      <c r="CU95" s="16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6"/>
      <c r="ED95" s="17"/>
      <c r="EE95" s="17"/>
      <c r="EF95" s="17"/>
      <c r="EG95" s="17"/>
      <c r="EH95" s="17"/>
      <c r="EI95" s="17"/>
      <c r="EJ95" s="17"/>
      <c r="EK95" s="16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6"/>
      <c r="FT95" s="17"/>
      <c r="FU95" s="17"/>
      <c r="FV95" s="17"/>
      <c r="FW95" s="17"/>
      <c r="FX95" s="17"/>
      <c r="FY95" s="17"/>
      <c r="FZ95" s="17"/>
      <c r="GA95" s="16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</row>
    <row r="96" spans="1:216" s="78" customFormat="1">
      <c r="A96" s="52"/>
      <c r="B96" s="176"/>
      <c r="C96" s="176" t="s">
        <v>266</v>
      </c>
      <c r="D96" s="176" t="s">
        <v>163</v>
      </c>
      <c r="E96" s="293">
        <v>1</v>
      </c>
      <c r="F96" s="284">
        <f>F94*E96</f>
        <v>1</v>
      </c>
      <c r="G96" s="294"/>
      <c r="H96" s="296"/>
      <c r="I96" s="284"/>
      <c r="J96" s="284"/>
      <c r="K96" s="296"/>
      <c r="L96" s="296"/>
      <c r="M96" s="284"/>
      <c r="N96" s="16"/>
      <c r="O96" s="17"/>
      <c r="P96" s="17"/>
      <c r="Q96" s="17"/>
      <c r="R96" s="17"/>
      <c r="S96" s="17"/>
      <c r="T96" s="17"/>
      <c r="U96" s="17"/>
      <c r="V96" s="16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6"/>
      <c r="CN96" s="17"/>
      <c r="CO96" s="17"/>
      <c r="CP96" s="17"/>
      <c r="CQ96" s="17"/>
      <c r="CR96" s="17"/>
      <c r="CS96" s="17"/>
      <c r="CT96" s="17"/>
      <c r="CU96" s="16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6"/>
      <c r="ED96" s="17"/>
      <c r="EE96" s="17"/>
      <c r="EF96" s="17"/>
      <c r="EG96" s="17"/>
      <c r="EH96" s="17"/>
      <c r="EI96" s="17"/>
      <c r="EJ96" s="17"/>
      <c r="EK96" s="16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6"/>
      <c r="FT96" s="17"/>
      <c r="FU96" s="17"/>
      <c r="FV96" s="17"/>
      <c r="FW96" s="17"/>
      <c r="FX96" s="17"/>
      <c r="FY96" s="17"/>
      <c r="FZ96" s="17"/>
      <c r="GA96" s="16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</row>
    <row r="97" spans="1:216" s="78" customFormat="1" ht="48.75" customHeight="1">
      <c r="A97" s="27">
        <v>10</v>
      </c>
      <c r="B97" s="176" t="s">
        <v>194</v>
      </c>
      <c r="C97" s="158" t="s">
        <v>271</v>
      </c>
      <c r="D97" s="176" t="s">
        <v>163</v>
      </c>
      <c r="E97" s="293"/>
      <c r="F97" s="284">
        <v>1</v>
      </c>
      <c r="G97" s="294"/>
      <c r="H97" s="294"/>
      <c r="I97" s="294"/>
      <c r="J97" s="294"/>
      <c r="K97" s="294"/>
      <c r="L97" s="294"/>
      <c r="M97" s="294"/>
      <c r="N97" s="16"/>
      <c r="O97" s="17"/>
      <c r="P97" s="17"/>
      <c r="Q97" s="17"/>
      <c r="R97" s="17"/>
      <c r="S97" s="17"/>
      <c r="T97" s="17"/>
      <c r="U97" s="17"/>
      <c r="V97" s="16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6"/>
      <c r="CN97" s="17"/>
      <c r="CO97" s="17"/>
      <c r="CP97" s="17"/>
      <c r="CQ97" s="17"/>
      <c r="CR97" s="17"/>
      <c r="CS97" s="17"/>
      <c r="CT97" s="17"/>
      <c r="CU97" s="16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6"/>
      <c r="ED97" s="17"/>
      <c r="EE97" s="17"/>
      <c r="EF97" s="17"/>
      <c r="EG97" s="17"/>
      <c r="EH97" s="17"/>
      <c r="EI97" s="17"/>
      <c r="EJ97" s="17"/>
      <c r="EK97" s="16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6"/>
      <c r="FT97" s="17"/>
      <c r="FU97" s="17"/>
      <c r="FV97" s="17"/>
      <c r="FW97" s="17"/>
      <c r="FX97" s="17"/>
      <c r="FY97" s="17"/>
      <c r="FZ97" s="17"/>
      <c r="GA97" s="16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</row>
    <row r="98" spans="1:216" s="78" customFormat="1">
      <c r="A98" s="27"/>
      <c r="B98" s="295"/>
      <c r="C98" s="176" t="s">
        <v>102</v>
      </c>
      <c r="D98" s="176" t="s">
        <v>163</v>
      </c>
      <c r="E98" s="293">
        <v>1</v>
      </c>
      <c r="F98" s="284">
        <f>F97*E98</f>
        <v>1</v>
      </c>
      <c r="G98" s="284"/>
      <c r="H98" s="284"/>
      <c r="I98" s="296"/>
      <c r="J98" s="296"/>
      <c r="K98" s="296"/>
      <c r="L98" s="296"/>
      <c r="M98" s="284"/>
      <c r="N98" s="16"/>
      <c r="O98" s="17"/>
      <c r="P98" s="17"/>
      <c r="Q98" s="17"/>
      <c r="R98" s="17"/>
      <c r="S98" s="17"/>
      <c r="T98" s="17"/>
      <c r="U98" s="17"/>
      <c r="V98" s="16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6"/>
      <c r="CN98" s="17"/>
      <c r="CO98" s="17"/>
      <c r="CP98" s="17"/>
      <c r="CQ98" s="17"/>
      <c r="CR98" s="17"/>
      <c r="CS98" s="17"/>
      <c r="CT98" s="17"/>
      <c r="CU98" s="16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6"/>
      <c r="ED98" s="17"/>
      <c r="EE98" s="17"/>
      <c r="EF98" s="17"/>
      <c r="EG98" s="17"/>
      <c r="EH98" s="17"/>
      <c r="EI98" s="17"/>
      <c r="EJ98" s="17"/>
      <c r="EK98" s="16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6"/>
      <c r="FT98" s="17"/>
      <c r="FU98" s="17"/>
      <c r="FV98" s="17"/>
      <c r="FW98" s="17"/>
      <c r="FX98" s="17"/>
      <c r="FY98" s="17"/>
      <c r="FZ98" s="17"/>
      <c r="GA98" s="16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</row>
    <row r="99" spans="1:216" s="78" customFormat="1">
      <c r="A99" s="52"/>
      <c r="B99" s="176"/>
      <c r="C99" s="176" t="s">
        <v>272</v>
      </c>
      <c r="D99" s="176" t="s">
        <v>163</v>
      </c>
      <c r="E99" s="293">
        <v>1</v>
      </c>
      <c r="F99" s="284">
        <f>F97*E99</f>
        <v>1</v>
      </c>
      <c r="G99" s="294"/>
      <c r="H99" s="296"/>
      <c r="I99" s="284"/>
      <c r="J99" s="284"/>
      <c r="K99" s="296"/>
      <c r="L99" s="296"/>
      <c r="M99" s="284"/>
      <c r="N99" s="16"/>
      <c r="O99" s="17"/>
      <c r="P99" s="17"/>
      <c r="Q99" s="17"/>
      <c r="R99" s="17"/>
      <c r="S99" s="17"/>
      <c r="T99" s="17"/>
      <c r="U99" s="17"/>
      <c r="V99" s="16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6"/>
      <c r="CN99" s="17"/>
      <c r="CO99" s="17"/>
      <c r="CP99" s="17"/>
      <c r="CQ99" s="17"/>
      <c r="CR99" s="17"/>
      <c r="CS99" s="17"/>
      <c r="CT99" s="17"/>
      <c r="CU99" s="16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6"/>
      <c r="ED99" s="17"/>
      <c r="EE99" s="17"/>
      <c r="EF99" s="17"/>
      <c r="EG99" s="17"/>
      <c r="EH99" s="17"/>
      <c r="EI99" s="17"/>
      <c r="EJ99" s="17"/>
      <c r="EK99" s="16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6"/>
      <c r="FT99" s="17"/>
      <c r="FU99" s="17"/>
      <c r="FV99" s="17"/>
      <c r="FW99" s="17"/>
      <c r="FX99" s="17"/>
      <c r="FY99" s="17"/>
      <c r="FZ99" s="17"/>
      <c r="GA99" s="16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</row>
    <row r="100" spans="1:216" s="85" customFormat="1">
      <c r="A100" s="39"/>
      <c r="B100" s="39"/>
      <c r="C100" s="40" t="s">
        <v>147</v>
      </c>
      <c r="D100" s="39"/>
      <c r="E100" s="74"/>
      <c r="F100" s="76"/>
      <c r="G100" s="76"/>
      <c r="H100" s="76"/>
      <c r="I100" s="76"/>
      <c r="J100" s="76"/>
      <c r="K100" s="76"/>
      <c r="L100" s="76"/>
      <c r="M100" s="76"/>
      <c r="N100" s="16"/>
      <c r="O100" s="17"/>
      <c r="P100" s="17"/>
      <c r="Q100" s="17"/>
      <c r="R100" s="17"/>
      <c r="S100" s="17"/>
      <c r="T100" s="17"/>
      <c r="U100" s="17"/>
      <c r="V100" s="16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6"/>
      <c r="CN100" s="17"/>
      <c r="CO100" s="17"/>
      <c r="CP100" s="17"/>
      <c r="CQ100" s="17"/>
      <c r="CR100" s="17"/>
      <c r="CS100" s="17"/>
      <c r="CT100" s="17"/>
      <c r="CU100" s="16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6"/>
      <c r="ED100" s="17"/>
      <c r="EE100" s="17"/>
      <c r="EF100" s="17"/>
      <c r="EG100" s="17"/>
      <c r="EH100" s="17"/>
      <c r="EI100" s="17"/>
      <c r="EJ100" s="17"/>
      <c r="EK100" s="16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6"/>
      <c r="FT100" s="17"/>
      <c r="FU100" s="17"/>
      <c r="FV100" s="17"/>
      <c r="FW100" s="17"/>
      <c r="FX100" s="17"/>
      <c r="FY100" s="17"/>
      <c r="FZ100" s="17"/>
      <c r="GA100" s="16"/>
      <c r="GB100" s="17"/>
      <c r="GC100" s="17"/>
      <c r="GD100" s="17"/>
      <c r="GE100" s="17"/>
      <c r="GF100" s="17"/>
      <c r="GG100" s="17"/>
      <c r="GH100" s="17"/>
      <c r="GI100" s="17"/>
      <c r="GJ100" s="17"/>
      <c r="GK100" s="17"/>
      <c r="GL100" s="17"/>
      <c r="GM100" s="17"/>
      <c r="GN100" s="17"/>
      <c r="GO100" s="17"/>
      <c r="GP100" s="17"/>
      <c r="GQ100" s="17"/>
      <c r="GR100" s="17"/>
      <c r="GS100" s="17"/>
      <c r="GT100" s="17"/>
      <c r="GU100" s="17"/>
      <c r="GV100" s="17"/>
      <c r="GW100" s="17"/>
      <c r="GX100" s="17"/>
      <c r="GY100" s="17"/>
      <c r="GZ100" s="17"/>
      <c r="HA100" s="17"/>
      <c r="HB100" s="17"/>
      <c r="HC100" s="17"/>
      <c r="HD100" s="17"/>
      <c r="HE100" s="17"/>
      <c r="HF100" s="17"/>
      <c r="HG100" s="17"/>
      <c r="HH100" s="17"/>
    </row>
    <row r="101" spans="1:216" s="86" customFormat="1">
      <c r="A101" s="27">
        <v>1</v>
      </c>
      <c r="B101" s="157" t="s">
        <v>13</v>
      </c>
      <c r="C101" s="158" t="s">
        <v>133</v>
      </c>
      <c r="D101" s="158" t="s">
        <v>170</v>
      </c>
      <c r="E101" s="159"/>
      <c r="F101" s="159">
        <v>0.7</v>
      </c>
      <c r="G101" s="158"/>
      <c r="H101" s="158"/>
      <c r="I101" s="158"/>
      <c r="J101" s="158"/>
      <c r="K101" s="160"/>
      <c r="L101" s="158"/>
      <c r="M101" s="158"/>
      <c r="N101" s="16"/>
      <c r="O101" s="17"/>
      <c r="P101" s="17"/>
      <c r="Q101" s="17"/>
      <c r="R101" s="17"/>
      <c r="S101" s="17"/>
      <c r="T101" s="17"/>
      <c r="U101" s="17"/>
      <c r="V101" s="16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6"/>
      <c r="CN101" s="17"/>
      <c r="CO101" s="17"/>
      <c r="CP101" s="17"/>
      <c r="CQ101" s="17"/>
      <c r="CR101" s="17"/>
      <c r="CS101" s="17"/>
      <c r="CT101" s="17"/>
      <c r="CU101" s="16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6"/>
      <c r="ED101" s="17"/>
      <c r="EE101" s="17"/>
      <c r="EF101" s="17"/>
      <c r="EG101" s="17"/>
      <c r="EH101" s="17"/>
      <c r="EI101" s="17"/>
      <c r="EJ101" s="17"/>
      <c r="EK101" s="16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6"/>
      <c r="FT101" s="17"/>
      <c r="FU101" s="17"/>
      <c r="FV101" s="17"/>
      <c r="FW101" s="17"/>
      <c r="FX101" s="17"/>
      <c r="FY101" s="17"/>
      <c r="FZ101" s="17"/>
      <c r="GA101" s="16"/>
      <c r="GB101" s="17"/>
      <c r="GC101" s="17"/>
      <c r="GD101" s="17"/>
      <c r="GE101" s="17"/>
      <c r="GF101" s="17"/>
      <c r="GG101" s="17"/>
      <c r="GH101" s="17"/>
      <c r="GI101" s="17"/>
      <c r="GJ101" s="17"/>
      <c r="GK101" s="17"/>
      <c r="GL101" s="17"/>
      <c r="GM101" s="17"/>
      <c r="GN101" s="17"/>
      <c r="GO101" s="17"/>
      <c r="GP101" s="17"/>
      <c r="GQ101" s="17"/>
      <c r="GR101" s="17"/>
      <c r="GS101" s="17"/>
      <c r="GT101" s="17"/>
      <c r="GU101" s="17"/>
      <c r="GV101" s="17"/>
      <c r="GW101" s="17"/>
      <c r="GX101" s="17"/>
      <c r="GY101" s="17"/>
      <c r="GZ101" s="17"/>
      <c r="HA101" s="17"/>
      <c r="HB101" s="17"/>
      <c r="HC101" s="17"/>
      <c r="HD101" s="17"/>
      <c r="HE101" s="17"/>
      <c r="HF101" s="17"/>
      <c r="HG101" s="17"/>
      <c r="HH101" s="17"/>
    </row>
    <row r="102" spans="1:216" s="78" customFormat="1">
      <c r="A102" s="29"/>
      <c r="B102" s="161"/>
      <c r="C102" s="161" t="s">
        <v>102</v>
      </c>
      <c r="D102" s="161" t="s">
        <v>171</v>
      </c>
      <c r="E102" s="162">
        <v>3.88</v>
      </c>
      <c r="F102" s="162">
        <f>F101*E102</f>
        <v>2.7159999999999997</v>
      </c>
      <c r="G102" s="162"/>
      <c r="H102" s="162"/>
      <c r="I102" s="174"/>
      <c r="J102" s="174"/>
      <c r="K102" s="174"/>
      <c r="L102" s="174"/>
      <c r="M102" s="162"/>
      <c r="N102" s="16"/>
      <c r="O102" s="17"/>
      <c r="P102" s="17"/>
      <c r="Q102" s="17"/>
      <c r="R102" s="17"/>
      <c r="S102" s="17"/>
      <c r="T102" s="17"/>
      <c r="U102" s="17"/>
      <c r="V102" s="16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6"/>
      <c r="CN102" s="17"/>
      <c r="CO102" s="17"/>
      <c r="CP102" s="17"/>
      <c r="CQ102" s="17"/>
      <c r="CR102" s="17"/>
      <c r="CS102" s="17"/>
      <c r="CT102" s="17"/>
      <c r="CU102" s="16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6"/>
      <c r="ED102" s="17"/>
      <c r="EE102" s="17"/>
      <c r="EF102" s="17"/>
      <c r="EG102" s="17"/>
      <c r="EH102" s="17"/>
      <c r="EI102" s="17"/>
      <c r="EJ102" s="17"/>
      <c r="EK102" s="16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6"/>
      <c r="FT102" s="17"/>
      <c r="FU102" s="17"/>
      <c r="FV102" s="17"/>
      <c r="FW102" s="17"/>
      <c r="FX102" s="17"/>
      <c r="FY102" s="17"/>
      <c r="FZ102" s="17"/>
      <c r="GA102" s="16"/>
      <c r="GB102" s="17"/>
      <c r="GC102" s="17"/>
      <c r="GD102" s="17"/>
      <c r="GE102" s="17"/>
      <c r="GF102" s="17"/>
      <c r="GG102" s="17"/>
      <c r="GH102" s="17"/>
      <c r="GI102" s="17"/>
      <c r="GJ102" s="17"/>
      <c r="GK102" s="17"/>
      <c r="GL102" s="17"/>
      <c r="GM102" s="17"/>
      <c r="GN102" s="17"/>
      <c r="GO102" s="17"/>
      <c r="GP102" s="17"/>
      <c r="GQ102" s="17"/>
      <c r="GR102" s="17"/>
      <c r="GS102" s="17"/>
      <c r="GT102" s="17"/>
      <c r="GU102" s="17"/>
      <c r="GV102" s="17"/>
      <c r="GW102" s="17"/>
      <c r="GX102" s="17"/>
      <c r="GY102" s="17"/>
      <c r="GZ102" s="17"/>
      <c r="HA102" s="17"/>
      <c r="HB102" s="17"/>
      <c r="HC102" s="17"/>
      <c r="HD102" s="17"/>
      <c r="HE102" s="17"/>
      <c r="HF102" s="17"/>
      <c r="HG102" s="17"/>
      <c r="HH102" s="17"/>
    </row>
    <row r="103" spans="1:216" s="99" customFormat="1" ht="28.5">
      <c r="A103" s="28">
        <v>2</v>
      </c>
      <c r="B103" s="158" t="s">
        <v>246</v>
      </c>
      <c r="C103" s="158" t="s">
        <v>134</v>
      </c>
      <c r="D103" s="158" t="s">
        <v>172</v>
      </c>
      <c r="E103" s="186"/>
      <c r="F103" s="186">
        <f>0.7*1.75</f>
        <v>1.2249999999999999</v>
      </c>
      <c r="G103" s="158"/>
      <c r="H103" s="158"/>
      <c r="I103" s="187"/>
      <c r="J103" s="187"/>
      <c r="K103" s="187"/>
      <c r="L103" s="187"/>
      <c r="M103" s="159"/>
      <c r="N103" s="16"/>
      <c r="O103" s="17"/>
      <c r="P103" s="17"/>
      <c r="Q103" s="17"/>
      <c r="R103" s="17"/>
      <c r="S103" s="17"/>
      <c r="T103" s="17"/>
      <c r="U103" s="17"/>
      <c r="V103" s="16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6"/>
      <c r="CN103" s="17"/>
      <c r="CO103" s="17"/>
      <c r="CP103" s="17"/>
      <c r="CQ103" s="17"/>
      <c r="CR103" s="17"/>
      <c r="CS103" s="17"/>
      <c r="CT103" s="17"/>
      <c r="CU103" s="16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6"/>
      <c r="ED103" s="17"/>
      <c r="EE103" s="17"/>
      <c r="EF103" s="17"/>
      <c r="EG103" s="17"/>
      <c r="EH103" s="17"/>
      <c r="EI103" s="17"/>
      <c r="EJ103" s="17"/>
      <c r="EK103" s="16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6"/>
      <c r="FT103" s="17"/>
      <c r="FU103" s="17"/>
      <c r="FV103" s="17"/>
      <c r="FW103" s="17"/>
      <c r="FX103" s="17"/>
      <c r="FY103" s="17"/>
      <c r="FZ103" s="17"/>
      <c r="GA103" s="16"/>
      <c r="GB103" s="17"/>
      <c r="GC103" s="17"/>
      <c r="GD103" s="17"/>
      <c r="GE103" s="17"/>
      <c r="GF103" s="17"/>
      <c r="GG103" s="17"/>
      <c r="GH103" s="17"/>
      <c r="GI103" s="17"/>
      <c r="GJ103" s="17"/>
      <c r="GK103" s="17"/>
      <c r="GL103" s="17"/>
      <c r="GM103" s="17"/>
      <c r="GN103" s="17"/>
      <c r="GO103" s="17"/>
      <c r="GP103" s="17"/>
      <c r="GQ103" s="17"/>
      <c r="GR103" s="17"/>
      <c r="GS103" s="17"/>
      <c r="GT103" s="17"/>
      <c r="GU103" s="17"/>
      <c r="GV103" s="17"/>
      <c r="GW103" s="17"/>
      <c r="GX103" s="17"/>
      <c r="GY103" s="17"/>
      <c r="GZ103" s="17"/>
      <c r="HA103" s="17"/>
      <c r="HB103" s="17"/>
      <c r="HC103" s="17"/>
      <c r="HD103" s="17"/>
      <c r="HE103" s="17"/>
      <c r="HF103" s="17"/>
      <c r="HG103" s="17"/>
      <c r="HH103" s="17"/>
    </row>
    <row r="104" spans="1:216" s="46" customFormat="1">
      <c r="A104" s="29"/>
      <c r="B104" s="161"/>
      <c r="C104" s="161" t="s">
        <v>102</v>
      </c>
      <c r="D104" s="161" t="s">
        <v>171</v>
      </c>
      <c r="E104" s="164">
        <v>0.53</v>
      </c>
      <c r="F104" s="164">
        <f>F103*E104</f>
        <v>0.64924999999999999</v>
      </c>
      <c r="G104" s="162"/>
      <c r="H104" s="162"/>
      <c r="I104" s="163"/>
      <c r="J104" s="163"/>
      <c r="K104" s="163"/>
      <c r="L104" s="163"/>
      <c r="M104" s="162"/>
      <c r="N104" s="16"/>
      <c r="O104" s="17"/>
      <c r="P104" s="17"/>
      <c r="Q104" s="17"/>
      <c r="R104" s="17"/>
      <c r="S104" s="17"/>
      <c r="T104" s="17"/>
      <c r="U104" s="17"/>
      <c r="V104" s="16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6"/>
      <c r="CN104" s="17"/>
      <c r="CO104" s="17"/>
      <c r="CP104" s="17"/>
      <c r="CQ104" s="17"/>
      <c r="CR104" s="17"/>
      <c r="CS104" s="17"/>
      <c r="CT104" s="17"/>
      <c r="CU104" s="16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6"/>
      <c r="ED104" s="17"/>
      <c r="EE104" s="17"/>
      <c r="EF104" s="17"/>
      <c r="EG104" s="17"/>
      <c r="EH104" s="17"/>
      <c r="EI104" s="17"/>
      <c r="EJ104" s="17"/>
      <c r="EK104" s="16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6"/>
      <c r="FT104" s="17"/>
      <c r="FU104" s="17"/>
      <c r="FV104" s="17"/>
      <c r="FW104" s="17"/>
      <c r="FX104" s="17"/>
      <c r="FY104" s="17"/>
      <c r="FZ104" s="17"/>
      <c r="GA104" s="16"/>
      <c r="GB104" s="17"/>
      <c r="GC104" s="17"/>
      <c r="GD104" s="17"/>
      <c r="GE104" s="17"/>
      <c r="GF104" s="17"/>
      <c r="GG104" s="17"/>
      <c r="GH104" s="17"/>
      <c r="GI104" s="17"/>
      <c r="GJ104" s="17"/>
      <c r="GK104" s="17"/>
      <c r="GL104" s="17"/>
      <c r="GM104" s="17"/>
      <c r="GN104" s="17"/>
      <c r="GO104" s="17"/>
      <c r="GP104" s="17"/>
      <c r="GQ104" s="17"/>
      <c r="GR104" s="17"/>
      <c r="GS104" s="17"/>
      <c r="GT104" s="17"/>
      <c r="GU104" s="17"/>
      <c r="GV104" s="17"/>
      <c r="GW104" s="17"/>
      <c r="GX104" s="17"/>
      <c r="GY104" s="17"/>
      <c r="GZ104" s="17"/>
      <c r="HA104" s="17"/>
      <c r="HB104" s="17"/>
      <c r="HC104" s="17"/>
      <c r="HD104" s="17"/>
      <c r="HE104" s="17"/>
      <c r="HF104" s="17"/>
      <c r="HG104" s="17"/>
      <c r="HH104" s="17"/>
    </row>
    <row r="105" spans="1:216" s="86" customFormat="1" ht="28.5">
      <c r="A105" s="77">
        <v>3</v>
      </c>
      <c r="B105" s="158" t="s">
        <v>211</v>
      </c>
      <c r="C105" s="158" t="s">
        <v>135</v>
      </c>
      <c r="D105" s="158" t="s">
        <v>172</v>
      </c>
      <c r="E105" s="186"/>
      <c r="F105" s="186">
        <v>1.2250000000000001</v>
      </c>
      <c r="G105" s="158"/>
      <c r="H105" s="158"/>
      <c r="I105" s="158"/>
      <c r="J105" s="158"/>
      <c r="K105" s="159"/>
      <c r="L105" s="159"/>
      <c r="M105" s="159"/>
      <c r="N105" s="16"/>
      <c r="O105" s="17"/>
      <c r="P105" s="17"/>
      <c r="Q105" s="17"/>
      <c r="R105" s="17"/>
      <c r="S105" s="17"/>
      <c r="T105" s="17"/>
      <c r="U105" s="17"/>
      <c r="V105" s="16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6"/>
      <c r="CN105" s="17"/>
      <c r="CO105" s="17"/>
      <c r="CP105" s="17"/>
      <c r="CQ105" s="17"/>
      <c r="CR105" s="17"/>
      <c r="CS105" s="17"/>
      <c r="CT105" s="17"/>
      <c r="CU105" s="16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6"/>
      <c r="ED105" s="17"/>
      <c r="EE105" s="17"/>
      <c r="EF105" s="17"/>
      <c r="EG105" s="17"/>
      <c r="EH105" s="17"/>
      <c r="EI105" s="17"/>
      <c r="EJ105" s="17"/>
      <c r="EK105" s="16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6"/>
      <c r="FT105" s="17"/>
      <c r="FU105" s="17"/>
      <c r="FV105" s="17"/>
      <c r="FW105" s="17"/>
      <c r="FX105" s="17"/>
      <c r="FY105" s="17"/>
      <c r="FZ105" s="17"/>
      <c r="GA105" s="16"/>
      <c r="GB105" s="17"/>
      <c r="GC105" s="17"/>
      <c r="GD105" s="17"/>
      <c r="GE105" s="17"/>
      <c r="GF105" s="17"/>
      <c r="GG105" s="17"/>
      <c r="GH105" s="17"/>
      <c r="GI105" s="17"/>
      <c r="GJ105" s="17"/>
      <c r="GK105" s="17"/>
      <c r="GL105" s="17"/>
      <c r="GM105" s="17"/>
      <c r="GN105" s="17"/>
      <c r="GO105" s="17"/>
      <c r="GP105" s="17"/>
      <c r="GQ105" s="17"/>
      <c r="GR105" s="17"/>
      <c r="GS105" s="17"/>
      <c r="GT105" s="17"/>
      <c r="GU105" s="17"/>
      <c r="GV105" s="17"/>
      <c r="GW105" s="17"/>
      <c r="GX105" s="17"/>
      <c r="GY105" s="17"/>
      <c r="GZ105" s="17"/>
      <c r="HA105" s="17"/>
      <c r="HB105" s="17"/>
      <c r="HC105" s="17"/>
      <c r="HD105" s="17"/>
      <c r="HE105" s="17"/>
      <c r="HF105" s="17"/>
      <c r="HG105" s="17"/>
      <c r="HH105" s="17"/>
    </row>
    <row r="106" spans="1:216" s="78" customFormat="1">
      <c r="A106" s="45">
        <v>4</v>
      </c>
      <c r="B106" s="161" t="s">
        <v>24</v>
      </c>
      <c r="C106" s="161" t="s">
        <v>148</v>
      </c>
      <c r="D106" s="161" t="s">
        <v>170</v>
      </c>
      <c r="E106" s="164"/>
      <c r="F106" s="162">
        <v>0.1</v>
      </c>
      <c r="G106" s="163"/>
      <c r="H106" s="163"/>
      <c r="I106" s="163"/>
      <c r="J106" s="163"/>
      <c r="K106" s="163"/>
      <c r="L106" s="163"/>
      <c r="M106" s="163"/>
      <c r="N106" s="16"/>
      <c r="O106" s="17"/>
      <c r="P106" s="17"/>
      <c r="Q106" s="17"/>
      <c r="R106" s="17"/>
      <c r="S106" s="17"/>
      <c r="T106" s="17"/>
      <c r="U106" s="17"/>
      <c r="V106" s="16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6"/>
      <c r="CN106" s="17"/>
      <c r="CO106" s="17"/>
      <c r="CP106" s="17"/>
      <c r="CQ106" s="17"/>
      <c r="CR106" s="17"/>
      <c r="CS106" s="17"/>
      <c r="CT106" s="17"/>
      <c r="CU106" s="16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6"/>
      <c r="ED106" s="17"/>
      <c r="EE106" s="17"/>
      <c r="EF106" s="17"/>
      <c r="EG106" s="17"/>
      <c r="EH106" s="17"/>
      <c r="EI106" s="17"/>
      <c r="EJ106" s="17"/>
      <c r="EK106" s="16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6"/>
      <c r="FT106" s="17"/>
      <c r="FU106" s="17"/>
      <c r="FV106" s="17"/>
      <c r="FW106" s="17"/>
      <c r="FX106" s="17"/>
      <c r="FY106" s="17"/>
      <c r="FZ106" s="17"/>
      <c r="GA106" s="16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</row>
    <row r="107" spans="1:216" s="78" customFormat="1">
      <c r="A107" s="45"/>
      <c r="B107" s="292"/>
      <c r="C107" s="161" t="s">
        <v>102</v>
      </c>
      <c r="D107" s="161" t="s">
        <v>171</v>
      </c>
      <c r="E107" s="164">
        <v>0.89</v>
      </c>
      <c r="F107" s="164">
        <f>F106*E107</f>
        <v>8.900000000000001E-2</v>
      </c>
      <c r="G107" s="162"/>
      <c r="H107" s="162"/>
      <c r="I107" s="174"/>
      <c r="J107" s="174"/>
      <c r="K107" s="163"/>
      <c r="L107" s="163"/>
      <c r="M107" s="162"/>
      <c r="N107" s="16"/>
      <c r="O107" s="17"/>
      <c r="P107" s="17"/>
      <c r="Q107" s="17"/>
      <c r="R107" s="17"/>
      <c r="S107" s="17"/>
      <c r="T107" s="17"/>
      <c r="U107" s="17"/>
      <c r="V107" s="16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6"/>
      <c r="CN107" s="17"/>
      <c r="CO107" s="17"/>
      <c r="CP107" s="17"/>
      <c r="CQ107" s="17"/>
      <c r="CR107" s="17"/>
      <c r="CS107" s="17"/>
      <c r="CT107" s="17"/>
      <c r="CU107" s="16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6"/>
      <c r="ED107" s="17"/>
      <c r="EE107" s="17"/>
      <c r="EF107" s="17"/>
      <c r="EG107" s="17"/>
      <c r="EH107" s="17"/>
      <c r="EI107" s="17"/>
      <c r="EJ107" s="17"/>
      <c r="EK107" s="16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6"/>
      <c r="FT107" s="17"/>
      <c r="FU107" s="17"/>
      <c r="FV107" s="17"/>
      <c r="FW107" s="17"/>
      <c r="FX107" s="17"/>
      <c r="FY107" s="17"/>
      <c r="FZ107" s="17"/>
      <c r="GA107" s="16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</row>
    <row r="108" spans="1:216" s="78" customFormat="1">
      <c r="A108" s="45"/>
      <c r="B108" s="161"/>
      <c r="C108" s="161" t="s">
        <v>66</v>
      </c>
      <c r="D108" s="161" t="s">
        <v>61</v>
      </c>
      <c r="E108" s="164">
        <v>0.37</v>
      </c>
      <c r="F108" s="164">
        <f>F106*E108</f>
        <v>3.6999999999999998E-2</v>
      </c>
      <c r="G108" s="163"/>
      <c r="H108" s="174"/>
      <c r="I108" s="174"/>
      <c r="J108" s="174"/>
      <c r="K108" s="162"/>
      <c r="L108" s="162"/>
      <c r="M108" s="162"/>
      <c r="N108" s="16"/>
      <c r="O108" s="17"/>
      <c r="P108" s="17"/>
      <c r="Q108" s="17"/>
      <c r="R108" s="17"/>
      <c r="S108" s="17"/>
      <c r="T108" s="17"/>
      <c r="U108" s="17"/>
      <c r="V108" s="16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6"/>
      <c r="CN108" s="17"/>
      <c r="CO108" s="17"/>
      <c r="CP108" s="17"/>
      <c r="CQ108" s="17"/>
      <c r="CR108" s="17"/>
      <c r="CS108" s="17"/>
      <c r="CT108" s="17"/>
      <c r="CU108" s="16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6"/>
      <c r="ED108" s="17"/>
      <c r="EE108" s="17"/>
      <c r="EF108" s="17"/>
      <c r="EG108" s="17"/>
      <c r="EH108" s="17"/>
      <c r="EI108" s="17"/>
      <c r="EJ108" s="17"/>
      <c r="EK108" s="16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6"/>
      <c r="FT108" s="17"/>
      <c r="FU108" s="17"/>
      <c r="FV108" s="17"/>
      <c r="FW108" s="17"/>
      <c r="FX108" s="17"/>
      <c r="FY108" s="17"/>
      <c r="FZ108" s="17"/>
      <c r="GA108" s="16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</row>
    <row r="109" spans="1:216" s="78" customFormat="1">
      <c r="A109" s="45"/>
      <c r="B109" s="161"/>
      <c r="C109" s="161" t="s">
        <v>105</v>
      </c>
      <c r="D109" s="161" t="s">
        <v>170</v>
      </c>
      <c r="E109" s="164">
        <v>1.1499999999999999</v>
      </c>
      <c r="F109" s="164">
        <f>F106*E109</f>
        <v>0.11499999999999999</v>
      </c>
      <c r="G109" s="163"/>
      <c r="H109" s="174"/>
      <c r="I109" s="162"/>
      <c r="J109" s="162"/>
      <c r="K109" s="163"/>
      <c r="L109" s="163"/>
      <c r="M109" s="162"/>
      <c r="N109" s="16"/>
      <c r="O109" s="17"/>
      <c r="P109" s="17"/>
      <c r="Q109" s="17"/>
      <c r="R109" s="17"/>
      <c r="S109" s="17"/>
      <c r="T109" s="17"/>
      <c r="U109" s="17"/>
      <c r="V109" s="16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6"/>
      <c r="CN109" s="17"/>
      <c r="CO109" s="17"/>
      <c r="CP109" s="17"/>
      <c r="CQ109" s="17"/>
      <c r="CR109" s="17"/>
      <c r="CS109" s="17"/>
      <c r="CT109" s="17"/>
      <c r="CU109" s="16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6"/>
      <c r="ED109" s="17"/>
      <c r="EE109" s="17"/>
      <c r="EF109" s="17"/>
      <c r="EG109" s="17"/>
      <c r="EH109" s="17"/>
      <c r="EI109" s="17"/>
      <c r="EJ109" s="17"/>
      <c r="EK109" s="16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6"/>
      <c r="FT109" s="17"/>
      <c r="FU109" s="17"/>
      <c r="FV109" s="17"/>
      <c r="FW109" s="17"/>
      <c r="FX109" s="17"/>
      <c r="FY109" s="17"/>
      <c r="FZ109" s="17"/>
      <c r="GA109" s="16"/>
      <c r="GB109" s="17"/>
      <c r="GC109" s="17"/>
      <c r="GD109" s="17"/>
      <c r="GE109" s="17"/>
      <c r="GF109" s="17"/>
      <c r="GG109" s="17"/>
      <c r="GH109" s="17"/>
      <c r="GI109" s="17"/>
      <c r="GJ109" s="17"/>
      <c r="GK109" s="17"/>
      <c r="GL109" s="17"/>
      <c r="GM109" s="17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  <c r="HG109" s="17"/>
      <c r="HH109" s="17"/>
    </row>
    <row r="110" spans="1:216" s="78" customFormat="1">
      <c r="A110" s="29"/>
      <c r="B110" s="161"/>
      <c r="C110" s="161" t="s">
        <v>68</v>
      </c>
      <c r="D110" s="161" t="s">
        <v>61</v>
      </c>
      <c r="E110" s="164">
        <v>0.02</v>
      </c>
      <c r="F110" s="164">
        <f>F106*E110</f>
        <v>2E-3</v>
      </c>
      <c r="G110" s="163"/>
      <c r="H110" s="163"/>
      <c r="I110" s="162"/>
      <c r="J110" s="162"/>
      <c r="K110" s="163"/>
      <c r="L110" s="163"/>
      <c r="M110" s="162"/>
      <c r="N110" s="16"/>
      <c r="O110" s="17"/>
      <c r="P110" s="17"/>
      <c r="Q110" s="17"/>
      <c r="R110" s="17"/>
      <c r="S110" s="17"/>
      <c r="T110" s="17"/>
      <c r="U110" s="17"/>
      <c r="V110" s="16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6"/>
      <c r="CN110" s="17"/>
      <c r="CO110" s="17"/>
      <c r="CP110" s="17"/>
      <c r="CQ110" s="17"/>
      <c r="CR110" s="17"/>
      <c r="CS110" s="17"/>
      <c r="CT110" s="17"/>
      <c r="CU110" s="16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6"/>
      <c r="ED110" s="17"/>
      <c r="EE110" s="17"/>
      <c r="EF110" s="17"/>
      <c r="EG110" s="17"/>
      <c r="EH110" s="17"/>
      <c r="EI110" s="17"/>
      <c r="EJ110" s="17"/>
      <c r="EK110" s="16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6"/>
      <c r="FT110" s="17"/>
      <c r="FU110" s="17"/>
      <c r="FV110" s="17"/>
      <c r="FW110" s="17"/>
      <c r="FX110" s="17"/>
      <c r="FY110" s="17"/>
      <c r="FZ110" s="17"/>
      <c r="GA110" s="16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</row>
    <row r="111" spans="1:216" s="86" customFormat="1" ht="18.75" customHeight="1">
      <c r="A111" s="28">
        <v>5</v>
      </c>
      <c r="B111" s="283" t="s">
        <v>32</v>
      </c>
      <c r="C111" s="158" t="s">
        <v>149</v>
      </c>
      <c r="D111" s="158" t="s">
        <v>170</v>
      </c>
      <c r="E111" s="186"/>
      <c r="F111" s="159">
        <v>0.45</v>
      </c>
      <c r="G111" s="187"/>
      <c r="H111" s="187"/>
      <c r="I111" s="187"/>
      <c r="J111" s="187"/>
      <c r="K111" s="187"/>
      <c r="L111" s="187"/>
      <c r="M111" s="187"/>
      <c r="N111" s="16"/>
      <c r="O111" s="17"/>
      <c r="P111" s="17"/>
      <c r="Q111" s="17"/>
      <c r="R111" s="17"/>
      <c r="S111" s="17"/>
      <c r="T111" s="17"/>
      <c r="U111" s="17"/>
      <c r="V111" s="16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6"/>
      <c r="CN111" s="17"/>
      <c r="CO111" s="17"/>
      <c r="CP111" s="17"/>
      <c r="CQ111" s="17"/>
      <c r="CR111" s="17"/>
      <c r="CS111" s="17"/>
      <c r="CT111" s="17"/>
      <c r="CU111" s="16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6"/>
      <c r="ED111" s="17"/>
      <c r="EE111" s="17"/>
      <c r="EF111" s="17"/>
      <c r="EG111" s="17"/>
      <c r="EH111" s="17"/>
      <c r="EI111" s="17"/>
      <c r="EJ111" s="17"/>
      <c r="EK111" s="16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6"/>
      <c r="FT111" s="17"/>
      <c r="FU111" s="17"/>
      <c r="FV111" s="17"/>
      <c r="FW111" s="17"/>
      <c r="FX111" s="17"/>
      <c r="FY111" s="17"/>
      <c r="FZ111" s="17"/>
      <c r="GA111" s="16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</row>
    <row r="112" spans="1:216" s="78" customFormat="1">
      <c r="A112" s="45"/>
      <c r="B112" s="161"/>
      <c r="C112" s="161" t="s">
        <v>102</v>
      </c>
      <c r="D112" s="161" t="s">
        <v>171</v>
      </c>
      <c r="E112" s="164">
        <v>4.46</v>
      </c>
      <c r="F112" s="164">
        <f>F111*E112</f>
        <v>2.0070000000000001</v>
      </c>
      <c r="G112" s="162"/>
      <c r="H112" s="161"/>
      <c r="I112" s="163"/>
      <c r="J112" s="163"/>
      <c r="K112" s="163"/>
      <c r="L112" s="163"/>
      <c r="M112" s="162"/>
      <c r="N112" s="16"/>
      <c r="O112" s="17"/>
      <c r="P112" s="17"/>
      <c r="Q112" s="17"/>
      <c r="R112" s="17"/>
      <c r="S112" s="17"/>
      <c r="T112" s="17"/>
      <c r="U112" s="17"/>
      <c r="V112" s="16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6"/>
      <c r="CN112" s="17"/>
      <c r="CO112" s="17"/>
      <c r="CP112" s="17"/>
      <c r="CQ112" s="17"/>
      <c r="CR112" s="17"/>
      <c r="CS112" s="17"/>
      <c r="CT112" s="17"/>
      <c r="CU112" s="16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6"/>
      <c r="ED112" s="17"/>
      <c r="EE112" s="17"/>
      <c r="EF112" s="17"/>
      <c r="EG112" s="17"/>
      <c r="EH112" s="17"/>
      <c r="EI112" s="17"/>
      <c r="EJ112" s="17"/>
      <c r="EK112" s="16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6"/>
      <c r="FT112" s="17"/>
      <c r="FU112" s="17"/>
      <c r="FV112" s="17"/>
      <c r="FW112" s="17"/>
      <c r="FX112" s="17"/>
      <c r="FY112" s="17"/>
      <c r="FZ112" s="17"/>
      <c r="GA112" s="16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</row>
    <row r="113" spans="1:216" s="78" customFormat="1">
      <c r="A113" s="45"/>
      <c r="B113" s="161"/>
      <c r="C113" s="161" t="s">
        <v>66</v>
      </c>
      <c r="D113" s="161" t="s">
        <v>61</v>
      </c>
      <c r="E113" s="164">
        <v>1.21</v>
      </c>
      <c r="F113" s="164">
        <f>F111*E113</f>
        <v>0.54449999999999998</v>
      </c>
      <c r="G113" s="163"/>
      <c r="H113" s="163"/>
      <c r="I113" s="163"/>
      <c r="J113" s="163"/>
      <c r="K113" s="162"/>
      <c r="L113" s="161"/>
      <c r="M113" s="162"/>
      <c r="N113" s="16"/>
      <c r="O113" s="17"/>
      <c r="P113" s="17"/>
      <c r="Q113" s="17"/>
      <c r="R113" s="17"/>
      <c r="S113" s="17"/>
      <c r="T113" s="17"/>
      <c r="U113" s="17"/>
      <c r="V113" s="16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6"/>
      <c r="CN113" s="17"/>
      <c r="CO113" s="17"/>
      <c r="CP113" s="17"/>
      <c r="CQ113" s="17"/>
      <c r="CR113" s="17"/>
      <c r="CS113" s="17"/>
      <c r="CT113" s="17"/>
      <c r="CU113" s="16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6"/>
      <c r="ED113" s="17"/>
      <c r="EE113" s="17"/>
      <c r="EF113" s="17"/>
      <c r="EG113" s="17"/>
      <c r="EH113" s="17"/>
      <c r="EI113" s="17"/>
      <c r="EJ113" s="17"/>
      <c r="EK113" s="16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6"/>
      <c r="FT113" s="17"/>
      <c r="FU113" s="17"/>
      <c r="FV113" s="17"/>
      <c r="FW113" s="17"/>
      <c r="FX113" s="17"/>
      <c r="FY113" s="17"/>
      <c r="FZ113" s="17"/>
      <c r="GA113" s="16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</row>
    <row r="114" spans="1:216" s="78" customFormat="1">
      <c r="A114" s="45"/>
      <c r="B114" s="297"/>
      <c r="C114" s="161" t="s">
        <v>150</v>
      </c>
      <c r="D114" s="161" t="s">
        <v>170</v>
      </c>
      <c r="E114" s="164">
        <v>1.0149999999999999</v>
      </c>
      <c r="F114" s="164">
        <f>F111*E114</f>
        <v>0.45674999999999999</v>
      </c>
      <c r="G114" s="163"/>
      <c r="H114" s="163"/>
      <c r="I114" s="162"/>
      <c r="J114" s="161"/>
      <c r="K114" s="163"/>
      <c r="L114" s="163"/>
      <c r="M114" s="162"/>
      <c r="N114" s="16"/>
      <c r="O114" s="17"/>
      <c r="P114" s="17"/>
      <c r="Q114" s="17"/>
      <c r="R114" s="17"/>
      <c r="S114" s="17"/>
      <c r="T114" s="17"/>
      <c r="U114" s="17"/>
      <c r="V114" s="16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6"/>
      <c r="CN114" s="17"/>
      <c r="CO114" s="17"/>
      <c r="CP114" s="17"/>
      <c r="CQ114" s="17"/>
      <c r="CR114" s="17"/>
      <c r="CS114" s="17"/>
      <c r="CT114" s="17"/>
      <c r="CU114" s="16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6"/>
      <c r="ED114" s="17"/>
      <c r="EE114" s="17"/>
      <c r="EF114" s="17"/>
      <c r="EG114" s="17"/>
      <c r="EH114" s="17"/>
      <c r="EI114" s="17"/>
      <c r="EJ114" s="17"/>
      <c r="EK114" s="16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6"/>
      <c r="FT114" s="17"/>
      <c r="FU114" s="17"/>
      <c r="FV114" s="17"/>
      <c r="FW114" s="17"/>
      <c r="FX114" s="17"/>
      <c r="FY114" s="17"/>
      <c r="FZ114" s="17"/>
      <c r="GA114" s="16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</row>
    <row r="115" spans="1:216" s="78" customFormat="1">
      <c r="A115" s="45"/>
      <c r="B115" s="161"/>
      <c r="C115" s="161" t="s">
        <v>77</v>
      </c>
      <c r="D115" s="161" t="s">
        <v>173</v>
      </c>
      <c r="E115" s="164">
        <v>1.1599999999999999</v>
      </c>
      <c r="F115" s="164">
        <f>F111*E115</f>
        <v>0.52200000000000002</v>
      </c>
      <c r="G115" s="163"/>
      <c r="H115" s="163"/>
      <c r="I115" s="162"/>
      <c r="J115" s="162"/>
      <c r="K115" s="163"/>
      <c r="L115" s="163"/>
      <c r="M115" s="162"/>
      <c r="N115" s="16"/>
      <c r="O115" s="17"/>
      <c r="P115" s="17"/>
      <c r="Q115" s="17"/>
      <c r="R115" s="17"/>
      <c r="S115" s="17"/>
      <c r="T115" s="17"/>
      <c r="U115" s="17"/>
      <c r="V115" s="16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6"/>
      <c r="CN115" s="17"/>
      <c r="CO115" s="17"/>
      <c r="CP115" s="17"/>
      <c r="CQ115" s="17"/>
      <c r="CR115" s="17"/>
      <c r="CS115" s="17"/>
      <c r="CT115" s="17"/>
      <c r="CU115" s="16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6"/>
      <c r="ED115" s="17"/>
      <c r="EE115" s="17"/>
      <c r="EF115" s="17"/>
      <c r="EG115" s="17"/>
      <c r="EH115" s="17"/>
      <c r="EI115" s="17"/>
      <c r="EJ115" s="17"/>
      <c r="EK115" s="16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6"/>
      <c r="FT115" s="17"/>
      <c r="FU115" s="17"/>
      <c r="FV115" s="17"/>
      <c r="FW115" s="17"/>
      <c r="FX115" s="17"/>
      <c r="FY115" s="17"/>
      <c r="FZ115" s="17"/>
      <c r="GA115" s="16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</row>
    <row r="116" spans="1:216" s="78" customFormat="1">
      <c r="A116" s="45"/>
      <c r="B116" s="161"/>
      <c r="C116" s="161" t="s">
        <v>151</v>
      </c>
      <c r="D116" s="161" t="s">
        <v>170</v>
      </c>
      <c r="E116" s="298">
        <f>0.0157+0.0044+0.00159</f>
        <v>2.1690000000000001E-2</v>
      </c>
      <c r="F116" s="162">
        <f>F111*E116</f>
        <v>9.7605000000000001E-3</v>
      </c>
      <c r="G116" s="163"/>
      <c r="H116" s="163"/>
      <c r="I116" s="162"/>
      <c r="J116" s="162"/>
      <c r="K116" s="163"/>
      <c r="L116" s="163"/>
      <c r="M116" s="162"/>
      <c r="N116" s="16"/>
      <c r="O116" s="17"/>
      <c r="P116" s="17"/>
      <c r="Q116" s="17"/>
      <c r="R116" s="17"/>
      <c r="S116" s="17"/>
      <c r="T116" s="17"/>
      <c r="U116" s="17"/>
      <c r="V116" s="16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6"/>
      <c r="CN116" s="17"/>
      <c r="CO116" s="17"/>
      <c r="CP116" s="17"/>
      <c r="CQ116" s="17"/>
      <c r="CR116" s="17"/>
      <c r="CS116" s="17"/>
      <c r="CT116" s="17"/>
      <c r="CU116" s="16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6"/>
      <c r="ED116" s="17"/>
      <c r="EE116" s="17"/>
      <c r="EF116" s="17"/>
      <c r="EG116" s="17"/>
      <c r="EH116" s="17"/>
      <c r="EI116" s="17"/>
      <c r="EJ116" s="17"/>
      <c r="EK116" s="16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6"/>
      <c r="FT116" s="17"/>
      <c r="FU116" s="17"/>
      <c r="FV116" s="17"/>
      <c r="FW116" s="17"/>
      <c r="FX116" s="17"/>
      <c r="FY116" s="17"/>
      <c r="FZ116" s="17"/>
      <c r="GA116" s="16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</row>
    <row r="117" spans="1:216" s="78" customFormat="1">
      <c r="A117" s="45"/>
      <c r="B117" s="161"/>
      <c r="C117" s="161" t="s">
        <v>264</v>
      </c>
      <c r="D117" s="161" t="s">
        <v>172</v>
      </c>
      <c r="E117" s="299" t="s">
        <v>176</v>
      </c>
      <c r="F117" s="164">
        <v>5.0000000000000001E-3</v>
      </c>
      <c r="G117" s="163"/>
      <c r="H117" s="163"/>
      <c r="I117" s="207"/>
      <c r="J117" s="162"/>
      <c r="K117" s="163"/>
      <c r="L117" s="163"/>
      <c r="M117" s="162"/>
      <c r="N117" s="16"/>
      <c r="O117" s="17"/>
      <c r="P117" s="17"/>
      <c r="Q117" s="17"/>
      <c r="R117" s="17"/>
      <c r="S117" s="17"/>
      <c r="T117" s="17"/>
      <c r="U117" s="17"/>
      <c r="V117" s="16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6"/>
      <c r="CN117" s="17"/>
      <c r="CO117" s="17"/>
      <c r="CP117" s="17"/>
      <c r="CQ117" s="17"/>
      <c r="CR117" s="17"/>
      <c r="CS117" s="17"/>
      <c r="CT117" s="17"/>
      <c r="CU117" s="16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6"/>
      <c r="ED117" s="17"/>
      <c r="EE117" s="17"/>
      <c r="EF117" s="17"/>
      <c r="EG117" s="17"/>
      <c r="EH117" s="17"/>
      <c r="EI117" s="17"/>
      <c r="EJ117" s="17"/>
      <c r="EK117" s="16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6"/>
      <c r="FT117" s="17"/>
      <c r="FU117" s="17"/>
      <c r="FV117" s="17"/>
      <c r="FW117" s="17"/>
      <c r="FX117" s="17"/>
      <c r="FY117" s="17"/>
      <c r="FZ117" s="17"/>
      <c r="GA117" s="16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</row>
    <row r="118" spans="1:216" s="78" customFormat="1">
      <c r="A118" s="45"/>
      <c r="B118" s="161"/>
      <c r="C118" s="161" t="s">
        <v>245</v>
      </c>
      <c r="D118" s="161" t="s">
        <v>172</v>
      </c>
      <c r="E118" s="299" t="s">
        <v>176</v>
      </c>
      <c r="F118" s="164">
        <v>5.0000000000000001E-3</v>
      </c>
      <c r="G118" s="163"/>
      <c r="H118" s="163"/>
      <c r="I118" s="207"/>
      <c r="J118" s="162"/>
      <c r="K118" s="163"/>
      <c r="L118" s="163"/>
      <c r="M118" s="162"/>
      <c r="N118" s="16"/>
      <c r="O118" s="17"/>
      <c r="P118" s="17"/>
      <c r="Q118" s="17"/>
      <c r="R118" s="17"/>
      <c r="S118" s="17"/>
      <c r="T118" s="17"/>
      <c r="U118" s="17"/>
      <c r="V118" s="16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6"/>
      <c r="CN118" s="17"/>
      <c r="CO118" s="17"/>
      <c r="CP118" s="17"/>
      <c r="CQ118" s="17"/>
      <c r="CR118" s="17"/>
      <c r="CS118" s="17"/>
      <c r="CT118" s="17"/>
      <c r="CU118" s="16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6"/>
      <c r="ED118" s="17"/>
      <c r="EE118" s="17"/>
      <c r="EF118" s="17"/>
      <c r="EG118" s="17"/>
      <c r="EH118" s="17"/>
      <c r="EI118" s="17"/>
      <c r="EJ118" s="17"/>
      <c r="EK118" s="16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6"/>
      <c r="FT118" s="17"/>
      <c r="FU118" s="17"/>
      <c r="FV118" s="17"/>
      <c r="FW118" s="17"/>
      <c r="FX118" s="17"/>
      <c r="FY118" s="17"/>
      <c r="FZ118" s="17"/>
      <c r="GA118" s="16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</row>
    <row r="119" spans="1:216" s="78" customFormat="1">
      <c r="A119" s="29"/>
      <c r="B119" s="161"/>
      <c r="C119" s="161" t="s">
        <v>68</v>
      </c>
      <c r="D119" s="161" t="s">
        <v>61</v>
      </c>
      <c r="E119" s="164">
        <v>0.31</v>
      </c>
      <c r="F119" s="162">
        <f>F111*E119</f>
        <v>0.13950000000000001</v>
      </c>
      <c r="G119" s="163"/>
      <c r="H119" s="163"/>
      <c r="I119" s="162"/>
      <c r="J119" s="162"/>
      <c r="K119" s="163"/>
      <c r="L119" s="163"/>
      <c r="M119" s="162"/>
      <c r="N119" s="16"/>
      <c r="O119" s="17"/>
      <c r="P119" s="17"/>
      <c r="Q119" s="17"/>
      <c r="R119" s="17"/>
      <c r="S119" s="17"/>
      <c r="T119" s="17"/>
      <c r="U119" s="17"/>
      <c r="V119" s="16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6"/>
      <c r="CN119" s="17"/>
      <c r="CO119" s="17"/>
      <c r="CP119" s="17"/>
      <c r="CQ119" s="17"/>
      <c r="CR119" s="17"/>
      <c r="CS119" s="17"/>
      <c r="CT119" s="17"/>
      <c r="CU119" s="16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6"/>
      <c r="ED119" s="17"/>
      <c r="EE119" s="17"/>
      <c r="EF119" s="17"/>
      <c r="EG119" s="17"/>
      <c r="EH119" s="17"/>
      <c r="EI119" s="17"/>
      <c r="EJ119" s="17"/>
      <c r="EK119" s="16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6"/>
      <c r="FT119" s="17"/>
      <c r="FU119" s="17"/>
      <c r="FV119" s="17"/>
      <c r="FW119" s="17"/>
      <c r="FX119" s="17"/>
      <c r="FY119" s="17"/>
      <c r="FZ119" s="17"/>
      <c r="GA119" s="16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</row>
    <row r="120" spans="1:216" s="46" customFormat="1" ht="29.25">
      <c r="A120" s="47">
        <v>6</v>
      </c>
      <c r="B120" s="282" t="s">
        <v>38</v>
      </c>
      <c r="C120" s="176" t="s">
        <v>152</v>
      </c>
      <c r="D120" s="161" t="s">
        <v>170</v>
      </c>
      <c r="E120" s="161"/>
      <c r="F120" s="162">
        <v>0.3</v>
      </c>
      <c r="G120" s="179"/>
      <c r="H120" s="179"/>
      <c r="I120" s="179"/>
      <c r="J120" s="179"/>
      <c r="K120" s="179"/>
      <c r="L120" s="179"/>
      <c r="M120" s="179"/>
      <c r="N120" s="16"/>
      <c r="O120" s="17"/>
      <c r="P120" s="17"/>
      <c r="Q120" s="17"/>
      <c r="R120" s="17"/>
      <c r="S120" s="17"/>
      <c r="T120" s="17"/>
      <c r="U120" s="17"/>
      <c r="V120" s="16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6"/>
      <c r="CN120" s="17"/>
      <c r="CO120" s="17"/>
      <c r="CP120" s="17"/>
      <c r="CQ120" s="17"/>
      <c r="CR120" s="17"/>
      <c r="CS120" s="17"/>
      <c r="CT120" s="17"/>
      <c r="CU120" s="16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6"/>
      <c r="ED120" s="17"/>
      <c r="EE120" s="17"/>
      <c r="EF120" s="17"/>
      <c r="EG120" s="17"/>
      <c r="EH120" s="17"/>
      <c r="EI120" s="17"/>
      <c r="EJ120" s="17"/>
      <c r="EK120" s="16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6"/>
      <c r="FT120" s="17"/>
      <c r="FU120" s="17"/>
      <c r="FV120" s="17"/>
      <c r="FW120" s="17"/>
      <c r="FX120" s="17"/>
      <c r="FY120" s="17"/>
      <c r="FZ120" s="17"/>
      <c r="GA120" s="16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</row>
    <row r="121" spans="1:216" s="46" customFormat="1">
      <c r="A121" s="45"/>
      <c r="B121" s="161"/>
      <c r="C121" s="161" t="s">
        <v>102</v>
      </c>
      <c r="D121" s="161" t="s">
        <v>171</v>
      </c>
      <c r="E121" s="164">
        <v>23.8</v>
      </c>
      <c r="F121" s="162">
        <f>F120*E121</f>
        <v>7.14</v>
      </c>
      <c r="G121" s="162"/>
      <c r="H121" s="161"/>
      <c r="I121" s="179"/>
      <c r="J121" s="179"/>
      <c r="K121" s="179"/>
      <c r="L121" s="179"/>
      <c r="M121" s="162"/>
      <c r="N121" s="16"/>
      <c r="O121" s="17"/>
      <c r="P121" s="17"/>
      <c r="Q121" s="17"/>
      <c r="R121" s="17"/>
      <c r="S121" s="17"/>
      <c r="T121" s="17"/>
      <c r="U121" s="17"/>
      <c r="V121" s="16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6"/>
      <c r="CN121" s="17"/>
      <c r="CO121" s="17"/>
      <c r="CP121" s="17"/>
      <c r="CQ121" s="17"/>
      <c r="CR121" s="17"/>
      <c r="CS121" s="17"/>
      <c r="CT121" s="17"/>
      <c r="CU121" s="16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6"/>
      <c r="ED121" s="17"/>
      <c r="EE121" s="17"/>
      <c r="EF121" s="17"/>
      <c r="EG121" s="17"/>
      <c r="EH121" s="17"/>
      <c r="EI121" s="17"/>
      <c r="EJ121" s="17"/>
      <c r="EK121" s="16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6"/>
      <c r="FT121" s="17"/>
      <c r="FU121" s="17"/>
      <c r="FV121" s="17"/>
      <c r="FW121" s="17"/>
      <c r="FX121" s="17"/>
      <c r="FY121" s="17"/>
      <c r="FZ121" s="17"/>
      <c r="GA121" s="16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</row>
    <row r="122" spans="1:216" s="46" customFormat="1">
      <c r="A122" s="45"/>
      <c r="B122" s="161"/>
      <c r="C122" s="161" t="s">
        <v>66</v>
      </c>
      <c r="D122" s="161" t="s">
        <v>61</v>
      </c>
      <c r="E122" s="164">
        <v>2.1</v>
      </c>
      <c r="F122" s="162">
        <f>F120*E122</f>
        <v>0.63</v>
      </c>
      <c r="G122" s="179"/>
      <c r="H122" s="179"/>
      <c r="I122" s="179"/>
      <c r="J122" s="179"/>
      <c r="K122" s="162"/>
      <c r="L122" s="161"/>
      <c r="M122" s="162"/>
      <c r="N122" s="16"/>
      <c r="O122" s="17"/>
      <c r="P122" s="17"/>
      <c r="Q122" s="17"/>
      <c r="R122" s="17"/>
      <c r="S122" s="17"/>
      <c r="T122" s="17"/>
      <c r="U122" s="17"/>
      <c r="V122" s="16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6"/>
      <c r="CN122" s="17"/>
      <c r="CO122" s="17"/>
      <c r="CP122" s="17"/>
      <c r="CQ122" s="17"/>
      <c r="CR122" s="17"/>
      <c r="CS122" s="17"/>
      <c r="CT122" s="17"/>
      <c r="CU122" s="16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6"/>
      <c r="ED122" s="17"/>
      <c r="EE122" s="17"/>
      <c r="EF122" s="17"/>
      <c r="EG122" s="17"/>
      <c r="EH122" s="17"/>
      <c r="EI122" s="17"/>
      <c r="EJ122" s="17"/>
      <c r="EK122" s="16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6"/>
      <c r="FT122" s="17"/>
      <c r="FU122" s="17"/>
      <c r="FV122" s="17"/>
      <c r="FW122" s="17"/>
      <c r="FX122" s="17"/>
      <c r="FY122" s="17"/>
      <c r="FZ122" s="17"/>
      <c r="GA122" s="16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</row>
    <row r="123" spans="1:216" s="46" customFormat="1">
      <c r="A123" s="47"/>
      <c r="B123" s="161"/>
      <c r="C123" s="161" t="s">
        <v>153</v>
      </c>
      <c r="D123" s="161" t="s">
        <v>170</v>
      </c>
      <c r="E123" s="162">
        <v>1</v>
      </c>
      <c r="F123" s="162">
        <f>F120*E123</f>
        <v>0.3</v>
      </c>
      <c r="G123" s="179"/>
      <c r="H123" s="179"/>
      <c r="I123" s="162"/>
      <c r="J123" s="161"/>
      <c r="K123" s="179"/>
      <c r="L123" s="179"/>
      <c r="M123" s="207"/>
      <c r="N123" s="16"/>
      <c r="O123" s="17"/>
      <c r="P123" s="17"/>
      <c r="Q123" s="17"/>
      <c r="R123" s="17"/>
      <c r="S123" s="17"/>
      <c r="T123" s="17"/>
      <c r="U123" s="17"/>
      <c r="V123" s="16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6"/>
      <c r="CN123" s="17"/>
      <c r="CO123" s="17"/>
      <c r="CP123" s="17"/>
      <c r="CQ123" s="17"/>
      <c r="CR123" s="17"/>
      <c r="CS123" s="17"/>
      <c r="CT123" s="17"/>
      <c r="CU123" s="16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6"/>
      <c r="ED123" s="17"/>
      <c r="EE123" s="17"/>
      <c r="EF123" s="17"/>
      <c r="EG123" s="17"/>
      <c r="EH123" s="17"/>
      <c r="EI123" s="17"/>
      <c r="EJ123" s="17"/>
      <c r="EK123" s="16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6"/>
      <c r="FT123" s="17"/>
      <c r="FU123" s="17"/>
      <c r="FV123" s="17"/>
      <c r="FW123" s="17"/>
      <c r="FX123" s="17"/>
      <c r="FY123" s="17"/>
      <c r="FZ123" s="17"/>
      <c r="GA123" s="16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</row>
    <row r="124" spans="1:216" s="46" customFormat="1">
      <c r="A124" s="47"/>
      <c r="B124" s="161"/>
      <c r="C124" s="161" t="s">
        <v>154</v>
      </c>
      <c r="D124" s="161" t="s">
        <v>179</v>
      </c>
      <c r="E124" s="161">
        <v>7.2</v>
      </c>
      <c r="F124" s="162">
        <f>F120*E124</f>
        <v>2.16</v>
      </c>
      <c r="G124" s="179"/>
      <c r="H124" s="179"/>
      <c r="I124" s="162"/>
      <c r="J124" s="161"/>
      <c r="K124" s="179"/>
      <c r="L124" s="179"/>
      <c r="M124" s="162"/>
      <c r="N124" s="16"/>
      <c r="O124" s="17"/>
      <c r="P124" s="17"/>
      <c r="Q124" s="17"/>
      <c r="R124" s="17"/>
      <c r="S124" s="17"/>
      <c r="T124" s="17"/>
      <c r="U124" s="17"/>
      <c r="V124" s="16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6"/>
      <c r="CN124" s="17"/>
      <c r="CO124" s="17"/>
      <c r="CP124" s="17"/>
      <c r="CQ124" s="17"/>
      <c r="CR124" s="17"/>
      <c r="CS124" s="17"/>
      <c r="CT124" s="17"/>
      <c r="CU124" s="16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6"/>
      <c r="ED124" s="17"/>
      <c r="EE124" s="17"/>
      <c r="EF124" s="17"/>
      <c r="EG124" s="17"/>
      <c r="EH124" s="17"/>
      <c r="EI124" s="17"/>
      <c r="EJ124" s="17"/>
      <c r="EK124" s="16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6"/>
      <c r="FT124" s="17"/>
      <c r="FU124" s="17"/>
      <c r="FV124" s="17"/>
      <c r="FW124" s="17"/>
      <c r="FX124" s="17"/>
      <c r="FY124" s="17"/>
      <c r="FZ124" s="17"/>
      <c r="GA124" s="16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</row>
    <row r="125" spans="1:216" s="46" customFormat="1">
      <c r="A125" s="47"/>
      <c r="B125" s="161"/>
      <c r="C125" s="161" t="s">
        <v>155</v>
      </c>
      <c r="D125" s="161" t="s">
        <v>179</v>
      </c>
      <c r="E125" s="161">
        <v>1.96</v>
      </c>
      <c r="F125" s="164">
        <f>F120*E125</f>
        <v>0.58799999999999997</v>
      </c>
      <c r="G125" s="179"/>
      <c r="H125" s="179"/>
      <c r="I125" s="207"/>
      <c r="J125" s="161"/>
      <c r="K125" s="179"/>
      <c r="L125" s="179"/>
      <c r="M125" s="207"/>
      <c r="N125" s="16"/>
      <c r="O125" s="17"/>
      <c r="P125" s="17"/>
      <c r="Q125" s="17"/>
      <c r="R125" s="17"/>
      <c r="S125" s="17"/>
      <c r="T125" s="17"/>
      <c r="U125" s="17"/>
      <c r="V125" s="16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6"/>
      <c r="CN125" s="17"/>
      <c r="CO125" s="17"/>
      <c r="CP125" s="17"/>
      <c r="CQ125" s="17"/>
      <c r="CR125" s="17"/>
      <c r="CS125" s="17"/>
      <c r="CT125" s="17"/>
      <c r="CU125" s="16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6"/>
      <c r="ED125" s="17"/>
      <c r="EE125" s="17"/>
      <c r="EF125" s="17"/>
      <c r="EG125" s="17"/>
      <c r="EH125" s="17"/>
      <c r="EI125" s="17"/>
      <c r="EJ125" s="17"/>
      <c r="EK125" s="16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6"/>
      <c r="FT125" s="17"/>
      <c r="FU125" s="17"/>
      <c r="FV125" s="17"/>
      <c r="FW125" s="17"/>
      <c r="FX125" s="17"/>
      <c r="FY125" s="17"/>
      <c r="FZ125" s="17"/>
      <c r="GA125" s="16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</row>
    <row r="126" spans="1:216" s="46" customFormat="1">
      <c r="A126" s="29"/>
      <c r="B126" s="161"/>
      <c r="C126" s="161" t="s">
        <v>68</v>
      </c>
      <c r="D126" s="161" t="s">
        <v>61</v>
      </c>
      <c r="E126" s="164">
        <v>3.44</v>
      </c>
      <c r="F126" s="164">
        <f>F120*E126</f>
        <v>1.032</v>
      </c>
      <c r="G126" s="179"/>
      <c r="H126" s="179"/>
      <c r="I126" s="162"/>
      <c r="J126" s="161"/>
      <c r="K126" s="179"/>
      <c r="L126" s="179"/>
      <c r="M126" s="162"/>
      <c r="N126" s="16"/>
      <c r="O126" s="17"/>
      <c r="P126" s="17"/>
      <c r="Q126" s="17"/>
      <c r="R126" s="17"/>
      <c r="S126" s="17"/>
      <c r="T126" s="17"/>
      <c r="U126" s="17"/>
      <c r="V126" s="16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6"/>
      <c r="CN126" s="17"/>
      <c r="CO126" s="17"/>
      <c r="CP126" s="17"/>
      <c r="CQ126" s="17"/>
      <c r="CR126" s="17"/>
      <c r="CS126" s="17"/>
      <c r="CT126" s="17"/>
      <c r="CU126" s="16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6"/>
      <c r="ED126" s="17"/>
      <c r="EE126" s="17"/>
      <c r="EF126" s="17"/>
      <c r="EG126" s="17"/>
      <c r="EH126" s="17"/>
      <c r="EI126" s="17"/>
      <c r="EJ126" s="17"/>
      <c r="EK126" s="16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6"/>
      <c r="FT126" s="17"/>
      <c r="FU126" s="17"/>
      <c r="FV126" s="17"/>
      <c r="FW126" s="17"/>
      <c r="FX126" s="17"/>
      <c r="FY126" s="17"/>
      <c r="FZ126" s="17"/>
      <c r="GA126" s="16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</row>
    <row r="127" spans="1:216" s="46" customFormat="1" ht="17.25" customHeight="1">
      <c r="A127" s="47">
        <v>7</v>
      </c>
      <c r="B127" s="161" t="s">
        <v>33</v>
      </c>
      <c r="C127" s="161" t="s">
        <v>156</v>
      </c>
      <c r="D127" s="161" t="s">
        <v>172</v>
      </c>
      <c r="E127" s="161"/>
      <c r="F127" s="161">
        <v>0.38500000000000001</v>
      </c>
      <c r="G127" s="163"/>
      <c r="H127" s="163"/>
      <c r="I127" s="163"/>
      <c r="J127" s="163"/>
      <c r="K127" s="162"/>
      <c r="L127" s="161"/>
      <c r="M127" s="162"/>
      <c r="N127" s="16"/>
      <c r="O127" s="17"/>
      <c r="P127" s="17"/>
      <c r="Q127" s="17"/>
      <c r="R127" s="17"/>
      <c r="S127" s="17"/>
      <c r="T127" s="17"/>
      <c r="U127" s="17"/>
      <c r="V127" s="16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6"/>
      <c r="CN127" s="17"/>
      <c r="CO127" s="17"/>
      <c r="CP127" s="17"/>
      <c r="CQ127" s="17"/>
      <c r="CR127" s="17"/>
      <c r="CS127" s="17"/>
      <c r="CT127" s="17"/>
      <c r="CU127" s="16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6"/>
      <c r="ED127" s="17"/>
      <c r="EE127" s="17"/>
      <c r="EF127" s="17"/>
      <c r="EG127" s="17"/>
      <c r="EH127" s="17"/>
      <c r="EI127" s="17"/>
      <c r="EJ127" s="17"/>
      <c r="EK127" s="16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6"/>
      <c r="FT127" s="17"/>
      <c r="FU127" s="17"/>
      <c r="FV127" s="17"/>
      <c r="FW127" s="17"/>
      <c r="FX127" s="17"/>
      <c r="FY127" s="17"/>
      <c r="FZ127" s="17"/>
      <c r="GA127" s="16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</row>
    <row r="128" spans="1:216" s="46" customFormat="1">
      <c r="A128" s="45"/>
      <c r="B128" s="161"/>
      <c r="C128" s="161" t="s">
        <v>102</v>
      </c>
      <c r="D128" s="161" t="s">
        <v>171</v>
      </c>
      <c r="E128" s="164">
        <v>24.6</v>
      </c>
      <c r="F128" s="164">
        <f>F127*E128</f>
        <v>9.4710000000000001</v>
      </c>
      <c r="G128" s="162"/>
      <c r="H128" s="162"/>
      <c r="I128" s="174"/>
      <c r="J128" s="174"/>
      <c r="K128" s="174"/>
      <c r="L128" s="174"/>
      <c r="M128" s="162"/>
      <c r="N128" s="16"/>
      <c r="O128" s="17"/>
      <c r="P128" s="17"/>
      <c r="Q128" s="17"/>
      <c r="R128" s="17"/>
      <c r="S128" s="17"/>
      <c r="T128" s="17"/>
      <c r="U128" s="17"/>
      <c r="V128" s="16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6"/>
      <c r="CN128" s="17"/>
      <c r="CO128" s="17"/>
      <c r="CP128" s="17"/>
      <c r="CQ128" s="17"/>
      <c r="CR128" s="17"/>
      <c r="CS128" s="17"/>
      <c r="CT128" s="17"/>
      <c r="CU128" s="16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6"/>
      <c r="ED128" s="17"/>
      <c r="EE128" s="17"/>
      <c r="EF128" s="17"/>
      <c r="EG128" s="17"/>
      <c r="EH128" s="17"/>
      <c r="EI128" s="17"/>
      <c r="EJ128" s="17"/>
      <c r="EK128" s="16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6"/>
      <c r="FT128" s="17"/>
      <c r="FU128" s="17"/>
      <c r="FV128" s="17"/>
      <c r="FW128" s="17"/>
      <c r="FX128" s="17"/>
      <c r="FY128" s="17"/>
      <c r="FZ128" s="17"/>
      <c r="GA128" s="16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</row>
    <row r="129" spans="1:216" s="46" customFormat="1">
      <c r="A129" s="45"/>
      <c r="B129" s="161"/>
      <c r="C129" s="161" t="s">
        <v>66</v>
      </c>
      <c r="D129" s="161" t="s">
        <v>61</v>
      </c>
      <c r="E129" s="164">
        <v>0.95</v>
      </c>
      <c r="F129" s="164">
        <f>F127*E129</f>
        <v>0.36574999999999996</v>
      </c>
      <c r="G129" s="163"/>
      <c r="H129" s="174"/>
      <c r="I129" s="174"/>
      <c r="J129" s="174"/>
      <c r="K129" s="162"/>
      <c r="L129" s="162"/>
      <c r="M129" s="162"/>
      <c r="N129" s="16"/>
      <c r="O129" s="17"/>
      <c r="P129" s="17"/>
      <c r="Q129" s="17"/>
      <c r="R129" s="17"/>
      <c r="S129" s="17"/>
      <c r="T129" s="17"/>
      <c r="U129" s="17"/>
      <c r="V129" s="16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6"/>
      <c r="CN129" s="17"/>
      <c r="CO129" s="17"/>
      <c r="CP129" s="17"/>
      <c r="CQ129" s="17"/>
      <c r="CR129" s="17"/>
      <c r="CS129" s="17"/>
      <c r="CT129" s="17"/>
      <c r="CU129" s="16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6"/>
      <c r="ED129" s="17"/>
      <c r="EE129" s="17"/>
      <c r="EF129" s="17"/>
      <c r="EG129" s="17"/>
      <c r="EH129" s="17"/>
      <c r="EI129" s="17"/>
      <c r="EJ129" s="17"/>
      <c r="EK129" s="16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6"/>
      <c r="FT129" s="17"/>
      <c r="FU129" s="17"/>
      <c r="FV129" s="17"/>
      <c r="FW129" s="17"/>
      <c r="FX129" s="17"/>
      <c r="FY129" s="17"/>
      <c r="FZ129" s="17"/>
      <c r="GA129" s="16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</row>
    <row r="130" spans="1:216" s="46" customFormat="1">
      <c r="A130" s="47"/>
      <c r="B130" s="297" t="s">
        <v>212</v>
      </c>
      <c r="C130" s="161" t="s">
        <v>265</v>
      </c>
      <c r="D130" s="161" t="s">
        <v>175</v>
      </c>
      <c r="E130" s="161">
        <v>0.59</v>
      </c>
      <c r="F130" s="164">
        <f>F127*E130</f>
        <v>0.22714999999999999</v>
      </c>
      <c r="G130" s="163"/>
      <c r="H130" s="174"/>
      <c r="I130" s="162"/>
      <c r="J130" s="162"/>
      <c r="K130" s="162"/>
      <c r="L130" s="162"/>
      <c r="M130" s="162"/>
      <c r="N130" s="16"/>
      <c r="O130" s="17"/>
      <c r="P130" s="17"/>
      <c r="Q130" s="17"/>
      <c r="R130" s="17"/>
      <c r="S130" s="17"/>
      <c r="T130" s="17"/>
      <c r="U130" s="17"/>
      <c r="V130" s="16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6"/>
      <c r="CN130" s="17"/>
      <c r="CO130" s="17"/>
      <c r="CP130" s="17"/>
      <c r="CQ130" s="17"/>
      <c r="CR130" s="17"/>
      <c r="CS130" s="17"/>
      <c r="CT130" s="17"/>
      <c r="CU130" s="16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6"/>
      <c r="ED130" s="17"/>
      <c r="EE130" s="17"/>
      <c r="EF130" s="17"/>
      <c r="EG130" s="17"/>
      <c r="EH130" s="17"/>
      <c r="EI130" s="17"/>
      <c r="EJ130" s="17"/>
      <c r="EK130" s="16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6"/>
      <c r="FT130" s="17"/>
      <c r="FU130" s="17"/>
      <c r="FV130" s="17"/>
      <c r="FW130" s="17"/>
      <c r="FX130" s="17"/>
      <c r="FY130" s="17"/>
      <c r="FZ130" s="17"/>
      <c r="GA130" s="16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</row>
    <row r="131" spans="1:216" s="46" customFormat="1">
      <c r="A131" s="47"/>
      <c r="B131" s="297" t="s">
        <v>213</v>
      </c>
      <c r="C131" s="161" t="s">
        <v>157</v>
      </c>
      <c r="D131" s="161" t="s">
        <v>175</v>
      </c>
      <c r="E131" s="161">
        <v>1.22</v>
      </c>
      <c r="F131" s="162">
        <f>F127*E131</f>
        <v>0.46970000000000001</v>
      </c>
      <c r="G131" s="163"/>
      <c r="H131" s="174"/>
      <c r="I131" s="162"/>
      <c r="J131" s="162"/>
      <c r="K131" s="162"/>
      <c r="L131" s="162"/>
      <c r="M131" s="162"/>
      <c r="N131" s="16"/>
      <c r="O131" s="17"/>
      <c r="P131" s="17"/>
      <c r="Q131" s="17"/>
      <c r="R131" s="17"/>
      <c r="S131" s="17"/>
      <c r="T131" s="17"/>
      <c r="U131" s="17"/>
      <c r="V131" s="16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6"/>
      <c r="CN131" s="17"/>
      <c r="CO131" s="17"/>
      <c r="CP131" s="17"/>
      <c r="CQ131" s="17"/>
      <c r="CR131" s="17"/>
      <c r="CS131" s="17"/>
      <c r="CT131" s="17"/>
      <c r="CU131" s="16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6"/>
      <c r="ED131" s="17"/>
      <c r="EE131" s="17"/>
      <c r="EF131" s="17"/>
      <c r="EG131" s="17"/>
      <c r="EH131" s="17"/>
      <c r="EI131" s="17"/>
      <c r="EJ131" s="17"/>
      <c r="EK131" s="16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6"/>
      <c r="FT131" s="17"/>
      <c r="FU131" s="17"/>
      <c r="FV131" s="17"/>
      <c r="FW131" s="17"/>
      <c r="FX131" s="17"/>
      <c r="FY131" s="17"/>
      <c r="FZ131" s="17"/>
      <c r="GA131" s="16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</row>
    <row r="132" spans="1:216" s="46" customFormat="1">
      <c r="A132" s="47"/>
      <c r="B132" s="161"/>
      <c r="C132" s="161" t="s">
        <v>158</v>
      </c>
      <c r="D132" s="161" t="s">
        <v>172</v>
      </c>
      <c r="E132" s="162">
        <v>1</v>
      </c>
      <c r="F132" s="164">
        <f>F127*E132</f>
        <v>0.38500000000000001</v>
      </c>
      <c r="G132" s="163"/>
      <c r="H132" s="174"/>
      <c r="I132" s="162"/>
      <c r="J132" s="162"/>
      <c r="K132" s="174"/>
      <c r="L132" s="174"/>
      <c r="M132" s="207"/>
      <c r="N132" s="16"/>
      <c r="O132" s="17"/>
      <c r="P132" s="17"/>
      <c r="Q132" s="17"/>
      <c r="R132" s="17"/>
      <c r="S132" s="17"/>
      <c r="T132" s="17"/>
      <c r="U132" s="17"/>
      <c r="V132" s="16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6"/>
      <c r="CN132" s="17"/>
      <c r="CO132" s="17"/>
      <c r="CP132" s="17"/>
      <c r="CQ132" s="17"/>
      <c r="CR132" s="17"/>
      <c r="CS132" s="17"/>
      <c r="CT132" s="17"/>
      <c r="CU132" s="16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6"/>
      <c r="ED132" s="17"/>
      <c r="EE132" s="17"/>
      <c r="EF132" s="17"/>
      <c r="EG132" s="17"/>
      <c r="EH132" s="17"/>
      <c r="EI132" s="17"/>
      <c r="EJ132" s="17"/>
      <c r="EK132" s="16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6"/>
      <c r="FT132" s="17"/>
      <c r="FU132" s="17"/>
      <c r="FV132" s="17"/>
      <c r="FW132" s="17"/>
      <c r="FX132" s="17"/>
      <c r="FY132" s="17"/>
      <c r="FZ132" s="17"/>
      <c r="GA132" s="16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</row>
    <row r="133" spans="1:216" s="46" customFormat="1">
      <c r="A133" s="47"/>
      <c r="B133" s="161"/>
      <c r="C133" s="161" t="s">
        <v>159</v>
      </c>
      <c r="D133" s="161" t="s">
        <v>179</v>
      </c>
      <c r="E133" s="161">
        <v>0.2</v>
      </c>
      <c r="F133" s="164">
        <f>F127*E133</f>
        <v>7.7000000000000013E-2</v>
      </c>
      <c r="G133" s="163"/>
      <c r="H133" s="174"/>
      <c r="I133" s="162"/>
      <c r="J133" s="162"/>
      <c r="K133" s="174"/>
      <c r="L133" s="174"/>
      <c r="M133" s="162"/>
      <c r="N133" s="16"/>
      <c r="O133" s="17"/>
      <c r="P133" s="17"/>
      <c r="Q133" s="17"/>
      <c r="R133" s="17"/>
      <c r="S133" s="17"/>
      <c r="T133" s="17"/>
      <c r="U133" s="17"/>
      <c r="V133" s="16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6"/>
      <c r="CN133" s="17"/>
      <c r="CO133" s="17"/>
      <c r="CP133" s="17"/>
      <c r="CQ133" s="17"/>
      <c r="CR133" s="17"/>
      <c r="CS133" s="17"/>
      <c r="CT133" s="17"/>
      <c r="CU133" s="16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6"/>
      <c r="ED133" s="17"/>
      <c r="EE133" s="17"/>
      <c r="EF133" s="17"/>
      <c r="EG133" s="17"/>
      <c r="EH133" s="17"/>
      <c r="EI133" s="17"/>
      <c r="EJ133" s="17"/>
      <c r="EK133" s="16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6"/>
      <c r="FT133" s="17"/>
      <c r="FU133" s="17"/>
      <c r="FV133" s="17"/>
      <c r="FW133" s="17"/>
      <c r="FX133" s="17"/>
      <c r="FY133" s="17"/>
      <c r="FZ133" s="17"/>
      <c r="GA133" s="16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</row>
    <row r="134" spans="1:216" s="46" customFormat="1">
      <c r="A134" s="45"/>
      <c r="B134" s="161"/>
      <c r="C134" s="161" t="s">
        <v>160</v>
      </c>
      <c r="D134" s="161" t="s">
        <v>179</v>
      </c>
      <c r="E134" s="164">
        <v>20.399999999999999</v>
      </c>
      <c r="F134" s="164">
        <f>F127*E134</f>
        <v>7.8539999999999992</v>
      </c>
      <c r="G134" s="163"/>
      <c r="H134" s="174"/>
      <c r="I134" s="162"/>
      <c r="J134" s="162"/>
      <c r="K134" s="174"/>
      <c r="L134" s="174"/>
      <c r="M134" s="162"/>
      <c r="N134" s="16"/>
      <c r="O134" s="17"/>
      <c r="P134" s="17"/>
      <c r="Q134" s="17"/>
      <c r="R134" s="17"/>
      <c r="S134" s="17"/>
      <c r="T134" s="17"/>
      <c r="U134" s="17"/>
      <c r="V134" s="16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6"/>
      <c r="CN134" s="17"/>
      <c r="CO134" s="17"/>
      <c r="CP134" s="17"/>
      <c r="CQ134" s="17"/>
      <c r="CR134" s="17"/>
      <c r="CS134" s="17"/>
      <c r="CT134" s="17"/>
      <c r="CU134" s="16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6"/>
      <c r="ED134" s="17"/>
      <c r="EE134" s="17"/>
      <c r="EF134" s="17"/>
      <c r="EG134" s="17"/>
      <c r="EH134" s="17"/>
      <c r="EI134" s="17"/>
      <c r="EJ134" s="17"/>
      <c r="EK134" s="16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6"/>
      <c r="FT134" s="17"/>
      <c r="FU134" s="17"/>
      <c r="FV134" s="17"/>
      <c r="FW134" s="17"/>
      <c r="FX134" s="17"/>
      <c r="FY134" s="17"/>
      <c r="FZ134" s="17"/>
      <c r="GA134" s="16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</row>
    <row r="135" spans="1:216" s="46" customFormat="1">
      <c r="A135" s="29"/>
      <c r="B135" s="161"/>
      <c r="C135" s="161" t="s">
        <v>68</v>
      </c>
      <c r="D135" s="161" t="s">
        <v>61</v>
      </c>
      <c r="E135" s="164">
        <v>2.78</v>
      </c>
      <c r="F135" s="162">
        <f>F127*E135</f>
        <v>1.0703</v>
      </c>
      <c r="G135" s="163"/>
      <c r="H135" s="174"/>
      <c r="I135" s="162"/>
      <c r="J135" s="162"/>
      <c r="K135" s="174"/>
      <c r="L135" s="174"/>
      <c r="M135" s="162"/>
      <c r="N135" s="16"/>
      <c r="O135" s="17"/>
      <c r="P135" s="17"/>
      <c r="Q135" s="17"/>
      <c r="R135" s="17"/>
      <c r="S135" s="17"/>
      <c r="T135" s="17"/>
      <c r="U135" s="17"/>
      <c r="V135" s="16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6"/>
      <c r="CN135" s="17"/>
      <c r="CO135" s="17"/>
      <c r="CP135" s="17"/>
      <c r="CQ135" s="17"/>
      <c r="CR135" s="17"/>
      <c r="CS135" s="17"/>
      <c r="CT135" s="17"/>
      <c r="CU135" s="16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6"/>
      <c r="ED135" s="17"/>
      <c r="EE135" s="17"/>
      <c r="EF135" s="17"/>
      <c r="EG135" s="17"/>
      <c r="EH135" s="17"/>
      <c r="EI135" s="17"/>
      <c r="EJ135" s="17"/>
      <c r="EK135" s="16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6"/>
      <c r="FT135" s="17"/>
      <c r="FU135" s="17"/>
      <c r="FV135" s="17"/>
      <c r="FW135" s="17"/>
      <c r="FX135" s="17"/>
      <c r="FY135" s="17"/>
      <c r="FZ135" s="17"/>
      <c r="GA135" s="16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</row>
    <row r="136" spans="1:216" s="140" customFormat="1" ht="28.5">
      <c r="A136" s="27">
        <v>8</v>
      </c>
      <c r="B136" s="176" t="s">
        <v>34</v>
      </c>
      <c r="C136" s="158" t="s">
        <v>161</v>
      </c>
      <c r="D136" s="176" t="s">
        <v>172</v>
      </c>
      <c r="E136" s="300"/>
      <c r="F136" s="300">
        <f>F127</f>
        <v>0.38500000000000001</v>
      </c>
      <c r="G136" s="294"/>
      <c r="H136" s="294"/>
      <c r="I136" s="294"/>
      <c r="J136" s="294"/>
      <c r="K136" s="294"/>
      <c r="L136" s="294"/>
      <c r="M136" s="294"/>
      <c r="N136" s="16"/>
      <c r="O136" s="17"/>
      <c r="P136" s="17"/>
      <c r="Q136" s="17"/>
      <c r="R136" s="17"/>
      <c r="S136" s="17"/>
      <c r="T136" s="17"/>
      <c r="U136" s="17"/>
      <c r="V136" s="16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6"/>
      <c r="CN136" s="17"/>
      <c r="CO136" s="17"/>
      <c r="CP136" s="17"/>
      <c r="CQ136" s="17"/>
      <c r="CR136" s="17"/>
      <c r="CS136" s="17"/>
      <c r="CT136" s="17"/>
      <c r="CU136" s="16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6"/>
      <c r="ED136" s="17"/>
      <c r="EE136" s="17"/>
      <c r="EF136" s="17"/>
      <c r="EG136" s="17"/>
      <c r="EH136" s="17"/>
      <c r="EI136" s="17"/>
      <c r="EJ136" s="17"/>
      <c r="EK136" s="16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6"/>
      <c r="FT136" s="17"/>
      <c r="FU136" s="17"/>
      <c r="FV136" s="17"/>
      <c r="FW136" s="17"/>
      <c r="FX136" s="17"/>
      <c r="FY136" s="17"/>
      <c r="FZ136" s="17"/>
      <c r="GA136" s="16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</row>
    <row r="137" spans="1:216" s="97" customFormat="1">
      <c r="A137" s="45"/>
      <c r="B137" s="161"/>
      <c r="C137" s="161" t="s">
        <v>102</v>
      </c>
      <c r="D137" s="161" t="s">
        <v>171</v>
      </c>
      <c r="E137" s="164">
        <v>33.200000000000003</v>
      </c>
      <c r="F137" s="164">
        <f>F136*E137</f>
        <v>12.782000000000002</v>
      </c>
      <c r="G137" s="162"/>
      <c r="H137" s="162"/>
      <c r="I137" s="174"/>
      <c r="J137" s="174"/>
      <c r="K137" s="174"/>
      <c r="L137" s="174"/>
      <c r="M137" s="162"/>
      <c r="N137" s="16"/>
      <c r="O137" s="17"/>
      <c r="P137" s="17"/>
      <c r="Q137" s="17"/>
      <c r="R137" s="17"/>
      <c r="S137" s="17"/>
      <c r="T137" s="17"/>
      <c r="U137" s="17"/>
      <c r="V137" s="16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6"/>
      <c r="CN137" s="17"/>
      <c r="CO137" s="17"/>
      <c r="CP137" s="17"/>
      <c r="CQ137" s="17"/>
      <c r="CR137" s="17"/>
      <c r="CS137" s="17"/>
      <c r="CT137" s="17"/>
      <c r="CU137" s="16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6"/>
      <c r="ED137" s="17"/>
      <c r="EE137" s="17"/>
      <c r="EF137" s="17"/>
      <c r="EG137" s="17"/>
      <c r="EH137" s="17"/>
      <c r="EI137" s="17"/>
      <c r="EJ137" s="17"/>
      <c r="EK137" s="16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6"/>
      <c r="FT137" s="17"/>
      <c r="FU137" s="17"/>
      <c r="FV137" s="17"/>
      <c r="FW137" s="17"/>
      <c r="FX137" s="17"/>
      <c r="FY137" s="17"/>
      <c r="FZ137" s="17"/>
      <c r="GA137" s="16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</row>
    <row r="138" spans="1:216" s="97" customFormat="1">
      <c r="A138" s="45"/>
      <c r="B138" s="161"/>
      <c r="C138" s="161" t="s">
        <v>66</v>
      </c>
      <c r="D138" s="161" t="s">
        <v>61</v>
      </c>
      <c r="E138" s="164">
        <v>9.61</v>
      </c>
      <c r="F138" s="162">
        <f>F136*E138</f>
        <v>3.6998500000000001</v>
      </c>
      <c r="G138" s="163"/>
      <c r="H138" s="174"/>
      <c r="I138" s="174"/>
      <c r="J138" s="174"/>
      <c r="K138" s="162"/>
      <c r="L138" s="162"/>
      <c r="M138" s="162"/>
      <c r="N138" s="16"/>
      <c r="O138" s="17"/>
      <c r="P138" s="17"/>
      <c r="Q138" s="17"/>
      <c r="R138" s="17"/>
      <c r="S138" s="17"/>
      <c r="T138" s="17"/>
      <c r="U138" s="17"/>
      <c r="V138" s="16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6"/>
      <c r="CN138" s="17"/>
      <c r="CO138" s="17"/>
      <c r="CP138" s="17"/>
      <c r="CQ138" s="17"/>
      <c r="CR138" s="17"/>
      <c r="CS138" s="17"/>
      <c r="CT138" s="17"/>
      <c r="CU138" s="16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6"/>
      <c r="ED138" s="17"/>
      <c r="EE138" s="17"/>
      <c r="EF138" s="17"/>
      <c r="EG138" s="17"/>
      <c r="EH138" s="17"/>
      <c r="EI138" s="17"/>
      <c r="EJ138" s="17"/>
      <c r="EK138" s="16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6"/>
      <c r="FT138" s="17"/>
      <c r="FU138" s="17"/>
      <c r="FV138" s="17"/>
      <c r="FW138" s="17"/>
      <c r="FX138" s="17"/>
      <c r="FY138" s="17"/>
      <c r="FZ138" s="17"/>
      <c r="GA138" s="16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</row>
    <row r="139" spans="1:216" s="97" customFormat="1">
      <c r="A139" s="45"/>
      <c r="B139" s="161"/>
      <c r="C139" s="161" t="s">
        <v>162</v>
      </c>
      <c r="D139" s="161" t="s">
        <v>179</v>
      </c>
      <c r="E139" s="164">
        <v>20</v>
      </c>
      <c r="F139" s="162">
        <f>F136*E139</f>
        <v>7.7</v>
      </c>
      <c r="G139" s="163"/>
      <c r="H139" s="174"/>
      <c r="I139" s="162"/>
      <c r="J139" s="162"/>
      <c r="K139" s="174"/>
      <c r="L139" s="174"/>
      <c r="M139" s="162"/>
      <c r="N139" s="16"/>
      <c r="O139" s="17"/>
      <c r="P139" s="17"/>
      <c r="Q139" s="17"/>
      <c r="R139" s="17"/>
      <c r="S139" s="17"/>
      <c r="T139" s="17"/>
      <c r="U139" s="17"/>
      <c r="V139" s="16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6"/>
      <c r="CN139" s="17"/>
      <c r="CO139" s="17"/>
      <c r="CP139" s="17"/>
      <c r="CQ139" s="17"/>
      <c r="CR139" s="17"/>
      <c r="CS139" s="17"/>
      <c r="CT139" s="17"/>
      <c r="CU139" s="16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6"/>
      <c r="ED139" s="17"/>
      <c r="EE139" s="17"/>
      <c r="EF139" s="17"/>
      <c r="EG139" s="17"/>
      <c r="EH139" s="17"/>
      <c r="EI139" s="17"/>
      <c r="EJ139" s="17"/>
      <c r="EK139" s="16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6"/>
      <c r="FT139" s="17"/>
      <c r="FU139" s="17"/>
      <c r="FV139" s="17"/>
      <c r="FW139" s="17"/>
      <c r="FX139" s="17"/>
      <c r="FY139" s="17"/>
      <c r="FZ139" s="17"/>
      <c r="GA139" s="16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</row>
    <row r="140" spans="1:216" s="97" customFormat="1">
      <c r="A140" s="29"/>
      <c r="B140" s="161"/>
      <c r="C140" s="161" t="s">
        <v>68</v>
      </c>
      <c r="D140" s="161" t="s">
        <v>61</v>
      </c>
      <c r="E140" s="164">
        <v>0.09</v>
      </c>
      <c r="F140" s="164">
        <f>F136*E140</f>
        <v>3.465E-2</v>
      </c>
      <c r="G140" s="163"/>
      <c r="H140" s="174"/>
      <c r="I140" s="162"/>
      <c r="J140" s="162"/>
      <c r="K140" s="174"/>
      <c r="L140" s="174"/>
      <c r="M140" s="162"/>
      <c r="N140" s="16"/>
      <c r="O140" s="17"/>
      <c r="P140" s="17"/>
      <c r="Q140" s="17"/>
      <c r="R140" s="17"/>
      <c r="S140" s="17"/>
      <c r="T140" s="17"/>
      <c r="U140" s="17"/>
      <c r="V140" s="16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6"/>
      <c r="CN140" s="17"/>
      <c r="CO140" s="17"/>
      <c r="CP140" s="17"/>
      <c r="CQ140" s="17"/>
      <c r="CR140" s="17"/>
      <c r="CS140" s="17"/>
      <c r="CT140" s="17"/>
      <c r="CU140" s="16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6"/>
      <c r="ED140" s="17"/>
      <c r="EE140" s="17"/>
      <c r="EF140" s="17"/>
      <c r="EG140" s="17"/>
      <c r="EH140" s="17"/>
      <c r="EI140" s="17"/>
      <c r="EJ140" s="17"/>
      <c r="EK140" s="16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6"/>
      <c r="FT140" s="17"/>
      <c r="FU140" s="17"/>
      <c r="FV140" s="17"/>
      <c r="FW140" s="17"/>
      <c r="FX140" s="17"/>
      <c r="FY140" s="17"/>
      <c r="FZ140" s="17"/>
      <c r="GA140" s="16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</row>
    <row r="141" spans="1:216" s="78" customFormat="1">
      <c r="A141" s="45">
        <v>9</v>
      </c>
      <c r="B141" s="161" t="s">
        <v>39</v>
      </c>
      <c r="C141" s="161" t="s">
        <v>35</v>
      </c>
      <c r="D141" s="161" t="s">
        <v>163</v>
      </c>
      <c r="E141" s="164"/>
      <c r="F141" s="162">
        <v>6</v>
      </c>
      <c r="G141" s="163"/>
      <c r="H141" s="163"/>
      <c r="I141" s="163"/>
      <c r="J141" s="163"/>
      <c r="K141" s="163"/>
      <c r="L141" s="163"/>
      <c r="M141" s="163"/>
      <c r="N141" s="16"/>
      <c r="O141" s="17"/>
      <c r="P141" s="17"/>
      <c r="Q141" s="17"/>
      <c r="R141" s="17"/>
      <c r="S141" s="17"/>
      <c r="T141" s="17"/>
      <c r="U141" s="17"/>
      <c r="V141" s="16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6"/>
      <c r="CN141" s="17"/>
      <c r="CO141" s="17"/>
      <c r="CP141" s="17"/>
      <c r="CQ141" s="17"/>
      <c r="CR141" s="17"/>
      <c r="CS141" s="17"/>
      <c r="CT141" s="17"/>
      <c r="CU141" s="16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6"/>
      <c r="ED141" s="17"/>
      <c r="EE141" s="17"/>
      <c r="EF141" s="17"/>
      <c r="EG141" s="17"/>
      <c r="EH141" s="17"/>
      <c r="EI141" s="17"/>
      <c r="EJ141" s="17"/>
      <c r="EK141" s="16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6"/>
      <c r="FT141" s="17"/>
      <c r="FU141" s="17"/>
      <c r="FV141" s="17"/>
      <c r="FW141" s="17"/>
      <c r="FX141" s="17"/>
      <c r="FY141" s="17"/>
      <c r="FZ141" s="17"/>
      <c r="GA141" s="16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</row>
    <row r="142" spans="1:216" s="78" customFormat="1">
      <c r="A142" s="45"/>
      <c r="B142" s="292"/>
      <c r="C142" s="161" t="s">
        <v>102</v>
      </c>
      <c r="D142" s="161" t="s">
        <v>163</v>
      </c>
      <c r="E142" s="164">
        <v>1</v>
      </c>
      <c r="F142" s="162">
        <f>F141*E142</f>
        <v>6</v>
      </c>
      <c r="G142" s="162"/>
      <c r="H142" s="162"/>
      <c r="I142" s="174"/>
      <c r="J142" s="174"/>
      <c r="K142" s="163"/>
      <c r="L142" s="163"/>
      <c r="M142" s="162"/>
      <c r="N142" s="16"/>
      <c r="O142" s="17"/>
      <c r="P142" s="17"/>
      <c r="Q142" s="17"/>
      <c r="R142" s="17"/>
      <c r="S142" s="17"/>
      <c r="T142" s="17"/>
      <c r="U142" s="17"/>
      <c r="V142" s="16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6"/>
      <c r="CN142" s="17"/>
      <c r="CO142" s="17"/>
      <c r="CP142" s="17"/>
      <c r="CQ142" s="17"/>
      <c r="CR142" s="17"/>
      <c r="CS142" s="17"/>
      <c r="CT142" s="17"/>
      <c r="CU142" s="16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6"/>
      <c r="ED142" s="17"/>
      <c r="EE142" s="17"/>
      <c r="EF142" s="17"/>
      <c r="EG142" s="17"/>
      <c r="EH142" s="17"/>
      <c r="EI142" s="17"/>
      <c r="EJ142" s="17"/>
      <c r="EK142" s="16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6"/>
      <c r="FT142" s="17"/>
      <c r="FU142" s="17"/>
      <c r="FV142" s="17"/>
      <c r="FW142" s="17"/>
      <c r="FX142" s="17"/>
      <c r="FY142" s="17"/>
      <c r="FZ142" s="17"/>
      <c r="GA142" s="16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</row>
    <row r="143" spans="1:216" s="78" customFormat="1">
      <c r="A143" s="45"/>
      <c r="B143" s="161"/>
      <c r="C143" s="161" t="s">
        <v>144</v>
      </c>
      <c r="D143" s="161" t="s">
        <v>163</v>
      </c>
      <c r="E143" s="164">
        <v>1</v>
      </c>
      <c r="F143" s="162">
        <f>F141*E143</f>
        <v>6</v>
      </c>
      <c r="G143" s="163"/>
      <c r="H143" s="174"/>
      <c r="I143" s="162"/>
      <c r="J143" s="162"/>
      <c r="K143" s="163"/>
      <c r="L143" s="163"/>
      <c r="M143" s="162"/>
      <c r="N143" s="16"/>
      <c r="O143" s="17"/>
      <c r="P143" s="17"/>
      <c r="Q143" s="17"/>
      <c r="R143" s="17"/>
      <c r="S143" s="17"/>
      <c r="T143" s="17"/>
      <c r="U143" s="17"/>
      <c r="V143" s="16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6"/>
      <c r="CN143" s="17"/>
      <c r="CO143" s="17"/>
      <c r="CP143" s="17"/>
      <c r="CQ143" s="17"/>
      <c r="CR143" s="17"/>
      <c r="CS143" s="17"/>
      <c r="CT143" s="17"/>
      <c r="CU143" s="16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6"/>
      <c r="ED143" s="17"/>
      <c r="EE143" s="17"/>
      <c r="EF143" s="17"/>
      <c r="EG143" s="17"/>
      <c r="EH143" s="17"/>
      <c r="EI143" s="17"/>
      <c r="EJ143" s="17"/>
      <c r="EK143" s="16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6"/>
      <c r="FT143" s="17"/>
      <c r="FU143" s="17"/>
      <c r="FV143" s="17"/>
      <c r="FW143" s="17"/>
      <c r="FX143" s="17"/>
      <c r="FY143" s="17"/>
      <c r="FZ143" s="17"/>
      <c r="GA143" s="16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</row>
    <row r="144" spans="1:216" s="86" customFormat="1" ht="52.5" customHeight="1">
      <c r="A144" s="28">
        <v>10</v>
      </c>
      <c r="B144" s="158" t="s">
        <v>37</v>
      </c>
      <c r="C144" s="158" t="s">
        <v>164</v>
      </c>
      <c r="D144" s="158" t="s">
        <v>173</v>
      </c>
      <c r="E144" s="186"/>
      <c r="F144" s="159">
        <v>45</v>
      </c>
      <c r="G144" s="187"/>
      <c r="H144" s="187"/>
      <c r="I144" s="159"/>
      <c r="J144" s="158"/>
      <c r="K144" s="187"/>
      <c r="L144" s="187"/>
      <c r="M144" s="301"/>
      <c r="N144" s="16"/>
      <c r="O144" s="17"/>
      <c r="P144" s="17"/>
      <c r="Q144" s="17"/>
      <c r="R144" s="17"/>
      <c r="S144" s="17"/>
      <c r="T144" s="17"/>
      <c r="U144" s="17"/>
      <c r="V144" s="16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6"/>
      <c r="CN144" s="17"/>
      <c r="CO144" s="17"/>
      <c r="CP144" s="17"/>
      <c r="CQ144" s="17"/>
      <c r="CR144" s="17"/>
      <c r="CS144" s="17"/>
      <c r="CT144" s="17"/>
      <c r="CU144" s="16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6"/>
      <c r="ED144" s="17"/>
      <c r="EE144" s="17"/>
      <c r="EF144" s="17"/>
      <c r="EG144" s="17"/>
      <c r="EH144" s="17"/>
      <c r="EI144" s="17"/>
      <c r="EJ144" s="17"/>
      <c r="EK144" s="16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6"/>
      <c r="FT144" s="17"/>
      <c r="FU144" s="17"/>
      <c r="FV144" s="17"/>
      <c r="FW144" s="17"/>
      <c r="FX144" s="17"/>
      <c r="FY144" s="17"/>
      <c r="FZ144" s="17"/>
      <c r="GA144" s="16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</row>
    <row r="145" spans="1:254" s="78" customFormat="1" ht="14.25" customHeight="1">
      <c r="A145" s="45"/>
      <c r="B145" s="292"/>
      <c r="C145" s="161" t="s">
        <v>102</v>
      </c>
      <c r="D145" s="161" t="s">
        <v>171</v>
      </c>
      <c r="E145" s="164">
        <v>0.68</v>
      </c>
      <c r="F145" s="162">
        <f>F144*E145</f>
        <v>30.6</v>
      </c>
      <c r="G145" s="162"/>
      <c r="H145" s="162"/>
      <c r="I145" s="174"/>
      <c r="J145" s="174"/>
      <c r="K145" s="174"/>
      <c r="L145" s="174"/>
      <c r="M145" s="162"/>
      <c r="N145" s="16"/>
      <c r="O145" s="17"/>
      <c r="P145" s="17"/>
      <c r="Q145" s="17"/>
      <c r="R145" s="17"/>
      <c r="S145" s="17"/>
      <c r="T145" s="17"/>
      <c r="U145" s="17"/>
      <c r="V145" s="16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6"/>
      <c r="CN145" s="17"/>
      <c r="CO145" s="17"/>
      <c r="CP145" s="17"/>
      <c r="CQ145" s="17"/>
      <c r="CR145" s="17"/>
      <c r="CS145" s="17"/>
      <c r="CT145" s="17"/>
      <c r="CU145" s="16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6"/>
      <c r="ED145" s="17"/>
      <c r="EE145" s="17"/>
      <c r="EF145" s="17"/>
      <c r="EG145" s="17"/>
      <c r="EH145" s="17"/>
      <c r="EI145" s="17"/>
      <c r="EJ145" s="17"/>
      <c r="EK145" s="16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6"/>
      <c r="FT145" s="17"/>
      <c r="FU145" s="17"/>
      <c r="FV145" s="17"/>
      <c r="FW145" s="17"/>
      <c r="FX145" s="17"/>
      <c r="FY145" s="17"/>
      <c r="FZ145" s="17"/>
      <c r="GA145" s="16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</row>
    <row r="146" spans="1:254" s="78" customFormat="1" ht="14.25" customHeight="1">
      <c r="A146" s="45"/>
      <c r="B146" s="161"/>
      <c r="C146" s="161" t="s">
        <v>66</v>
      </c>
      <c r="D146" s="161" t="s">
        <v>61</v>
      </c>
      <c r="E146" s="188">
        <v>2.9999999999999997E-4</v>
      </c>
      <c r="F146" s="162">
        <f>F144*E146</f>
        <v>1.3499999999999998E-2</v>
      </c>
      <c r="G146" s="163"/>
      <c r="H146" s="174"/>
      <c r="I146" s="174"/>
      <c r="J146" s="174"/>
      <c r="K146" s="162"/>
      <c r="L146" s="162"/>
      <c r="M146" s="162"/>
      <c r="N146" s="16"/>
      <c r="O146" s="17"/>
      <c r="P146" s="17"/>
      <c r="Q146" s="17"/>
      <c r="R146" s="17"/>
      <c r="S146" s="17"/>
      <c r="T146" s="17"/>
      <c r="U146" s="17"/>
      <c r="V146" s="16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6"/>
      <c r="CN146" s="17"/>
      <c r="CO146" s="17"/>
      <c r="CP146" s="17"/>
      <c r="CQ146" s="17"/>
      <c r="CR146" s="17"/>
      <c r="CS146" s="17"/>
      <c r="CT146" s="17"/>
      <c r="CU146" s="16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6"/>
      <c r="ED146" s="17"/>
      <c r="EE146" s="17"/>
      <c r="EF146" s="17"/>
      <c r="EG146" s="17"/>
      <c r="EH146" s="17"/>
      <c r="EI146" s="17"/>
      <c r="EJ146" s="17"/>
      <c r="EK146" s="16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6"/>
      <c r="FT146" s="17"/>
      <c r="FU146" s="17"/>
      <c r="FV146" s="17"/>
      <c r="FW146" s="17"/>
      <c r="FX146" s="17"/>
      <c r="FY146" s="17"/>
      <c r="FZ146" s="17"/>
      <c r="GA146" s="16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</row>
    <row r="147" spans="1:254" s="78" customFormat="1">
      <c r="A147" s="45"/>
      <c r="B147" s="161"/>
      <c r="C147" s="161" t="s">
        <v>165</v>
      </c>
      <c r="D147" s="161" t="s">
        <v>181</v>
      </c>
      <c r="E147" s="164">
        <f>24.4/100</f>
        <v>0.24399999999999999</v>
      </c>
      <c r="F147" s="162">
        <f>F144*E147</f>
        <v>10.98</v>
      </c>
      <c r="G147" s="163"/>
      <c r="H147" s="174"/>
      <c r="I147" s="162"/>
      <c r="J147" s="162"/>
      <c r="K147" s="174"/>
      <c r="L147" s="174"/>
      <c r="M147" s="162"/>
      <c r="N147" s="16"/>
      <c r="O147" s="17"/>
      <c r="P147" s="17"/>
      <c r="Q147" s="17"/>
      <c r="R147" s="17"/>
      <c r="S147" s="17"/>
      <c r="T147" s="17"/>
      <c r="U147" s="17"/>
      <c r="V147" s="16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6"/>
      <c r="CN147" s="17"/>
      <c r="CO147" s="17"/>
      <c r="CP147" s="17"/>
      <c r="CQ147" s="17"/>
      <c r="CR147" s="17"/>
      <c r="CS147" s="17"/>
      <c r="CT147" s="17"/>
      <c r="CU147" s="16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6"/>
      <c r="ED147" s="17"/>
      <c r="EE147" s="17"/>
      <c r="EF147" s="17"/>
      <c r="EG147" s="17"/>
      <c r="EH147" s="17"/>
      <c r="EI147" s="17"/>
      <c r="EJ147" s="17"/>
      <c r="EK147" s="16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6"/>
      <c r="FT147" s="17"/>
      <c r="FU147" s="17"/>
      <c r="FV147" s="17"/>
      <c r="FW147" s="17"/>
      <c r="FX147" s="17"/>
      <c r="FY147" s="17"/>
      <c r="FZ147" s="17"/>
      <c r="GA147" s="16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</row>
    <row r="148" spans="1:254" s="46" customFormat="1">
      <c r="A148" s="45"/>
      <c r="B148" s="161"/>
      <c r="C148" s="161" t="s">
        <v>166</v>
      </c>
      <c r="D148" s="161" t="s">
        <v>181</v>
      </c>
      <c r="E148" s="164">
        <v>2E-3</v>
      </c>
      <c r="F148" s="162">
        <f>F144*E148</f>
        <v>0.09</v>
      </c>
      <c r="G148" s="163"/>
      <c r="H148" s="174"/>
      <c r="I148" s="162"/>
      <c r="J148" s="162"/>
      <c r="K148" s="174"/>
      <c r="L148" s="174"/>
      <c r="M148" s="162"/>
      <c r="N148" s="16"/>
      <c r="O148" s="17"/>
      <c r="P148" s="17"/>
      <c r="Q148" s="17"/>
      <c r="R148" s="17"/>
      <c r="S148" s="17"/>
      <c r="T148" s="17"/>
      <c r="U148" s="17"/>
      <c r="V148" s="16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6"/>
      <c r="CN148" s="17"/>
      <c r="CO148" s="17"/>
      <c r="CP148" s="17"/>
      <c r="CQ148" s="17"/>
      <c r="CR148" s="17"/>
      <c r="CS148" s="17"/>
      <c r="CT148" s="17"/>
      <c r="CU148" s="16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6"/>
      <c r="ED148" s="17"/>
      <c r="EE148" s="17"/>
      <c r="EF148" s="17"/>
      <c r="EG148" s="17"/>
      <c r="EH148" s="17"/>
      <c r="EI148" s="17"/>
      <c r="EJ148" s="17"/>
      <c r="EK148" s="16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6"/>
      <c r="FT148" s="17"/>
      <c r="FU148" s="17"/>
      <c r="FV148" s="17"/>
      <c r="FW148" s="17"/>
      <c r="FX148" s="17"/>
      <c r="FY148" s="17"/>
      <c r="FZ148" s="17"/>
      <c r="GA148" s="16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</row>
    <row r="149" spans="1:254" s="46" customFormat="1">
      <c r="A149" s="45"/>
      <c r="B149" s="161"/>
      <c r="C149" s="161" t="s">
        <v>167</v>
      </c>
      <c r="D149" s="161" t="s">
        <v>181</v>
      </c>
      <c r="E149" s="164">
        <f>2.7/100</f>
        <v>2.7000000000000003E-2</v>
      </c>
      <c r="F149" s="162">
        <f>F144*E149</f>
        <v>1.2150000000000001</v>
      </c>
      <c r="G149" s="163"/>
      <c r="H149" s="174"/>
      <c r="I149" s="162"/>
      <c r="J149" s="162"/>
      <c r="K149" s="174"/>
      <c r="L149" s="174"/>
      <c r="M149" s="162"/>
      <c r="N149" s="16"/>
      <c r="O149" s="17"/>
      <c r="P149" s="17"/>
      <c r="Q149" s="17"/>
      <c r="R149" s="17"/>
      <c r="S149" s="17"/>
      <c r="T149" s="17"/>
      <c r="U149" s="17"/>
      <c r="V149" s="16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6"/>
      <c r="CN149" s="17"/>
      <c r="CO149" s="17"/>
      <c r="CP149" s="17"/>
      <c r="CQ149" s="17"/>
      <c r="CR149" s="17"/>
      <c r="CS149" s="17"/>
      <c r="CT149" s="17"/>
      <c r="CU149" s="16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6"/>
      <c r="ED149" s="17"/>
      <c r="EE149" s="17"/>
      <c r="EF149" s="17"/>
      <c r="EG149" s="17"/>
      <c r="EH149" s="17"/>
      <c r="EI149" s="17"/>
      <c r="EJ149" s="17"/>
      <c r="EK149" s="16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6"/>
      <c r="FT149" s="17"/>
      <c r="FU149" s="17"/>
      <c r="FV149" s="17"/>
      <c r="FW149" s="17"/>
      <c r="FX149" s="17"/>
      <c r="FY149" s="17"/>
      <c r="FZ149" s="17"/>
      <c r="GA149" s="16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</row>
    <row r="150" spans="1:254" s="78" customFormat="1">
      <c r="A150" s="29"/>
      <c r="B150" s="161"/>
      <c r="C150" s="161" t="s">
        <v>68</v>
      </c>
      <c r="D150" s="161" t="s">
        <v>61</v>
      </c>
      <c r="E150" s="188">
        <v>1.9E-3</v>
      </c>
      <c r="F150" s="162">
        <f>F144*E150</f>
        <v>8.5500000000000007E-2</v>
      </c>
      <c r="G150" s="163"/>
      <c r="H150" s="174"/>
      <c r="I150" s="162"/>
      <c r="J150" s="162"/>
      <c r="K150" s="174"/>
      <c r="L150" s="174"/>
      <c r="M150" s="162"/>
      <c r="N150" s="16"/>
      <c r="O150" s="17"/>
      <c r="P150" s="17"/>
      <c r="Q150" s="17"/>
      <c r="R150" s="17"/>
      <c r="S150" s="17"/>
      <c r="T150" s="17"/>
      <c r="U150" s="17"/>
      <c r="V150" s="16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6"/>
      <c r="CN150" s="17"/>
      <c r="CO150" s="17"/>
      <c r="CP150" s="17"/>
      <c r="CQ150" s="17"/>
      <c r="CR150" s="17"/>
      <c r="CS150" s="17"/>
      <c r="CT150" s="17"/>
      <c r="CU150" s="16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6"/>
      <c r="ED150" s="17"/>
      <c r="EE150" s="17"/>
      <c r="EF150" s="17"/>
      <c r="EG150" s="17"/>
      <c r="EH150" s="17"/>
      <c r="EI150" s="17"/>
      <c r="EJ150" s="17"/>
      <c r="EK150" s="16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6"/>
      <c r="FT150" s="17"/>
      <c r="FU150" s="17"/>
      <c r="FV150" s="17"/>
      <c r="FW150" s="17"/>
      <c r="FX150" s="17"/>
      <c r="FY150" s="17"/>
      <c r="FZ150" s="17"/>
      <c r="GA150" s="16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</row>
    <row r="151" spans="1:254" s="87" customFormat="1" ht="16.5" customHeight="1">
      <c r="A151" s="53"/>
      <c r="B151" s="53"/>
      <c r="C151" s="54" t="s">
        <v>51</v>
      </c>
      <c r="D151" s="54"/>
      <c r="E151" s="55"/>
      <c r="F151" s="56"/>
      <c r="G151" s="57"/>
      <c r="H151" s="57"/>
      <c r="I151" s="57"/>
      <c r="J151" s="57"/>
      <c r="K151" s="57"/>
      <c r="L151" s="57"/>
      <c r="M151" s="57"/>
      <c r="N151" s="16"/>
      <c r="O151" s="17"/>
      <c r="P151" s="17"/>
      <c r="Q151" s="17"/>
      <c r="R151" s="17"/>
      <c r="S151" s="17"/>
      <c r="T151" s="17"/>
      <c r="U151" s="17"/>
      <c r="V151" s="16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6"/>
      <c r="CN151" s="17"/>
      <c r="CO151" s="17"/>
      <c r="CP151" s="17"/>
      <c r="CQ151" s="17"/>
      <c r="CR151" s="17"/>
      <c r="CS151" s="17"/>
      <c r="CT151" s="17"/>
      <c r="CU151" s="16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6"/>
      <c r="ED151" s="17"/>
      <c r="EE151" s="17"/>
      <c r="EF151" s="17"/>
      <c r="EG151" s="17"/>
      <c r="EH151" s="17"/>
      <c r="EI151" s="17"/>
      <c r="EJ151" s="17"/>
      <c r="EK151" s="16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6"/>
      <c r="FT151" s="17"/>
      <c r="FU151" s="17"/>
      <c r="FV151" s="17"/>
      <c r="FW151" s="17"/>
      <c r="FX151" s="17"/>
      <c r="FY151" s="17"/>
      <c r="FZ151" s="17"/>
      <c r="GA151" s="16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</row>
    <row r="152" spans="1:254" s="88" customFormat="1" ht="32.25" customHeight="1">
      <c r="A152" s="39"/>
      <c r="B152" s="39"/>
      <c r="C152" s="275" t="s">
        <v>184</v>
      </c>
      <c r="D152" s="270"/>
      <c r="E152" s="41"/>
      <c r="F152" s="41"/>
      <c r="G152" s="42"/>
      <c r="H152" s="42"/>
      <c r="I152" s="42"/>
      <c r="J152" s="42"/>
      <c r="K152" s="42"/>
      <c r="L152" s="42"/>
      <c r="M152" s="42"/>
      <c r="N152" s="16"/>
      <c r="O152" s="17"/>
      <c r="P152" s="17"/>
      <c r="Q152" s="17"/>
      <c r="R152" s="17"/>
      <c r="S152" s="17"/>
      <c r="T152" s="17"/>
      <c r="U152" s="17"/>
      <c r="V152" s="16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6"/>
      <c r="CN152" s="17"/>
      <c r="CO152" s="17"/>
      <c r="CP152" s="17"/>
      <c r="CQ152" s="17"/>
      <c r="CR152" s="17"/>
      <c r="CS152" s="17"/>
      <c r="CT152" s="17"/>
      <c r="CU152" s="16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6"/>
      <c r="ED152" s="17"/>
      <c r="EE152" s="17"/>
      <c r="EF152" s="17"/>
      <c r="EG152" s="17"/>
      <c r="EH152" s="17"/>
      <c r="EI152" s="17"/>
      <c r="EJ152" s="17"/>
      <c r="EK152" s="16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6"/>
      <c r="FT152" s="17"/>
      <c r="FU152" s="17"/>
      <c r="FV152" s="17"/>
      <c r="FW152" s="17"/>
      <c r="FX152" s="17"/>
      <c r="FY152" s="17"/>
      <c r="FZ152" s="17"/>
      <c r="GA152" s="16"/>
      <c r="GB152" s="17"/>
      <c r="GC152" s="17"/>
      <c r="GD152" s="17"/>
      <c r="GE152" s="17"/>
      <c r="GF152" s="17"/>
      <c r="GG152" s="17"/>
      <c r="GH152" s="17"/>
      <c r="GI152" s="17"/>
      <c r="GJ152" s="17"/>
      <c r="GK152" s="17"/>
      <c r="GL152" s="17"/>
      <c r="GM152" s="17"/>
      <c r="GN152" s="17"/>
      <c r="GO152" s="17"/>
      <c r="GP152" s="17"/>
      <c r="GQ152" s="17"/>
      <c r="GR152" s="17"/>
      <c r="GS152" s="17"/>
      <c r="GT152" s="17"/>
      <c r="GU152" s="17"/>
      <c r="GV152" s="17"/>
      <c r="GW152" s="17"/>
      <c r="GX152" s="17"/>
      <c r="GY152" s="17"/>
      <c r="GZ152" s="17"/>
      <c r="HA152" s="17"/>
      <c r="HB152" s="17"/>
      <c r="HC152" s="17"/>
      <c r="HD152" s="17"/>
      <c r="HE152" s="17"/>
      <c r="HF152" s="17"/>
      <c r="HG152" s="17"/>
      <c r="HH152" s="17"/>
    </row>
    <row r="153" spans="1:254">
      <c r="A153" s="79"/>
      <c r="B153" s="79"/>
      <c r="C153" s="278" t="s">
        <v>51</v>
      </c>
      <c r="D153" s="278"/>
      <c r="E153" s="79"/>
      <c r="F153" s="79"/>
      <c r="G153" s="79"/>
      <c r="H153" s="42"/>
      <c r="I153" s="42"/>
      <c r="J153" s="42"/>
      <c r="K153" s="42"/>
      <c r="L153" s="42"/>
      <c r="M153" s="42"/>
      <c r="N153" s="16"/>
      <c r="O153" s="17"/>
      <c r="P153" s="17"/>
      <c r="Q153" s="17"/>
      <c r="R153" s="17"/>
      <c r="S153" s="17"/>
      <c r="T153" s="17"/>
      <c r="U153" s="17"/>
      <c r="V153" s="16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6"/>
      <c r="CN153" s="17"/>
      <c r="CO153" s="17"/>
      <c r="CP153" s="17"/>
      <c r="CQ153" s="17"/>
      <c r="CR153" s="17"/>
      <c r="CS153" s="17"/>
      <c r="CT153" s="17"/>
      <c r="CU153" s="16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6"/>
      <c r="ED153" s="17"/>
      <c r="EE153" s="17"/>
      <c r="EF153" s="17"/>
      <c r="EG153" s="17"/>
      <c r="EH153" s="17"/>
      <c r="EI153" s="17"/>
      <c r="EJ153" s="17"/>
      <c r="EK153" s="16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6"/>
      <c r="FT153" s="17"/>
      <c r="FU153" s="17"/>
      <c r="FV153" s="17"/>
      <c r="FW153" s="17"/>
      <c r="FX153" s="17"/>
      <c r="FY153" s="17"/>
      <c r="FZ153" s="17"/>
      <c r="GA153" s="16"/>
      <c r="GB153" s="17"/>
      <c r="GC153" s="17"/>
      <c r="GD153" s="17"/>
      <c r="GE153" s="17"/>
      <c r="GF153" s="17"/>
      <c r="GG153" s="17"/>
      <c r="GH153" s="17"/>
      <c r="GI153" s="17"/>
      <c r="GJ153" s="17"/>
      <c r="GK153" s="17"/>
      <c r="GL153" s="17"/>
      <c r="GM153" s="17"/>
      <c r="GN153" s="17"/>
      <c r="GO153" s="17"/>
      <c r="GP153" s="17"/>
      <c r="GQ153" s="17"/>
      <c r="GR153" s="17"/>
      <c r="GS153" s="17"/>
      <c r="GT153" s="17"/>
      <c r="GU153" s="17"/>
      <c r="GV153" s="17"/>
      <c r="GW153" s="17"/>
      <c r="GX153" s="17"/>
      <c r="GY153" s="17"/>
      <c r="GZ153" s="17"/>
      <c r="HA153" s="17"/>
      <c r="HB153" s="17"/>
      <c r="HC153" s="17"/>
      <c r="HD153" s="17"/>
      <c r="HE153" s="17"/>
      <c r="HF153" s="17"/>
      <c r="HG153" s="17"/>
      <c r="HH153" s="17"/>
    </row>
    <row r="154" spans="1:254">
      <c r="A154" s="79"/>
      <c r="B154" s="79"/>
      <c r="C154" s="280" t="s">
        <v>187</v>
      </c>
      <c r="D154" s="279"/>
      <c r="E154" s="81"/>
      <c r="F154" s="81"/>
      <c r="G154" s="82"/>
      <c r="H154" s="82"/>
      <c r="I154" s="82"/>
      <c r="J154" s="82"/>
      <c r="K154" s="82"/>
      <c r="L154" s="82"/>
      <c r="M154" s="82"/>
      <c r="N154" s="16"/>
      <c r="O154" s="17"/>
      <c r="P154" s="17"/>
      <c r="Q154" s="17"/>
      <c r="R154" s="17"/>
      <c r="S154" s="17"/>
      <c r="T154" s="17"/>
      <c r="U154" s="17"/>
      <c r="V154" s="16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6"/>
      <c r="CN154" s="17"/>
      <c r="CO154" s="17"/>
      <c r="CP154" s="17"/>
      <c r="CQ154" s="17"/>
      <c r="CR154" s="17"/>
      <c r="CS154" s="17"/>
      <c r="CT154" s="17"/>
      <c r="CU154" s="16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6"/>
      <c r="ED154" s="17"/>
      <c r="EE154" s="17"/>
      <c r="EF154" s="17"/>
      <c r="EG154" s="17"/>
      <c r="EH154" s="17"/>
      <c r="EI154" s="17"/>
      <c r="EJ154" s="17"/>
      <c r="EK154" s="16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6"/>
      <c r="FT154" s="17"/>
      <c r="FU154" s="17"/>
      <c r="FV154" s="17"/>
      <c r="FW154" s="17"/>
      <c r="FX154" s="17"/>
      <c r="FY154" s="17"/>
      <c r="FZ154" s="17"/>
      <c r="GA154" s="16"/>
      <c r="GB154" s="17"/>
      <c r="GC154" s="17"/>
      <c r="GD154" s="17"/>
      <c r="GE154" s="17"/>
      <c r="GF154" s="17"/>
      <c r="GG154" s="17"/>
      <c r="GH154" s="17"/>
      <c r="GI154" s="17"/>
      <c r="GJ154" s="17"/>
      <c r="GK154" s="17"/>
      <c r="GL154" s="17"/>
      <c r="GM154" s="17"/>
      <c r="GN154" s="17"/>
      <c r="GO154" s="17"/>
      <c r="GP154" s="17"/>
      <c r="GQ154" s="17"/>
      <c r="GR154" s="17"/>
      <c r="GS154" s="17"/>
      <c r="GT154" s="17"/>
      <c r="GU154" s="17"/>
      <c r="GV154" s="17"/>
      <c r="GW154" s="17"/>
      <c r="GX154" s="17"/>
      <c r="GY154" s="17"/>
      <c r="GZ154" s="17"/>
      <c r="HA154" s="17"/>
      <c r="HB154" s="17"/>
      <c r="HC154" s="17"/>
      <c r="HD154" s="17"/>
      <c r="HE154" s="17"/>
      <c r="HF154" s="17"/>
      <c r="HG154" s="17"/>
      <c r="HH154" s="17"/>
      <c r="HI154" s="89"/>
      <c r="HJ154" s="89"/>
      <c r="HK154" s="89"/>
      <c r="HL154" s="89"/>
      <c r="HM154" s="89"/>
      <c r="HN154" s="89"/>
      <c r="HO154" s="89"/>
      <c r="HP154" s="89"/>
      <c r="HQ154" s="89"/>
      <c r="HR154" s="89"/>
      <c r="HS154" s="89"/>
      <c r="HT154" s="89"/>
      <c r="HU154" s="89"/>
      <c r="HV154" s="89"/>
      <c r="HW154" s="89"/>
      <c r="HX154" s="89"/>
      <c r="HY154" s="89"/>
      <c r="HZ154" s="89"/>
      <c r="IA154" s="89"/>
      <c r="IB154" s="89"/>
      <c r="IC154" s="89"/>
      <c r="ID154" s="89"/>
      <c r="IE154" s="89"/>
      <c r="IF154" s="89"/>
      <c r="IG154" s="89"/>
      <c r="IH154" s="89"/>
      <c r="II154" s="89"/>
      <c r="IJ154" s="89"/>
      <c r="IK154" s="89"/>
      <c r="IL154" s="89"/>
      <c r="IM154" s="89"/>
      <c r="IN154" s="89"/>
      <c r="IO154" s="89"/>
      <c r="IP154" s="89"/>
      <c r="IQ154" s="89"/>
      <c r="IR154" s="89"/>
      <c r="IS154" s="89"/>
      <c r="IT154" s="89"/>
    </row>
    <row r="155" spans="1:254">
      <c r="A155" s="79"/>
      <c r="B155" s="79"/>
      <c r="C155" s="278" t="s">
        <v>51</v>
      </c>
      <c r="D155" s="278"/>
      <c r="E155" s="79"/>
      <c r="F155" s="79"/>
      <c r="G155" s="79"/>
      <c r="H155" s="83"/>
      <c r="I155" s="83"/>
      <c r="J155" s="83"/>
      <c r="K155" s="83"/>
      <c r="L155" s="83"/>
      <c r="M155" s="83"/>
      <c r="N155" s="16"/>
      <c r="O155" s="17"/>
      <c r="P155" s="17"/>
      <c r="Q155" s="17"/>
      <c r="R155" s="17"/>
      <c r="S155" s="17"/>
      <c r="T155" s="17"/>
      <c r="U155" s="17"/>
      <c r="V155" s="16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6"/>
      <c r="CN155" s="17"/>
      <c r="CO155" s="17"/>
      <c r="CP155" s="17"/>
      <c r="CQ155" s="17"/>
      <c r="CR155" s="17"/>
      <c r="CS155" s="17"/>
      <c r="CT155" s="17"/>
      <c r="CU155" s="16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6"/>
      <c r="ED155" s="17"/>
      <c r="EE155" s="17"/>
      <c r="EF155" s="17"/>
      <c r="EG155" s="17"/>
      <c r="EH155" s="17"/>
      <c r="EI155" s="17"/>
      <c r="EJ155" s="17"/>
      <c r="EK155" s="16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6"/>
      <c r="FT155" s="17"/>
      <c r="FU155" s="17"/>
      <c r="FV155" s="17"/>
      <c r="FW155" s="17"/>
      <c r="FX155" s="17"/>
      <c r="FY155" s="17"/>
      <c r="FZ155" s="17"/>
      <c r="GA155" s="16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</row>
    <row r="156" spans="1:254">
      <c r="A156" s="79"/>
      <c r="B156" s="79"/>
      <c r="C156" s="280" t="s">
        <v>186</v>
      </c>
      <c r="D156" s="279"/>
      <c r="E156" s="81"/>
      <c r="F156" s="81"/>
      <c r="G156" s="82"/>
      <c r="H156" s="82"/>
      <c r="I156" s="82"/>
      <c r="J156" s="82"/>
      <c r="K156" s="82"/>
      <c r="L156" s="82"/>
      <c r="M156" s="82"/>
      <c r="N156" s="16"/>
      <c r="O156" s="17"/>
      <c r="P156" s="17"/>
      <c r="Q156" s="17"/>
      <c r="R156" s="17"/>
      <c r="S156" s="17"/>
      <c r="T156" s="17"/>
      <c r="U156" s="17"/>
      <c r="V156" s="16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6"/>
      <c r="CN156" s="17"/>
      <c r="CO156" s="17"/>
      <c r="CP156" s="17"/>
      <c r="CQ156" s="17"/>
      <c r="CR156" s="17"/>
      <c r="CS156" s="17"/>
      <c r="CT156" s="17"/>
      <c r="CU156" s="16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6"/>
      <c r="ED156" s="17"/>
      <c r="EE156" s="17"/>
      <c r="EF156" s="17"/>
      <c r="EG156" s="17"/>
      <c r="EH156" s="17"/>
      <c r="EI156" s="17"/>
      <c r="EJ156" s="17"/>
      <c r="EK156" s="16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6"/>
      <c r="FT156" s="17"/>
      <c r="FU156" s="17"/>
      <c r="FV156" s="17"/>
      <c r="FW156" s="17"/>
      <c r="FX156" s="17"/>
      <c r="FY156" s="17"/>
      <c r="FZ156" s="17"/>
      <c r="GA156" s="16"/>
      <c r="GB156" s="17"/>
      <c r="GC156" s="17"/>
      <c r="GD156" s="17"/>
      <c r="GE156" s="17"/>
      <c r="GF156" s="17"/>
      <c r="GG156" s="17"/>
      <c r="GH156" s="17"/>
      <c r="GI156" s="17"/>
      <c r="GJ156" s="17"/>
      <c r="GK156" s="17"/>
      <c r="GL156" s="17"/>
      <c r="GM156" s="17"/>
      <c r="GN156" s="17"/>
      <c r="GO156" s="17"/>
      <c r="GP156" s="17"/>
      <c r="GQ156" s="17"/>
      <c r="GR156" s="17"/>
      <c r="GS156" s="17"/>
      <c r="GT156" s="17"/>
      <c r="GU156" s="17"/>
      <c r="GV156" s="17"/>
      <c r="GW156" s="17"/>
      <c r="GX156" s="17"/>
      <c r="GY156" s="17"/>
      <c r="GZ156" s="17"/>
      <c r="HA156" s="17"/>
      <c r="HB156" s="17"/>
      <c r="HC156" s="17"/>
      <c r="HD156" s="17"/>
      <c r="HE156" s="17"/>
      <c r="HF156" s="17"/>
      <c r="HG156" s="17"/>
      <c r="HH156" s="17"/>
      <c r="HI156" s="89"/>
      <c r="HJ156" s="89"/>
      <c r="HK156" s="89"/>
      <c r="HL156" s="89"/>
      <c r="HM156" s="89"/>
      <c r="HN156" s="89"/>
      <c r="HO156" s="89"/>
      <c r="HP156" s="89"/>
      <c r="HQ156" s="89"/>
      <c r="HR156" s="89"/>
      <c r="HS156" s="89"/>
      <c r="HT156" s="89"/>
      <c r="HU156" s="89"/>
      <c r="HV156" s="89"/>
      <c r="HW156" s="89"/>
      <c r="HX156" s="89"/>
      <c r="HY156" s="89"/>
      <c r="HZ156" s="89"/>
      <c r="IA156" s="89"/>
      <c r="IB156" s="89"/>
      <c r="IC156" s="89"/>
      <c r="ID156" s="89"/>
      <c r="IE156" s="89"/>
      <c r="IF156" s="89"/>
      <c r="IG156" s="89"/>
      <c r="IH156" s="89"/>
      <c r="II156" s="89"/>
      <c r="IJ156" s="89"/>
      <c r="IK156" s="89"/>
      <c r="IL156" s="89"/>
      <c r="IM156" s="89"/>
      <c r="IN156" s="89"/>
      <c r="IO156" s="89"/>
      <c r="IP156" s="89"/>
      <c r="IQ156" s="89"/>
      <c r="IR156" s="89"/>
      <c r="IS156" s="89"/>
      <c r="IT156" s="89"/>
    </row>
    <row r="157" spans="1:254">
      <c r="A157" s="79"/>
      <c r="B157" s="79"/>
      <c r="C157" s="278" t="s">
        <v>192</v>
      </c>
      <c r="D157" s="80"/>
      <c r="E157" s="79"/>
      <c r="F157" s="79"/>
      <c r="G157" s="79"/>
      <c r="H157" s="83"/>
      <c r="I157" s="83"/>
      <c r="J157" s="83"/>
      <c r="K157" s="83"/>
      <c r="L157" s="83"/>
      <c r="M157" s="83"/>
      <c r="N157" s="16"/>
      <c r="O157" s="17"/>
      <c r="P157" s="17"/>
      <c r="Q157" s="17"/>
      <c r="R157" s="17"/>
      <c r="S157" s="17"/>
      <c r="T157" s="17"/>
      <c r="U157" s="17"/>
      <c r="V157" s="16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6"/>
      <c r="CN157" s="17"/>
      <c r="CO157" s="17"/>
      <c r="CP157" s="17"/>
      <c r="CQ157" s="17"/>
      <c r="CR157" s="17"/>
      <c r="CS157" s="17"/>
      <c r="CT157" s="17"/>
      <c r="CU157" s="16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6"/>
      <c r="ED157" s="17"/>
      <c r="EE157" s="17"/>
      <c r="EF157" s="17"/>
      <c r="EG157" s="17"/>
      <c r="EH157" s="17"/>
      <c r="EI157" s="17"/>
      <c r="EJ157" s="17"/>
      <c r="EK157" s="16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6"/>
      <c r="FT157" s="17"/>
      <c r="FU157" s="17"/>
      <c r="FV157" s="17"/>
      <c r="FW157" s="17"/>
      <c r="FX157" s="17"/>
      <c r="FY157" s="17"/>
      <c r="FZ157" s="17"/>
      <c r="GA157" s="16"/>
      <c r="GB157" s="17"/>
      <c r="GC157" s="17"/>
      <c r="GD157" s="17"/>
      <c r="GE157" s="17"/>
      <c r="GF157" s="17"/>
      <c r="GG157" s="17"/>
      <c r="GH157" s="17"/>
      <c r="GI157" s="17"/>
      <c r="GJ157" s="17"/>
      <c r="GK157" s="17"/>
      <c r="GL157" s="17"/>
      <c r="GM157" s="17"/>
      <c r="GN157" s="17"/>
      <c r="GO157" s="17"/>
      <c r="GP157" s="17"/>
      <c r="GQ157" s="17"/>
      <c r="GR157" s="17"/>
      <c r="GS157" s="17"/>
      <c r="GT157" s="17"/>
      <c r="GU157" s="17"/>
      <c r="GV157" s="17"/>
      <c r="GW157" s="17"/>
      <c r="GX157" s="17"/>
      <c r="GY157" s="17"/>
      <c r="GZ157" s="17"/>
      <c r="HA157" s="17"/>
      <c r="HB157" s="17"/>
      <c r="HC157" s="17"/>
      <c r="HD157" s="17"/>
      <c r="HE157" s="17"/>
      <c r="HF157" s="17"/>
      <c r="HG157" s="17"/>
      <c r="HH157" s="17"/>
    </row>
    <row r="158" spans="1:254">
      <c r="A158" s="16"/>
      <c r="B158" s="17"/>
      <c r="C158" s="17"/>
      <c r="D158" s="17"/>
      <c r="E158" s="17"/>
      <c r="F158" s="17"/>
      <c r="G158" s="17"/>
      <c r="H158" s="17"/>
      <c r="I158" s="16"/>
      <c r="J158" s="17"/>
      <c r="K158" s="17"/>
      <c r="L158" s="17"/>
      <c r="M158" s="17"/>
      <c r="N158" s="16"/>
      <c r="O158" s="17"/>
      <c r="P158" s="17"/>
      <c r="Q158" s="17"/>
      <c r="R158" s="17"/>
      <c r="S158" s="17"/>
      <c r="T158" s="17"/>
      <c r="U158" s="17"/>
      <c r="V158" s="16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6"/>
      <c r="CN158" s="17"/>
      <c r="CO158" s="17"/>
      <c r="CP158" s="17"/>
      <c r="CQ158" s="17"/>
      <c r="CR158" s="17"/>
      <c r="CS158" s="17"/>
      <c r="CT158" s="17"/>
      <c r="CU158" s="16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6"/>
      <c r="ED158" s="17"/>
      <c r="EE158" s="17"/>
      <c r="EF158" s="17"/>
      <c r="EG158" s="17"/>
      <c r="EH158" s="17"/>
      <c r="EI158" s="17"/>
      <c r="EJ158" s="17"/>
      <c r="EK158" s="16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6"/>
      <c r="FT158" s="17"/>
      <c r="FU158" s="17"/>
      <c r="FV158" s="17"/>
      <c r="FW158" s="17"/>
      <c r="FX158" s="17"/>
      <c r="FY158" s="17"/>
      <c r="FZ158" s="17"/>
      <c r="GA158" s="16"/>
      <c r="GB158" s="17"/>
      <c r="GC158" s="17"/>
      <c r="GD158" s="17"/>
      <c r="GE158" s="17"/>
      <c r="GF158" s="17"/>
      <c r="GG158" s="17"/>
      <c r="GH158" s="17"/>
      <c r="GI158" s="17"/>
      <c r="GJ158" s="17"/>
      <c r="GK158" s="17"/>
      <c r="GL158" s="17"/>
      <c r="GM158" s="17"/>
      <c r="GN158" s="17"/>
      <c r="GO158" s="17"/>
      <c r="GP158" s="17"/>
      <c r="GQ158" s="17"/>
      <c r="GR158" s="17"/>
      <c r="GS158" s="17"/>
      <c r="GT158" s="17"/>
      <c r="GU158" s="17"/>
      <c r="GV158" s="17"/>
      <c r="GW158" s="17"/>
      <c r="GX158" s="17"/>
      <c r="GY158" s="17"/>
      <c r="GZ158" s="17"/>
      <c r="HA158" s="17"/>
      <c r="HB158" s="17"/>
      <c r="HC158" s="17"/>
      <c r="HD158" s="17"/>
      <c r="HE158" s="17"/>
      <c r="HF158" s="17"/>
      <c r="HG158" s="17"/>
      <c r="HH158" s="17"/>
    </row>
    <row r="159" spans="1:254">
      <c r="A159" s="16"/>
      <c r="B159" s="17"/>
      <c r="C159" s="17"/>
      <c r="D159" s="17"/>
      <c r="E159" s="17"/>
      <c r="F159" s="17"/>
      <c r="G159" s="17"/>
      <c r="H159" s="17"/>
      <c r="I159" s="16"/>
      <c r="J159" s="17"/>
      <c r="K159" s="17"/>
      <c r="L159" s="17"/>
      <c r="M159" s="17"/>
      <c r="N159" s="16"/>
      <c r="O159" s="17"/>
      <c r="P159" s="17"/>
      <c r="Q159" s="17"/>
      <c r="R159" s="17"/>
      <c r="S159" s="17"/>
      <c r="T159" s="17"/>
      <c r="U159" s="17"/>
      <c r="V159" s="16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6"/>
      <c r="CN159" s="17"/>
      <c r="CO159" s="17"/>
      <c r="CP159" s="17"/>
      <c r="CQ159" s="17"/>
      <c r="CR159" s="17"/>
      <c r="CS159" s="17"/>
      <c r="CT159" s="17"/>
      <c r="CU159" s="16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6"/>
      <c r="ED159" s="17"/>
      <c r="EE159" s="17"/>
      <c r="EF159" s="17"/>
      <c r="EG159" s="17"/>
      <c r="EH159" s="17"/>
      <c r="EI159" s="17"/>
      <c r="EJ159" s="17"/>
      <c r="EK159" s="16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6"/>
      <c r="FT159" s="17"/>
      <c r="FU159" s="17"/>
      <c r="FV159" s="17"/>
      <c r="FW159" s="17"/>
      <c r="FX159" s="17"/>
      <c r="FY159" s="17"/>
      <c r="FZ159" s="17"/>
      <c r="GA159" s="16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</row>
    <row r="160" spans="1:254">
      <c r="A160" s="16"/>
      <c r="B160" s="17"/>
      <c r="C160" s="17"/>
      <c r="D160" s="17"/>
      <c r="E160" s="17"/>
      <c r="F160" s="17"/>
      <c r="G160" s="17"/>
      <c r="H160" s="17"/>
      <c r="I160" s="16"/>
      <c r="J160" s="17"/>
      <c r="K160" s="17"/>
      <c r="L160" s="17"/>
      <c r="M160" s="17"/>
      <c r="N160" s="16"/>
      <c r="O160" s="17"/>
      <c r="P160" s="17"/>
      <c r="Q160" s="17"/>
      <c r="R160" s="17"/>
      <c r="S160" s="17"/>
      <c r="T160" s="17"/>
      <c r="U160" s="17"/>
      <c r="V160" s="16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6"/>
      <c r="CN160" s="17"/>
      <c r="CO160" s="17"/>
      <c r="CP160" s="17"/>
      <c r="CQ160" s="17"/>
      <c r="CR160" s="17"/>
      <c r="CS160" s="17"/>
      <c r="CT160" s="17"/>
      <c r="CU160" s="16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6"/>
      <c r="ED160" s="17"/>
      <c r="EE160" s="17"/>
      <c r="EF160" s="17"/>
      <c r="EG160" s="17"/>
      <c r="EH160" s="17"/>
      <c r="EI160" s="17"/>
      <c r="EJ160" s="17"/>
      <c r="EK160" s="16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6"/>
      <c r="FT160" s="17"/>
      <c r="FU160" s="17"/>
      <c r="FV160" s="17"/>
      <c r="FW160" s="17"/>
      <c r="FX160" s="17"/>
      <c r="FY160" s="17"/>
      <c r="FZ160" s="17"/>
      <c r="GA160" s="16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</row>
    <row r="161" spans="1:216">
      <c r="A161" s="16"/>
      <c r="B161" s="17"/>
      <c r="C161" s="17"/>
      <c r="D161" s="17"/>
      <c r="E161" s="17"/>
      <c r="F161" s="17"/>
      <c r="G161" s="17"/>
      <c r="H161" s="17"/>
      <c r="I161" s="16"/>
      <c r="J161" s="17"/>
      <c r="K161" s="17"/>
      <c r="L161" s="17"/>
      <c r="M161" s="17"/>
      <c r="N161" s="16"/>
      <c r="O161" s="17"/>
      <c r="P161" s="17"/>
      <c r="Q161" s="17"/>
      <c r="R161" s="17"/>
      <c r="S161" s="17"/>
      <c r="T161" s="17"/>
      <c r="U161" s="17"/>
      <c r="V161" s="16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6"/>
      <c r="CN161" s="17"/>
      <c r="CO161" s="17"/>
      <c r="CP161" s="17"/>
      <c r="CQ161" s="17"/>
      <c r="CR161" s="17"/>
      <c r="CS161" s="17"/>
      <c r="CT161" s="17"/>
      <c r="CU161" s="16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6"/>
      <c r="ED161" s="17"/>
      <c r="EE161" s="17"/>
      <c r="EF161" s="17"/>
      <c r="EG161" s="17"/>
      <c r="EH161" s="17"/>
      <c r="EI161" s="17"/>
      <c r="EJ161" s="17"/>
      <c r="EK161" s="16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6"/>
      <c r="FT161" s="17"/>
      <c r="FU161" s="17"/>
      <c r="FV161" s="17"/>
      <c r="FW161" s="17"/>
      <c r="FX161" s="17"/>
      <c r="FY161" s="17"/>
      <c r="FZ161" s="17"/>
      <c r="GA161" s="16"/>
      <c r="GB161" s="17"/>
      <c r="GC161" s="17"/>
      <c r="GD161" s="17"/>
      <c r="GE161" s="17"/>
      <c r="GF161" s="17"/>
      <c r="GG161" s="17"/>
      <c r="GH161" s="17"/>
      <c r="GI161" s="17"/>
      <c r="GJ161" s="17"/>
      <c r="GK161" s="17"/>
      <c r="GL161" s="17"/>
      <c r="GM161" s="17"/>
      <c r="GN161" s="17"/>
      <c r="GO161" s="17"/>
      <c r="GP161" s="17"/>
      <c r="GQ161" s="17"/>
      <c r="GR161" s="17"/>
      <c r="GS161" s="17"/>
      <c r="GT161" s="17"/>
      <c r="GU161" s="17"/>
      <c r="GV161" s="17"/>
      <c r="GW161" s="17"/>
      <c r="GX161" s="17"/>
      <c r="GY161" s="17"/>
      <c r="GZ161" s="17"/>
      <c r="HA161" s="17"/>
      <c r="HB161" s="17"/>
      <c r="HC161" s="17"/>
      <c r="HD161" s="17"/>
      <c r="HE161" s="17"/>
      <c r="HF161" s="17"/>
      <c r="HG161" s="17"/>
      <c r="HH161" s="17"/>
    </row>
    <row r="162" spans="1:216" s="89" customFormat="1">
      <c r="A162" s="16"/>
      <c r="B162" s="17"/>
      <c r="C162" s="17"/>
      <c r="D162" s="17"/>
      <c r="E162" s="17"/>
      <c r="F162" s="17"/>
      <c r="G162" s="17"/>
      <c r="H162" s="17"/>
      <c r="I162" s="16"/>
      <c r="J162" s="17"/>
      <c r="K162" s="17"/>
      <c r="L162" s="17"/>
      <c r="M162" s="17"/>
      <c r="N162" s="16"/>
      <c r="O162" s="17"/>
      <c r="P162" s="17"/>
      <c r="Q162" s="17"/>
      <c r="R162" s="17"/>
      <c r="S162" s="17"/>
      <c r="T162" s="17"/>
      <c r="U162" s="17"/>
      <c r="V162" s="16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6"/>
      <c r="CN162" s="17"/>
      <c r="CO162" s="17"/>
      <c r="CP162" s="17"/>
      <c r="CQ162" s="17"/>
      <c r="CR162" s="17"/>
      <c r="CS162" s="17"/>
      <c r="CT162" s="17"/>
      <c r="CU162" s="16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6"/>
      <c r="ED162" s="17"/>
      <c r="EE162" s="17"/>
      <c r="EF162" s="17"/>
      <c r="EG162" s="17"/>
      <c r="EH162" s="17"/>
      <c r="EI162" s="17"/>
      <c r="EJ162" s="17"/>
      <c r="EK162" s="16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6"/>
      <c r="FT162" s="17"/>
      <c r="FU162" s="17"/>
      <c r="FV162" s="17"/>
      <c r="FW162" s="17"/>
      <c r="FX162" s="17"/>
      <c r="FY162" s="17"/>
      <c r="FZ162" s="17"/>
      <c r="GA162" s="16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</row>
    <row r="163" spans="1:216" s="89" customFormat="1">
      <c r="A163" s="16"/>
      <c r="B163" s="17"/>
      <c r="C163" s="17"/>
      <c r="D163" s="17"/>
      <c r="E163" s="17"/>
      <c r="F163" s="17"/>
      <c r="G163" s="17"/>
      <c r="H163" s="17"/>
      <c r="I163" s="16"/>
      <c r="J163" s="17"/>
      <c r="K163" s="17"/>
      <c r="L163" s="17"/>
      <c r="M163" s="17"/>
      <c r="N163" s="16"/>
      <c r="O163" s="17"/>
      <c r="P163" s="17"/>
      <c r="Q163" s="17"/>
      <c r="R163" s="17"/>
      <c r="S163" s="17"/>
      <c r="T163" s="17"/>
      <c r="U163" s="17"/>
      <c r="V163" s="16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6"/>
      <c r="CN163" s="17"/>
      <c r="CO163" s="17"/>
      <c r="CP163" s="17"/>
      <c r="CQ163" s="17"/>
      <c r="CR163" s="17"/>
      <c r="CS163" s="17"/>
      <c r="CT163" s="17"/>
      <c r="CU163" s="16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6"/>
      <c r="ED163" s="17"/>
      <c r="EE163" s="17"/>
      <c r="EF163" s="17"/>
      <c r="EG163" s="17"/>
      <c r="EH163" s="17"/>
      <c r="EI163" s="17"/>
      <c r="EJ163" s="17"/>
      <c r="EK163" s="16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6"/>
      <c r="FT163" s="17"/>
      <c r="FU163" s="17"/>
      <c r="FV163" s="17"/>
      <c r="FW163" s="17"/>
      <c r="FX163" s="17"/>
      <c r="FY163" s="17"/>
      <c r="FZ163" s="17"/>
      <c r="GA163" s="16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</row>
    <row r="164" spans="1:216" s="89" customFormat="1">
      <c r="A164" s="16"/>
      <c r="B164" s="17"/>
      <c r="C164" s="17"/>
      <c r="D164" s="17"/>
      <c r="E164" s="17"/>
      <c r="F164" s="17"/>
      <c r="G164" s="17"/>
      <c r="H164" s="17"/>
      <c r="I164" s="16"/>
      <c r="J164" s="17"/>
      <c r="K164" s="17"/>
      <c r="L164" s="17"/>
      <c r="M164" s="17"/>
      <c r="N164" s="16"/>
      <c r="O164" s="17"/>
      <c r="P164" s="17"/>
      <c r="Q164" s="17"/>
      <c r="R164" s="17"/>
      <c r="S164" s="17"/>
      <c r="T164" s="17"/>
      <c r="U164" s="17"/>
      <c r="V164" s="16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6"/>
      <c r="CN164" s="17"/>
      <c r="CO164" s="17"/>
      <c r="CP164" s="17"/>
      <c r="CQ164" s="17"/>
      <c r="CR164" s="17"/>
      <c r="CS164" s="17"/>
      <c r="CT164" s="17"/>
      <c r="CU164" s="16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6"/>
      <c r="ED164" s="17"/>
      <c r="EE164" s="17"/>
      <c r="EF164" s="17"/>
      <c r="EG164" s="17"/>
      <c r="EH164" s="17"/>
      <c r="EI164" s="17"/>
      <c r="EJ164" s="17"/>
      <c r="EK164" s="16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6"/>
      <c r="FT164" s="17"/>
      <c r="FU164" s="17"/>
      <c r="FV164" s="17"/>
      <c r="FW164" s="17"/>
      <c r="FX164" s="17"/>
      <c r="FY164" s="17"/>
      <c r="FZ164" s="17"/>
      <c r="GA164" s="16"/>
      <c r="GB164" s="17"/>
      <c r="GC164" s="17"/>
      <c r="GD164" s="17"/>
      <c r="GE164" s="17"/>
      <c r="GF164" s="17"/>
      <c r="GG164" s="17"/>
      <c r="GH164" s="17"/>
      <c r="GI164" s="17"/>
      <c r="GJ164" s="17"/>
      <c r="GK164" s="17"/>
      <c r="GL164" s="17"/>
      <c r="GM164" s="17"/>
      <c r="GN164" s="17"/>
      <c r="GO164" s="17"/>
      <c r="GP164" s="17"/>
      <c r="GQ164" s="17"/>
      <c r="GR164" s="17"/>
      <c r="GS164" s="17"/>
      <c r="GT164" s="17"/>
      <c r="GU164" s="17"/>
      <c r="GV164" s="17"/>
      <c r="GW164" s="17"/>
      <c r="GX164" s="17"/>
      <c r="GY164" s="17"/>
      <c r="GZ164" s="17"/>
      <c r="HA164" s="17"/>
      <c r="HB164" s="17"/>
      <c r="HC164" s="17"/>
      <c r="HD164" s="17"/>
      <c r="HE164" s="17"/>
      <c r="HF164" s="17"/>
      <c r="HG164" s="17"/>
      <c r="HH164" s="17"/>
    </row>
    <row r="165" spans="1:216" s="89" customFormat="1">
      <c r="A165" s="16"/>
      <c r="B165" s="17"/>
      <c r="C165" s="17"/>
      <c r="D165" s="17"/>
      <c r="E165" s="17"/>
      <c r="F165" s="17"/>
      <c r="G165" s="17"/>
      <c r="H165" s="17"/>
      <c r="I165" s="16"/>
      <c r="J165" s="17"/>
      <c r="K165" s="17"/>
      <c r="L165" s="17"/>
      <c r="M165" s="17"/>
      <c r="N165" s="16"/>
      <c r="O165" s="17"/>
      <c r="P165" s="17"/>
      <c r="Q165" s="17"/>
      <c r="R165" s="17"/>
      <c r="S165" s="17"/>
      <c r="T165" s="17"/>
      <c r="U165" s="17"/>
      <c r="V165" s="16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6"/>
      <c r="CN165" s="17"/>
      <c r="CO165" s="17"/>
      <c r="CP165" s="17"/>
      <c r="CQ165" s="17"/>
      <c r="CR165" s="17"/>
      <c r="CS165" s="17"/>
      <c r="CT165" s="17"/>
      <c r="CU165" s="16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6"/>
      <c r="ED165" s="17"/>
      <c r="EE165" s="17"/>
      <c r="EF165" s="17"/>
      <c r="EG165" s="17"/>
      <c r="EH165" s="17"/>
      <c r="EI165" s="17"/>
      <c r="EJ165" s="17"/>
      <c r="EK165" s="16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6"/>
      <c r="FT165" s="17"/>
      <c r="FU165" s="17"/>
      <c r="FV165" s="17"/>
      <c r="FW165" s="17"/>
      <c r="FX165" s="17"/>
      <c r="FY165" s="17"/>
      <c r="FZ165" s="17"/>
      <c r="GA165" s="16"/>
      <c r="GB165" s="17"/>
      <c r="GC165" s="17"/>
      <c r="GD165" s="17"/>
      <c r="GE165" s="17"/>
      <c r="GF165" s="17"/>
      <c r="GG165" s="17"/>
      <c r="GH165" s="17"/>
      <c r="GI165" s="17"/>
      <c r="GJ165" s="17"/>
      <c r="GK165" s="17"/>
      <c r="GL165" s="17"/>
      <c r="GM165" s="17"/>
      <c r="GN165" s="17"/>
      <c r="GO165" s="17"/>
      <c r="GP165" s="17"/>
      <c r="GQ165" s="17"/>
      <c r="GR165" s="17"/>
      <c r="GS165" s="17"/>
      <c r="GT165" s="17"/>
      <c r="GU165" s="17"/>
      <c r="GV165" s="17"/>
      <c r="GW165" s="17"/>
      <c r="GX165" s="17"/>
      <c r="GY165" s="17"/>
      <c r="GZ165" s="17"/>
      <c r="HA165" s="17"/>
      <c r="HB165" s="17"/>
      <c r="HC165" s="17"/>
      <c r="HD165" s="17"/>
      <c r="HE165" s="17"/>
      <c r="HF165" s="17"/>
      <c r="HG165" s="17"/>
      <c r="HH165" s="17"/>
    </row>
    <row r="166" spans="1:216" s="89" customFormat="1">
      <c r="A166" s="16"/>
      <c r="B166" s="17"/>
      <c r="C166" s="17"/>
      <c r="D166" s="17"/>
      <c r="E166" s="17"/>
      <c r="F166" s="17"/>
      <c r="G166" s="17"/>
      <c r="H166" s="17"/>
      <c r="I166" s="16"/>
      <c r="J166" s="17"/>
      <c r="K166" s="17"/>
      <c r="L166" s="17"/>
      <c r="M166" s="17"/>
      <c r="N166" s="16"/>
      <c r="O166" s="17"/>
      <c r="P166" s="17"/>
      <c r="Q166" s="17"/>
      <c r="R166" s="17"/>
      <c r="S166" s="17"/>
      <c r="T166" s="17"/>
      <c r="U166" s="17"/>
      <c r="V166" s="16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6"/>
      <c r="CN166" s="17"/>
      <c r="CO166" s="17"/>
      <c r="CP166" s="17"/>
      <c r="CQ166" s="17"/>
      <c r="CR166" s="17"/>
      <c r="CS166" s="17"/>
      <c r="CT166" s="17"/>
      <c r="CU166" s="16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6"/>
      <c r="ED166" s="17"/>
      <c r="EE166" s="17"/>
      <c r="EF166" s="17"/>
      <c r="EG166" s="17"/>
      <c r="EH166" s="17"/>
      <c r="EI166" s="17"/>
      <c r="EJ166" s="17"/>
      <c r="EK166" s="16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6"/>
      <c r="FT166" s="17"/>
      <c r="FU166" s="17"/>
      <c r="FV166" s="17"/>
      <c r="FW166" s="17"/>
      <c r="FX166" s="17"/>
      <c r="FY166" s="17"/>
      <c r="FZ166" s="17"/>
      <c r="GA166" s="16"/>
      <c r="GB166" s="17"/>
      <c r="GC166" s="17"/>
      <c r="GD166" s="17"/>
      <c r="GE166" s="17"/>
      <c r="GF166" s="17"/>
      <c r="GG166" s="17"/>
      <c r="GH166" s="17"/>
      <c r="GI166" s="17"/>
      <c r="GJ166" s="17"/>
      <c r="GK166" s="17"/>
      <c r="GL166" s="17"/>
      <c r="GM166" s="17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  <c r="HG166" s="17"/>
      <c r="HH166" s="17"/>
    </row>
    <row r="167" spans="1:216" s="89" customFormat="1">
      <c r="A167" s="16"/>
      <c r="B167" s="17"/>
      <c r="C167" s="17"/>
      <c r="D167" s="17"/>
      <c r="E167" s="17"/>
      <c r="F167" s="17"/>
      <c r="G167" s="17"/>
      <c r="H167" s="17"/>
      <c r="I167" s="16"/>
      <c r="J167" s="17"/>
      <c r="K167" s="17"/>
      <c r="L167" s="17"/>
      <c r="M167" s="17"/>
      <c r="N167" s="16"/>
      <c r="O167" s="17"/>
      <c r="P167" s="17"/>
      <c r="Q167" s="17"/>
      <c r="R167" s="17"/>
      <c r="S167" s="17"/>
      <c r="T167" s="17"/>
      <c r="U167" s="17"/>
      <c r="V167" s="16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6"/>
      <c r="CN167" s="17"/>
      <c r="CO167" s="17"/>
      <c r="CP167" s="17"/>
      <c r="CQ167" s="17"/>
      <c r="CR167" s="17"/>
      <c r="CS167" s="17"/>
      <c r="CT167" s="17"/>
      <c r="CU167" s="16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6"/>
      <c r="ED167" s="17"/>
      <c r="EE167" s="17"/>
      <c r="EF167" s="17"/>
      <c r="EG167" s="17"/>
      <c r="EH167" s="17"/>
      <c r="EI167" s="17"/>
      <c r="EJ167" s="17"/>
      <c r="EK167" s="16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6"/>
      <c r="FT167" s="17"/>
      <c r="FU167" s="17"/>
      <c r="FV167" s="17"/>
      <c r="FW167" s="17"/>
      <c r="FX167" s="17"/>
      <c r="FY167" s="17"/>
      <c r="FZ167" s="17"/>
      <c r="GA167" s="16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</row>
    <row r="168" spans="1:216">
      <c r="A168" s="16"/>
      <c r="B168" s="17"/>
      <c r="C168" s="17"/>
      <c r="D168" s="17"/>
      <c r="E168" s="17"/>
      <c r="F168" s="17"/>
      <c r="G168" s="17"/>
      <c r="H168" s="17"/>
      <c r="I168" s="16"/>
      <c r="J168" s="17"/>
      <c r="K168" s="17"/>
      <c r="L168" s="17"/>
      <c r="M168" s="17"/>
      <c r="N168" s="16"/>
      <c r="O168" s="17"/>
      <c r="P168" s="17"/>
      <c r="Q168" s="17"/>
      <c r="R168" s="17"/>
      <c r="S168" s="17"/>
      <c r="T168" s="17"/>
      <c r="U168" s="17"/>
      <c r="V168" s="16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6"/>
      <c r="CN168" s="17"/>
      <c r="CO168" s="17"/>
      <c r="CP168" s="17"/>
      <c r="CQ168" s="17"/>
      <c r="CR168" s="17"/>
      <c r="CS168" s="17"/>
      <c r="CT168" s="17"/>
      <c r="CU168" s="16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6"/>
      <c r="ED168" s="17"/>
      <c r="EE168" s="17"/>
      <c r="EF168" s="17"/>
      <c r="EG168" s="17"/>
      <c r="EH168" s="17"/>
      <c r="EI168" s="17"/>
      <c r="EJ168" s="17"/>
      <c r="EK168" s="16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6"/>
      <c r="FT168" s="17"/>
      <c r="FU168" s="17"/>
      <c r="FV168" s="17"/>
      <c r="FW168" s="17"/>
      <c r="FX168" s="17"/>
      <c r="FY168" s="17"/>
      <c r="FZ168" s="17"/>
      <c r="GA168" s="16"/>
      <c r="GB168" s="17"/>
      <c r="GC168" s="17"/>
      <c r="GD168" s="17"/>
      <c r="GE168" s="17"/>
      <c r="GF168" s="17"/>
      <c r="GG168" s="17"/>
      <c r="GH168" s="17"/>
      <c r="GI168" s="17"/>
      <c r="GJ168" s="17"/>
      <c r="GK168" s="17"/>
      <c r="GL168" s="17"/>
      <c r="GM168" s="17"/>
      <c r="GN168" s="17"/>
      <c r="GO168" s="17"/>
      <c r="GP168" s="17"/>
      <c r="GQ168" s="17"/>
      <c r="GR168" s="17"/>
      <c r="GS168" s="17"/>
      <c r="GT168" s="17"/>
      <c r="GU168" s="17"/>
      <c r="GV168" s="17"/>
      <c r="GW168" s="17"/>
      <c r="GX168" s="17"/>
      <c r="GY168" s="17"/>
      <c r="GZ168" s="17"/>
      <c r="HA168" s="17"/>
      <c r="HB168" s="17"/>
      <c r="HC168" s="17"/>
      <c r="HD168" s="17"/>
      <c r="HE168" s="17"/>
      <c r="HF168" s="17"/>
      <c r="HG168" s="17"/>
      <c r="HH168" s="17"/>
    </row>
    <row r="169" spans="1:216" s="89" customFormat="1">
      <c r="A169" s="16"/>
      <c r="B169" s="17"/>
      <c r="C169" s="17"/>
      <c r="D169" s="17"/>
      <c r="E169" s="17"/>
      <c r="F169" s="17"/>
      <c r="G169" s="17"/>
      <c r="H169" s="17"/>
      <c r="I169" s="16"/>
      <c r="J169" s="17"/>
      <c r="K169" s="17"/>
      <c r="L169" s="17"/>
      <c r="M169" s="17"/>
      <c r="N169" s="16"/>
      <c r="O169" s="17"/>
      <c r="P169" s="17"/>
      <c r="Q169" s="17"/>
      <c r="R169" s="17"/>
      <c r="S169" s="17"/>
      <c r="T169" s="17"/>
      <c r="U169" s="17"/>
      <c r="V169" s="16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6"/>
      <c r="CN169" s="17"/>
      <c r="CO169" s="17"/>
      <c r="CP169" s="17"/>
      <c r="CQ169" s="17"/>
      <c r="CR169" s="17"/>
      <c r="CS169" s="17"/>
      <c r="CT169" s="17"/>
      <c r="CU169" s="16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6"/>
      <c r="ED169" s="17"/>
      <c r="EE169" s="17"/>
      <c r="EF169" s="17"/>
      <c r="EG169" s="17"/>
      <c r="EH169" s="17"/>
      <c r="EI169" s="17"/>
      <c r="EJ169" s="17"/>
      <c r="EK169" s="16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6"/>
      <c r="FT169" s="17"/>
      <c r="FU169" s="17"/>
      <c r="FV169" s="17"/>
      <c r="FW169" s="17"/>
      <c r="FX169" s="17"/>
      <c r="FY169" s="17"/>
      <c r="FZ169" s="17"/>
      <c r="GA169" s="16"/>
      <c r="GB169" s="17"/>
      <c r="GC169" s="17"/>
      <c r="GD169" s="17"/>
      <c r="GE169" s="17"/>
      <c r="GF169" s="17"/>
      <c r="GG169" s="17"/>
      <c r="GH169" s="17"/>
      <c r="GI169" s="17"/>
      <c r="GJ169" s="17"/>
      <c r="GK169" s="17"/>
      <c r="GL169" s="17"/>
      <c r="GM169" s="17"/>
      <c r="GN169" s="17"/>
      <c r="GO169" s="17"/>
      <c r="GP169" s="17"/>
      <c r="GQ169" s="17"/>
      <c r="GR169" s="17"/>
      <c r="GS169" s="17"/>
      <c r="GT169" s="17"/>
      <c r="GU169" s="17"/>
      <c r="GV169" s="17"/>
      <c r="GW169" s="17"/>
      <c r="GX169" s="17"/>
      <c r="GY169" s="17"/>
      <c r="GZ169" s="17"/>
      <c r="HA169" s="17"/>
      <c r="HB169" s="17"/>
      <c r="HC169" s="17"/>
      <c r="HD169" s="17"/>
      <c r="HE169" s="17"/>
      <c r="HF169" s="17"/>
      <c r="HG169" s="17"/>
      <c r="HH169" s="17"/>
    </row>
    <row r="170" spans="1:216" s="89" customFormat="1">
      <c r="A170" s="16"/>
      <c r="B170" s="17"/>
      <c r="C170" s="17"/>
      <c r="D170" s="17"/>
      <c r="E170" s="17"/>
      <c r="F170" s="17"/>
      <c r="G170" s="17"/>
      <c r="H170" s="17"/>
      <c r="I170" s="16"/>
      <c r="J170" s="17"/>
      <c r="K170" s="17"/>
      <c r="L170" s="17"/>
      <c r="M170" s="17"/>
      <c r="N170" s="16"/>
      <c r="O170" s="17"/>
      <c r="P170" s="17"/>
      <c r="Q170" s="17"/>
      <c r="R170" s="17"/>
      <c r="S170" s="17"/>
      <c r="T170" s="17"/>
      <c r="U170" s="17"/>
      <c r="V170" s="16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6"/>
      <c r="CN170" s="17"/>
      <c r="CO170" s="17"/>
      <c r="CP170" s="17"/>
      <c r="CQ170" s="17"/>
      <c r="CR170" s="17"/>
      <c r="CS170" s="17"/>
      <c r="CT170" s="17"/>
      <c r="CU170" s="16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6"/>
      <c r="ED170" s="17"/>
      <c r="EE170" s="17"/>
      <c r="EF170" s="17"/>
      <c r="EG170" s="17"/>
      <c r="EH170" s="17"/>
      <c r="EI170" s="17"/>
      <c r="EJ170" s="17"/>
      <c r="EK170" s="16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6"/>
      <c r="FT170" s="17"/>
      <c r="FU170" s="17"/>
      <c r="FV170" s="17"/>
      <c r="FW170" s="17"/>
      <c r="FX170" s="17"/>
      <c r="FY170" s="17"/>
      <c r="FZ170" s="17"/>
      <c r="GA170" s="16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</row>
    <row r="171" spans="1:216" s="89" customFormat="1">
      <c r="A171" s="16"/>
      <c r="B171" s="17"/>
      <c r="C171" s="17"/>
      <c r="D171" s="17"/>
      <c r="E171" s="17"/>
      <c r="F171" s="17"/>
      <c r="G171" s="17"/>
      <c r="H171" s="17"/>
      <c r="I171" s="16"/>
      <c r="J171" s="17"/>
      <c r="K171" s="17"/>
      <c r="L171" s="17"/>
      <c r="M171" s="17"/>
      <c r="N171" s="16"/>
      <c r="O171" s="17"/>
      <c r="P171" s="17"/>
      <c r="Q171" s="17"/>
      <c r="R171" s="17"/>
      <c r="S171" s="17"/>
      <c r="T171" s="17"/>
      <c r="U171" s="17"/>
      <c r="V171" s="16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6"/>
      <c r="CN171" s="17"/>
      <c r="CO171" s="17"/>
      <c r="CP171" s="17"/>
      <c r="CQ171" s="17"/>
      <c r="CR171" s="17"/>
      <c r="CS171" s="17"/>
      <c r="CT171" s="17"/>
      <c r="CU171" s="16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6"/>
      <c r="ED171" s="17"/>
      <c r="EE171" s="17"/>
      <c r="EF171" s="17"/>
      <c r="EG171" s="17"/>
      <c r="EH171" s="17"/>
      <c r="EI171" s="17"/>
      <c r="EJ171" s="17"/>
      <c r="EK171" s="16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6"/>
      <c r="FT171" s="17"/>
      <c r="FU171" s="17"/>
      <c r="FV171" s="17"/>
      <c r="FW171" s="17"/>
      <c r="FX171" s="17"/>
      <c r="FY171" s="17"/>
      <c r="FZ171" s="17"/>
      <c r="GA171" s="16"/>
      <c r="GB171" s="17"/>
      <c r="GC171" s="17"/>
      <c r="GD171" s="17"/>
      <c r="GE171" s="17"/>
      <c r="GF171" s="17"/>
      <c r="GG171" s="17"/>
      <c r="GH171" s="17"/>
      <c r="GI171" s="17"/>
      <c r="GJ171" s="17"/>
      <c r="GK171" s="17"/>
      <c r="GL171" s="17"/>
      <c r="GM171" s="17"/>
      <c r="GN171" s="17"/>
      <c r="GO171" s="17"/>
      <c r="GP171" s="17"/>
      <c r="GQ171" s="17"/>
      <c r="GR171" s="17"/>
      <c r="GS171" s="17"/>
      <c r="GT171" s="17"/>
      <c r="GU171" s="17"/>
      <c r="GV171" s="17"/>
      <c r="GW171" s="17"/>
      <c r="GX171" s="17"/>
      <c r="GY171" s="17"/>
      <c r="GZ171" s="17"/>
      <c r="HA171" s="17"/>
      <c r="HB171" s="17"/>
      <c r="HC171" s="17"/>
      <c r="HD171" s="17"/>
      <c r="HE171" s="17"/>
      <c r="HF171" s="17"/>
      <c r="HG171" s="17"/>
      <c r="HH171" s="17"/>
    </row>
    <row r="172" spans="1:216" s="89" customFormat="1">
      <c r="A172" s="16"/>
      <c r="B172" s="17"/>
      <c r="C172" s="17"/>
      <c r="D172" s="17"/>
      <c r="E172" s="17"/>
      <c r="F172" s="17"/>
      <c r="G172" s="17"/>
      <c r="H172" s="17"/>
      <c r="I172" s="16"/>
      <c r="J172" s="17"/>
      <c r="K172" s="17"/>
      <c r="L172" s="17"/>
      <c r="M172" s="17"/>
      <c r="N172" s="16"/>
      <c r="O172" s="17"/>
      <c r="P172" s="17"/>
      <c r="Q172" s="17"/>
      <c r="R172" s="17"/>
      <c r="S172" s="17"/>
      <c r="T172" s="17"/>
      <c r="U172" s="17"/>
      <c r="V172" s="16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6"/>
      <c r="CN172" s="17"/>
      <c r="CO172" s="17"/>
      <c r="CP172" s="17"/>
      <c r="CQ172" s="17"/>
      <c r="CR172" s="17"/>
      <c r="CS172" s="17"/>
      <c r="CT172" s="17"/>
      <c r="CU172" s="16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6"/>
      <c r="ED172" s="17"/>
      <c r="EE172" s="17"/>
      <c r="EF172" s="17"/>
      <c r="EG172" s="17"/>
      <c r="EH172" s="17"/>
      <c r="EI172" s="17"/>
      <c r="EJ172" s="17"/>
      <c r="EK172" s="16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6"/>
      <c r="FT172" s="17"/>
      <c r="FU172" s="17"/>
      <c r="FV172" s="17"/>
      <c r="FW172" s="17"/>
      <c r="FX172" s="17"/>
      <c r="FY172" s="17"/>
      <c r="FZ172" s="17"/>
      <c r="GA172" s="16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  <c r="GN172" s="17"/>
      <c r="GO172" s="17"/>
      <c r="GP172" s="17"/>
      <c r="GQ172" s="17"/>
      <c r="GR172" s="17"/>
      <c r="GS172" s="17"/>
      <c r="GT172" s="17"/>
      <c r="GU172" s="17"/>
      <c r="GV172" s="17"/>
      <c r="GW172" s="17"/>
      <c r="GX172" s="17"/>
      <c r="GY172" s="17"/>
      <c r="GZ172" s="17"/>
      <c r="HA172" s="17"/>
      <c r="HB172" s="17"/>
      <c r="HC172" s="17"/>
      <c r="HD172" s="17"/>
      <c r="HE172" s="17"/>
      <c r="HF172" s="17"/>
      <c r="HG172" s="17"/>
      <c r="HH172" s="17"/>
    </row>
    <row r="173" spans="1:216" s="89" customFormat="1">
      <c r="A173" s="16"/>
      <c r="B173" s="17"/>
      <c r="C173" s="17"/>
      <c r="D173" s="17"/>
      <c r="E173" s="17"/>
      <c r="F173" s="17"/>
      <c r="G173" s="17"/>
      <c r="H173" s="17"/>
      <c r="I173" s="16"/>
      <c r="J173" s="17"/>
      <c r="K173" s="17"/>
      <c r="L173" s="17"/>
      <c r="M173" s="17"/>
      <c r="N173" s="16"/>
      <c r="O173" s="17"/>
      <c r="P173" s="17"/>
      <c r="Q173" s="17"/>
      <c r="R173" s="17"/>
      <c r="S173" s="17"/>
      <c r="T173" s="17"/>
      <c r="U173" s="17"/>
      <c r="V173" s="16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6"/>
      <c r="CN173" s="17"/>
      <c r="CO173" s="17"/>
      <c r="CP173" s="17"/>
      <c r="CQ173" s="17"/>
      <c r="CR173" s="17"/>
      <c r="CS173" s="17"/>
      <c r="CT173" s="17"/>
      <c r="CU173" s="16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6"/>
      <c r="ED173" s="17"/>
      <c r="EE173" s="17"/>
      <c r="EF173" s="17"/>
      <c r="EG173" s="17"/>
      <c r="EH173" s="17"/>
      <c r="EI173" s="17"/>
      <c r="EJ173" s="17"/>
      <c r="EK173" s="16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6"/>
      <c r="FT173" s="17"/>
      <c r="FU173" s="17"/>
      <c r="FV173" s="17"/>
      <c r="FW173" s="17"/>
      <c r="FX173" s="17"/>
      <c r="FY173" s="17"/>
      <c r="FZ173" s="17"/>
      <c r="GA173" s="16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  <c r="GN173" s="17"/>
      <c r="GO173" s="17"/>
      <c r="GP173" s="17"/>
      <c r="GQ173" s="17"/>
      <c r="GR173" s="17"/>
      <c r="GS173" s="17"/>
      <c r="GT173" s="17"/>
      <c r="GU173" s="17"/>
      <c r="GV173" s="17"/>
      <c r="GW173" s="17"/>
      <c r="GX173" s="17"/>
      <c r="GY173" s="17"/>
      <c r="GZ173" s="17"/>
      <c r="HA173" s="17"/>
      <c r="HB173" s="17"/>
      <c r="HC173" s="17"/>
      <c r="HD173" s="17"/>
      <c r="HE173" s="17"/>
      <c r="HF173" s="17"/>
      <c r="HG173" s="17"/>
      <c r="HH173" s="17"/>
    </row>
    <row r="174" spans="1:216" s="89" customFormat="1">
      <c r="A174" s="16"/>
      <c r="B174" s="17"/>
      <c r="C174" s="17"/>
      <c r="D174" s="17"/>
      <c r="E174" s="17"/>
      <c r="F174" s="17"/>
      <c r="G174" s="17"/>
      <c r="H174" s="17"/>
      <c r="I174" s="16"/>
      <c r="J174" s="17"/>
      <c r="K174" s="17"/>
      <c r="L174" s="17"/>
      <c r="M174" s="17"/>
      <c r="N174" s="16"/>
      <c r="O174" s="17"/>
      <c r="P174" s="17"/>
      <c r="Q174" s="17"/>
      <c r="R174" s="17"/>
      <c r="S174" s="17"/>
      <c r="T174" s="17"/>
      <c r="U174" s="17"/>
      <c r="V174" s="16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6"/>
      <c r="CN174" s="17"/>
      <c r="CO174" s="17"/>
      <c r="CP174" s="17"/>
      <c r="CQ174" s="17"/>
      <c r="CR174" s="17"/>
      <c r="CS174" s="17"/>
      <c r="CT174" s="17"/>
      <c r="CU174" s="16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6"/>
      <c r="ED174" s="17"/>
      <c r="EE174" s="17"/>
      <c r="EF174" s="17"/>
      <c r="EG174" s="17"/>
      <c r="EH174" s="17"/>
      <c r="EI174" s="17"/>
      <c r="EJ174" s="17"/>
      <c r="EK174" s="16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6"/>
      <c r="FT174" s="17"/>
      <c r="FU174" s="17"/>
      <c r="FV174" s="17"/>
      <c r="FW174" s="17"/>
      <c r="FX174" s="17"/>
      <c r="FY174" s="17"/>
      <c r="FZ174" s="17"/>
      <c r="GA174" s="16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  <c r="GN174" s="17"/>
      <c r="GO174" s="17"/>
      <c r="GP174" s="17"/>
      <c r="GQ174" s="17"/>
      <c r="GR174" s="17"/>
      <c r="GS174" s="17"/>
      <c r="GT174" s="17"/>
      <c r="GU174" s="17"/>
      <c r="GV174" s="17"/>
      <c r="GW174" s="17"/>
      <c r="GX174" s="17"/>
      <c r="GY174" s="17"/>
      <c r="GZ174" s="17"/>
      <c r="HA174" s="17"/>
      <c r="HB174" s="17"/>
      <c r="HC174" s="17"/>
      <c r="HD174" s="17"/>
      <c r="HE174" s="17"/>
      <c r="HF174" s="17"/>
      <c r="HG174" s="17"/>
      <c r="HH174" s="17"/>
    </row>
    <row r="175" spans="1:216" s="89" customFormat="1">
      <c r="A175" s="16"/>
      <c r="B175" s="17"/>
      <c r="C175" s="17"/>
      <c r="D175" s="17"/>
      <c r="E175" s="17"/>
      <c r="F175" s="17"/>
      <c r="G175" s="17"/>
      <c r="H175" s="17"/>
      <c r="I175" s="16"/>
      <c r="J175" s="17"/>
      <c r="K175" s="17"/>
      <c r="L175" s="17"/>
      <c r="M175" s="17"/>
      <c r="N175" s="16"/>
      <c r="O175" s="17"/>
      <c r="P175" s="17"/>
      <c r="Q175" s="17"/>
      <c r="R175" s="17"/>
      <c r="S175" s="17"/>
      <c r="T175" s="17"/>
      <c r="U175" s="17"/>
      <c r="V175" s="16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6"/>
      <c r="CN175" s="17"/>
      <c r="CO175" s="17"/>
      <c r="CP175" s="17"/>
      <c r="CQ175" s="17"/>
      <c r="CR175" s="17"/>
      <c r="CS175" s="17"/>
      <c r="CT175" s="17"/>
      <c r="CU175" s="16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6"/>
      <c r="ED175" s="17"/>
      <c r="EE175" s="17"/>
      <c r="EF175" s="17"/>
      <c r="EG175" s="17"/>
      <c r="EH175" s="17"/>
      <c r="EI175" s="17"/>
      <c r="EJ175" s="17"/>
      <c r="EK175" s="16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6"/>
      <c r="FT175" s="17"/>
      <c r="FU175" s="17"/>
      <c r="FV175" s="17"/>
      <c r="FW175" s="17"/>
      <c r="FX175" s="17"/>
      <c r="FY175" s="17"/>
      <c r="FZ175" s="17"/>
      <c r="GA175" s="16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  <c r="GN175" s="17"/>
      <c r="GO175" s="17"/>
      <c r="GP175" s="17"/>
      <c r="GQ175" s="17"/>
      <c r="GR175" s="17"/>
      <c r="GS175" s="17"/>
      <c r="GT175" s="17"/>
      <c r="GU175" s="17"/>
      <c r="GV175" s="17"/>
      <c r="GW175" s="17"/>
      <c r="GX175" s="17"/>
      <c r="GY175" s="17"/>
      <c r="GZ175" s="17"/>
      <c r="HA175" s="17"/>
      <c r="HB175" s="17"/>
      <c r="HC175" s="17"/>
      <c r="HD175" s="17"/>
      <c r="HE175" s="17"/>
      <c r="HF175" s="17"/>
      <c r="HG175" s="17"/>
      <c r="HH175" s="17"/>
    </row>
    <row r="176" spans="1:216" s="89" customFormat="1">
      <c r="A176" s="16"/>
      <c r="B176" s="17"/>
      <c r="C176" s="17"/>
      <c r="D176" s="17"/>
      <c r="E176" s="17"/>
      <c r="F176" s="17"/>
      <c r="G176" s="17"/>
      <c r="H176" s="17"/>
      <c r="I176" s="16"/>
      <c r="J176" s="17"/>
      <c r="K176" s="17"/>
      <c r="L176" s="17"/>
      <c r="M176" s="17"/>
      <c r="N176" s="16"/>
      <c r="O176" s="17"/>
      <c r="P176" s="17"/>
      <c r="Q176" s="17"/>
      <c r="R176" s="17"/>
      <c r="S176" s="17"/>
      <c r="T176" s="17"/>
      <c r="U176" s="17"/>
      <c r="V176" s="16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6"/>
      <c r="CN176" s="17"/>
      <c r="CO176" s="17"/>
      <c r="CP176" s="17"/>
      <c r="CQ176" s="17"/>
      <c r="CR176" s="17"/>
      <c r="CS176" s="17"/>
      <c r="CT176" s="17"/>
      <c r="CU176" s="16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6"/>
      <c r="ED176" s="17"/>
      <c r="EE176" s="17"/>
      <c r="EF176" s="17"/>
      <c r="EG176" s="17"/>
      <c r="EH176" s="17"/>
      <c r="EI176" s="17"/>
      <c r="EJ176" s="17"/>
      <c r="EK176" s="16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6"/>
      <c r="FT176" s="17"/>
      <c r="FU176" s="17"/>
      <c r="FV176" s="17"/>
      <c r="FW176" s="17"/>
      <c r="FX176" s="17"/>
      <c r="FY176" s="17"/>
      <c r="FZ176" s="17"/>
      <c r="GA176" s="16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</row>
    <row r="177" spans="1:216" s="89" customFormat="1">
      <c r="A177" s="16"/>
      <c r="B177" s="17"/>
      <c r="C177" s="17"/>
      <c r="D177" s="17"/>
      <c r="E177" s="17"/>
      <c r="F177" s="17"/>
      <c r="G177" s="17"/>
      <c r="H177" s="17"/>
      <c r="I177" s="16"/>
      <c r="J177" s="17"/>
      <c r="K177" s="17"/>
      <c r="L177" s="17"/>
      <c r="M177" s="17"/>
      <c r="N177" s="16"/>
      <c r="O177" s="17"/>
      <c r="P177" s="17"/>
      <c r="Q177" s="17"/>
      <c r="R177" s="17"/>
      <c r="S177" s="17"/>
      <c r="T177" s="17"/>
      <c r="U177" s="17"/>
      <c r="V177" s="16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6"/>
      <c r="CN177" s="17"/>
      <c r="CO177" s="17"/>
      <c r="CP177" s="17"/>
      <c r="CQ177" s="17"/>
      <c r="CR177" s="17"/>
      <c r="CS177" s="17"/>
      <c r="CT177" s="17"/>
      <c r="CU177" s="16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6"/>
      <c r="ED177" s="17"/>
      <c r="EE177" s="17"/>
      <c r="EF177" s="17"/>
      <c r="EG177" s="17"/>
      <c r="EH177" s="17"/>
      <c r="EI177" s="17"/>
      <c r="EJ177" s="17"/>
      <c r="EK177" s="16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6"/>
      <c r="FT177" s="17"/>
      <c r="FU177" s="17"/>
      <c r="FV177" s="17"/>
      <c r="FW177" s="17"/>
      <c r="FX177" s="17"/>
      <c r="FY177" s="17"/>
      <c r="FZ177" s="17"/>
      <c r="GA177" s="16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</row>
    <row r="178" spans="1:216" s="89" customFormat="1">
      <c r="A178" s="16"/>
      <c r="B178" s="17"/>
      <c r="C178" s="17"/>
      <c r="D178" s="17"/>
      <c r="E178" s="17"/>
      <c r="F178" s="17"/>
      <c r="G178" s="17"/>
      <c r="H178" s="17"/>
      <c r="I178" s="16"/>
      <c r="J178" s="17"/>
      <c r="K178" s="17"/>
      <c r="L178" s="17"/>
      <c r="M178" s="17"/>
      <c r="N178" s="16"/>
      <c r="O178" s="17"/>
      <c r="P178" s="17"/>
      <c r="Q178" s="17"/>
      <c r="R178" s="17"/>
      <c r="S178" s="17"/>
      <c r="T178" s="17"/>
      <c r="U178" s="17"/>
      <c r="V178" s="16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6"/>
      <c r="CN178" s="17"/>
      <c r="CO178" s="17"/>
      <c r="CP178" s="17"/>
      <c r="CQ178" s="17"/>
      <c r="CR178" s="17"/>
      <c r="CS178" s="17"/>
      <c r="CT178" s="17"/>
      <c r="CU178" s="16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6"/>
      <c r="ED178" s="17"/>
      <c r="EE178" s="17"/>
      <c r="EF178" s="17"/>
      <c r="EG178" s="17"/>
      <c r="EH178" s="17"/>
      <c r="EI178" s="17"/>
      <c r="EJ178" s="17"/>
      <c r="EK178" s="16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6"/>
      <c r="FT178" s="17"/>
      <c r="FU178" s="17"/>
      <c r="FV178" s="17"/>
      <c r="FW178" s="17"/>
      <c r="FX178" s="17"/>
      <c r="FY178" s="17"/>
      <c r="FZ178" s="17"/>
      <c r="GA178" s="16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  <c r="GN178" s="17"/>
      <c r="GO178" s="17"/>
      <c r="GP178" s="17"/>
      <c r="GQ178" s="17"/>
      <c r="GR178" s="17"/>
      <c r="GS178" s="17"/>
      <c r="GT178" s="17"/>
      <c r="GU178" s="17"/>
      <c r="GV178" s="17"/>
      <c r="GW178" s="17"/>
      <c r="GX178" s="17"/>
      <c r="GY178" s="17"/>
      <c r="GZ178" s="17"/>
      <c r="HA178" s="17"/>
      <c r="HB178" s="17"/>
      <c r="HC178" s="17"/>
      <c r="HD178" s="17"/>
      <c r="HE178" s="17"/>
      <c r="HF178" s="17"/>
      <c r="HG178" s="17"/>
      <c r="HH178" s="17"/>
    </row>
    <row r="179" spans="1:216" s="89" customFormat="1">
      <c r="A179" s="16"/>
      <c r="B179" s="17"/>
      <c r="C179" s="17"/>
      <c r="D179" s="17"/>
      <c r="E179" s="17"/>
      <c r="F179" s="17"/>
      <c r="G179" s="17"/>
      <c r="H179" s="17"/>
      <c r="I179" s="16"/>
      <c r="J179" s="17"/>
      <c r="K179" s="17"/>
      <c r="L179" s="17"/>
      <c r="M179" s="17"/>
      <c r="N179" s="16"/>
      <c r="O179" s="17"/>
      <c r="P179" s="17"/>
      <c r="Q179" s="17"/>
      <c r="R179" s="17"/>
      <c r="S179" s="17"/>
      <c r="T179" s="17"/>
      <c r="U179" s="17"/>
      <c r="V179" s="16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6"/>
      <c r="CN179" s="17"/>
      <c r="CO179" s="17"/>
      <c r="CP179" s="17"/>
      <c r="CQ179" s="17"/>
      <c r="CR179" s="17"/>
      <c r="CS179" s="17"/>
      <c r="CT179" s="17"/>
      <c r="CU179" s="16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6"/>
      <c r="ED179" s="17"/>
      <c r="EE179" s="17"/>
      <c r="EF179" s="17"/>
      <c r="EG179" s="17"/>
      <c r="EH179" s="17"/>
      <c r="EI179" s="17"/>
      <c r="EJ179" s="17"/>
      <c r="EK179" s="16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6"/>
      <c r="FT179" s="17"/>
      <c r="FU179" s="17"/>
      <c r="FV179" s="17"/>
      <c r="FW179" s="17"/>
      <c r="FX179" s="17"/>
      <c r="FY179" s="17"/>
      <c r="FZ179" s="17"/>
      <c r="GA179" s="16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  <c r="GN179" s="17"/>
      <c r="GO179" s="17"/>
      <c r="GP179" s="17"/>
      <c r="GQ179" s="17"/>
      <c r="GR179" s="17"/>
      <c r="GS179" s="17"/>
      <c r="GT179" s="17"/>
      <c r="GU179" s="17"/>
      <c r="GV179" s="17"/>
      <c r="GW179" s="17"/>
      <c r="GX179" s="17"/>
      <c r="GY179" s="17"/>
      <c r="GZ179" s="17"/>
      <c r="HA179" s="17"/>
      <c r="HB179" s="17"/>
      <c r="HC179" s="17"/>
      <c r="HD179" s="17"/>
      <c r="HE179" s="17"/>
      <c r="HF179" s="17"/>
      <c r="HG179" s="17"/>
      <c r="HH179" s="17"/>
    </row>
    <row r="180" spans="1:216" s="89" customFormat="1">
      <c r="A180" s="16"/>
      <c r="B180" s="17"/>
      <c r="C180" s="17"/>
      <c r="D180" s="17"/>
      <c r="E180" s="17"/>
      <c r="F180" s="17"/>
      <c r="G180" s="17"/>
      <c r="H180" s="17"/>
      <c r="I180" s="16"/>
      <c r="J180" s="17"/>
      <c r="K180" s="17"/>
      <c r="L180" s="17"/>
      <c r="M180" s="17"/>
      <c r="N180" s="16"/>
      <c r="O180" s="17"/>
      <c r="P180" s="17"/>
      <c r="Q180" s="17"/>
      <c r="R180" s="17"/>
      <c r="S180" s="17"/>
      <c r="T180" s="17"/>
      <c r="U180" s="17"/>
      <c r="V180" s="16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6"/>
      <c r="CN180" s="17"/>
      <c r="CO180" s="17"/>
      <c r="CP180" s="17"/>
      <c r="CQ180" s="17"/>
      <c r="CR180" s="17"/>
      <c r="CS180" s="17"/>
      <c r="CT180" s="17"/>
      <c r="CU180" s="16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6"/>
      <c r="ED180" s="17"/>
      <c r="EE180" s="17"/>
      <c r="EF180" s="17"/>
      <c r="EG180" s="17"/>
      <c r="EH180" s="17"/>
      <c r="EI180" s="17"/>
      <c r="EJ180" s="17"/>
      <c r="EK180" s="16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6"/>
      <c r="FT180" s="17"/>
      <c r="FU180" s="17"/>
      <c r="FV180" s="17"/>
      <c r="FW180" s="17"/>
      <c r="FX180" s="17"/>
      <c r="FY180" s="17"/>
      <c r="FZ180" s="17"/>
      <c r="GA180" s="16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  <c r="GN180" s="17"/>
      <c r="GO180" s="17"/>
      <c r="GP180" s="17"/>
      <c r="GQ180" s="17"/>
      <c r="GR180" s="17"/>
      <c r="GS180" s="17"/>
      <c r="GT180" s="17"/>
      <c r="GU180" s="17"/>
      <c r="GV180" s="17"/>
      <c r="GW180" s="17"/>
      <c r="GX180" s="17"/>
      <c r="GY180" s="17"/>
      <c r="GZ180" s="17"/>
      <c r="HA180" s="17"/>
      <c r="HB180" s="17"/>
      <c r="HC180" s="17"/>
      <c r="HD180" s="17"/>
      <c r="HE180" s="17"/>
      <c r="HF180" s="17"/>
      <c r="HG180" s="17"/>
      <c r="HH180" s="17"/>
    </row>
    <row r="181" spans="1:216" s="89" customFormat="1">
      <c r="A181" s="16"/>
      <c r="B181" s="17"/>
      <c r="C181" s="17"/>
      <c r="D181" s="17"/>
      <c r="E181" s="17"/>
      <c r="F181" s="17"/>
      <c r="G181" s="17"/>
      <c r="H181" s="17"/>
      <c r="I181" s="16"/>
      <c r="J181" s="17"/>
      <c r="K181" s="17"/>
      <c r="L181" s="17"/>
      <c r="M181" s="17"/>
      <c r="N181" s="16"/>
      <c r="O181" s="17"/>
      <c r="P181" s="17"/>
      <c r="Q181" s="17"/>
      <c r="R181" s="17"/>
      <c r="S181" s="17"/>
      <c r="T181" s="17"/>
      <c r="U181" s="17"/>
      <c r="V181" s="16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6"/>
      <c r="CN181" s="17"/>
      <c r="CO181" s="17"/>
      <c r="CP181" s="17"/>
      <c r="CQ181" s="17"/>
      <c r="CR181" s="17"/>
      <c r="CS181" s="17"/>
      <c r="CT181" s="17"/>
      <c r="CU181" s="16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6"/>
      <c r="ED181" s="17"/>
      <c r="EE181" s="17"/>
      <c r="EF181" s="17"/>
      <c r="EG181" s="17"/>
      <c r="EH181" s="17"/>
      <c r="EI181" s="17"/>
      <c r="EJ181" s="17"/>
      <c r="EK181" s="16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6"/>
      <c r="FT181" s="17"/>
      <c r="FU181" s="17"/>
      <c r="FV181" s="17"/>
      <c r="FW181" s="17"/>
      <c r="FX181" s="17"/>
      <c r="FY181" s="17"/>
      <c r="FZ181" s="17"/>
      <c r="GA181" s="16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  <c r="GN181" s="17"/>
      <c r="GO181" s="17"/>
      <c r="GP181" s="17"/>
      <c r="GQ181" s="17"/>
      <c r="GR181" s="17"/>
      <c r="GS181" s="17"/>
      <c r="GT181" s="17"/>
      <c r="GU181" s="17"/>
      <c r="GV181" s="17"/>
      <c r="GW181" s="17"/>
      <c r="GX181" s="17"/>
      <c r="GY181" s="17"/>
      <c r="GZ181" s="17"/>
      <c r="HA181" s="17"/>
      <c r="HB181" s="17"/>
      <c r="HC181" s="17"/>
      <c r="HD181" s="17"/>
      <c r="HE181" s="17"/>
      <c r="HF181" s="17"/>
      <c r="HG181" s="17"/>
      <c r="HH181" s="17"/>
    </row>
    <row r="182" spans="1:216" s="89" customFormat="1">
      <c r="A182" s="16"/>
      <c r="B182" s="17"/>
      <c r="C182" s="17"/>
      <c r="D182" s="17"/>
      <c r="E182" s="17"/>
      <c r="F182" s="17"/>
      <c r="G182" s="17"/>
      <c r="H182" s="17"/>
      <c r="I182" s="16"/>
      <c r="J182" s="17"/>
      <c r="K182" s="17"/>
      <c r="L182" s="17"/>
      <c r="M182" s="17"/>
      <c r="N182" s="16"/>
      <c r="O182" s="17"/>
      <c r="P182" s="17"/>
      <c r="Q182" s="17"/>
      <c r="R182" s="17"/>
      <c r="S182" s="17"/>
      <c r="T182" s="17"/>
      <c r="U182" s="17"/>
      <c r="V182" s="16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6"/>
      <c r="CN182" s="17"/>
      <c r="CO182" s="17"/>
      <c r="CP182" s="17"/>
      <c r="CQ182" s="17"/>
      <c r="CR182" s="17"/>
      <c r="CS182" s="17"/>
      <c r="CT182" s="17"/>
      <c r="CU182" s="16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6"/>
      <c r="ED182" s="17"/>
      <c r="EE182" s="17"/>
      <c r="EF182" s="17"/>
      <c r="EG182" s="17"/>
      <c r="EH182" s="17"/>
      <c r="EI182" s="17"/>
      <c r="EJ182" s="17"/>
      <c r="EK182" s="16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6"/>
      <c r="FT182" s="17"/>
      <c r="FU182" s="17"/>
      <c r="FV182" s="17"/>
      <c r="FW182" s="17"/>
      <c r="FX182" s="17"/>
      <c r="FY182" s="17"/>
      <c r="FZ182" s="17"/>
      <c r="GA182" s="16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  <c r="GM182" s="17"/>
      <c r="GN182" s="17"/>
      <c r="GO182" s="17"/>
      <c r="GP182" s="17"/>
      <c r="GQ182" s="17"/>
      <c r="GR182" s="17"/>
      <c r="GS182" s="17"/>
      <c r="GT182" s="17"/>
      <c r="GU182" s="17"/>
      <c r="GV182" s="17"/>
      <c r="GW182" s="17"/>
      <c r="GX182" s="17"/>
      <c r="GY182" s="17"/>
      <c r="GZ182" s="17"/>
      <c r="HA182" s="17"/>
      <c r="HB182" s="17"/>
      <c r="HC182" s="17"/>
      <c r="HD182" s="17"/>
      <c r="HE182" s="17"/>
      <c r="HF182" s="17"/>
      <c r="HG182" s="17"/>
      <c r="HH182" s="17"/>
    </row>
    <row r="183" spans="1:216" s="89" customFormat="1">
      <c r="A183" s="16"/>
      <c r="B183" s="17"/>
      <c r="C183" s="17"/>
      <c r="D183" s="17"/>
      <c r="E183" s="17"/>
      <c r="F183" s="17"/>
      <c r="G183" s="17"/>
      <c r="H183" s="17"/>
      <c r="I183" s="16"/>
      <c r="J183" s="17"/>
      <c r="K183" s="17"/>
      <c r="L183" s="17"/>
      <c r="M183" s="17"/>
      <c r="N183" s="16"/>
      <c r="O183" s="17"/>
      <c r="P183" s="17"/>
      <c r="Q183" s="17"/>
      <c r="R183" s="17"/>
      <c r="S183" s="17"/>
      <c r="T183" s="17"/>
      <c r="U183" s="17"/>
      <c r="V183" s="16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6"/>
      <c r="CN183" s="17"/>
      <c r="CO183" s="17"/>
      <c r="CP183" s="17"/>
      <c r="CQ183" s="17"/>
      <c r="CR183" s="17"/>
      <c r="CS183" s="17"/>
      <c r="CT183" s="17"/>
      <c r="CU183" s="16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6"/>
      <c r="ED183" s="17"/>
      <c r="EE183" s="17"/>
      <c r="EF183" s="17"/>
      <c r="EG183" s="17"/>
      <c r="EH183" s="17"/>
      <c r="EI183" s="17"/>
      <c r="EJ183" s="17"/>
      <c r="EK183" s="16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6"/>
      <c r="FT183" s="17"/>
      <c r="FU183" s="17"/>
      <c r="FV183" s="17"/>
      <c r="FW183" s="17"/>
      <c r="FX183" s="17"/>
      <c r="FY183" s="17"/>
      <c r="FZ183" s="17"/>
      <c r="GA183" s="16"/>
      <c r="GB183" s="17"/>
      <c r="GC183" s="17"/>
      <c r="GD183" s="17"/>
      <c r="GE183" s="17"/>
      <c r="GF183" s="17"/>
      <c r="GG183" s="17"/>
      <c r="GH183" s="17"/>
      <c r="GI183" s="17"/>
      <c r="GJ183" s="17"/>
      <c r="GK183" s="17"/>
      <c r="GL183" s="17"/>
      <c r="GM183" s="17"/>
      <c r="GN183" s="17"/>
      <c r="GO183" s="17"/>
      <c r="GP183" s="17"/>
      <c r="GQ183" s="17"/>
      <c r="GR183" s="17"/>
      <c r="GS183" s="17"/>
      <c r="GT183" s="17"/>
      <c r="GU183" s="17"/>
      <c r="GV183" s="17"/>
      <c r="GW183" s="17"/>
      <c r="GX183" s="17"/>
      <c r="GY183" s="17"/>
      <c r="GZ183" s="17"/>
      <c r="HA183" s="17"/>
      <c r="HB183" s="17"/>
      <c r="HC183" s="17"/>
      <c r="HD183" s="17"/>
      <c r="HE183" s="17"/>
      <c r="HF183" s="17"/>
      <c r="HG183" s="17"/>
      <c r="HH183" s="17"/>
    </row>
    <row r="184" spans="1:216" s="89" customFormat="1">
      <c r="A184" s="16"/>
      <c r="B184" s="17"/>
      <c r="C184" s="17"/>
      <c r="D184" s="17"/>
      <c r="E184" s="17"/>
      <c r="F184" s="17"/>
      <c r="G184" s="17"/>
      <c r="H184" s="17"/>
      <c r="I184" s="16"/>
      <c r="J184" s="17"/>
      <c r="K184" s="17"/>
      <c r="L184" s="17"/>
      <c r="M184" s="17"/>
      <c r="N184" s="16"/>
      <c r="O184" s="17"/>
      <c r="P184" s="17"/>
      <c r="Q184" s="17"/>
      <c r="R184" s="17"/>
      <c r="S184" s="17"/>
      <c r="T184" s="17"/>
      <c r="U184" s="17"/>
      <c r="V184" s="16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6"/>
      <c r="CN184" s="17"/>
      <c r="CO184" s="17"/>
      <c r="CP184" s="17"/>
      <c r="CQ184" s="17"/>
      <c r="CR184" s="17"/>
      <c r="CS184" s="17"/>
      <c r="CT184" s="17"/>
      <c r="CU184" s="16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6"/>
      <c r="ED184" s="17"/>
      <c r="EE184" s="17"/>
      <c r="EF184" s="17"/>
      <c r="EG184" s="17"/>
      <c r="EH184" s="17"/>
      <c r="EI184" s="17"/>
      <c r="EJ184" s="17"/>
      <c r="EK184" s="16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6"/>
      <c r="FT184" s="17"/>
      <c r="FU184" s="17"/>
      <c r="FV184" s="17"/>
      <c r="FW184" s="17"/>
      <c r="FX184" s="17"/>
      <c r="FY184" s="17"/>
      <c r="FZ184" s="17"/>
      <c r="GA184" s="16"/>
      <c r="GB184" s="17"/>
      <c r="GC184" s="17"/>
      <c r="GD184" s="17"/>
      <c r="GE184" s="17"/>
      <c r="GF184" s="17"/>
      <c r="GG184" s="17"/>
      <c r="GH184" s="17"/>
      <c r="GI184" s="17"/>
      <c r="GJ184" s="17"/>
      <c r="GK184" s="17"/>
      <c r="GL184" s="17"/>
      <c r="GM184" s="17"/>
      <c r="GN184" s="17"/>
      <c r="GO184" s="17"/>
      <c r="GP184" s="17"/>
      <c r="GQ184" s="17"/>
      <c r="GR184" s="17"/>
      <c r="GS184" s="17"/>
      <c r="GT184" s="17"/>
      <c r="GU184" s="17"/>
      <c r="GV184" s="17"/>
      <c r="GW184" s="17"/>
      <c r="GX184" s="17"/>
      <c r="GY184" s="17"/>
      <c r="GZ184" s="17"/>
      <c r="HA184" s="17"/>
      <c r="HB184" s="17"/>
      <c r="HC184" s="17"/>
      <c r="HD184" s="17"/>
      <c r="HE184" s="17"/>
      <c r="HF184" s="17"/>
      <c r="HG184" s="17"/>
      <c r="HH184" s="17"/>
    </row>
    <row r="185" spans="1:216">
      <c r="A185" s="16"/>
      <c r="B185" s="17"/>
      <c r="C185" s="17"/>
      <c r="D185" s="17"/>
      <c r="E185" s="17"/>
      <c r="F185" s="17"/>
      <c r="G185" s="17"/>
      <c r="H185" s="17"/>
      <c r="I185" s="16"/>
      <c r="J185" s="17"/>
      <c r="K185" s="17"/>
      <c r="L185" s="17"/>
      <c r="M185" s="17"/>
      <c r="N185" s="16"/>
      <c r="O185" s="17"/>
      <c r="P185" s="17"/>
      <c r="Q185" s="17"/>
      <c r="R185" s="17"/>
      <c r="S185" s="17"/>
      <c r="T185" s="17"/>
      <c r="U185" s="17"/>
      <c r="V185" s="16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6"/>
      <c r="CN185" s="17"/>
      <c r="CO185" s="17"/>
      <c r="CP185" s="17"/>
      <c r="CQ185" s="17"/>
      <c r="CR185" s="17"/>
      <c r="CS185" s="17"/>
      <c r="CT185" s="17"/>
      <c r="CU185" s="16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6"/>
      <c r="ED185" s="17"/>
      <c r="EE185" s="17"/>
      <c r="EF185" s="17"/>
      <c r="EG185" s="17"/>
      <c r="EH185" s="17"/>
      <c r="EI185" s="17"/>
      <c r="EJ185" s="17"/>
      <c r="EK185" s="16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6"/>
      <c r="FT185" s="17"/>
      <c r="FU185" s="17"/>
      <c r="FV185" s="17"/>
      <c r="FW185" s="17"/>
      <c r="FX185" s="17"/>
      <c r="FY185" s="17"/>
      <c r="FZ185" s="17"/>
      <c r="GA185" s="16"/>
      <c r="GB185" s="17"/>
      <c r="GC185" s="17"/>
      <c r="GD185" s="17"/>
      <c r="GE185" s="17"/>
      <c r="GF185" s="17"/>
      <c r="GG185" s="17"/>
      <c r="GH185" s="17"/>
      <c r="GI185" s="17"/>
      <c r="GJ185" s="17"/>
      <c r="GK185" s="17"/>
      <c r="GL185" s="17"/>
      <c r="GM185" s="17"/>
      <c r="GN185" s="17"/>
      <c r="GO185" s="17"/>
      <c r="GP185" s="17"/>
      <c r="GQ185" s="17"/>
      <c r="GR185" s="17"/>
      <c r="GS185" s="17"/>
      <c r="GT185" s="17"/>
      <c r="GU185" s="17"/>
      <c r="GV185" s="17"/>
      <c r="GW185" s="17"/>
      <c r="GX185" s="17"/>
      <c r="GY185" s="17"/>
      <c r="GZ185" s="17"/>
      <c r="HA185" s="17"/>
      <c r="HB185" s="17"/>
      <c r="HC185" s="17"/>
      <c r="HD185" s="17"/>
      <c r="HE185" s="17"/>
      <c r="HF185" s="17"/>
      <c r="HG185" s="17"/>
      <c r="HH185" s="17"/>
    </row>
    <row r="186" spans="1:216">
      <c r="A186" s="16"/>
      <c r="B186" s="17"/>
      <c r="C186" s="17"/>
      <c r="D186" s="17"/>
      <c r="E186" s="17"/>
      <c r="F186" s="17"/>
      <c r="G186" s="17"/>
      <c r="H186" s="17"/>
      <c r="I186" s="16"/>
      <c r="J186" s="17"/>
      <c r="K186" s="17"/>
      <c r="L186" s="17"/>
      <c r="M186" s="17"/>
      <c r="N186" s="16"/>
      <c r="O186" s="17"/>
      <c r="P186" s="17"/>
      <c r="Q186" s="17"/>
      <c r="R186" s="17"/>
      <c r="S186" s="17"/>
      <c r="T186" s="17"/>
      <c r="U186" s="17"/>
      <c r="V186" s="16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6"/>
      <c r="CN186" s="17"/>
      <c r="CO186" s="17"/>
      <c r="CP186" s="17"/>
      <c r="CQ186" s="17"/>
      <c r="CR186" s="17"/>
      <c r="CS186" s="17"/>
      <c r="CT186" s="17"/>
      <c r="CU186" s="16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6"/>
      <c r="ED186" s="17"/>
      <c r="EE186" s="17"/>
      <c r="EF186" s="17"/>
      <c r="EG186" s="17"/>
      <c r="EH186" s="17"/>
      <c r="EI186" s="17"/>
      <c r="EJ186" s="17"/>
      <c r="EK186" s="16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6"/>
      <c r="FT186" s="17"/>
      <c r="FU186" s="17"/>
      <c r="FV186" s="17"/>
      <c r="FW186" s="17"/>
      <c r="FX186" s="17"/>
      <c r="FY186" s="17"/>
      <c r="FZ186" s="17"/>
      <c r="GA186" s="16"/>
      <c r="GB186" s="17"/>
      <c r="GC186" s="17"/>
      <c r="GD186" s="17"/>
      <c r="GE186" s="17"/>
      <c r="GF186" s="17"/>
      <c r="GG186" s="17"/>
      <c r="GH186" s="17"/>
      <c r="GI186" s="17"/>
      <c r="GJ186" s="17"/>
      <c r="GK186" s="17"/>
      <c r="GL186" s="17"/>
      <c r="GM186" s="17"/>
      <c r="GN186" s="17"/>
      <c r="GO186" s="17"/>
      <c r="GP186" s="17"/>
      <c r="GQ186" s="17"/>
      <c r="GR186" s="17"/>
      <c r="GS186" s="17"/>
      <c r="GT186" s="17"/>
      <c r="GU186" s="17"/>
      <c r="GV186" s="17"/>
      <c r="GW186" s="17"/>
      <c r="GX186" s="17"/>
      <c r="GY186" s="17"/>
      <c r="GZ186" s="17"/>
      <c r="HA186" s="17"/>
      <c r="HB186" s="17"/>
      <c r="HC186" s="17"/>
      <c r="HD186" s="17"/>
      <c r="HE186" s="17"/>
      <c r="HF186" s="17"/>
      <c r="HG186" s="17"/>
      <c r="HH186" s="17"/>
    </row>
    <row r="187" spans="1:216">
      <c r="A187" s="16"/>
      <c r="B187" s="17"/>
      <c r="C187" s="17"/>
      <c r="D187" s="17"/>
      <c r="E187" s="17"/>
      <c r="F187" s="17"/>
      <c r="G187" s="17"/>
      <c r="H187" s="17"/>
      <c r="I187" s="16"/>
      <c r="J187" s="17"/>
      <c r="K187" s="17"/>
      <c r="L187" s="17"/>
      <c r="M187" s="17"/>
      <c r="N187" s="16"/>
      <c r="O187" s="17"/>
      <c r="P187" s="17"/>
      <c r="Q187" s="17"/>
      <c r="R187" s="17"/>
      <c r="S187" s="17"/>
      <c r="T187" s="17"/>
      <c r="U187" s="17"/>
      <c r="V187" s="16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6"/>
      <c r="CN187" s="17"/>
      <c r="CO187" s="17"/>
      <c r="CP187" s="17"/>
      <c r="CQ187" s="17"/>
      <c r="CR187" s="17"/>
      <c r="CS187" s="17"/>
      <c r="CT187" s="17"/>
      <c r="CU187" s="16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6"/>
      <c r="ED187" s="17"/>
      <c r="EE187" s="17"/>
      <c r="EF187" s="17"/>
      <c r="EG187" s="17"/>
      <c r="EH187" s="17"/>
      <c r="EI187" s="17"/>
      <c r="EJ187" s="17"/>
      <c r="EK187" s="16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6"/>
      <c r="FT187" s="17"/>
      <c r="FU187" s="17"/>
      <c r="FV187" s="17"/>
      <c r="FW187" s="17"/>
      <c r="FX187" s="17"/>
      <c r="FY187" s="17"/>
      <c r="FZ187" s="17"/>
      <c r="GA187" s="16"/>
      <c r="GB187" s="17"/>
      <c r="GC187" s="17"/>
      <c r="GD187" s="17"/>
      <c r="GE187" s="17"/>
      <c r="GF187" s="17"/>
      <c r="GG187" s="17"/>
      <c r="GH187" s="17"/>
      <c r="GI187" s="17"/>
      <c r="GJ187" s="17"/>
      <c r="GK187" s="17"/>
      <c r="GL187" s="17"/>
      <c r="GM187" s="17"/>
      <c r="GN187" s="17"/>
      <c r="GO187" s="17"/>
      <c r="GP187" s="17"/>
      <c r="GQ187" s="17"/>
      <c r="GR187" s="17"/>
      <c r="GS187" s="17"/>
      <c r="GT187" s="17"/>
      <c r="GU187" s="17"/>
      <c r="GV187" s="17"/>
      <c r="GW187" s="17"/>
      <c r="GX187" s="17"/>
      <c r="GY187" s="17"/>
      <c r="GZ187" s="17"/>
      <c r="HA187" s="17"/>
      <c r="HB187" s="17"/>
      <c r="HC187" s="17"/>
      <c r="HD187" s="17"/>
      <c r="HE187" s="17"/>
      <c r="HF187" s="17"/>
      <c r="HG187" s="17"/>
      <c r="HH187" s="17"/>
    </row>
    <row r="188" spans="1:216">
      <c r="A188" s="16"/>
      <c r="B188" s="17"/>
      <c r="C188" s="17"/>
      <c r="D188" s="17"/>
      <c r="E188" s="17"/>
      <c r="F188" s="17"/>
      <c r="G188" s="17"/>
      <c r="H188" s="17"/>
      <c r="I188" s="16"/>
      <c r="J188" s="17"/>
      <c r="K188" s="17"/>
      <c r="L188" s="17"/>
      <c r="M188" s="17"/>
      <c r="N188" s="16"/>
      <c r="O188" s="17"/>
      <c r="P188" s="17"/>
      <c r="Q188" s="17"/>
      <c r="R188" s="17"/>
      <c r="S188" s="17"/>
      <c r="T188" s="17"/>
      <c r="U188" s="17"/>
      <c r="V188" s="16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6"/>
      <c r="CN188" s="17"/>
      <c r="CO188" s="17"/>
      <c r="CP188" s="17"/>
      <c r="CQ188" s="17"/>
      <c r="CR188" s="17"/>
      <c r="CS188" s="17"/>
      <c r="CT188" s="17"/>
      <c r="CU188" s="16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6"/>
      <c r="ED188" s="17"/>
      <c r="EE188" s="17"/>
      <c r="EF188" s="17"/>
      <c r="EG188" s="17"/>
      <c r="EH188" s="17"/>
      <c r="EI188" s="17"/>
      <c r="EJ188" s="17"/>
      <c r="EK188" s="16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6"/>
      <c r="FT188" s="17"/>
      <c r="FU188" s="17"/>
      <c r="FV188" s="17"/>
      <c r="FW188" s="17"/>
      <c r="FX188" s="17"/>
      <c r="FY188" s="17"/>
      <c r="FZ188" s="17"/>
      <c r="GA188" s="16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</row>
    <row r="189" spans="1:216">
      <c r="A189" s="16"/>
      <c r="B189" s="17"/>
      <c r="C189" s="17"/>
      <c r="D189" s="17"/>
      <c r="E189" s="17"/>
      <c r="F189" s="17"/>
      <c r="G189" s="17"/>
      <c r="H189" s="17"/>
      <c r="I189" s="16"/>
      <c r="J189" s="17"/>
      <c r="K189" s="17"/>
      <c r="L189" s="17"/>
      <c r="M189" s="17"/>
      <c r="N189" s="16"/>
      <c r="O189" s="17"/>
      <c r="P189" s="17"/>
      <c r="Q189" s="17"/>
      <c r="R189" s="17"/>
      <c r="S189" s="17"/>
      <c r="T189" s="17"/>
      <c r="U189" s="17"/>
      <c r="V189" s="16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6"/>
      <c r="CN189" s="17"/>
      <c r="CO189" s="17"/>
      <c r="CP189" s="17"/>
      <c r="CQ189" s="17"/>
      <c r="CR189" s="17"/>
      <c r="CS189" s="17"/>
      <c r="CT189" s="17"/>
      <c r="CU189" s="16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6"/>
      <c r="ED189" s="17"/>
      <c r="EE189" s="17"/>
      <c r="EF189" s="17"/>
      <c r="EG189" s="17"/>
      <c r="EH189" s="17"/>
      <c r="EI189" s="17"/>
      <c r="EJ189" s="17"/>
      <c r="EK189" s="16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6"/>
      <c r="FT189" s="17"/>
      <c r="FU189" s="17"/>
      <c r="FV189" s="17"/>
      <c r="FW189" s="17"/>
      <c r="FX189" s="17"/>
      <c r="FY189" s="17"/>
      <c r="FZ189" s="17"/>
      <c r="GA189" s="16"/>
      <c r="GB189" s="17"/>
      <c r="GC189" s="17"/>
      <c r="GD189" s="17"/>
      <c r="GE189" s="17"/>
      <c r="GF189" s="17"/>
      <c r="GG189" s="17"/>
      <c r="GH189" s="17"/>
      <c r="GI189" s="17"/>
      <c r="GJ189" s="17"/>
      <c r="GK189" s="17"/>
      <c r="GL189" s="17"/>
      <c r="GM189" s="17"/>
      <c r="GN189" s="17"/>
      <c r="GO189" s="17"/>
      <c r="GP189" s="17"/>
      <c r="GQ189" s="17"/>
      <c r="GR189" s="17"/>
      <c r="GS189" s="17"/>
      <c r="GT189" s="17"/>
      <c r="GU189" s="17"/>
      <c r="GV189" s="17"/>
      <c r="GW189" s="17"/>
      <c r="GX189" s="17"/>
      <c r="GY189" s="17"/>
      <c r="GZ189" s="17"/>
      <c r="HA189" s="17"/>
      <c r="HB189" s="17"/>
      <c r="HC189" s="17"/>
      <c r="HD189" s="17"/>
      <c r="HE189" s="17"/>
      <c r="HF189" s="17"/>
      <c r="HG189" s="17"/>
      <c r="HH189" s="17"/>
    </row>
    <row r="190" spans="1:216">
      <c r="A190" s="16"/>
      <c r="B190" s="17"/>
      <c r="C190" s="17"/>
      <c r="D190" s="17"/>
      <c r="E190" s="17"/>
      <c r="F190" s="17"/>
      <c r="G190" s="17"/>
      <c r="H190" s="17"/>
      <c r="I190" s="16"/>
      <c r="J190" s="17"/>
      <c r="K190" s="17"/>
      <c r="L190" s="17"/>
      <c r="M190" s="17"/>
      <c r="N190" s="16"/>
      <c r="O190" s="17"/>
      <c r="P190" s="17"/>
      <c r="Q190" s="17"/>
      <c r="R190" s="17"/>
      <c r="S190" s="17"/>
      <c r="T190" s="17"/>
      <c r="U190" s="17"/>
      <c r="V190" s="16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6"/>
      <c r="CN190" s="17"/>
      <c r="CO190" s="17"/>
      <c r="CP190" s="17"/>
      <c r="CQ190" s="17"/>
      <c r="CR190" s="17"/>
      <c r="CS190" s="17"/>
      <c r="CT190" s="17"/>
      <c r="CU190" s="16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6"/>
      <c r="ED190" s="17"/>
      <c r="EE190" s="17"/>
      <c r="EF190" s="17"/>
      <c r="EG190" s="17"/>
      <c r="EH190" s="17"/>
      <c r="EI190" s="17"/>
      <c r="EJ190" s="17"/>
      <c r="EK190" s="16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6"/>
      <c r="FT190" s="17"/>
      <c r="FU190" s="17"/>
      <c r="FV190" s="17"/>
      <c r="FW190" s="17"/>
      <c r="FX190" s="17"/>
      <c r="FY190" s="17"/>
      <c r="FZ190" s="17"/>
      <c r="GA190" s="16"/>
      <c r="GB190" s="17"/>
      <c r="GC190" s="17"/>
      <c r="GD190" s="17"/>
      <c r="GE190" s="17"/>
      <c r="GF190" s="17"/>
      <c r="GG190" s="17"/>
      <c r="GH190" s="17"/>
      <c r="GI190" s="17"/>
      <c r="GJ190" s="17"/>
      <c r="GK190" s="17"/>
      <c r="GL190" s="17"/>
      <c r="GM190" s="17"/>
      <c r="GN190" s="17"/>
      <c r="GO190" s="17"/>
      <c r="GP190" s="17"/>
      <c r="GQ190" s="17"/>
      <c r="GR190" s="17"/>
      <c r="GS190" s="17"/>
      <c r="GT190" s="17"/>
      <c r="GU190" s="17"/>
      <c r="GV190" s="17"/>
      <c r="GW190" s="17"/>
      <c r="GX190" s="17"/>
      <c r="GY190" s="17"/>
      <c r="GZ190" s="17"/>
      <c r="HA190" s="17"/>
      <c r="HB190" s="17"/>
      <c r="HC190" s="17"/>
      <c r="HD190" s="17"/>
      <c r="HE190" s="17"/>
      <c r="HF190" s="17"/>
      <c r="HG190" s="17"/>
      <c r="HH190" s="17"/>
    </row>
    <row r="191" spans="1:216" s="89" customFormat="1">
      <c r="A191" s="16"/>
      <c r="B191" s="17"/>
      <c r="C191" s="17"/>
      <c r="D191" s="17"/>
      <c r="E191" s="17"/>
      <c r="F191" s="17"/>
      <c r="G191" s="17"/>
      <c r="H191" s="17"/>
      <c r="I191" s="16"/>
      <c r="J191" s="17"/>
      <c r="K191" s="17"/>
      <c r="L191" s="17"/>
      <c r="M191" s="17"/>
      <c r="N191" s="16"/>
      <c r="O191" s="17"/>
      <c r="P191" s="17"/>
      <c r="Q191" s="17"/>
      <c r="R191" s="17"/>
      <c r="S191" s="17"/>
      <c r="T191" s="17"/>
      <c r="U191" s="17"/>
      <c r="V191" s="16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6"/>
      <c r="CN191" s="17"/>
      <c r="CO191" s="17"/>
      <c r="CP191" s="17"/>
      <c r="CQ191" s="17"/>
      <c r="CR191" s="17"/>
      <c r="CS191" s="17"/>
      <c r="CT191" s="17"/>
      <c r="CU191" s="16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6"/>
      <c r="ED191" s="17"/>
      <c r="EE191" s="17"/>
      <c r="EF191" s="17"/>
      <c r="EG191" s="17"/>
      <c r="EH191" s="17"/>
      <c r="EI191" s="17"/>
      <c r="EJ191" s="17"/>
      <c r="EK191" s="16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6"/>
      <c r="FT191" s="17"/>
      <c r="FU191" s="17"/>
      <c r="FV191" s="17"/>
      <c r="FW191" s="17"/>
      <c r="FX191" s="17"/>
      <c r="FY191" s="17"/>
      <c r="FZ191" s="17"/>
      <c r="GA191" s="16"/>
      <c r="GB191" s="17"/>
      <c r="GC191" s="17"/>
      <c r="GD191" s="17"/>
      <c r="GE191" s="17"/>
      <c r="GF191" s="17"/>
      <c r="GG191" s="17"/>
      <c r="GH191" s="17"/>
      <c r="GI191" s="17"/>
      <c r="GJ191" s="17"/>
      <c r="GK191" s="17"/>
      <c r="GL191" s="17"/>
      <c r="GM191" s="17"/>
      <c r="GN191" s="17"/>
      <c r="GO191" s="17"/>
      <c r="GP191" s="17"/>
      <c r="GQ191" s="17"/>
      <c r="GR191" s="17"/>
      <c r="GS191" s="17"/>
      <c r="GT191" s="17"/>
      <c r="GU191" s="17"/>
      <c r="GV191" s="17"/>
      <c r="GW191" s="17"/>
      <c r="GX191" s="17"/>
      <c r="GY191" s="17"/>
      <c r="GZ191" s="17"/>
      <c r="HA191" s="17"/>
      <c r="HB191" s="17"/>
      <c r="HC191" s="17"/>
      <c r="HD191" s="17"/>
      <c r="HE191" s="17"/>
      <c r="HF191" s="17"/>
      <c r="HG191" s="17"/>
      <c r="HH191" s="17"/>
    </row>
    <row r="192" spans="1:216">
      <c r="A192" s="16"/>
      <c r="B192" s="17"/>
      <c r="C192" s="17"/>
      <c r="D192" s="17"/>
      <c r="E192" s="17"/>
      <c r="F192" s="17"/>
      <c r="G192" s="17"/>
      <c r="H192" s="17"/>
      <c r="I192" s="16"/>
      <c r="J192" s="17"/>
      <c r="K192" s="17"/>
      <c r="L192" s="17"/>
      <c r="M192" s="17"/>
      <c r="N192" s="16"/>
      <c r="O192" s="17"/>
      <c r="P192" s="17"/>
      <c r="Q192" s="17"/>
      <c r="R192" s="17"/>
      <c r="S192" s="17"/>
      <c r="T192" s="17"/>
      <c r="U192" s="17"/>
      <c r="V192" s="16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6"/>
      <c r="CN192" s="17"/>
      <c r="CO192" s="17"/>
      <c r="CP192" s="17"/>
      <c r="CQ192" s="17"/>
      <c r="CR192" s="17"/>
      <c r="CS192" s="17"/>
      <c r="CT192" s="17"/>
      <c r="CU192" s="16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6"/>
      <c r="ED192" s="17"/>
      <c r="EE192" s="17"/>
      <c r="EF192" s="17"/>
      <c r="EG192" s="17"/>
      <c r="EH192" s="17"/>
      <c r="EI192" s="17"/>
      <c r="EJ192" s="17"/>
      <c r="EK192" s="16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6"/>
      <c r="FT192" s="17"/>
      <c r="FU192" s="17"/>
      <c r="FV192" s="17"/>
      <c r="FW192" s="17"/>
      <c r="FX192" s="17"/>
      <c r="FY192" s="17"/>
      <c r="FZ192" s="17"/>
      <c r="GA192" s="16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</row>
    <row r="193" spans="1:216">
      <c r="A193" s="16"/>
      <c r="B193" s="17"/>
      <c r="C193" s="17"/>
      <c r="D193" s="17"/>
      <c r="E193" s="17"/>
      <c r="F193" s="17"/>
      <c r="G193" s="17"/>
      <c r="H193" s="17"/>
      <c r="I193" s="16"/>
      <c r="J193" s="17"/>
      <c r="K193" s="17"/>
      <c r="L193" s="17"/>
      <c r="M193" s="17"/>
      <c r="N193" s="16"/>
      <c r="O193" s="17"/>
      <c r="P193" s="17"/>
      <c r="Q193" s="17"/>
      <c r="R193" s="17"/>
      <c r="S193" s="17"/>
      <c r="T193" s="17"/>
      <c r="U193" s="17"/>
      <c r="V193" s="16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6"/>
      <c r="CN193" s="17"/>
      <c r="CO193" s="17"/>
      <c r="CP193" s="17"/>
      <c r="CQ193" s="17"/>
      <c r="CR193" s="17"/>
      <c r="CS193" s="17"/>
      <c r="CT193" s="17"/>
      <c r="CU193" s="16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6"/>
      <c r="ED193" s="17"/>
      <c r="EE193" s="17"/>
      <c r="EF193" s="17"/>
      <c r="EG193" s="17"/>
      <c r="EH193" s="17"/>
      <c r="EI193" s="17"/>
      <c r="EJ193" s="17"/>
      <c r="EK193" s="16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6"/>
      <c r="FT193" s="17"/>
      <c r="FU193" s="17"/>
      <c r="FV193" s="17"/>
      <c r="FW193" s="17"/>
      <c r="FX193" s="17"/>
      <c r="FY193" s="17"/>
      <c r="FZ193" s="17"/>
      <c r="GA193" s="16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</row>
    <row r="194" spans="1:216">
      <c r="A194" s="16"/>
      <c r="B194" s="17"/>
      <c r="C194" s="17"/>
      <c r="D194" s="17"/>
      <c r="E194" s="17"/>
      <c r="F194" s="17"/>
      <c r="G194" s="17"/>
      <c r="H194" s="17"/>
      <c r="I194" s="16"/>
      <c r="J194" s="17"/>
      <c r="K194" s="17"/>
      <c r="L194" s="17"/>
      <c r="M194" s="17"/>
      <c r="N194" s="16"/>
      <c r="O194" s="17"/>
      <c r="P194" s="17"/>
      <c r="Q194" s="17"/>
      <c r="R194" s="17"/>
      <c r="S194" s="17"/>
      <c r="T194" s="17"/>
      <c r="U194" s="17"/>
      <c r="V194" s="16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6"/>
      <c r="CN194" s="17"/>
      <c r="CO194" s="17"/>
      <c r="CP194" s="17"/>
      <c r="CQ194" s="17"/>
      <c r="CR194" s="17"/>
      <c r="CS194" s="17"/>
      <c r="CT194" s="17"/>
      <c r="CU194" s="16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6"/>
      <c r="ED194" s="17"/>
      <c r="EE194" s="17"/>
      <c r="EF194" s="17"/>
      <c r="EG194" s="17"/>
      <c r="EH194" s="17"/>
      <c r="EI194" s="17"/>
      <c r="EJ194" s="17"/>
      <c r="EK194" s="16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6"/>
      <c r="FT194" s="17"/>
      <c r="FU194" s="17"/>
      <c r="FV194" s="17"/>
      <c r="FW194" s="17"/>
      <c r="FX194" s="17"/>
      <c r="FY194" s="17"/>
      <c r="FZ194" s="17"/>
      <c r="GA194" s="16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</row>
    <row r="195" spans="1:216">
      <c r="A195" s="16"/>
      <c r="B195" s="17"/>
      <c r="C195" s="17"/>
      <c r="D195" s="17"/>
      <c r="E195" s="17"/>
      <c r="F195" s="17"/>
      <c r="G195" s="17"/>
      <c r="H195" s="17"/>
      <c r="I195" s="16"/>
      <c r="J195" s="17"/>
      <c r="K195" s="17"/>
      <c r="L195" s="17"/>
      <c r="M195" s="17"/>
      <c r="N195" s="16"/>
      <c r="O195" s="17"/>
      <c r="P195" s="17"/>
      <c r="Q195" s="17"/>
      <c r="R195" s="17"/>
      <c r="S195" s="17"/>
      <c r="T195" s="17"/>
      <c r="U195" s="17"/>
      <c r="V195" s="16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6"/>
      <c r="CN195" s="17"/>
      <c r="CO195" s="17"/>
      <c r="CP195" s="17"/>
      <c r="CQ195" s="17"/>
      <c r="CR195" s="17"/>
      <c r="CS195" s="17"/>
      <c r="CT195" s="17"/>
      <c r="CU195" s="16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6"/>
      <c r="ED195" s="17"/>
      <c r="EE195" s="17"/>
      <c r="EF195" s="17"/>
      <c r="EG195" s="17"/>
      <c r="EH195" s="17"/>
      <c r="EI195" s="17"/>
      <c r="EJ195" s="17"/>
      <c r="EK195" s="16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6"/>
      <c r="FT195" s="17"/>
      <c r="FU195" s="17"/>
      <c r="FV195" s="17"/>
      <c r="FW195" s="17"/>
      <c r="FX195" s="17"/>
      <c r="FY195" s="17"/>
      <c r="FZ195" s="17"/>
      <c r="GA195" s="16"/>
      <c r="GB195" s="17"/>
      <c r="GC195" s="17"/>
      <c r="GD195" s="17"/>
      <c r="GE195" s="17"/>
      <c r="GF195" s="17"/>
      <c r="GG195" s="17"/>
      <c r="GH195" s="17"/>
      <c r="GI195" s="17"/>
      <c r="GJ195" s="17"/>
      <c r="GK195" s="17"/>
      <c r="GL195" s="17"/>
      <c r="GM195" s="17"/>
      <c r="GN195" s="17"/>
      <c r="GO195" s="17"/>
      <c r="GP195" s="17"/>
      <c r="GQ195" s="17"/>
      <c r="GR195" s="17"/>
      <c r="GS195" s="17"/>
      <c r="GT195" s="17"/>
      <c r="GU195" s="17"/>
      <c r="GV195" s="17"/>
      <c r="GW195" s="17"/>
      <c r="GX195" s="17"/>
      <c r="GY195" s="17"/>
      <c r="GZ195" s="17"/>
      <c r="HA195" s="17"/>
      <c r="HB195" s="17"/>
      <c r="HC195" s="17"/>
      <c r="HD195" s="17"/>
      <c r="HE195" s="17"/>
      <c r="HF195" s="17"/>
      <c r="HG195" s="17"/>
      <c r="HH195" s="17"/>
    </row>
    <row r="196" spans="1:216">
      <c r="A196" s="16"/>
      <c r="B196" s="17"/>
      <c r="C196" s="17"/>
      <c r="D196" s="17"/>
      <c r="E196" s="17"/>
      <c r="F196" s="17"/>
      <c r="G196" s="17"/>
      <c r="H196" s="17"/>
      <c r="I196" s="16"/>
      <c r="J196" s="17"/>
      <c r="K196" s="17"/>
      <c r="L196" s="17"/>
      <c r="M196" s="17"/>
      <c r="N196" s="16"/>
      <c r="O196" s="17"/>
      <c r="P196" s="17"/>
      <c r="Q196" s="17"/>
      <c r="R196" s="17"/>
      <c r="S196" s="17"/>
      <c r="T196" s="17"/>
      <c r="U196" s="17"/>
      <c r="V196" s="16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6"/>
      <c r="CN196" s="17"/>
      <c r="CO196" s="17"/>
      <c r="CP196" s="17"/>
      <c r="CQ196" s="17"/>
      <c r="CR196" s="17"/>
      <c r="CS196" s="17"/>
      <c r="CT196" s="17"/>
      <c r="CU196" s="16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6"/>
      <c r="ED196" s="17"/>
      <c r="EE196" s="17"/>
      <c r="EF196" s="17"/>
      <c r="EG196" s="17"/>
      <c r="EH196" s="17"/>
      <c r="EI196" s="17"/>
      <c r="EJ196" s="17"/>
      <c r="EK196" s="16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6"/>
      <c r="FT196" s="17"/>
      <c r="FU196" s="17"/>
      <c r="FV196" s="17"/>
      <c r="FW196" s="17"/>
      <c r="FX196" s="17"/>
      <c r="FY196" s="17"/>
      <c r="FZ196" s="17"/>
      <c r="GA196" s="16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</row>
    <row r="197" spans="1:216" s="89" customFormat="1">
      <c r="A197" s="16"/>
      <c r="B197" s="17"/>
      <c r="C197" s="17"/>
      <c r="D197" s="17"/>
      <c r="E197" s="17"/>
      <c r="F197" s="17"/>
      <c r="G197" s="17"/>
      <c r="H197" s="17"/>
      <c r="I197" s="16"/>
      <c r="J197" s="17"/>
      <c r="K197" s="17"/>
      <c r="L197" s="17"/>
      <c r="M197" s="17"/>
      <c r="N197" s="16"/>
      <c r="O197" s="17"/>
      <c r="P197" s="17"/>
      <c r="Q197" s="17"/>
      <c r="R197" s="17"/>
      <c r="S197" s="17"/>
      <c r="T197" s="17"/>
      <c r="U197" s="17"/>
      <c r="V197" s="16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6"/>
      <c r="CN197" s="17"/>
      <c r="CO197" s="17"/>
      <c r="CP197" s="17"/>
      <c r="CQ197" s="17"/>
      <c r="CR197" s="17"/>
      <c r="CS197" s="17"/>
      <c r="CT197" s="17"/>
      <c r="CU197" s="16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6"/>
      <c r="ED197" s="17"/>
      <c r="EE197" s="17"/>
      <c r="EF197" s="17"/>
      <c r="EG197" s="17"/>
      <c r="EH197" s="17"/>
      <c r="EI197" s="17"/>
      <c r="EJ197" s="17"/>
      <c r="EK197" s="16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6"/>
      <c r="FT197" s="17"/>
      <c r="FU197" s="17"/>
      <c r="FV197" s="17"/>
      <c r="FW197" s="17"/>
      <c r="FX197" s="17"/>
      <c r="FY197" s="17"/>
      <c r="FZ197" s="17"/>
      <c r="GA197" s="16"/>
      <c r="GB197" s="17"/>
      <c r="GC197" s="17"/>
      <c r="GD197" s="17"/>
      <c r="GE197" s="17"/>
      <c r="GF197" s="17"/>
      <c r="GG197" s="17"/>
      <c r="GH197" s="17"/>
      <c r="GI197" s="17"/>
      <c r="GJ197" s="17"/>
      <c r="GK197" s="17"/>
      <c r="GL197" s="17"/>
      <c r="GM197" s="17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  <c r="HG197" s="17"/>
      <c r="HH197" s="17"/>
    </row>
    <row r="198" spans="1:216">
      <c r="A198" s="16"/>
      <c r="B198" s="17"/>
      <c r="C198" s="17"/>
      <c r="D198" s="17"/>
      <c r="E198" s="17"/>
      <c r="F198" s="17"/>
      <c r="G198" s="17"/>
      <c r="H198" s="17"/>
      <c r="I198" s="16"/>
      <c r="J198" s="17"/>
      <c r="K198" s="17"/>
      <c r="L198" s="17"/>
      <c r="M198" s="17"/>
      <c r="N198" s="16"/>
      <c r="O198" s="17"/>
      <c r="P198" s="17"/>
      <c r="Q198" s="17"/>
      <c r="R198" s="17"/>
      <c r="S198" s="17"/>
      <c r="T198" s="17"/>
      <c r="U198" s="17"/>
      <c r="V198" s="16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6"/>
      <c r="CN198" s="17"/>
      <c r="CO198" s="17"/>
      <c r="CP198" s="17"/>
      <c r="CQ198" s="17"/>
      <c r="CR198" s="17"/>
      <c r="CS198" s="17"/>
      <c r="CT198" s="17"/>
      <c r="CU198" s="16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6"/>
      <c r="ED198" s="17"/>
      <c r="EE198" s="17"/>
      <c r="EF198" s="17"/>
      <c r="EG198" s="17"/>
      <c r="EH198" s="17"/>
      <c r="EI198" s="17"/>
      <c r="EJ198" s="17"/>
      <c r="EK198" s="16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6"/>
      <c r="FT198" s="17"/>
      <c r="FU198" s="17"/>
      <c r="FV198" s="17"/>
      <c r="FW198" s="17"/>
      <c r="FX198" s="17"/>
      <c r="FY198" s="17"/>
      <c r="FZ198" s="17"/>
      <c r="GA198" s="16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</row>
    <row r="199" spans="1:216">
      <c r="A199" s="16"/>
      <c r="B199" s="17"/>
      <c r="C199" s="17"/>
      <c r="D199" s="17"/>
      <c r="E199" s="17"/>
      <c r="F199" s="17"/>
      <c r="G199" s="17"/>
      <c r="H199" s="17"/>
      <c r="I199" s="16"/>
      <c r="J199" s="17"/>
      <c r="K199" s="17"/>
      <c r="L199" s="17"/>
      <c r="M199" s="17"/>
      <c r="N199" s="16"/>
      <c r="O199" s="17"/>
      <c r="P199" s="17"/>
      <c r="Q199" s="17"/>
      <c r="R199" s="17"/>
      <c r="S199" s="17"/>
      <c r="T199" s="17"/>
      <c r="U199" s="17"/>
      <c r="V199" s="16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6"/>
      <c r="CN199" s="17"/>
      <c r="CO199" s="17"/>
      <c r="CP199" s="17"/>
      <c r="CQ199" s="17"/>
      <c r="CR199" s="17"/>
      <c r="CS199" s="17"/>
      <c r="CT199" s="17"/>
      <c r="CU199" s="16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6"/>
      <c r="ED199" s="17"/>
      <c r="EE199" s="17"/>
      <c r="EF199" s="17"/>
      <c r="EG199" s="17"/>
      <c r="EH199" s="17"/>
      <c r="EI199" s="17"/>
      <c r="EJ199" s="17"/>
      <c r="EK199" s="16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6"/>
      <c r="FT199" s="17"/>
      <c r="FU199" s="17"/>
      <c r="FV199" s="17"/>
      <c r="FW199" s="17"/>
      <c r="FX199" s="17"/>
      <c r="FY199" s="17"/>
      <c r="FZ199" s="17"/>
      <c r="GA199" s="16"/>
      <c r="GB199" s="17"/>
      <c r="GC199" s="17"/>
      <c r="GD199" s="17"/>
      <c r="GE199" s="17"/>
      <c r="GF199" s="17"/>
      <c r="GG199" s="17"/>
      <c r="GH199" s="17"/>
      <c r="GI199" s="17"/>
      <c r="GJ199" s="17"/>
      <c r="GK199" s="17"/>
      <c r="GL199" s="17"/>
      <c r="GM199" s="17"/>
      <c r="GN199" s="17"/>
      <c r="GO199" s="17"/>
      <c r="GP199" s="17"/>
      <c r="GQ199" s="17"/>
      <c r="GR199" s="17"/>
      <c r="GS199" s="17"/>
      <c r="GT199" s="17"/>
      <c r="GU199" s="17"/>
      <c r="GV199" s="17"/>
      <c r="GW199" s="17"/>
      <c r="GX199" s="17"/>
      <c r="GY199" s="17"/>
      <c r="GZ199" s="17"/>
      <c r="HA199" s="17"/>
      <c r="HB199" s="17"/>
      <c r="HC199" s="17"/>
      <c r="HD199" s="17"/>
      <c r="HE199" s="17"/>
      <c r="HF199" s="17"/>
      <c r="HG199" s="17"/>
      <c r="HH199" s="17"/>
    </row>
    <row r="200" spans="1:216">
      <c r="A200" s="16"/>
      <c r="B200" s="17"/>
      <c r="C200" s="17"/>
      <c r="D200" s="17"/>
      <c r="E200" s="17"/>
      <c r="F200" s="17"/>
      <c r="G200" s="17"/>
      <c r="H200" s="17"/>
      <c r="I200" s="16"/>
      <c r="J200" s="17"/>
      <c r="K200" s="17"/>
      <c r="L200" s="17"/>
      <c r="M200" s="17"/>
      <c r="N200" s="16"/>
      <c r="O200" s="17"/>
      <c r="P200" s="17"/>
      <c r="Q200" s="17"/>
      <c r="R200" s="17"/>
      <c r="S200" s="17"/>
      <c r="T200" s="17"/>
      <c r="U200" s="17"/>
      <c r="V200" s="16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6"/>
      <c r="CN200" s="17"/>
      <c r="CO200" s="17"/>
      <c r="CP200" s="17"/>
      <c r="CQ200" s="17"/>
      <c r="CR200" s="17"/>
      <c r="CS200" s="17"/>
      <c r="CT200" s="17"/>
      <c r="CU200" s="16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6"/>
      <c r="ED200" s="17"/>
      <c r="EE200" s="17"/>
      <c r="EF200" s="17"/>
      <c r="EG200" s="17"/>
      <c r="EH200" s="17"/>
      <c r="EI200" s="17"/>
      <c r="EJ200" s="17"/>
      <c r="EK200" s="16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6"/>
      <c r="FT200" s="17"/>
      <c r="FU200" s="17"/>
      <c r="FV200" s="17"/>
      <c r="FW200" s="17"/>
      <c r="FX200" s="17"/>
      <c r="FY200" s="17"/>
      <c r="FZ200" s="17"/>
      <c r="GA200" s="16"/>
      <c r="GB200" s="17"/>
      <c r="GC200" s="17"/>
      <c r="GD200" s="17"/>
      <c r="GE200" s="17"/>
      <c r="GF200" s="17"/>
      <c r="GG200" s="17"/>
      <c r="GH200" s="17"/>
      <c r="GI200" s="17"/>
      <c r="GJ200" s="17"/>
      <c r="GK200" s="17"/>
      <c r="GL200" s="17"/>
      <c r="GM200" s="17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  <c r="HG200" s="17"/>
      <c r="HH200" s="17"/>
    </row>
    <row r="201" spans="1:216">
      <c r="A201" s="16"/>
      <c r="B201" s="17"/>
      <c r="C201" s="17"/>
      <c r="D201" s="17"/>
      <c r="E201" s="17"/>
      <c r="F201" s="17"/>
      <c r="G201" s="17"/>
      <c r="H201" s="17"/>
      <c r="I201" s="16"/>
      <c r="J201" s="17"/>
      <c r="K201" s="17"/>
      <c r="L201" s="17"/>
      <c r="M201" s="17"/>
      <c r="N201" s="16"/>
      <c r="O201" s="17"/>
      <c r="P201" s="17"/>
      <c r="Q201" s="17"/>
      <c r="R201" s="17"/>
      <c r="S201" s="17"/>
      <c r="T201" s="17"/>
      <c r="U201" s="17"/>
      <c r="V201" s="16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6"/>
      <c r="CN201" s="17"/>
      <c r="CO201" s="17"/>
      <c r="CP201" s="17"/>
      <c r="CQ201" s="17"/>
      <c r="CR201" s="17"/>
      <c r="CS201" s="17"/>
      <c r="CT201" s="17"/>
      <c r="CU201" s="16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6"/>
      <c r="ED201" s="17"/>
      <c r="EE201" s="17"/>
      <c r="EF201" s="17"/>
      <c r="EG201" s="17"/>
      <c r="EH201" s="17"/>
      <c r="EI201" s="17"/>
      <c r="EJ201" s="17"/>
      <c r="EK201" s="16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6"/>
      <c r="FT201" s="17"/>
      <c r="FU201" s="17"/>
      <c r="FV201" s="17"/>
      <c r="FW201" s="17"/>
      <c r="FX201" s="17"/>
      <c r="FY201" s="17"/>
      <c r="FZ201" s="17"/>
      <c r="GA201" s="16"/>
      <c r="GB201" s="17"/>
      <c r="GC201" s="17"/>
      <c r="GD201" s="17"/>
      <c r="GE201" s="17"/>
      <c r="GF201" s="17"/>
      <c r="GG201" s="17"/>
      <c r="GH201" s="17"/>
      <c r="GI201" s="17"/>
      <c r="GJ201" s="17"/>
      <c r="GK201" s="17"/>
      <c r="GL201" s="17"/>
      <c r="GM201" s="17"/>
      <c r="GN201" s="17"/>
      <c r="GO201" s="17"/>
      <c r="GP201" s="17"/>
      <c r="GQ201" s="17"/>
      <c r="GR201" s="17"/>
      <c r="GS201" s="17"/>
      <c r="GT201" s="17"/>
      <c r="GU201" s="17"/>
      <c r="GV201" s="17"/>
      <c r="GW201" s="17"/>
      <c r="GX201" s="17"/>
      <c r="GY201" s="17"/>
      <c r="GZ201" s="17"/>
      <c r="HA201" s="17"/>
      <c r="HB201" s="17"/>
      <c r="HC201" s="17"/>
      <c r="HD201" s="17"/>
      <c r="HE201" s="17"/>
      <c r="HF201" s="17"/>
      <c r="HG201" s="17"/>
      <c r="HH201" s="17"/>
    </row>
    <row r="202" spans="1:216">
      <c r="A202" s="16"/>
      <c r="B202" s="17"/>
      <c r="C202" s="17"/>
      <c r="D202" s="17"/>
      <c r="E202" s="17"/>
      <c r="F202" s="17"/>
      <c r="G202" s="17"/>
      <c r="H202" s="17"/>
      <c r="I202" s="16"/>
      <c r="J202" s="17"/>
      <c r="K202" s="17"/>
      <c r="L202" s="17"/>
      <c r="M202" s="17"/>
      <c r="N202" s="16"/>
      <c r="O202" s="17"/>
      <c r="P202" s="17"/>
      <c r="Q202" s="17"/>
      <c r="R202" s="17"/>
      <c r="S202" s="17"/>
      <c r="T202" s="17"/>
      <c r="U202" s="17"/>
      <c r="V202" s="16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6"/>
      <c r="CN202" s="17"/>
      <c r="CO202" s="17"/>
      <c r="CP202" s="17"/>
      <c r="CQ202" s="17"/>
      <c r="CR202" s="17"/>
      <c r="CS202" s="17"/>
      <c r="CT202" s="17"/>
      <c r="CU202" s="16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6"/>
      <c r="ED202" s="17"/>
      <c r="EE202" s="17"/>
      <c r="EF202" s="17"/>
      <c r="EG202" s="17"/>
      <c r="EH202" s="17"/>
      <c r="EI202" s="17"/>
      <c r="EJ202" s="17"/>
      <c r="EK202" s="16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6"/>
      <c r="FT202" s="17"/>
      <c r="FU202" s="17"/>
      <c r="FV202" s="17"/>
      <c r="FW202" s="17"/>
      <c r="FX202" s="17"/>
      <c r="FY202" s="17"/>
      <c r="FZ202" s="17"/>
      <c r="GA202" s="16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</row>
    <row r="203" spans="1:216">
      <c r="A203" s="16"/>
      <c r="B203" s="17"/>
      <c r="C203" s="17"/>
      <c r="D203" s="17"/>
      <c r="E203" s="17"/>
      <c r="F203" s="17"/>
      <c r="G203" s="17"/>
      <c r="H203" s="17"/>
      <c r="I203" s="16"/>
      <c r="J203" s="17"/>
      <c r="K203" s="17"/>
      <c r="L203" s="17"/>
      <c r="M203" s="17"/>
      <c r="N203" s="16"/>
      <c r="O203" s="17"/>
      <c r="P203" s="17"/>
      <c r="Q203" s="17"/>
      <c r="R203" s="17"/>
      <c r="S203" s="17"/>
      <c r="T203" s="17"/>
      <c r="U203" s="17"/>
      <c r="V203" s="16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6"/>
      <c r="CN203" s="17"/>
      <c r="CO203" s="17"/>
      <c r="CP203" s="17"/>
      <c r="CQ203" s="17"/>
      <c r="CR203" s="17"/>
      <c r="CS203" s="17"/>
      <c r="CT203" s="17"/>
      <c r="CU203" s="16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6"/>
      <c r="ED203" s="17"/>
      <c r="EE203" s="17"/>
      <c r="EF203" s="17"/>
      <c r="EG203" s="17"/>
      <c r="EH203" s="17"/>
      <c r="EI203" s="17"/>
      <c r="EJ203" s="17"/>
      <c r="EK203" s="16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6"/>
      <c r="FT203" s="17"/>
      <c r="FU203" s="17"/>
      <c r="FV203" s="17"/>
      <c r="FW203" s="17"/>
      <c r="FX203" s="17"/>
      <c r="FY203" s="17"/>
      <c r="FZ203" s="17"/>
      <c r="GA203" s="16"/>
      <c r="GB203" s="17"/>
      <c r="GC203" s="17"/>
      <c r="GD203" s="17"/>
      <c r="GE203" s="17"/>
      <c r="GF203" s="17"/>
      <c r="GG203" s="17"/>
      <c r="GH203" s="17"/>
      <c r="GI203" s="17"/>
      <c r="GJ203" s="17"/>
      <c r="GK203" s="17"/>
      <c r="GL203" s="17"/>
      <c r="GM203" s="17"/>
      <c r="GN203" s="17"/>
      <c r="GO203" s="17"/>
      <c r="GP203" s="17"/>
      <c r="GQ203" s="17"/>
      <c r="GR203" s="17"/>
      <c r="GS203" s="17"/>
      <c r="GT203" s="17"/>
      <c r="GU203" s="17"/>
      <c r="GV203" s="17"/>
      <c r="GW203" s="17"/>
      <c r="GX203" s="17"/>
      <c r="GY203" s="17"/>
      <c r="GZ203" s="17"/>
      <c r="HA203" s="17"/>
      <c r="HB203" s="17"/>
      <c r="HC203" s="17"/>
      <c r="HD203" s="17"/>
      <c r="HE203" s="17"/>
      <c r="HF203" s="17"/>
      <c r="HG203" s="17"/>
      <c r="HH203" s="17"/>
    </row>
    <row r="204" spans="1:216" s="89" customFormat="1">
      <c r="A204" s="16"/>
      <c r="B204" s="17"/>
      <c r="C204" s="17"/>
      <c r="D204" s="17"/>
      <c r="E204" s="17"/>
      <c r="F204" s="17"/>
      <c r="G204" s="17"/>
      <c r="H204" s="17"/>
      <c r="I204" s="16"/>
      <c r="J204" s="17"/>
      <c r="K204" s="17"/>
      <c r="L204" s="17"/>
      <c r="M204" s="17"/>
      <c r="N204" s="16"/>
      <c r="O204" s="17"/>
      <c r="P204" s="17"/>
      <c r="Q204" s="17"/>
      <c r="R204" s="17"/>
      <c r="S204" s="17"/>
      <c r="T204" s="17"/>
      <c r="U204" s="17"/>
      <c r="V204" s="16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6"/>
      <c r="CN204" s="17"/>
      <c r="CO204" s="17"/>
      <c r="CP204" s="17"/>
      <c r="CQ204" s="17"/>
      <c r="CR204" s="17"/>
      <c r="CS204" s="17"/>
      <c r="CT204" s="17"/>
      <c r="CU204" s="16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6"/>
      <c r="ED204" s="17"/>
      <c r="EE204" s="17"/>
      <c r="EF204" s="17"/>
      <c r="EG204" s="17"/>
      <c r="EH204" s="17"/>
      <c r="EI204" s="17"/>
      <c r="EJ204" s="17"/>
      <c r="EK204" s="16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6"/>
      <c r="FT204" s="17"/>
      <c r="FU204" s="17"/>
      <c r="FV204" s="17"/>
      <c r="FW204" s="17"/>
      <c r="FX204" s="17"/>
      <c r="FY204" s="17"/>
      <c r="FZ204" s="17"/>
      <c r="GA204" s="16"/>
      <c r="GB204" s="17"/>
      <c r="GC204" s="17"/>
      <c r="GD204" s="17"/>
      <c r="GE204" s="17"/>
      <c r="GF204" s="17"/>
      <c r="GG204" s="17"/>
      <c r="GH204" s="17"/>
      <c r="GI204" s="17"/>
      <c r="GJ204" s="17"/>
      <c r="GK204" s="17"/>
      <c r="GL204" s="17"/>
      <c r="GM204" s="17"/>
      <c r="GN204" s="17"/>
      <c r="GO204" s="17"/>
      <c r="GP204" s="17"/>
      <c r="GQ204" s="17"/>
      <c r="GR204" s="17"/>
      <c r="GS204" s="17"/>
      <c r="GT204" s="17"/>
      <c r="GU204" s="17"/>
      <c r="GV204" s="17"/>
      <c r="GW204" s="17"/>
      <c r="GX204" s="17"/>
      <c r="GY204" s="17"/>
      <c r="GZ204" s="17"/>
      <c r="HA204" s="17"/>
      <c r="HB204" s="17"/>
      <c r="HC204" s="17"/>
      <c r="HD204" s="17"/>
      <c r="HE204" s="17"/>
      <c r="HF204" s="17"/>
      <c r="HG204" s="17"/>
      <c r="HH204" s="17"/>
    </row>
    <row r="205" spans="1:216">
      <c r="A205" s="16"/>
      <c r="B205" s="17"/>
      <c r="C205" s="17"/>
      <c r="D205" s="17"/>
      <c r="E205" s="17"/>
      <c r="F205" s="17"/>
      <c r="G205" s="17"/>
      <c r="H205" s="17"/>
      <c r="I205" s="16"/>
      <c r="J205" s="17"/>
      <c r="K205" s="17"/>
      <c r="L205" s="17"/>
      <c r="M205" s="17"/>
      <c r="N205" s="16"/>
      <c r="O205" s="17"/>
      <c r="P205" s="17"/>
      <c r="Q205" s="17"/>
      <c r="R205" s="17"/>
      <c r="S205" s="17"/>
      <c r="T205" s="17"/>
      <c r="U205" s="17"/>
      <c r="V205" s="16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6"/>
      <c r="CN205" s="17"/>
      <c r="CO205" s="17"/>
      <c r="CP205" s="17"/>
      <c r="CQ205" s="17"/>
      <c r="CR205" s="17"/>
      <c r="CS205" s="17"/>
      <c r="CT205" s="17"/>
      <c r="CU205" s="16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6"/>
      <c r="ED205" s="17"/>
      <c r="EE205" s="17"/>
      <c r="EF205" s="17"/>
      <c r="EG205" s="17"/>
      <c r="EH205" s="17"/>
      <c r="EI205" s="17"/>
      <c r="EJ205" s="17"/>
      <c r="EK205" s="16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6"/>
      <c r="FT205" s="17"/>
      <c r="FU205" s="17"/>
      <c r="FV205" s="17"/>
      <c r="FW205" s="17"/>
      <c r="FX205" s="17"/>
      <c r="FY205" s="17"/>
      <c r="FZ205" s="17"/>
      <c r="GA205" s="16"/>
      <c r="GB205" s="17"/>
      <c r="GC205" s="17"/>
      <c r="GD205" s="17"/>
      <c r="GE205" s="17"/>
      <c r="GF205" s="17"/>
      <c r="GG205" s="17"/>
      <c r="GH205" s="17"/>
      <c r="GI205" s="17"/>
      <c r="GJ205" s="17"/>
      <c r="GK205" s="17"/>
      <c r="GL205" s="17"/>
      <c r="GM205" s="17"/>
      <c r="GN205" s="17"/>
      <c r="GO205" s="17"/>
      <c r="GP205" s="17"/>
      <c r="GQ205" s="17"/>
      <c r="GR205" s="17"/>
      <c r="GS205" s="17"/>
      <c r="GT205" s="17"/>
      <c r="GU205" s="17"/>
      <c r="GV205" s="17"/>
      <c r="GW205" s="17"/>
      <c r="GX205" s="17"/>
      <c r="GY205" s="17"/>
      <c r="GZ205" s="17"/>
      <c r="HA205" s="17"/>
      <c r="HB205" s="17"/>
      <c r="HC205" s="17"/>
      <c r="HD205" s="17"/>
      <c r="HE205" s="17"/>
      <c r="HF205" s="17"/>
      <c r="HG205" s="17"/>
      <c r="HH205" s="17"/>
    </row>
    <row r="206" spans="1:216">
      <c r="A206" s="16"/>
      <c r="B206" s="17"/>
      <c r="C206" s="17"/>
      <c r="D206" s="17"/>
      <c r="E206" s="17"/>
      <c r="F206" s="17"/>
      <c r="G206" s="17"/>
      <c r="H206" s="17"/>
      <c r="I206" s="16"/>
      <c r="J206" s="17"/>
      <c r="K206" s="17"/>
      <c r="L206" s="17"/>
      <c r="M206" s="17"/>
      <c r="N206" s="16"/>
      <c r="O206" s="17"/>
      <c r="P206" s="17"/>
      <c r="Q206" s="17"/>
      <c r="R206" s="17"/>
      <c r="S206" s="17"/>
      <c r="T206" s="17"/>
      <c r="U206" s="17"/>
      <c r="V206" s="16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6"/>
      <c r="CN206" s="17"/>
      <c r="CO206" s="17"/>
      <c r="CP206" s="17"/>
      <c r="CQ206" s="17"/>
      <c r="CR206" s="17"/>
      <c r="CS206" s="17"/>
      <c r="CT206" s="17"/>
      <c r="CU206" s="16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6"/>
      <c r="ED206" s="17"/>
      <c r="EE206" s="17"/>
      <c r="EF206" s="17"/>
      <c r="EG206" s="17"/>
      <c r="EH206" s="17"/>
      <c r="EI206" s="17"/>
      <c r="EJ206" s="17"/>
      <c r="EK206" s="16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6"/>
      <c r="FT206" s="17"/>
      <c r="FU206" s="17"/>
      <c r="FV206" s="17"/>
      <c r="FW206" s="17"/>
      <c r="FX206" s="17"/>
      <c r="FY206" s="17"/>
      <c r="FZ206" s="17"/>
      <c r="GA206" s="16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</row>
    <row r="207" spans="1:216">
      <c r="A207" s="16"/>
      <c r="B207" s="17"/>
      <c r="C207" s="17"/>
      <c r="D207" s="17"/>
      <c r="E207" s="17"/>
      <c r="F207" s="17"/>
      <c r="G207" s="17"/>
      <c r="H207" s="17"/>
      <c r="I207" s="16"/>
      <c r="J207" s="17"/>
      <c r="K207" s="17"/>
      <c r="L207" s="17"/>
      <c r="M207" s="17"/>
      <c r="N207" s="16"/>
      <c r="O207" s="17"/>
      <c r="P207" s="17"/>
      <c r="Q207" s="17"/>
      <c r="R207" s="17"/>
      <c r="S207" s="17"/>
      <c r="T207" s="17"/>
      <c r="U207" s="17"/>
      <c r="V207" s="16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6"/>
      <c r="CN207" s="17"/>
      <c r="CO207" s="17"/>
      <c r="CP207" s="17"/>
      <c r="CQ207" s="17"/>
      <c r="CR207" s="17"/>
      <c r="CS207" s="17"/>
      <c r="CT207" s="17"/>
      <c r="CU207" s="16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6"/>
      <c r="ED207" s="17"/>
      <c r="EE207" s="17"/>
      <c r="EF207" s="17"/>
      <c r="EG207" s="17"/>
      <c r="EH207" s="17"/>
      <c r="EI207" s="17"/>
      <c r="EJ207" s="17"/>
      <c r="EK207" s="16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6"/>
      <c r="FT207" s="17"/>
      <c r="FU207" s="17"/>
      <c r="FV207" s="17"/>
      <c r="FW207" s="17"/>
      <c r="FX207" s="17"/>
      <c r="FY207" s="17"/>
      <c r="FZ207" s="17"/>
      <c r="GA207" s="16"/>
      <c r="GB207" s="17"/>
      <c r="GC207" s="17"/>
      <c r="GD207" s="17"/>
      <c r="GE207" s="17"/>
      <c r="GF207" s="17"/>
      <c r="GG207" s="17"/>
      <c r="GH207" s="17"/>
      <c r="GI207" s="17"/>
      <c r="GJ207" s="17"/>
      <c r="GK207" s="17"/>
      <c r="GL207" s="17"/>
      <c r="GM207" s="17"/>
      <c r="GN207" s="17"/>
      <c r="GO207" s="17"/>
      <c r="GP207" s="17"/>
      <c r="GQ207" s="17"/>
      <c r="GR207" s="17"/>
      <c r="GS207" s="17"/>
      <c r="GT207" s="17"/>
      <c r="GU207" s="17"/>
      <c r="GV207" s="17"/>
      <c r="GW207" s="17"/>
      <c r="GX207" s="17"/>
      <c r="GY207" s="17"/>
      <c r="GZ207" s="17"/>
      <c r="HA207" s="17"/>
      <c r="HB207" s="17"/>
      <c r="HC207" s="17"/>
      <c r="HD207" s="17"/>
      <c r="HE207" s="17"/>
      <c r="HF207" s="17"/>
      <c r="HG207" s="17"/>
      <c r="HH207" s="17"/>
    </row>
    <row r="208" spans="1:216">
      <c r="A208" s="16"/>
      <c r="B208" s="17"/>
      <c r="C208" s="17"/>
      <c r="D208" s="17"/>
      <c r="E208" s="17"/>
      <c r="F208" s="17"/>
      <c r="G208" s="17"/>
      <c r="H208" s="17"/>
      <c r="I208" s="16"/>
      <c r="J208" s="17"/>
      <c r="K208" s="17"/>
      <c r="L208" s="17"/>
      <c r="M208" s="17"/>
      <c r="N208" s="16"/>
      <c r="O208" s="17"/>
      <c r="P208" s="17"/>
      <c r="Q208" s="17"/>
      <c r="R208" s="17"/>
      <c r="S208" s="17"/>
      <c r="T208" s="17"/>
      <c r="U208" s="17"/>
      <c r="V208" s="16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6"/>
      <c r="CN208" s="17"/>
      <c r="CO208" s="17"/>
      <c r="CP208" s="17"/>
      <c r="CQ208" s="17"/>
      <c r="CR208" s="17"/>
      <c r="CS208" s="17"/>
      <c r="CT208" s="17"/>
      <c r="CU208" s="16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6"/>
      <c r="ED208" s="17"/>
      <c r="EE208" s="17"/>
      <c r="EF208" s="17"/>
      <c r="EG208" s="17"/>
      <c r="EH208" s="17"/>
      <c r="EI208" s="17"/>
      <c r="EJ208" s="17"/>
      <c r="EK208" s="16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6"/>
      <c r="FT208" s="17"/>
      <c r="FU208" s="17"/>
      <c r="FV208" s="17"/>
      <c r="FW208" s="17"/>
      <c r="FX208" s="17"/>
      <c r="FY208" s="17"/>
      <c r="FZ208" s="17"/>
      <c r="GA208" s="16"/>
      <c r="GB208" s="17"/>
      <c r="GC208" s="17"/>
      <c r="GD208" s="17"/>
      <c r="GE208" s="17"/>
      <c r="GF208" s="17"/>
      <c r="GG208" s="17"/>
      <c r="GH208" s="17"/>
      <c r="GI208" s="17"/>
      <c r="GJ208" s="17"/>
      <c r="GK208" s="17"/>
      <c r="GL208" s="17"/>
      <c r="GM208" s="17"/>
      <c r="GN208" s="17"/>
      <c r="GO208" s="17"/>
      <c r="GP208" s="17"/>
      <c r="GQ208" s="17"/>
      <c r="GR208" s="17"/>
      <c r="GS208" s="17"/>
      <c r="GT208" s="17"/>
      <c r="GU208" s="17"/>
      <c r="GV208" s="17"/>
      <c r="GW208" s="17"/>
      <c r="GX208" s="17"/>
      <c r="GY208" s="17"/>
      <c r="GZ208" s="17"/>
      <c r="HA208" s="17"/>
      <c r="HB208" s="17"/>
      <c r="HC208" s="17"/>
      <c r="HD208" s="17"/>
      <c r="HE208" s="17"/>
      <c r="HF208" s="17"/>
      <c r="HG208" s="17"/>
      <c r="HH208" s="17"/>
    </row>
    <row r="209" spans="1:216">
      <c r="A209" s="16"/>
      <c r="B209" s="17"/>
      <c r="C209" s="17"/>
      <c r="D209" s="17"/>
      <c r="E209" s="17"/>
      <c r="F209" s="17"/>
      <c r="G209" s="17"/>
      <c r="H209" s="17"/>
      <c r="I209" s="16"/>
      <c r="J209" s="17"/>
      <c r="K209" s="17"/>
      <c r="L209" s="17"/>
      <c r="M209" s="17"/>
      <c r="N209" s="16"/>
      <c r="O209" s="17"/>
      <c r="P209" s="17"/>
      <c r="Q209" s="17"/>
      <c r="R209" s="17"/>
      <c r="S209" s="17"/>
      <c r="T209" s="17"/>
      <c r="U209" s="17"/>
      <c r="V209" s="16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6"/>
      <c r="CN209" s="17"/>
      <c r="CO209" s="17"/>
      <c r="CP209" s="17"/>
      <c r="CQ209" s="17"/>
      <c r="CR209" s="17"/>
      <c r="CS209" s="17"/>
      <c r="CT209" s="17"/>
      <c r="CU209" s="16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6"/>
      <c r="ED209" s="17"/>
      <c r="EE209" s="17"/>
      <c r="EF209" s="17"/>
      <c r="EG209" s="17"/>
      <c r="EH209" s="17"/>
      <c r="EI209" s="17"/>
      <c r="EJ209" s="17"/>
      <c r="EK209" s="16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6"/>
      <c r="FT209" s="17"/>
      <c r="FU209" s="17"/>
      <c r="FV209" s="17"/>
      <c r="FW209" s="17"/>
      <c r="FX209" s="17"/>
      <c r="FY209" s="17"/>
      <c r="FZ209" s="17"/>
      <c r="GA209" s="16"/>
      <c r="GB209" s="17"/>
      <c r="GC209" s="17"/>
      <c r="GD209" s="17"/>
      <c r="GE209" s="17"/>
      <c r="GF209" s="17"/>
      <c r="GG209" s="17"/>
      <c r="GH209" s="17"/>
      <c r="GI209" s="17"/>
      <c r="GJ209" s="17"/>
      <c r="GK209" s="17"/>
      <c r="GL209" s="17"/>
      <c r="GM209" s="17"/>
      <c r="GN209" s="17"/>
      <c r="GO209" s="17"/>
      <c r="GP209" s="17"/>
      <c r="GQ209" s="17"/>
      <c r="GR209" s="17"/>
      <c r="GS209" s="17"/>
      <c r="GT209" s="17"/>
      <c r="GU209" s="17"/>
      <c r="GV209" s="17"/>
      <c r="GW209" s="17"/>
      <c r="GX209" s="17"/>
      <c r="GY209" s="17"/>
      <c r="GZ209" s="17"/>
      <c r="HA209" s="17"/>
      <c r="HB209" s="17"/>
      <c r="HC209" s="17"/>
      <c r="HD209" s="17"/>
      <c r="HE209" s="17"/>
      <c r="HF209" s="17"/>
      <c r="HG209" s="17"/>
      <c r="HH209" s="17"/>
    </row>
    <row r="210" spans="1:216" s="89" customFormat="1">
      <c r="A210" s="16"/>
      <c r="B210" s="17"/>
      <c r="C210" s="17"/>
      <c r="D210" s="17"/>
      <c r="E210" s="17"/>
      <c r="F210" s="17"/>
      <c r="G210" s="17"/>
      <c r="H210" s="17"/>
      <c r="I210" s="16"/>
      <c r="J210" s="17"/>
      <c r="K210" s="17"/>
      <c r="L210" s="17"/>
      <c r="M210" s="17"/>
      <c r="N210" s="16"/>
      <c r="O210" s="17"/>
      <c r="P210" s="17"/>
      <c r="Q210" s="17"/>
      <c r="R210" s="17"/>
      <c r="S210" s="17"/>
      <c r="T210" s="17"/>
      <c r="U210" s="17"/>
      <c r="V210" s="16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6"/>
      <c r="CN210" s="17"/>
      <c r="CO210" s="17"/>
      <c r="CP210" s="17"/>
      <c r="CQ210" s="17"/>
      <c r="CR210" s="17"/>
      <c r="CS210" s="17"/>
      <c r="CT210" s="17"/>
      <c r="CU210" s="16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6"/>
      <c r="ED210" s="17"/>
      <c r="EE210" s="17"/>
      <c r="EF210" s="17"/>
      <c r="EG210" s="17"/>
      <c r="EH210" s="17"/>
      <c r="EI210" s="17"/>
      <c r="EJ210" s="17"/>
      <c r="EK210" s="16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6"/>
      <c r="FT210" s="17"/>
      <c r="FU210" s="17"/>
      <c r="FV210" s="17"/>
      <c r="FW210" s="17"/>
      <c r="FX210" s="17"/>
      <c r="FY210" s="17"/>
      <c r="FZ210" s="17"/>
      <c r="GA210" s="16"/>
      <c r="GB210" s="17"/>
      <c r="GC210" s="17"/>
      <c r="GD210" s="17"/>
      <c r="GE210" s="17"/>
      <c r="GF210" s="17"/>
      <c r="GG210" s="17"/>
      <c r="GH210" s="17"/>
      <c r="GI210" s="17"/>
      <c r="GJ210" s="17"/>
      <c r="GK210" s="17"/>
      <c r="GL210" s="17"/>
      <c r="GM210" s="17"/>
      <c r="GN210" s="17"/>
      <c r="GO210" s="17"/>
      <c r="GP210" s="17"/>
      <c r="GQ210" s="17"/>
      <c r="GR210" s="17"/>
      <c r="GS210" s="17"/>
      <c r="GT210" s="17"/>
      <c r="GU210" s="17"/>
      <c r="GV210" s="17"/>
      <c r="GW210" s="17"/>
      <c r="GX210" s="17"/>
      <c r="GY210" s="17"/>
      <c r="GZ210" s="17"/>
      <c r="HA210" s="17"/>
      <c r="HB210" s="17"/>
      <c r="HC210" s="17"/>
      <c r="HD210" s="17"/>
      <c r="HE210" s="17"/>
      <c r="HF210" s="17"/>
      <c r="HG210" s="17"/>
      <c r="HH210" s="17"/>
    </row>
    <row r="211" spans="1:216">
      <c r="A211" s="16"/>
      <c r="B211" s="17"/>
      <c r="C211" s="17"/>
      <c r="D211" s="17"/>
      <c r="E211" s="17"/>
      <c r="F211" s="17"/>
      <c r="G211" s="17"/>
      <c r="H211" s="17"/>
      <c r="I211" s="16"/>
      <c r="J211" s="17"/>
      <c r="K211" s="17"/>
      <c r="L211" s="17"/>
      <c r="M211" s="17"/>
      <c r="N211" s="16"/>
      <c r="O211" s="17"/>
      <c r="P211" s="17"/>
      <c r="Q211" s="17"/>
      <c r="R211" s="17"/>
      <c r="S211" s="17"/>
      <c r="T211" s="17"/>
      <c r="U211" s="17"/>
      <c r="V211" s="16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6"/>
      <c r="CN211" s="17"/>
      <c r="CO211" s="17"/>
      <c r="CP211" s="17"/>
      <c r="CQ211" s="17"/>
      <c r="CR211" s="17"/>
      <c r="CS211" s="17"/>
      <c r="CT211" s="17"/>
      <c r="CU211" s="16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6"/>
      <c r="ED211" s="17"/>
      <c r="EE211" s="17"/>
      <c r="EF211" s="17"/>
      <c r="EG211" s="17"/>
      <c r="EH211" s="17"/>
      <c r="EI211" s="17"/>
      <c r="EJ211" s="17"/>
      <c r="EK211" s="16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6"/>
      <c r="FT211" s="17"/>
      <c r="FU211" s="17"/>
      <c r="FV211" s="17"/>
      <c r="FW211" s="17"/>
      <c r="FX211" s="17"/>
      <c r="FY211" s="17"/>
      <c r="FZ211" s="17"/>
      <c r="GA211" s="16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</row>
    <row r="212" spans="1:216">
      <c r="A212" s="16"/>
      <c r="B212" s="17"/>
      <c r="C212" s="17"/>
      <c r="D212" s="17"/>
      <c r="E212" s="17"/>
      <c r="F212" s="17"/>
      <c r="G212" s="17"/>
      <c r="H212" s="17"/>
      <c r="I212" s="16"/>
      <c r="J212" s="17"/>
      <c r="K212" s="17"/>
      <c r="L212" s="17"/>
      <c r="M212" s="17"/>
      <c r="N212" s="16"/>
      <c r="O212" s="17"/>
      <c r="P212" s="17"/>
      <c r="Q212" s="17"/>
      <c r="R212" s="17"/>
      <c r="S212" s="17"/>
      <c r="T212" s="17"/>
      <c r="U212" s="17"/>
      <c r="V212" s="16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6"/>
      <c r="CN212" s="17"/>
      <c r="CO212" s="17"/>
      <c r="CP212" s="17"/>
      <c r="CQ212" s="17"/>
      <c r="CR212" s="17"/>
      <c r="CS212" s="17"/>
      <c r="CT212" s="17"/>
      <c r="CU212" s="16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6"/>
      <c r="ED212" s="17"/>
      <c r="EE212" s="17"/>
      <c r="EF212" s="17"/>
      <c r="EG212" s="17"/>
      <c r="EH212" s="17"/>
      <c r="EI212" s="17"/>
      <c r="EJ212" s="17"/>
      <c r="EK212" s="16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6"/>
      <c r="FT212" s="17"/>
      <c r="FU212" s="17"/>
      <c r="FV212" s="17"/>
      <c r="FW212" s="17"/>
      <c r="FX212" s="17"/>
      <c r="FY212" s="17"/>
      <c r="FZ212" s="17"/>
      <c r="GA212" s="16"/>
      <c r="GB212" s="17"/>
      <c r="GC212" s="17"/>
      <c r="GD212" s="17"/>
      <c r="GE212" s="17"/>
      <c r="GF212" s="17"/>
      <c r="GG212" s="17"/>
      <c r="GH212" s="17"/>
      <c r="GI212" s="17"/>
      <c r="GJ212" s="17"/>
      <c r="GK212" s="17"/>
      <c r="GL212" s="17"/>
      <c r="GM212" s="17"/>
      <c r="GN212" s="17"/>
      <c r="GO212" s="17"/>
      <c r="GP212" s="17"/>
      <c r="GQ212" s="17"/>
      <c r="GR212" s="17"/>
      <c r="GS212" s="17"/>
      <c r="GT212" s="17"/>
      <c r="GU212" s="17"/>
      <c r="GV212" s="17"/>
      <c r="GW212" s="17"/>
      <c r="GX212" s="17"/>
      <c r="GY212" s="17"/>
      <c r="GZ212" s="17"/>
      <c r="HA212" s="17"/>
      <c r="HB212" s="17"/>
      <c r="HC212" s="17"/>
      <c r="HD212" s="17"/>
      <c r="HE212" s="17"/>
      <c r="HF212" s="17"/>
      <c r="HG212" s="17"/>
      <c r="HH212" s="17"/>
    </row>
    <row r="213" spans="1:216">
      <c r="A213" s="16"/>
      <c r="B213" s="17"/>
      <c r="C213" s="17"/>
      <c r="D213" s="17"/>
      <c r="E213" s="17"/>
      <c r="F213" s="17"/>
      <c r="G213" s="17"/>
      <c r="H213" s="17"/>
      <c r="I213" s="16"/>
      <c r="J213" s="17"/>
      <c r="K213" s="17"/>
      <c r="L213" s="17"/>
      <c r="M213" s="17"/>
      <c r="N213" s="16"/>
      <c r="O213" s="17"/>
      <c r="P213" s="17"/>
      <c r="Q213" s="17"/>
      <c r="R213" s="17"/>
      <c r="S213" s="17"/>
      <c r="T213" s="17"/>
      <c r="U213" s="17"/>
      <c r="V213" s="16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6"/>
      <c r="CN213" s="17"/>
      <c r="CO213" s="17"/>
      <c r="CP213" s="17"/>
      <c r="CQ213" s="17"/>
      <c r="CR213" s="17"/>
      <c r="CS213" s="17"/>
      <c r="CT213" s="17"/>
      <c r="CU213" s="16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6"/>
      <c r="ED213" s="17"/>
      <c r="EE213" s="17"/>
      <c r="EF213" s="17"/>
      <c r="EG213" s="17"/>
      <c r="EH213" s="17"/>
      <c r="EI213" s="17"/>
      <c r="EJ213" s="17"/>
      <c r="EK213" s="16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6"/>
      <c r="FT213" s="17"/>
      <c r="FU213" s="17"/>
      <c r="FV213" s="17"/>
      <c r="FW213" s="17"/>
      <c r="FX213" s="17"/>
      <c r="FY213" s="17"/>
      <c r="FZ213" s="17"/>
      <c r="GA213" s="16"/>
      <c r="GB213" s="17"/>
      <c r="GC213" s="17"/>
      <c r="GD213" s="17"/>
      <c r="GE213" s="17"/>
      <c r="GF213" s="17"/>
      <c r="GG213" s="17"/>
      <c r="GH213" s="17"/>
      <c r="GI213" s="17"/>
      <c r="GJ213" s="17"/>
      <c r="GK213" s="17"/>
      <c r="GL213" s="17"/>
      <c r="GM213" s="17"/>
      <c r="GN213" s="17"/>
      <c r="GO213" s="17"/>
      <c r="GP213" s="17"/>
      <c r="GQ213" s="17"/>
      <c r="GR213" s="17"/>
      <c r="GS213" s="17"/>
      <c r="GT213" s="17"/>
      <c r="GU213" s="17"/>
      <c r="GV213" s="17"/>
      <c r="GW213" s="17"/>
      <c r="GX213" s="17"/>
      <c r="GY213" s="17"/>
      <c r="GZ213" s="17"/>
      <c r="HA213" s="17"/>
      <c r="HB213" s="17"/>
      <c r="HC213" s="17"/>
      <c r="HD213" s="17"/>
      <c r="HE213" s="17"/>
      <c r="HF213" s="17"/>
      <c r="HG213" s="17"/>
      <c r="HH213" s="17"/>
    </row>
    <row r="214" spans="1:216">
      <c r="A214" s="16"/>
      <c r="B214" s="17"/>
      <c r="C214" s="17"/>
      <c r="D214" s="17"/>
      <c r="E214" s="17"/>
      <c r="F214" s="17"/>
      <c r="G214" s="17"/>
      <c r="H214" s="17"/>
      <c r="I214" s="16"/>
      <c r="J214" s="17"/>
      <c r="K214" s="17"/>
      <c r="L214" s="17"/>
      <c r="M214" s="17"/>
      <c r="N214" s="16"/>
      <c r="O214" s="17"/>
      <c r="P214" s="17"/>
      <c r="Q214" s="17"/>
      <c r="R214" s="17"/>
      <c r="S214" s="17"/>
      <c r="T214" s="17"/>
      <c r="U214" s="17"/>
      <c r="V214" s="16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6"/>
      <c r="CN214" s="17"/>
      <c r="CO214" s="17"/>
      <c r="CP214" s="17"/>
      <c r="CQ214" s="17"/>
      <c r="CR214" s="17"/>
      <c r="CS214" s="17"/>
      <c r="CT214" s="17"/>
      <c r="CU214" s="16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6"/>
      <c r="ED214" s="17"/>
      <c r="EE214" s="17"/>
      <c r="EF214" s="17"/>
      <c r="EG214" s="17"/>
      <c r="EH214" s="17"/>
      <c r="EI214" s="17"/>
      <c r="EJ214" s="17"/>
      <c r="EK214" s="16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6"/>
      <c r="FT214" s="17"/>
      <c r="FU214" s="17"/>
      <c r="FV214" s="17"/>
      <c r="FW214" s="17"/>
      <c r="FX214" s="17"/>
      <c r="FY214" s="17"/>
      <c r="FZ214" s="17"/>
      <c r="GA214" s="16"/>
      <c r="GB214" s="17"/>
      <c r="GC214" s="17"/>
      <c r="GD214" s="17"/>
      <c r="GE214" s="17"/>
      <c r="GF214" s="17"/>
      <c r="GG214" s="17"/>
      <c r="GH214" s="17"/>
      <c r="GI214" s="17"/>
      <c r="GJ214" s="17"/>
      <c r="GK214" s="17"/>
      <c r="GL214" s="17"/>
      <c r="GM214" s="17"/>
      <c r="GN214" s="17"/>
      <c r="GO214" s="17"/>
      <c r="GP214" s="17"/>
      <c r="GQ214" s="17"/>
      <c r="GR214" s="17"/>
      <c r="GS214" s="17"/>
      <c r="GT214" s="17"/>
      <c r="GU214" s="17"/>
      <c r="GV214" s="17"/>
      <c r="GW214" s="17"/>
      <c r="GX214" s="17"/>
      <c r="GY214" s="17"/>
      <c r="GZ214" s="17"/>
      <c r="HA214" s="17"/>
      <c r="HB214" s="17"/>
      <c r="HC214" s="17"/>
      <c r="HD214" s="17"/>
      <c r="HE214" s="17"/>
      <c r="HF214" s="17"/>
      <c r="HG214" s="17"/>
      <c r="HH214" s="17"/>
    </row>
    <row r="215" spans="1:216">
      <c r="A215" s="16"/>
      <c r="B215" s="17"/>
      <c r="C215" s="17"/>
      <c r="D215" s="17"/>
      <c r="E215" s="17"/>
      <c r="F215" s="17"/>
      <c r="G215" s="17"/>
      <c r="H215" s="17"/>
      <c r="I215" s="16"/>
      <c r="J215" s="17"/>
      <c r="K215" s="17"/>
      <c r="L215" s="17"/>
      <c r="M215" s="17"/>
      <c r="N215" s="16"/>
      <c r="O215" s="17"/>
      <c r="P215" s="17"/>
      <c r="Q215" s="17"/>
      <c r="R215" s="17"/>
      <c r="S215" s="17"/>
      <c r="T215" s="17"/>
      <c r="U215" s="17"/>
      <c r="V215" s="16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6"/>
      <c r="CN215" s="17"/>
      <c r="CO215" s="17"/>
      <c r="CP215" s="17"/>
      <c r="CQ215" s="17"/>
      <c r="CR215" s="17"/>
      <c r="CS215" s="17"/>
      <c r="CT215" s="17"/>
      <c r="CU215" s="16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6"/>
      <c r="ED215" s="17"/>
      <c r="EE215" s="17"/>
      <c r="EF215" s="17"/>
      <c r="EG215" s="17"/>
      <c r="EH215" s="17"/>
      <c r="EI215" s="17"/>
      <c r="EJ215" s="17"/>
      <c r="EK215" s="16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6"/>
      <c r="FT215" s="17"/>
      <c r="FU215" s="17"/>
      <c r="FV215" s="17"/>
      <c r="FW215" s="17"/>
      <c r="FX215" s="17"/>
      <c r="FY215" s="17"/>
      <c r="FZ215" s="17"/>
      <c r="GA215" s="16"/>
      <c r="GB215" s="17"/>
      <c r="GC215" s="17"/>
      <c r="GD215" s="17"/>
      <c r="GE215" s="17"/>
      <c r="GF215" s="17"/>
      <c r="GG215" s="17"/>
      <c r="GH215" s="17"/>
      <c r="GI215" s="17"/>
      <c r="GJ215" s="17"/>
      <c r="GK215" s="17"/>
      <c r="GL215" s="17"/>
      <c r="GM215" s="17"/>
      <c r="GN215" s="17"/>
      <c r="GO215" s="17"/>
      <c r="GP215" s="17"/>
      <c r="GQ215" s="17"/>
      <c r="GR215" s="17"/>
      <c r="GS215" s="17"/>
      <c r="GT215" s="17"/>
      <c r="GU215" s="17"/>
      <c r="GV215" s="17"/>
      <c r="GW215" s="17"/>
      <c r="GX215" s="17"/>
      <c r="GY215" s="17"/>
      <c r="GZ215" s="17"/>
      <c r="HA215" s="17"/>
      <c r="HB215" s="17"/>
      <c r="HC215" s="17"/>
      <c r="HD215" s="17"/>
      <c r="HE215" s="17"/>
      <c r="HF215" s="17"/>
      <c r="HG215" s="17"/>
      <c r="HH215" s="17"/>
    </row>
    <row r="216" spans="1:216" s="89" customFormat="1">
      <c r="A216" s="16"/>
      <c r="B216" s="17"/>
      <c r="C216" s="17"/>
      <c r="D216" s="17"/>
      <c r="E216" s="17"/>
      <c r="F216" s="17"/>
      <c r="G216" s="17"/>
      <c r="H216" s="17"/>
      <c r="I216" s="16"/>
      <c r="J216" s="17"/>
      <c r="K216" s="17"/>
      <c r="L216" s="17"/>
      <c r="M216" s="17"/>
      <c r="N216" s="16"/>
      <c r="O216" s="17"/>
      <c r="P216" s="17"/>
      <c r="Q216" s="17"/>
      <c r="R216" s="17"/>
      <c r="S216" s="17"/>
      <c r="T216" s="17"/>
      <c r="U216" s="17"/>
      <c r="V216" s="16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6"/>
      <c r="CN216" s="17"/>
      <c r="CO216" s="17"/>
      <c r="CP216" s="17"/>
      <c r="CQ216" s="17"/>
      <c r="CR216" s="17"/>
      <c r="CS216" s="17"/>
      <c r="CT216" s="17"/>
      <c r="CU216" s="16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6"/>
      <c r="ED216" s="17"/>
      <c r="EE216" s="17"/>
      <c r="EF216" s="17"/>
      <c r="EG216" s="17"/>
      <c r="EH216" s="17"/>
      <c r="EI216" s="17"/>
      <c r="EJ216" s="17"/>
      <c r="EK216" s="16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6"/>
      <c r="FT216" s="17"/>
      <c r="FU216" s="17"/>
      <c r="FV216" s="17"/>
      <c r="FW216" s="17"/>
      <c r="FX216" s="17"/>
      <c r="FY216" s="17"/>
      <c r="FZ216" s="17"/>
      <c r="GA216" s="16"/>
      <c r="GB216" s="17"/>
      <c r="GC216" s="17"/>
      <c r="GD216" s="17"/>
      <c r="GE216" s="17"/>
      <c r="GF216" s="17"/>
      <c r="GG216" s="17"/>
      <c r="GH216" s="17"/>
      <c r="GI216" s="17"/>
      <c r="GJ216" s="17"/>
      <c r="GK216" s="17"/>
      <c r="GL216" s="17"/>
      <c r="GM216" s="17"/>
      <c r="GN216" s="17"/>
      <c r="GO216" s="17"/>
      <c r="GP216" s="17"/>
      <c r="GQ216" s="17"/>
      <c r="GR216" s="17"/>
      <c r="GS216" s="17"/>
      <c r="GT216" s="17"/>
      <c r="GU216" s="17"/>
      <c r="GV216" s="17"/>
      <c r="GW216" s="17"/>
      <c r="GX216" s="17"/>
      <c r="GY216" s="17"/>
      <c r="GZ216" s="17"/>
      <c r="HA216" s="17"/>
      <c r="HB216" s="17"/>
      <c r="HC216" s="17"/>
      <c r="HD216" s="17"/>
      <c r="HE216" s="17"/>
      <c r="HF216" s="17"/>
      <c r="HG216" s="17"/>
      <c r="HH216" s="17"/>
    </row>
    <row r="217" spans="1:216">
      <c r="A217" s="16"/>
      <c r="B217" s="17"/>
      <c r="C217" s="17"/>
      <c r="D217" s="17"/>
      <c r="E217" s="17"/>
      <c r="F217" s="17"/>
      <c r="G217" s="17"/>
      <c r="H217" s="17"/>
      <c r="I217" s="16"/>
      <c r="J217" s="17"/>
      <c r="K217" s="17"/>
      <c r="L217" s="17"/>
      <c r="M217" s="17"/>
      <c r="N217" s="16"/>
      <c r="O217" s="17"/>
      <c r="P217" s="17"/>
      <c r="Q217" s="17"/>
      <c r="R217" s="17"/>
      <c r="S217" s="17"/>
      <c r="T217" s="17"/>
      <c r="U217" s="17"/>
      <c r="V217" s="16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6"/>
      <c r="CN217" s="17"/>
      <c r="CO217" s="17"/>
      <c r="CP217" s="17"/>
      <c r="CQ217" s="17"/>
      <c r="CR217" s="17"/>
      <c r="CS217" s="17"/>
      <c r="CT217" s="17"/>
      <c r="CU217" s="16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6"/>
      <c r="ED217" s="17"/>
      <c r="EE217" s="17"/>
      <c r="EF217" s="17"/>
      <c r="EG217" s="17"/>
      <c r="EH217" s="17"/>
      <c r="EI217" s="17"/>
      <c r="EJ217" s="17"/>
      <c r="EK217" s="16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6"/>
      <c r="FT217" s="17"/>
      <c r="FU217" s="17"/>
      <c r="FV217" s="17"/>
      <c r="FW217" s="17"/>
      <c r="FX217" s="17"/>
      <c r="FY217" s="17"/>
      <c r="FZ217" s="17"/>
      <c r="GA217" s="16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</row>
    <row r="218" spans="1:216">
      <c r="A218" s="16"/>
      <c r="B218" s="17"/>
      <c r="C218" s="17"/>
      <c r="D218" s="17"/>
      <c r="E218" s="17"/>
      <c r="F218" s="17"/>
      <c r="G218" s="17"/>
      <c r="H218" s="17"/>
      <c r="I218" s="16"/>
      <c r="J218" s="17"/>
      <c r="K218" s="17"/>
      <c r="L218" s="17"/>
      <c r="M218" s="17"/>
      <c r="N218" s="16"/>
      <c r="O218" s="17"/>
      <c r="P218" s="17"/>
      <c r="Q218" s="17"/>
      <c r="R218" s="17"/>
      <c r="S218" s="17"/>
      <c r="T218" s="17"/>
      <c r="U218" s="17"/>
      <c r="V218" s="16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6"/>
      <c r="CN218" s="17"/>
      <c r="CO218" s="17"/>
      <c r="CP218" s="17"/>
      <c r="CQ218" s="17"/>
      <c r="CR218" s="17"/>
      <c r="CS218" s="17"/>
      <c r="CT218" s="17"/>
      <c r="CU218" s="16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6"/>
      <c r="ED218" s="17"/>
      <c r="EE218" s="17"/>
      <c r="EF218" s="17"/>
      <c r="EG218" s="17"/>
      <c r="EH218" s="17"/>
      <c r="EI218" s="17"/>
      <c r="EJ218" s="17"/>
      <c r="EK218" s="16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6"/>
      <c r="FT218" s="17"/>
      <c r="FU218" s="17"/>
      <c r="FV218" s="17"/>
      <c r="FW218" s="17"/>
      <c r="FX218" s="17"/>
      <c r="FY218" s="17"/>
      <c r="FZ218" s="17"/>
      <c r="GA218" s="16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</row>
    <row r="219" spans="1:216">
      <c r="A219" s="16"/>
      <c r="B219" s="17"/>
      <c r="C219" s="17"/>
      <c r="D219" s="17"/>
      <c r="E219" s="17"/>
      <c r="F219" s="17"/>
      <c r="G219" s="17"/>
      <c r="H219" s="17"/>
      <c r="I219" s="16"/>
      <c r="J219" s="17"/>
      <c r="K219" s="17"/>
      <c r="L219" s="17"/>
      <c r="M219" s="17"/>
      <c r="N219" s="16"/>
      <c r="O219" s="17"/>
      <c r="P219" s="17"/>
      <c r="Q219" s="17"/>
      <c r="R219" s="17"/>
      <c r="S219" s="17"/>
      <c r="T219" s="17"/>
      <c r="U219" s="17"/>
      <c r="V219" s="16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6"/>
      <c r="CN219" s="17"/>
      <c r="CO219" s="17"/>
      <c r="CP219" s="17"/>
      <c r="CQ219" s="17"/>
      <c r="CR219" s="17"/>
      <c r="CS219" s="17"/>
      <c r="CT219" s="17"/>
      <c r="CU219" s="16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6"/>
      <c r="ED219" s="17"/>
      <c r="EE219" s="17"/>
      <c r="EF219" s="17"/>
      <c r="EG219" s="17"/>
      <c r="EH219" s="17"/>
      <c r="EI219" s="17"/>
      <c r="EJ219" s="17"/>
      <c r="EK219" s="16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6"/>
      <c r="FT219" s="17"/>
      <c r="FU219" s="17"/>
      <c r="FV219" s="17"/>
      <c r="FW219" s="17"/>
      <c r="FX219" s="17"/>
      <c r="FY219" s="17"/>
      <c r="FZ219" s="17"/>
      <c r="GA219" s="16"/>
      <c r="GB219" s="17"/>
      <c r="GC219" s="17"/>
      <c r="GD219" s="17"/>
      <c r="GE219" s="17"/>
      <c r="GF219" s="17"/>
      <c r="GG219" s="17"/>
      <c r="GH219" s="17"/>
      <c r="GI219" s="17"/>
      <c r="GJ219" s="17"/>
      <c r="GK219" s="17"/>
      <c r="GL219" s="17"/>
      <c r="GM219" s="17"/>
      <c r="GN219" s="17"/>
      <c r="GO219" s="17"/>
      <c r="GP219" s="17"/>
      <c r="GQ219" s="17"/>
      <c r="GR219" s="17"/>
      <c r="GS219" s="17"/>
      <c r="GT219" s="17"/>
      <c r="GU219" s="17"/>
      <c r="GV219" s="17"/>
      <c r="GW219" s="17"/>
      <c r="GX219" s="17"/>
      <c r="GY219" s="17"/>
      <c r="GZ219" s="17"/>
      <c r="HA219" s="17"/>
      <c r="HB219" s="17"/>
      <c r="HC219" s="17"/>
      <c r="HD219" s="17"/>
      <c r="HE219" s="17"/>
      <c r="HF219" s="17"/>
      <c r="HG219" s="17"/>
      <c r="HH219" s="17"/>
    </row>
    <row r="220" spans="1:216">
      <c r="A220" s="16"/>
      <c r="B220" s="17"/>
      <c r="C220" s="17"/>
      <c r="D220" s="17"/>
      <c r="E220" s="17"/>
      <c r="F220" s="17"/>
      <c r="G220" s="17"/>
      <c r="H220" s="17"/>
      <c r="I220" s="16"/>
      <c r="J220" s="17"/>
      <c r="K220" s="17"/>
      <c r="L220" s="17"/>
      <c r="M220" s="17"/>
      <c r="N220" s="16"/>
      <c r="O220" s="17"/>
      <c r="P220" s="17"/>
      <c r="Q220" s="17"/>
      <c r="R220" s="17"/>
      <c r="S220" s="17"/>
      <c r="T220" s="17"/>
      <c r="U220" s="17"/>
      <c r="V220" s="16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6"/>
      <c r="CN220" s="17"/>
      <c r="CO220" s="17"/>
      <c r="CP220" s="17"/>
      <c r="CQ220" s="17"/>
      <c r="CR220" s="17"/>
      <c r="CS220" s="17"/>
      <c r="CT220" s="17"/>
      <c r="CU220" s="16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6"/>
      <c r="ED220" s="17"/>
      <c r="EE220" s="17"/>
      <c r="EF220" s="17"/>
      <c r="EG220" s="17"/>
      <c r="EH220" s="17"/>
      <c r="EI220" s="17"/>
      <c r="EJ220" s="17"/>
      <c r="EK220" s="16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6"/>
      <c r="FT220" s="17"/>
      <c r="FU220" s="17"/>
      <c r="FV220" s="17"/>
      <c r="FW220" s="17"/>
      <c r="FX220" s="17"/>
      <c r="FY220" s="17"/>
      <c r="FZ220" s="17"/>
      <c r="GA220" s="16"/>
      <c r="GB220" s="17"/>
      <c r="GC220" s="17"/>
      <c r="GD220" s="17"/>
      <c r="GE220" s="17"/>
      <c r="GF220" s="17"/>
      <c r="GG220" s="17"/>
      <c r="GH220" s="17"/>
      <c r="GI220" s="17"/>
      <c r="GJ220" s="17"/>
      <c r="GK220" s="17"/>
      <c r="GL220" s="17"/>
      <c r="GM220" s="17"/>
      <c r="GN220" s="17"/>
      <c r="GO220" s="17"/>
      <c r="GP220" s="17"/>
      <c r="GQ220" s="17"/>
      <c r="GR220" s="17"/>
      <c r="GS220" s="17"/>
      <c r="GT220" s="17"/>
      <c r="GU220" s="17"/>
      <c r="GV220" s="17"/>
      <c r="GW220" s="17"/>
      <c r="GX220" s="17"/>
      <c r="GY220" s="17"/>
      <c r="GZ220" s="17"/>
      <c r="HA220" s="17"/>
      <c r="HB220" s="17"/>
      <c r="HC220" s="17"/>
      <c r="HD220" s="17"/>
      <c r="HE220" s="17"/>
      <c r="HF220" s="17"/>
      <c r="HG220" s="17"/>
      <c r="HH220" s="17"/>
    </row>
    <row r="221" spans="1:216">
      <c r="A221" s="16"/>
      <c r="B221" s="17"/>
      <c r="C221" s="17"/>
      <c r="D221" s="17"/>
      <c r="E221" s="17"/>
      <c r="F221" s="17"/>
      <c r="G221" s="17"/>
      <c r="H221" s="17"/>
      <c r="I221" s="16"/>
      <c r="J221" s="17"/>
      <c r="K221" s="17"/>
      <c r="L221" s="17"/>
      <c r="M221" s="17"/>
      <c r="N221" s="16"/>
      <c r="O221" s="17"/>
      <c r="P221" s="17"/>
      <c r="Q221" s="17"/>
      <c r="R221" s="17"/>
      <c r="S221" s="17"/>
      <c r="T221" s="17"/>
      <c r="U221" s="17"/>
      <c r="V221" s="16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6"/>
      <c r="CN221" s="17"/>
      <c r="CO221" s="17"/>
      <c r="CP221" s="17"/>
      <c r="CQ221" s="17"/>
      <c r="CR221" s="17"/>
      <c r="CS221" s="17"/>
      <c r="CT221" s="17"/>
      <c r="CU221" s="16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6"/>
      <c r="ED221" s="17"/>
      <c r="EE221" s="17"/>
      <c r="EF221" s="17"/>
      <c r="EG221" s="17"/>
      <c r="EH221" s="17"/>
      <c r="EI221" s="17"/>
      <c r="EJ221" s="17"/>
      <c r="EK221" s="16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6"/>
      <c r="FT221" s="17"/>
      <c r="FU221" s="17"/>
      <c r="FV221" s="17"/>
      <c r="FW221" s="17"/>
      <c r="FX221" s="17"/>
      <c r="FY221" s="17"/>
      <c r="FZ221" s="17"/>
      <c r="GA221" s="16"/>
      <c r="GB221" s="17"/>
      <c r="GC221" s="17"/>
      <c r="GD221" s="17"/>
      <c r="GE221" s="17"/>
      <c r="GF221" s="17"/>
      <c r="GG221" s="17"/>
      <c r="GH221" s="17"/>
      <c r="GI221" s="17"/>
      <c r="GJ221" s="17"/>
      <c r="GK221" s="17"/>
      <c r="GL221" s="17"/>
      <c r="GM221" s="17"/>
      <c r="GN221" s="17"/>
      <c r="GO221" s="17"/>
      <c r="GP221" s="17"/>
      <c r="GQ221" s="17"/>
      <c r="GR221" s="17"/>
      <c r="GS221" s="17"/>
      <c r="GT221" s="17"/>
      <c r="GU221" s="17"/>
      <c r="GV221" s="17"/>
      <c r="GW221" s="17"/>
      <c r="GX221" s="17"/>
      <c r="GY221" s="17"/>
      <c r="GZ221" s="17"/>
      <c r="HA221" s="17"/>
      <c r="HB221" s="17"/>
      <c r="HC221" s="17"/>
      <c r="HD221" s="17"/>
      <c r="HE221" s="17"/>
      <c r="HF221" s="17"/>
      <c r="HG221" s="17"/>
      <c r="HH221" s="17"/>
    </row>
    <row r="222" spans="1:216" s="89" customFormat="1">
      <c r="A222" s="16"/>
      <c r="B222" s="17"/>
      <c r="C222" s="17"/>
      <c r="D222" s="17"/>
      <c r="E222" s="17"/>
      <c r="F222" s="17"/>
      <c r="G222" s="17"/>
      <c r="H222" s="17"/>
      <c r="I222" s="16"/>
      <c r="J222" s="17"/>
      <c r="K222" s="17"/>
      <c r="L222" s="17"/>
      <c r="M222" s="17"/>
      <c r="N222" s="16"/>
      <c r="O222" s="17"/>
      <c r="P222" s="17"/>
      <c r="Q222" s="17"/>
      <c r="R222" s="17"/>
      <c r="S222" s="17"/>
      <c r="T222" s="17"/>
      <c r="U222" s="17"/>
      <c r="V222" s="16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6"/>
      <c r="CN222" s="17"/>
      <c r="CO222" s="17"/>
      <c r="CP222" s="17"/>
      <c r="CQ222" s="17"/>
      <c r="CR222" s="17"/>
      <c r="CS222" s="17"/>
      <c r="CT222" s="17"/>
      <c r="CU222" s="16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6"/>
      <c r="ED222" s="17"/>
      <c r="EE222" s="17"/>
      <c r="EF222" s="17"/>
      <c r="EG222" s="17"/>
      <c r="EH222" s="17"/>
      <c r="EI222" s="17"/>
      <c r="EJ222" s="17"/>
      <c r="EK222" s="16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6"/>
      <c r="FT222" s="17"/>
      <c r="FU222" s="17"/>
      <c r="FV222" s="17"/>
      <c r="FW222" s="17"/>
      <c r="FX222" s="17"/>
      <c r="FY222" s="17"/>
      <c r="FZ222" s="17"/>
      <c r="GA222" s="16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</row>
    <row r="223" spans="1:216">
      <c r="A223" s="16"/>
      <c r="B223" s="17"/>
      <c r="C223" s="17"/>
      <c r="D223" s="17"/>
      <c r="E223" s="17"/>
      <c r="F223" s="17"/>
      <c r="G223" s="17"/>
      <c r="H223" s="17"/>
      <c r="I223" s="16"/>
      <c r="J223" s="17"/>
      <c r="K223" s="17"/>
      <c r="L223" s="17"/>
      <c r="M223" s="17"/>
      <c r="N223" s="16"/>
      <c r="O223" s="17"/>
      <c r="P223" s="17"/>
      <c r="Q223" s="17"/>
      <c r="R223" s="17"/>
      <c r="S223" s="17"/>
      <c r="T223" s="17"/>
      <c r="U223" s="17"/>
      <c r="V223" s="16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6"/>
      <c r="CN223" s="17"/>
      <c r="CO223" s="17"/>
      <c r="CP223" s="17"/>
      <c r="CQ223" s="17"/>
      <c r="CR223" s="17"/>
      <c r="CS223" s="17"/>
      <c r="CT223" s="17"/>
      <c r="CU223" s="16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6"/>
      <c r="ED223" s="17"/>
      <c r="EE223" s="17"/>
      <c r="EF223" s="17"/>
      <c r="EG223" s="17"/>
      <c r="EH223" s="17"/>
      <c r="EI223" s="17"/>
      <c r="EJ223" s="17"/>
      <c r="EK223" s="16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6"/>
      <c r="FT223" s="17"/>
      <c r="FU223" s="17"/>
      <c r="FV223" s="17"/>
      <c r="FW223" s="17"/>
      <c r="FX223" s="17"/>
      <c r="FY223" s="17"/>
      <c r="FZ223" s="17"/>
      <c r="GA223" s="16"/>
      <c r="GB223" s="17"/>
      <c r="GC223" s="17"/>
      <c r="GD223" s="17"/>
      <c r="GE223" s="17"/>
      <c r="GF223" s="17"/>
      <c r="GG223" s="17"/>
      <c r="GH223" s="17"/>
      <c r="GI223" s="17"/>
      <c r="GJ223" s="17"/>
      <c r="GK223" s="17"/>
      <c r="GL223" s="17"/>
      <c r="GM223" s="17"/>
      <c r="GN223" s="17"/>
      <c r="GO223" s="17"/>
      <c r="GP223" s="17"/>
      <c r="GQ223" s="17"/>
      <c r="GR223" s="17"/>
      <c r="GS223" s="17"/>
      <c r="GT223" s="17"/>
      <c r="GU223" s="17"/>
      <c r="GV223" s="17"/>
      <c r="GW223" s="17"/>
      <c r="GX223" s="17"/>
      <c r="GY223" s="17"/>
      <c r="GZ223" s="17"/>
      <c r="HA223" s="17"/>
      <c r="HB223" s="17"/>
      <c r="HC223" s="17"/>
      <c r="HD223" s="17"/>
      <c r="HE223" s="17"/>
      <c r="HF223" s="17"/>
      <c r="HG223" s="17"/>
      <c r="HH223" s="17"/>
    </row>
    <row r="224" spans="1:216">
      <c r="A224" s="16"/>
      <c r="B224" s="17"/>
      <c r="C224" s="17"/>
      <c r="D224" s="17"/>
      <c r="E224" s="17"/>
      <c r="F224" s="17"/>
      <c r="G224" s="17"/>
      <c r="H224" s="17"/>
      <c r="I224" s="16"/>
      <c r="J224" s="17"/>
      <c r="K224" s="17"/>
      <c r="L224" s="17"/>
      <c r="M224" s="17"/>
      <c r="N224" s="16"/>
      <c r="O224" s="17"/>
      <c r="P224" s="17"/>
      <c r="Q224" s="17"/>
      <c r="R224" s="17"/>
      <c r="S224" s="17"/>
      <c r="T224" s="17"/>
      <c r="U224" s="17"/>
      <c r="V224" s="16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6"/>
      <c r="CN224" s="17"/>
      <c r="CO224" s="17"/>
      <c r="CP224" s="17"/>
      <c r="CQ224" s="17"/>
      <c r="CR224" s="17"/>
      <c r="CS224" s="17"/>
      <c r="CT224" s="17"/>
      <c r="CU224" s="16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6"/>
      <c r="ED224" s="17"/>
      <c r="EE224" s="17"/>
      <c r="EF224" s="17"/>
      <c r="EG224" s="17"/>
      <c r="EH224" s="17"/>
      <c r="EI224" s="17"/>
      <c r="EJ224" s="17"/>
      <c r="EK224" s="16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6"/>
      <c r="FT224" s="17"/>
      <c r="FU224" s="17"/>
      <c r="FV224" s="17"/>
      <c r="FW224" s="17"/>
      <c r="FX224" s="17"/>
      <c r="FY224" s="17"/>
      <c r="FZ224" s="17"/>
      <c r="GA224" s="16"/>
      <c r="GB224" s="17"/>
      <c r="GC224" s="17"/>
      <c r="GD224" s="17"/>
      <c r="GE224" s="17"/>
      <c r="GF224" s="17"/>
      <c r="GG224" s="17"/>
      <c r="GH224" s="17"/>
      <c r="GI224" s="17"/>
      <c r="GJ224" s="17"/>
      <c r="GK224" s="17"/>
      <c r="GL224" s="17"/>
      <c r="GM224" s="17"/>
      <c r="GN224" s="17"/>
      <c r="GO224" s="17"/>
      <c r="GP224" s="17"/>
      <c r="GQ224" s="17"/>
      <c r="GR224" s="17"/>
      <c r="GS224" s="17"/>
      <c r="GT224" s="17"/>
      <c r="GU224" s="17"/>
      <c r="GV224" s="17"/>
      <c r="GW224" s="17"/>
      <c r="GX224" s="17"/>
      <c r="GY224" s="17"/>
      <c r="GZ224" s="17"/>
      <c r="HA224" s="17"/>
      <c r="HB224" s="17"/>
      <c r="HC224" s="17"/>
      <c r="HD224" s="17"/>
      <c r="HE224" s="17"/>
      <c r="HF224" s="17"/>
      <c r="HG224" s="17"/>
      <c r="HH224" s="17"/>
    </row>
    <row r="225" spans="1:216">
      <c r="A225" s="16"/>
      <c r="B225" s="17"/>
      <c r="C225" s="17"/>
      <c r="D225" s="17"/>
      <c r="E225" s="17"/>
      <c r="F225" s="17"/>
      <c r="G225" s="17"/>
      <c r="H225" s="17"/>
      <c r="I225" s="16"/>
      <c r="J225" s="17"/>
      <c r="K225" s="17"/>
      <c r="L225" s="17"/>
      <c r="M225" s="17"/>
      <c r="N225" s="16"/>
      <c r="O225" s="17"/>
      <c r="P225" s="17"/>
      <c r="Q225" s="17"/>
      <c r="R225" s="17"/>
      <c r="S225" s="17"/>
      <c r="T225" s="17"/>
      <c r="U225" s="17"/>
      <c r="V225" s="16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6"/>
      <c r="CN225" s="17"/>
      <c r="CO225" s="17"/>
      <c r="CP225" s="17"/>
      <c r="CQ225" s="17"/>
      <c r="CR225" s="17"/>
      <c r="CS225" s="17"/>
      <c r="CT225" s="17"/>
      <c r="CU225" s="16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6"/>
      <c r="ED225" s="17"/>
      <c r="EE225" s="17"/>
      <c r="EF225" s="17"/>
      <c r="EG225" s="17"/>
      <c r="EH225" s="17"/>
      <c r="EI225" s="17"/>
      <c r="EJ225" s="17"/>
      <c r="EK225" s="16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6"/>
      <c r="FT225" s="17"/>
      <c r="FU225" s="17"/>
      <c r="FV225" s="17"/>
      <c r="FW225" s="17"/>
      <c r="FX225" s="17"/>
      <c r="FY225" s="17"/>
      <c r="FZ225" s="17"/>
      <c r="GA225" s="16"/>
      <c r="GB225" s="17"/>
      <c r="GC225" s="17"/>
      <c r="GD225" s="17"/>
      <c r="GE225" s="17"/>
      <c r="GF225" s="17"/>
      <c r="GG225" s="17"/>
      <c r="GH225" s="17"/>
      <c r="GI225" s="17"/>
      <c r="GJ225" s="17"/>
      <c r="GK225" s="17"/>
      <c r="GL225" s="17"/>
      <c r="GM225" s="17"/>
      <c r="GN225" s="17"/>
      <c r="GO225" s="17"/>
      <c r="GP225" s="17"/>
      <c r="GQ225" s="17"/>
      <c r="GR225" s="17"/>
      <c r="GS225" s="17"/>
      <c r="GT225" s="17"/>
      <c r="GU225" s="17"/>
      <c r="GV225" s="17"/>
      <c r="GW225" s="17"/>
      <c r="GX225" s="17"/>
      <c r="GY225" s="17"/>
      <c r="GZ225" s="17"/>
      <c r="HA225" s="17"/>
      <c r="HB225" s="17"/>
      <c r="HC225" s="17"/>
      <c r="HD225" s="17"/>
      <c r="HE225" s="17"/>
      <c r="HF225" s="17"/>
      <c r="HG225" s="17"/>
      <c r="HH225" s="17"/>
    </row>
    <row r="226" spans="1:216">
      <c r="A226" s="16"/>
      <c r="B226" s="17"/>
      <c r="C226" s="17"/>
      <c r="D226" s="17"/>
      <c r="E226" s="17"/>
      <c r="F226" s="17"/>
      <c r="G226" s="17"/>
      <c r="H226" s="17"/>
      <c r="I226" s="16"/>
      <c r="J226" s="17"/>
      <c r="K226" s="17"/>
      <c r="L226" s="17"/>
      <c r="M226" s="17"/>
      <c r="N226" s="16"/>
      <c r="O226" s="17"/>
      <c r="P226" s="17"/>
      <c r="Q226" s="17"/>
      <c r="R226" s="17"/>
      <c r="S226" s="17"/>
      <c r="T226" s="17"/>
      <c r="U226" s="17"/>
      <c r="V226" s="16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6"/>
      <c r="CN226" s="17"/>
      <c r="CO226" s="17"/>
      <c r="CP226" s="17"/>
      <c r="CQ226" s="17"/>
      <c r="CR226" s="17"/>
      <c r="CS226" s="17"/>
      <c r="CT226" s="17"/>
      <c r="CU226" s="16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6"/>
      <c r="ED226" s="17"/>
      <c r="EE226" s="17"/>
      <c r="EF226" s="17"/>
      <c r="EG226" s="17"/>
      <c r="EH226" s="17"/>
      <c r="EI226" s="17"/>
      <c r="EJ226" s="17"/>
      <c r="EK226" s="16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6"/>
      <c r="FT226" s="17"/>
      <c r="FU226" s="17"/>
      <c r="FV226" s="17"/>
      <c r="FW226" s="17"/>
      <c r="FX226" s="17"/>
      <c r="FY226" s="17"/>
      <c r="FZ226" s="17"/>
      <c r="GA226" s="16"/>
      <c r="GB226" s="17"/>
      <c r="GC226" s="17"/>
      <c r="GD226" s="17"/>
      <c r="GE226" s="17"/>
      <c r="GF226" s="17"/>
      <c r="GG226" s="17"/>
      <c r="GH226" s="17"/>
      <c r="GI226" s="17"/>
      <c r="GJ226" s="17"/>
      <c r="GK226" s="17"/>
      <c r="GL226" s="17"/>
      <c r="GM226" s="17"/>
      <c r="GN226" s="17"/>
      <c r="GO226" s="17"/>
      <c r="GP226" s="17"/>
      <c r="GQ226" s="17"/>
      <c r="GR226" s="17"/>
      <c r="GS226" s="17"/>
      <c r="GT226" s="17"/>
      <c r="GU226" s="17"/>
      <c r="GV226" s="17"/>
      <c r="GW226" s="17"/>
      <c r="GX226" s="17"/>
      <c r="GY226" s="17"/>
      <c r="GZ226" s="17"/>
      <c r="HA226" s="17"/>
      <c r="HB226" s="17"/>
      <c r="HC226" s="17"/>
      <c r="HD226" s="17"/>
      <c r="HE226" s="17"/>
      <c r="HF226" s="17"/>
      <c r="HG226" s="17"/>
      <c r="HH226" s="17"/>
    </row>
    <row r="227" spans="1:216">
      <c r="A227" s="16"/>
      <c r="B227" s="17"/>
      <c r="C227" s="17"/>
      <c r="D227" s="17"/>
      <c r="E227" s="17"/>
      <c r="F227" s="17"/>
      <c r="G227" s="17"/>
      <c r="H227" s="17"/>
      <c r="I227" s="16"/>
      <c r="J227" s="17"/>
      <c r="K227" s="17"/>
      <c r="L227" s="17"/>
      <c r="M227" s="17"/>
      <c r="N227" s="16"/>
      <c r="O227" s="17"/>
      <c r="P227" s="17"/>
      <c r="Q227" s="17"/>
      <c r="R227" s="17"/>
      <c r="S227" s="17"/>
      <c r="T227" s="17"/>
      <c r="U227" s="17"/>
      <c r="V227" s="16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6"/>
      <c r="CN227" s="17"/>
      <c r="CO227" s="17"/>
      <c r="CP227" s="17"/>
      <c r="CQ227" s="17"/>
      <c r="CR227" s="17"/>
      <c r="CS227" s="17"/>
      <c r="CT227" s="17"/>
      <c r="CU227" s="16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6"/>
      <c r="ED227" s="17"/>
      <c r="EE227" s="17"/>
      <c r="EF227" s="17"/>
      <c r="EG227" s="17"/>
      <c r="EH227" s="17"/>
      <c r="EI227" s="17"/>
      <c r="EJ227" s="17"/>
      <c r="EK227" s="16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6"/>
      <c r="FT227" s="17"/>
      <c r="FU227" s="17"/>
      <c r="FV227" s="17"/>
      <c r="FW227" s="17"/>
      <c r="FX227" s="17"/>
      <c r="FY227" s="17"/>
      <c r="FZ227" s="17"/>
      <c r="GA227" s="16"/>
      <c r="GB227" s="17"/>
      <c r="GC227" s="17"/>
      <c r="GD227" s="17"/>
      <c r="GE227" s="17"/>
      <c r="GF227" s="17"/>
      <c r="GG227" s="17"/>
      <c r="GH227" s="17"/>
      <c r="GI227" s="17"/>
      <c r="GJ227" s="17"/>
      <c r="GK227" s="17"/>
      <c r="GL227" s="17"/>
      <c r="GM227" s="17"/>
      <c r="GN227" s="17"/>
      <c r="GO227" s="17"/>
      <c r="GP227" s="17"/>
      <c r="GQ227" s="17"/>
      <c r="GR227" s="17"/>
      <c r="GS227" s="17"/>
      <c r="GT227" s="17"/>
      <c r="GU227" s="17"/>
      <c r="GV227" s="17"/>
      <c r="GW227" s="17"/>
      <c r="GX227" s="17"/>
      <c r="GY227" s="17"/>
      <c r="GZ227" s="17"/>
      <c r="HA227" s="17"/>
      <c r="HB227" s="17"/>
      <c r="HC227" s="17"/>
      <c r="HD227" s="17"/>
      <c r="HE227" s="17"/>
      <c r="HF227" s="17"/>
      <c r="HG227" s="17"/>
      <c r="HH227" s="17"/>
    </row>
    <row r="228" spans="1:216" s="89" customFormat="1">
      <c r="A228" s="16"/>
      <c r="B228" s="17"/>
      <c r="C228" s="17"/>
      <c r="D228" s="17"/>
      <c r="E228" s="17"/>
      <c r="F228" s="17"/>
      <c r="G228" s="17"/>
      <c r="H228" s="17"/>
      <c r="I228" s="16"/>
      <c r="J228" s="17"/>
      <c r="K228" s="17"/>
      <c r="L228" s="17"/>
      <c r="M228" s="17"/>
      <c r="N228" s="16"/>
      <c r="O228" s="17"/>
      <c r="P228" s="17"/>
      <c r="Q228" s="17"/>
      <c r="R228" s="17"/>
      <c r="S228" s="17"/>
      <c r="T228" s="17"/>
      <c r="U228" s="17"/>
      <c r="V228" s="16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6"/>
      <c r="CN228" s="17"/>
      <c r="CO228" s="17"/>
      <c r="CP228" s="17"/>
      <c r="CQ228" s="17"/>
      <c r="CR228" s="17"/>
      <c r="CS228" s="17"/>
      <c r="CT228" s="17"/>
      <c r="CU228" s="16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6"/>
      <c r="ED228" s="17"/>
      <c r="EE228" s="17"/>
      <c r="EF228" s="17"/>
      <c r="EG228" s="17"/>
      <c r="EH228" s="17"/>
      <c r="EI228" s="17"/>
      <c r="EJ228" s="17"/>
      <c r="EK228" s="16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6"/>
      <c r="FT228" s="17"/>
      <c r="FU228" s="17"/>
      <c r="FV228" s="17"/>
      <c r="FW228" s="17"/>
      <c r="FX228" s="17"/>
      <c r="FY228" s="17"/>
      <c r="FZ228" s="17"/>
      <c r="GA228" s="16"/>
      <c r="GB228" s="17"/>
      <c r="GC228" s="17"/>
      <c r="GD228" s="17"/>
      <c r="GE228" s="17"/>
      <c r="GF228" s="17"/>
      <c r="GG228" s="17"/>
      <c r="GH228" s="17"/>
      <c r="GI228" s="17"/>
      <c r="GJ228" s="17"/>
      <c r="GK228" s="17"/>
      <c r="GL228" s="17"/>
      <c r="GM228" s="17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  <c r="HG228" s="17"/>
      <c r="HH228" s="17"/>
    </row>
    <row r="229" spans="1:216" s="89" customFormat="1">
      <c r="A229" s="16"/>
      <c r="B229" s="17"/>
      <c r="C229" s="17"/>
      <c r="D229" s="17"/>
      <c r="E229" s="17"/>
      <c r="F229" s="17"/>
      <c r="G229" s="17"/>
      <c r="H229" s="17"/>
      <c r="I229" s="16"/>
      <c r="J229" s="17"/>
      <c r="K229" s="17"/>
      <c r="L229" s="17"/>
      <c r="M229" s="17"/>
      <c r="N229" s="16"/>
      <c r="O229" s="17"/>
      <c r="P229" s="17"/>
      <c r="Q229" s="17"/>
      <c r="R229" s="17"/>
      <c r="S229" s="17"/>
      <c r="T229" s="17"/>
      <c r="U229" s="17"/>
      <c r="V229" s="16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6"/>
      <c r="CN229" s="17"/>
      <c r="CO229" s="17"/>
      <c r="CP229" s="17"/>
      <c r="CQ229" s="17"/>
      <c r="CR229" s="17"/>
      <c r="CS229" s="17"/>
      <c r="CT229" s="17"/>
      <c r="CU229" s="16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6"/>
      <c r="ED229" s="17"/>
      <c r="EE229" s="17"/>
      <c r="EF229" s="17"/>
      <c r="EG229" s="17"/>
      <c r="EH229" s="17"/>
      <c r="EI229" s="17"/>
      <c r="EJ229" s="17"/>
      <c r="EK229" s="16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6"/>
      <c r="FT229" s="17"/>
      <c r="FU229" s="17"/>
      <c r="FV229" s="17"/>
      <c r="FW229" s="17"/>
      <c r="FX229" s="17"/>
      <c r="FY229" s="17"/>
      <c r="FZ229" s="17"/>
      <c r="GA229" s="16"/>
      <c r="GB229" s="17"/>
      <c r="GC229" s="17"/>
      <c r="GD229" s="17"/>
      <c r="GE229" s="17"/>
      <c r="GF229" s="17"/>
      <c r="GG229" s="17"/>
      <c r="GH229" s="17"/>
      <c r="GI229" s="17"/>
      <c r="GJ229" s="17"/>
      <c r="GK229" s="17"/>
      <c r="GL229" s="17"/>
      <c r="GM229" s="17"/>
      <c r="GN229" s="17"/>
      <c r="GO229" s="17"/>
      <c r="GP229" s="17"/>
      <c r="GQ229" s="17"/>
      <c r="GR229" s="17"/>
      <c r="GS229" s="17"/>
      <c r="GT229" s="17"/>
      <c r="GU229" s="17"/>
      <c r="GV229" s="17"/>
      <c r="GW229" s="17"/>
      <c r="GX229" s="17"/>
      <c r="GY229" s="17"/>
      <c r="GZ229" s="17"/>
      <c r="HA229" s="17"/>
      <c r="HB229" s="17"/>
      <c r="HC229" s="17"/>
      <c r="HD229" s="17"/>
      <c r="HE229" s="17"/>
      <c r="HF229" s="17"/>
      <c r="HG229" s="17"/>
      <c r="HH229" s="17"/>
    </row>
    <row r="230" spans="1:216" s="89" customFormat="1">
      <c r="A230" s="16"/>
      <c r="B230" s="17"/>
      <c r="C230" s="17"/>
      <c r="D230" s="17"/>
      <c r="E230" s="17"/>
      <c r="F230" s="17"/>
      <c r="G230" s="17"/>
      <c r="H230" s="17"/>
      <c r="I230" s="16"/>
      <c r="J230" s="17"/>
      <c r="K230" s="17"/>
      <c r="L230" s="17"/>
      <c r="M230" s="17"/>
      <c r="N230" s="16"/>
      <c r="O230" s="17"/>
      <c r="P230" s="17"/>
      <c r="Q230" s="17"/>
      <c r="R230" s="17"/>
      <c r="S230" s="17"/>
      <c r="T230" s="17"/>
      <c r="U230" s="17"/>
      <c r="V230" s="16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6"/>
      <c r="CN230" s="17"/>
      <c r="CO230" s="17"/>
      <c r="CP230" s="17"/>
      <c r="CQ230" s="17"/>
      <c r="CR230" s="17"/>
      <c r="CS230" s="17"/>
      <c r="CT230" s="17"/>
      <c r="CU230" s="16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6"/>
      <c r="ED230" s="17"/>
      <c r="EE230" s="17"/>
      <c r="EF230" s="17"/>
      <c r="EG230" s="17"/>
      <c r="EH230" s="17"/>
      <c r="EI230" s="17"/>
      <c r="EJ230" s="17"/>
      <c r="EK230" s="16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6"/>
      <c r="FT230" s="17"/>
      <c r="FU230" s="17"/>
      <c r="FV230" s="17"/>
      <c r="FW230" s="17"/>
      <c r="FX230" s="17"/>
      <c r="FY230" s="17"/>
      <c r="FZ230" s="17"/>
      <c r="GA230" s="16"/>
      <c r="GB230" s="17"/>
      <c r="GC230" s="17"/>
      <c r="GD230" s="17"/>
      <c r="GE230" s="17"/>
      <c r="GF230" s="17"/>
      <c r="GG230" s="17"/>
      <c r="GH230" s="17"/>
      <c r="GI230" s="17"/>
      <c r="GJ230" s="17"/>
      <c r="GK230" s="17"/>
      <c r="GL230" s="17"/>
      <c r="GM230" s="17"/>
      <c r="GN230" s="17"/>
      <c r="GO230" s="17"/>
      <c r="GP230" s="17"/>
      <c r="GQ230" s="17"/>
      <c r="GR230" s="17"/>
      <c r="GS230" s="17"/>
      <c r="GT230" s="17"/>
      <c r="GU230" s="17"/>
      <c r="GV230" s="17"/>
      <c r="GW230" s="17"/>
      <c r="GX230" s="17"/>
      <c r="GY230" s="17"/>
      <c r="GZ230" s="17"/>
      <c r="HA230" s="17"/>
      <c r="HB230" s="17"/>
      <c r="HC230" s="17"/>
      <c r="HD230" s="17"/>
      <c r="HE230" s="17"/>
      <c r="HF230" s="17"/>
      <c r="HG230" s="17"/>
      <c r="HH230" s="17"/>
    </row>
    <row r="231" spans="1:216" s="89" customFormat="1">
      <c r="A231" s="16"/>
      <c r="B231" s="17"/>
      <c r="C231" s="17"/>
      <c r="D231" s="17"/>
      <c r="E231" s="17"/>
      <c r="F231" s="17"/>
      <c r="G231" s="17"/>
      <c r="H231" s="17"/>
      <c r="I231" s="16"/>
      <c r="J231" s="17"/>
      <c r="K231" s="17"/>
      <c r="L231" s="17"/>
      <c r="M231" s="17"/>
      <c r="N231" s="16"/>
      <c r="O231" s="17"/>
      <c r="P231" s="17"/>
      <c r="Q231" s="17"/>
      <c r="R231" s="17"/>
      <c r="S231" s="17"/>
      <c r="T231" s="17"/>
      <c r="U231" s="17"/>
      <c r="V231" s="16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6"/>
      <c r="CN231" s="17"/>
      <c r="CO231" s="17"/>
      <c r="CP231" s="17"/>
      <c r="CQ231" s="17"/>
      <c r="CR231" s="17"/>
      <c r="CS231" s="17"/>
      <c r="CT231" s="17"/>
      <c r="CU231" s="16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6"/>
      <c r="ED231" s="17"/>
      <c r="EE231" s="17"/>
      <c r="EF231" s="17"/>
      <c r="EG231" s="17"/>
      <c r="EH231" s="17"/>
      <c r="EI231" s="17"/>
      <c r="EJ231" s="17"/>
      <c r="EK231" s="16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6"/>
      <c r="FT231" s="17"/>
      <c r="FU231" s="17"/>
      <c r="FV231" s="17"/>
      <c r="FW231" s="17"/>
      <c r="FX231" s="17"/>
      <c r="FY231" s="17"/>
      <c r="FZ231" s="17"/>
      <c r="GA231" s="16"/>
      <c r="GB231" s="17"/>
      <c r="GC231" s="17"/>
      <c r="GD231" s="17"/>
      <c r="GE231" s="17"/>
      <c r="GF231" s="17"/>
      <c r="GG231" s="17"/>
      <c r="GH231" s="17"/>
      <c r="GI231" s="17"/>
      <c r="GJ231" s="17"/>
      <c r="GK231" s="17"/>
      <c r="GL231" s="17"/>
      <c r="GM231" s="17"/>
      <c r="GN231" s="17"/>
      <c r="GO231" s="17"/>
      <c r="GP231" s="17"/>
      <c r="GQ231" s="17"/>
      <c r="GR231" s="17"/>
      <c r="GS231" s="17"/>
      <c r="GT231" s="17"/>
      <c r="GU231" s="17"/>
      <c r="GV231" s="17"/>
      <c r="GW231" s="17"/>
      <c r="GX231" s="17"/>
      <c r="GY231" s="17"/>
      <c r="GZ231" s="17"/>
      <c r="HA231" s="17"/>
      <c r="HB231" s="17"/>
      <c r="HC231" s="17"/>
      <c r="HD231" s="17"/>
      <c r="HE231" s="17"/>
      <c r="HF231" s="17"/>
      <c r="HG231" s="17"/>
      <c r="HH231" s="17"/>
    </row>
    <row r="232" spans="1:216">
      <c r="A232" s="16"/>
      <c r="B232" s="17"/>
      <c r="C232" s="17"/>
      <c r="D232" s="17"/>
      <c r="E232" s="17"/>
      <c r="F232" s="17"/>
      <c r="G232" s="17"/>
      <c r="H232" s="17"/>
      <c r="I232" s="16"/>
      <c r="J232" s="17"/>
      <c r="K232" s="17"/>
      <c r="L232" s="17"/>
      <c r="M232" s="17"/>
      <c r="N232" s="16"/>
      <c r="O232" s="17"/>
      <c r="P232" s="17"/>
      <c r="Q232" s="17"/>
      <c r="R232" s="17"/>
      <c r="S232" s="17"/>
      <c r="T232" s="17"/>
      <c r="U232" s="17"/>
      <c r="V232" s="16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6"/>
      <c r="CN232" s="17"/>
      <c r="CO232" s="17"/>
      <c r="CP232" s="17"/>
      <c r="CQ232" s="17"/>
      <c r="CR232" s="17"/>
      <c r="CS232" s="17"/>
      <c r="CT232" s="17"/>
      <c r="CU232" s="16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6"/>
      <c r="ED232" s="17"/>
      <c r="EE232" s="17"/>
      <c r="EF232" s="17"/>
      <c r="EG232" s="17"/>
      <c r="EH232" s="17"/>
      <c r="EI232" s="17"/>
      <c r="EJ232" s="17"/>
      <c r="EK232" s="16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6"/>
      <c r="FT232" s="17"/>
      <c r="FU232" s="17"/>
      <c r="FV232" s="17"/>
      <c r="FW232" s="17"/>
      <c r="FX232" s="17"/>
      <c r="FY232" s="17"/>
      <c r="FZ232" s="17"/>
      <c r="GA232" s="16"/>
      <c r="GB232" s="17"/>
      <c r="GC232" s="17"/>
      <c r="GD232" s="17"/>
      <c r="GE232" s="17"/>
      <c r="GF232" s="17"/>
      <c r="GG232" s="17"/>
      <c r="GH232" s="17"/>
      <c r="GI232" s="17"/>
      <c r="GJ232" s="17"/>
      <c r="GK232" s="17"/>
      <c r="GL232" s="17"/>
      <c r="GM232" s="17"/>
      <c r="GN232" s="17"/>
      <c r="GO232" s="17"/>
      <c r="GP232" s="17"/>
      <c r="GQ232" s="17"/>
      <c r="GR232" s="17"/>
      <c r="GS232" s="17"/>
      <c r="GT232" s="17"/>
      <c r="GU232" s="17"/>
      <c r="GV232" s="17"/>
      <c r="GW232" s="17"/>
      <c r="GX232" s="17"/>
      <c r="GY232" s="17"/>
      <c r="GZ232" s="17"/>
      <c r="HA232" s="17"/>
      <c r="HB232" s="17"/>
      <c r="HC232" s="17"/>
      <c r="HD232" s="17"/>
      <c r="HE232" s="17"/>
      <c r="HF232" s="17"/>
      <c r="HG232" s="17"/>
      <c r="HH232" s="17"/>
    </row>
    <row r="233" spans="1:216" s="89" customFormat="1">
      <c r="A233" s="16"/>
      <c r="B233" s="17"/>
      <c r="C233" s="17"/>
      <c r="D233" s="17"/>
      <c r="E233" s="17"/>
      <c r="F233" s="17"/>
      <c r="G233" s="17"/>
      <c r="H233" s="17"/>
      <c r="I233" s="16"/>
      <c r="J233" s="17"/>
      <c r="K233" s="17"/>
      <c r="L233" s="17"/>
      <c r="M233" s="17"/>
      <c r="N233" s="16"/>
      <c r="O233" s="17"/>
      <c r="P233" s="17"/>
      <c r="Q233" s="17"/>
      <c r="R233" s="17"/>
      <c r="S233" s="17"/>
      <c r="T233" s="17"/>
      <c r="U233" s="17"/>
      <c r="V233" s="16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6"/>
      <c r="CN233" s="17"/>
      <c r="CO233" s="17"/>
      <c r="CP233" s="17"/>
      <c r="CQ233" s="17"/>
      <c r="CR233" s="17"/>
      <c r="CS233" s="17"/>
      <c r="CT233" s="17"/>
      <c r="CU233" s="16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6"/>
      <c r="ED233" s="17"/>
      <c r="EE233" s="17"/>
      <c r="EF233" s="17"/>
      <c r="EG233" s="17"/>
      <c r="EH233" s="17"/>
      <c r="EI233" s="17"/>
      <c r="EJ233" s="17"/>
      <c r="EK233" s="16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6"/>
      <c r="FT233" s="17"/>
      <c r="FU233" s="17"/>
      <c r="FV233" s="17"/>
      <c r="FW233" s="17"/>
      <c r="FX233" s="17"/>
      <c r="FY233" s="17"/>
      <c r="FZ233" s="17"/>
      <c r="GA233" s="16"/>
      <c r="GB233" s="17"/>
      <c r="GC233" s="17"/>
      <c r="GD233" s="17"/>
      <c r="GE233" s="17"/>
      <c r="GF233" s="17"/>
      <c r="GG233" s="17"/>
      <c r="GH233" s="17"/>
      <c r="GI233" s="17"/>
      <c r="GJ233" s="17"/>
      <c r="GK233" s="17"/>
      <c r="GL233" s="17"/>
      <c r="GM233" s="17"/>
      <c r="GN233" s="17"/>
      <c r="GO233" s="17"/>
      <c r="GP233" s="17"/>
      <c r="GQ233" s="17"/>
      <c r="GR233" s="17"/>
      <c r="GS233" s="17"/>
      <c r="GT233" s="17"/>
      <c r="GU233" s="17"/>
      <c r="GV233" s="17"/>
      <c r="GW233" s="17"/>
      <c r="GX233" s="17"/>
      <c r="GY233" s="17"/>
      <c r="GZ233" s="17"/>
      <c r="HA233" s="17"/>
      <c r="HB233" s="17"/>
      <c r="HC233" s="17"/>
      <c r="HD233" s="17"/>
      <c r="HE233" s="17"/>
      <c r="HF233" s="17"/>
      <c r="HG233" s="17"/>
      <c r="HH233" s="17"/>
    </row>
    <row r="234" spans="1:216" s="89" customFormat="1">
      <c r="A234" s="16"/>
      <c r="B234" s="17"/>
      <c r="C234" s="17"/>
      <c r="D234" s="17"/>
      <c r="E234" s="17"/>
      <c r="F234" s="17"/>
      <c r="G234" s="17"/>
      <c r="H234" s="17"/>
      <c r="I234" s="16"/>
      <c r="J234" s="17"/>
      <c r="K234" s="17"/>
      <c r="L234" s="17"/>
      <c r="M234" s="17"/>
      <c r="N234" s="16"/>
      <c r="O234" s="17"/>
      <c r="P234" s="17"/>
      <c r="Q234" s="17"/>
      <c r="R234" s="17"/>
      <c r="S234" s="17"/>
      <c r="T234" s="17"/>
      <c r="U234" s="17"/>
      <c r="V234" s="16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6"/>
      <c r="CN234" s="17"/>
      <c r="CO234" s="17"/>
      <c r="CP234" s="17"/>
      <c r="CQ234" s="17"/>
      <c r="CR234" s="17"/>
      <c r="CS234" s="17"/>
      <c r="CT234" s="17"/>
      <c r="CU234" s="16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6"/>
      <c r="ED234" s="17"/>
      <c r="EE234" s="17"/>
      <c r="EF234" s="17"/>
      <c r="EG234" s="17"/>
      <c r="EH234" s="17"/>
      <c r="EI234" s="17"/>
      <c r="EJ234" s="17"/>
      <c r="EK234" s="16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6"/>
      <c r="FT234" s="17"/>
      <c r="FU234" s="17"/>
      <c r="FV234" s="17"/>
      <c r="FW234" s="17"/>
      <c r="FX234" s="17"/>
      <c r="FY234" s="17"/>
      <c r="FZ234" s="17"/>
      <c r="GA234" s="16"/>
      <c r="GB234" s="17"/>
      <c r="GC234" s="17"/>
      <c r="GD234" s="17"/>
      <c r="GE234" s="17"/>
      <c r="GF234" s="17"/>
      <c r="GG234" s="17"/>
      <c r="GH234" s="17"/>
      <c r="GI234" s="17"/>
      <c r="GJ234" s="17"/>
      <c r="GK234" s="17"/>
      <c r="GL234" s="17"/>
      <c r="GM234" s="17"/>
      <c r="GN234" s="17"/>
      <c r="GO234" s="17"/>
      <c r="GP234" s="17"/>
      <c r="GQ234" s="17"/>
      <c r="GR234" s="17"/>
      <c r="GS234" s="17"/>
      <c r="GT234" s="17"/>
      <c r="GU234" s="17"/>
      <c r="GV234" s="17"/>
      <c r="GW234" s="17"/>
      <c r="GX234" s="17"/>
      <c r="GY234" s="17"/>
      <c r="GZ234" s="17"/>
      <c r="HA234" s="17"/>
      <c r="HB234" s="17"/>
      <c r="HC234" s="17"/>
      <c r="HD234" s="17"/>
      <c r="HE234" s="17"/>
      <c r="HF234" s="17"/>
      <c r="HG234" s="17"/>
      <c r="HH234" s="17"/>
    </row>
    <row r="235" spans="1:216" s="89" customFormat="1">
      <c r="A235" s="16"/>
      <c r="B235" s="17"/>
      <c r="C235" s="17"/>
      <c r="D235" s="17"/>
      <c r="E235" s="17"/>
      <c r="F235" s="17"/>
      <c r="G235" s="17"/>
      <c r="H235" s="17"/>
      <c r="I235" s="16"/>
      <c r="J235" s="17"/>
      <c r="K235" s="17"/>
      <c r="L235" s="17"/>
      <c r="M235" s="17"/>
      <c r="N235" s="16"/>
      <c r="O235" s="17"/>
      <c r="P235" s="17"/>
      <c r="Q235" s="17"/>
      <c r="R235" s="17"/>
      <c r="S235" s="17"/>
      <c r="T235" s="17"/>
      <c r="U235" s="17"/>
      <c r="V235" s="16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6"/>
      <c r="CN235" s="17"/>
      <c r="CO235" s="17"/>
      <c r="CP235" s="17"/>
      <c r="CQ235" s="17"/>
      <c r="CR235" s="17"/>
      <c r="CS235" s="17"/>
      <c r="CT235" s="17"/>
      <c r="CU235" s="16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6"/>
      <c r="ED235" s="17"/>
      <c r="EE235" s="17"/>
      <c r="EF235" s="17"/>
      <c r="EG235" s="17"/>
      <c r="EH235" s="17"/>
      <c r="EI235" s="17"/>
      <c r="EJ235" s="17"/>
      <c r="EK235" s="16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6"/>
      <c r="FT235" s="17"/>
      <c r="FU235" s="17"/>
      <c r="FV235" s="17"/>
      <c r="FW235" s="17"/>
      <c r="FX235" s="17"/>
      <c r="FY235" s="17"/>
      <c r="FZ235" s="17"/>
      <c r="GA235" s="16"/>
      <c r="GB235" s="17"/>
      <c r="GC235" s="17"/>
      <c r="GD235" s="17"/>
      <c r="GE235" s="17"/>
      <c r="GF235" s="17"/>
      <c r="GG235" s="17"/>
      <c r="GH235" s="17"/>
      <c r="GI235" s="17"/>
      <c r="GJ235" s="17"/>
      <c r="GK235" s="17"/>
      <c r="GL235" s="17"/>
      <c r="GM235" s="17"/>
      <c r="GN235" s="17"/>
      <c r="GO235" s="17"/>
      <c r="GP235" s="17"/>
      <c r="GQ235" s="17"/>
      <c r="GR235" s="17"/>
      <c r="GS235" s="17"/>
      <c r="GT235" s="17"/>
      <c r="GU235" s="17"/>
      <c r="GV235" s="17"/>
      <c r="GW235" s="17"/>
      <c r="GX235" s="17"/>
      <c r="GY235" s="17"/>
      <c r="GZ235" s="17"/>
      <c r="HA235" s="17"/>
      <c r="HB235" s="17"/>
      <c r="HC235" s="17"/>
      <c r="HD235" s="17"/>
      <c r="HE235" s="17"/>
      <c r="HF235" s="17"/>
      <c r="HG235" s="17"/>
      <c r="HH235" s="17"/>
    </row>
    <row r="236" spans="1:216" s="89" customFormat="1">
      <c r="A236" s="16"/>
      <c r="B236" s="17"/>
      <c r="C236" s="17"/>
      <c r="D236" s="17"/>
      <c r="E236" s="17"/>
      <c r="F236" s="17"/>
      <c r="G236" s="17"/>
      <c r="H236" s="17"/>
      <c r="I236" s="16"/>
      <c r="J236" s="17"/>
      <c r="K236" s="17"/>
      <c r="L236" s="17"/>
      <c r="M236" s="17"/>
      <c r="N236" s="16"/>
      <c r="O236" s="17"/>
      <c r="P236" s="17"/>
      <c r="Q236" s="17"/>
      <c r="R236" s="17"/>
      <c r="S236" s="17"/>
      <c r="T236" s="17"/>
      <c r="U236" s="17"/>
      <c r="V236" s="16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6"/>
      <c r="CN236" s="17"/>
      <c r="CO236" s="17"/>
      <c r="CP236" s="17"/>
      <c r="CQ236" s="17"/>
      <c r="CR236" s="17"/>
      <c r="CS236" s="17"/>
      <c r="CT236" s="17"/>
      <c r="CU236" s="16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6"/>
      <c r="ED236" s="17"/>
      <c r="EE236" s="17"/>
      <c r="EF236" s="17"/>
      <c r="EG236" s="17"/>
      <c r="EH236" s="17"/>
      <c r="EI236" s="17"/>
      <c r="EJ236" s="17"/>
      <c r="EK236" s="16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6"/>
      <c r="FT236" s="17"/>
      <c r="FU236" s="17"/>
      <c r="FV236" s="17"/>
      <c r="FW236" s="17"/>
      <c r="FX236" s="17"/>
      <c r="FY236" s="17"/>
      <c r="FZ236" s="17"/>
      <c r="GA236" s="16"/>
      <c r="GB236" s="17"/>
      <c r="GC236" s="17"/>
      <c r="GD236" s="17"/>
      <c r="GE236" s="17"/>
      <c r="GF236" s="17"/>
      <c r="GG236" s="17"/>
      <c r="GH236" s="17"/>
      <c r="GI236" s="17"/>
      <c r="GJ236" s="17"/>
      <c r="GK236" s="17"/>
      <c r="GL236" s="17"/>
      <c r="GM236" s="17"/>
      <c r="GN236" s="17"/>
      <c r="GO236" s="17"/>
      <c r="GP236" s="17"/>
      <c r="GQ236" s="17"/>
      <c r="GR236" s="17"/>
      <c r="GS236" s="17"/>
      <c r="GT236" s="17"/>
      <c r="GU236" s="17"/>
      <c r="GV236" s="17"/>
      <c r="GW236" s="17"/>
      <c r="GX236" s="17"/>
      <c r="GY236" s="17"/>
      <c r="GZ236" s="17"/>
      <c r="HA236" s="17"/>
      <c r="HB236" s="17"/>
      <c r="HC236" s="17"/>
      <c r="HD236" s="17"/>
      <c r="HE236" s="17"/>
      <c r="HF236" s="17"/>
      <c r="HG236" s="17"/>
      <c r="HH236" s="17"/>
    </row>
    <row r="237" spans="1:216">
      <c r="A237" s="16"/>
      <c r="B237" s="17"/>
      <c r="C237" s="17"/>
      <c r="D237" s="17"/>
      <c r="E237" s="17"/>
      <c r="F237" s="17"/>
      <c r="G237" s="17"/>
      <c r="H237" s="17"/>
      <c r="I237" s="16"/>
      <c r="J237" s="17"/>
      <c r="K237" s="17"/>
      <c r="L237" s="17"/>
      <c r="M237" s="17"/>
      <c r="N237" s="16"/>
      <c r="O237" s="17"/>
      <c r="P237" s="17"/>
      <c r="Q237" s="17"/>
      <c r="R237" s="17"/>
      <c r="S237" s="17"/>
      <c r="T237" s="17"/>
      <c r="U237" s="17"/>
      <c r="V237" s="16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6"/>
      <c r="CN237" s="17"/>
      <c r="CO237" s="17"/>
      <c r="CP237" s="17"/>
      <c r="CQ237" s="17"/>
      <c r="CR237" s="17"/>
      <c r="CS237" s="17"/>
      <c r="CT237" s="17"/>
      <c r="CU237" s="16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6"/>
      <c r="ED237" s="17"/>
      <c r="EE237" s="17"/>
      <c r="EF237" s="17"/>
      <c r="EG237" s="17"/>
      <c r="EH237" s="17"/>
      <c r="EI237" s="17"/>
      <c r="EJ237" s="17"/>
      <c r="EK237" s="16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6"/>
      <c r="FT237" s="17"/>
      <c r="FU237" s="17"/>
      <c r="FV237" s="17"/>
      <c r="FW237" s="17"/>
      <c r="FX237" s="17"/>
      <c r="FY237" s="17"/>
      <c r="FZ237" s="17"/>
      <c r="GA237" s="16"/>
      <c r="GB237" s="17"/>
      <c r="GC237" s="17"/>
      <c r="GD237" s="17"/>
      <c r="GE237" s="17"/>
      <c r="GF237" s="17"/>
      <c r="GG237" s="17"/>
      <c r="GH237" s="17"/>
      <c r="GI237" s="17"/>
      <c r="GJ237" s="17"/>
      <c r="GK237" s="17"/>
      <c r="GL237" s="17"/>
      <c r="GM237" s="17"/>
      <c r="GN237" s="17"/>
      <c r="GO237" s="17"/>
      <c r="GP237" s="17"/>
      <c r="GQ237" s="17"/>
      <c r="GR237" s="17"/>
      <c r="GS237" s="17"/>
      <c r="GT237" s="17"/>
      <c r="GU237" s="17"/>
      <c r="GV237" s="17"/>
      <c r="GW237" s="17"/>
      <c r="GX237" s="17"/>
      <c r="GY237" s="17"/>
      <c r="GZ237" s="17"/>
      <c r="HA237" s="17"/>
      <c r="HB237" s="17"/>
      <c r="HC237" s="17"/>
      <c r="HD237" s="17"/>
      <c r="HE237" s="17"/>
      <c r="HF237" s="17"/>
      <c r="HG237" s="17"/>
      <c r="HH237" s="17"/>
    </row>
    <row r="238" spans="1:216" s="89" customFormat="1">
      <c r="A238" s="16"/>
      <c r="B238" s="17"/>
      <c r="C238" s="17"/>
      <c r="D238" s="17"/>
      <c r="E238" s="17"/>
      <c r="F238" s="17"/>
      <c r="G238" s="17"/>
      <c r="H238" s="17"/>
      <c r="I238" s="16"/>
      <c r="J238" s="17"/>
      <c r="K238" s="17"/>
      <c r="L238" s="17"/>
      <c r="M238" s="17"/>
      <c r="N238" s="16"/>
      <c r="O238" s="17"/>
      <c r="P238" s="17"/>
      <c r="Q238" s="17"/>
      <c r="R238" s="17"/>
      <c r="S238" s="17"/>
      <c r="T238" s="17"/>
      <c r="U238" s="17"/>
      <c r="V238" s="16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6"/>
      <c r="CN238" s="17"/>
      <c r="CO238" s="17"/>
      <c r="CP238" s="17"/>
      <c r="CQ238" s="17"/>
      <c r="CR238" s="17"/>
      <c r="CS238" s="17"/>
      <c r="CT238" s="17"/>
      <c r="CU238" s="16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6"/>
      <c r="ED238" s="17"/>
      <c r="EE238" s="17"/>
      <c r="EF238" s="17"/>
      <c r="EG238" s="17"/>
      <c r="EH238" s="17"/>
      <c r="EI238" s="17"/>
      <c r="EJ238" s="17"/>
      <c r="EK238" s="16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6"/>
      <c r="FT238" s="17"/>
      <c r="FU238" s="17"/>
      <c r="FV238" s="17"/>
      <c r="FW238" s="17"/>
      <c r="FX238" s="17"/>
      <c r="FY238" s="17"/>
      <c r="FZ238" s="17"/>
      <c r="GA238" s="16"/>
      <c r="GB238" s="17"/>
      <c r="GC238" s="17"/>
      <c r="GD238" s="17"/>
      <c r="GE238" s="17"/>
      <c r="GF238" s="17"/>
      <c r="GG238" s="17"/>
      <c r="GH238" s="17"/>
      <c r="GI238" s="17"/>
      <c r="GJ238" s="17"/>
      <c r="GK238" s="17"/>
      <c r="GL238" s="17"/>
      <c r="GM238" s="17"/>
      <c r="GN238" s="17"/>
      <c r="GO238" s="17"/>
      <c r="GP238" s="17"/>
      <c r="GQ238" s="17"/>
      <c r="GR238" s="17"/>
      <c r="GS238" s="17"/>
      <c r="GT238" s="17"/>
      <c r="GU238" s="17"/>
      <c r="GV238" s="17"/>
      <c r="GW238" s="17"/>
      <c r="GX238" s="17"/>
      <c r="GY238" s="17"/>
      <c r="GZ238" s="17"/>
      <c r="HA238" s="17"/>
      <c r="HB238" s="17"/>
      <c r="HC238" s="17"/>
      <c r="HD238" s="17"/>
      <c r="HE238" s="17"/>
      <c r="HF238" s="17"/>
      <c r="HG238" s="17"/>
      <c r="HH238" s="17"/>
    </row>
    <row r="239" spans="1:216">
      <c r="A239" s="16"/>
      <c r="B239" s="17"/>
      <c r="C239" s="17"/>
      <c r="D239" s="17"/>
      <c r="E239" s="17"/>
      <c r="F239" s="17"/>
      <c r="G239" s="17"/>
      <c r="H239" s="17"/>
      <c r="I239" s="16"/>
      <c r="J239" s="17"/>
      <c r="K239" s="17"/>
      <c r="L239" s="17"/>
      <c r="M239" s="17"/>
      <c r="N239" s="16"/>
      <c r="O239" s="17"/>
      <c r="P239" s="17"/>
      <c r="Q239" s="17"/>
      <c r="R239" s="17"/>
      <c r="S239" s="17"/>
      <c r="T239" s="17"/>
      <c r="U239" s="17"/>
      <c r="V239" s="16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6"/>
      <c r="CN239" s="17"/>
      <c r="CO239" s="17"/>
      <c r="CP239" s="17"/>
      <c r="CQ239" s="17"/>
      <c r="CR239" s="17"/>
      <c r="CS239" s="17"/>
      <c r="CT239" s="17"/>
      <c r="CU239" s="16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6"/>
      <c r="ED239" s="17"/>
      <c r="EE239" s="17"/>
      <c r="EF239" s="17"/>
      <c r="EG239" s="17"/>
      <c r="EH239" s="17"/>
      <c r="EI239" s="17"/>
      <c r="EJ239" s="17"/>
      <c r="EK239" s="16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6"/>
      <c r="FT239" s="17"/>
      <c r="FU239" s="17"/>
      <c r="FV239" s="17"/>
      <c r="FW239" s="17"/>
      <c r="FX239" s="17"/>
      <c r="FY239" s="17"/>
      <c r="FZ239" s="17"/>
      <c r="GA239" s="16"/>
      <c r="GB239" s="17"/>
      <c r="GC239" s="17"/>
      <c r="GD239" s="17"/>
      <c r="GE239" s="17"/>
      <c r="GF239" s="17"/>
      <c r="GG239" s="17"/>
      <c r="GH239" s="17"/>
      <c r="GI239" s="17"/>
      <c r="GJ239" s="17"/>
      <c r="GK239" s="17"/>
      <c r="GL239" s="17"/>
      <c r="GM239" s="17"/>
      <c r="GN239" s="17"/>
      <c r="GO239" s="17"/>
      <c r="GP239" s="17"/>
      <c r="GQ239" s="17"/>
      <c r="GR239" s="17"/>
      <c r="GS239" s="17"/>
      <c r="GT239" s="17"/>
      <c r="GU239" s="17"/>
      <c r="GV239" s="17"/>
      <c r="GW239" s="17"/>
      <c r="GX239" s="17"/>
      <c r="GY239" s="17"/>
      <c r="GZ239" s="17"/>
      <c r="HA239" s="17"/>
      <c r="HB239" s="17"/>
      <c r="HC239" s="17"/>
      <c r="HD239" s="17"/>
      <c r="HE239" s="17"/>
      <c r="HF239" s="17"/>
      <c r="HG239" s="17"/>
      <c r="HH239" s="17"/>
    </row>
    <row r="240" spans="1:216">
      <c r="A240" s="16"/>
      <c r="B240" s="17"/>
      <c r="C240" s="17"/>
      <c r="D240" s="17"/>
      <c r="E240" s="17"/>
      <c r="F240" s="17"/>
      <c r="G240" s="17"/>
      <c r="H240" s="17"/>
      <c r="I240" s="16"/>
      <c r="J240" s="17"/>
      <c r="K240" s="17"/>
      <c r="L240" s="17"/>
      <c r="M240" s="17"/>
      <c r="N240" s="16"/>
      <c r="O240" s="17"/>
      <c r="P240" s="17"/>
      <c r="Q240" s="17"/>
      <c r="R240" s="17"/>
      <c r="S240" s="17"/>
      <c r="T240" s="17"/>
      <c r="U240" s="17"/>
      <c r="V240" s="16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6"/>
      <c r="CN240" s="17"/>
      <c r="CO240" s="17"/>
      <c r="CP240" s="17"/>
      <c r="CQ240" s="17"/>
      <c r="CR240" s="17"/>
      <c r="CS240" s="17"/>
      <c r="CT240" s="17"/>
      <c r="CU240" s="16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6"/>
      <c r="ED240" s="17"/>
      <c r="EE240" s="17"/>
      <c r="EF240" s="17"/>
      <c r="EG240" s="17"/>
      <c r="EH240" s="17"/>
      <c r="EI240" s="17"/>
      <c r="EJ240" s="17"/>
      <c r="EK240" s="16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6"/>
      <c r="FT240" s="17"/>
      <c r="FU240" s="17"/>
      <c r="FV240" s="17"/>
      <c r="FW240" s="17"/>
      <c r="FX240" s="17"/>
      <c r="FY240" s="17"/>
      <c r="FZ240" s="17"/>
      <c r="GA240" s="16"/>
      <c r="GB240" s="17"/>
      <c r="GC240" s="17"/>
      <c r="GD240" s="17"/>
      <c r="GE240" s="17"/>
      <c r="GF240" s="17"/>
      <c r="GG240" s="17"/>
      <c r="GH240" s="17"/>
      <c r="GI240" s="17"/>
      <c r="GJ240" s="17"/>
      <c r="GK240" s="17"/>
      <c r="GL240" s="17"/>
      <c r="GM240" s="17"/>
      <c r="GN240" s="17"/>
      <c r="GO240" s="17"/>
      <c r="GP240" s="17"/>
      <c r="GQ240" s="17"/>
      <c r="GR240" s="17"/>
      <c r="GS240" s="17"/>
      <c r="GT240" s="17"/>
      <c r="GU240" s="17"/>
      <c r="GV240" s="17"/>
      <c r="GW240" s="17"/>
      <c r="GX240" s="17"/>
      <c r="GY240" s="17"/>
      <c r="GZ240" s="17"/>
      <c r="HA240" s="17"/>
      <c r="HB240" s="17"/>
      <c r="HC240" s="17"/>
      <c r="HD240" s="17"/>
      <c r="HE240" s="17"/>
      <c r="HF240" s="17"/>
      <c r="HG240" s="17"/>
      <c r="HH240" s="17"/>
    </row>
    <row r="241" spans="1:216">
      <c r="A241" s="16"/>
      <c r="B241" s="17"/>
      <c r="C241" s="17"/>
      <c r="D241" s="17"/>
      <c r="E241" s="17"/>
      <c r="F241" s="17"/>
      <c r="G241" s="17"/>
      <c r="H241" s="17"/>
      <c r="I241" s="16"/>
      <c r="J241" s="17"/>
      <c r="K241" s="17"/>
      <c r="L241" s="17"/>
      <c r="M241" s="17"/>
      <c r="N241" s="16"/>
      <c r="O241" s="17"/>
      <c r="P241" s="17"/>
      <c r="Q241" s="17"/>
      <c r="R241" s="17"/>
      <c r="S241" s="17"/>
      <c r="T241" s="17"/>
      <c r="U241" s="17"/>
      <c r="V241" s="16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6"/>
      <c r="CN241" s="17"/>
      <c r="CO241" s="17"/>
      <c r="CP241" s="17"/>
      <c r="CQ241" s="17"/>
      <c r="CR241" s="17"/>
      <c r="CS241" s="17"/>
      <c r="CT241" s="17"/>
      <c r="CU241" s="16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6"/>
      <c r="ED241" s="17"/>
      <c r="EE241" s="17"/>
      <c r="EF241" s="17"/>
      <c r="EG241" s="17"/>
      <c r="EH241" s="17"/>
      <c r="EI241" s="17"/>
      <c r="EJ241" s="17"/>
      <c r="EK241" s="16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6"/>
      <c r="FT241" s="17"/>
      <c r="FU241" s="17"/>
      <c r="FV241" s="17"/>
      <c r="FW241" s="17"/>
      <c r="FX241" s="17"/>
      <c r="FY241" s="17"/>
      <c r="FZ241" s="17"/>
      <c r="GA241" s="16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</row>
    <row r="242" spans="1:216" s="89" customFormat="1">
      <c r="A242" s="16"/>
      <c r="B242" s="17"/>
      <c r="C242" s="17"/>
      <c r="D242" s="17"/>
      <c r="E242" s="17"/>
      <c r="F242" s="17"/>
      <c r="G242" s="17"/>
      <c r="H242" s="17"/>
      <c r="I242" s="16"/>
      <c r="J242" s="17"/>
      <c r="K242" s="17"/>
      <c r="L242" s="17"/>
      <c r="M242" s="17"/>
      <c r="N242" s="16"/>
      <c r="O242" s="17"/>
      <c r="P242" s="17"/>
      <c r="Q242" s="17"/>
      <c r="R242" s="17"/>
      <c r="S242" s="17"/>
      <c r="T242" s="17"/>
      <c r="U242" s="17"/>
      <c r="V242" s="16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6"/>
      <c r="CN242" s="17"/>
      <c r="CO242" s="17"/>
      <c r="CP242" s="17"/>
      <c r="CQ242" s="17"/>
      <c r="CR242" s="17"/>
      <c r="CS242" s="17"/>
      <c r="CT242" s="17"/>
      <c r="CU242" s="16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6"/>
      <c r="ED242" s="17"/>
      <c r="EE242" s="17"/>
      <c r="EF242" s="17"/>
      <c r="EG242" s="17"/>
      <c r="EH242" s="17"/>
      <c r="EI242" s="17"/>
      <c r="EJ242" s="17"/>
      <c r="EK242" s="16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6"/>
      <c r="FT242" s="17"/>
      <c r="FU242" s="17"/>
      <c r="FV242" s="17"/>
      <c r="FW242" s="17"/>
      <c r="FX242" s="17"/>
      <c r="FY242" s="17"/>
      <c r="FZ242" s="17"/>
      <c r="GA242" s="16"/>
      <c r="GB242" s="17"/>
      <c r="GC242" s="17"/>
      <c r="GD242" s="17"/>
      <c r="GE242" s="17"/>
      <c r="GF242" s="17"/>
      <c r="GG242" s="17"/>
      <c r="GH242" s="17"/>
      <c r="GI242" s="17"/>
      <c r="GJ242" s="17"/>
      <c r="GK242" s="17"/>
      <c r="GL242" s="17"/>
      <c r="GM242" s="17"/>
      <c r="GN242" s="17"/>
      <c r="GO242" s="17"/>
      <c r="GP242" s="17"/>
      <c r="GQ242" s="17"/>
      <c r="GR242" s="17"/>
      <c r="GS242" s="17"/>
      <c r="GT242" s="17"/>
      <c r="GU242" s="17"/>
      <c r="GV242" s="17"/>
      <c r="GW242" s="17"/>
      <c r="GX242" s="17"/>
      <c r="GY242" s="17"/>
      <c r="GZ242" s="17"/>
      <c r="HA242" s="17"/>
      <c r="HB242" s="17"/>
      <c r="HC242" s="17"/>
      <c r="HD242" s="17"/>
      <c r="HE242" s="17"/>
      <c r="HF242" s="17"/>
      <c r="HG242" s="17"/>
      <c r="HH242" s="17"/>
    </row>
    <row r="243" spans="1:216" s="89" customFormat="1">
      <c r="A243" s="16"/>
      <c r="B243" s="17"/>
      <c r="C243" s="17"/>
      <c r="D243" s="17"/>
      <c r="E243" s="17"/>
      <c r="F243" s="17"/>
      <c r="G243" s="17"/>
      <c r="H243" s="17"/>
      <c r="I243" s="16"/>
      <c r="J243" s="17"/>
      <c r="K243" s="17"/>
      <c r="L243" s="17"/>
      <c r="M243" s="17"/>
      <c r="N243" s="16"/>
      <c r="O243" s="17"/>
      <c r="P243" s="17"/>
      <c r="Q243" s="17"/>
      <c r="R243" s="17"/>
      <c r="S243" s="17"/>
      <c r="T243" s="17"/>
      <c r="U243" s="17"/>
      <c r="V243" s="16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6"/>
      <c r="CN243" s="17"/>
      <c r="CO243" s="17"/>
      <c r="CP243" s="17"/>
      <c r="CQ243" s="17"/>
      <c r="CR243" s="17"/>
      <c r="CS243" s="17"/>
      <c r="CT243" s="17"/>
      <c r="CU243" s="16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6"/>
      <c r="ED243" s="17"/>
      <c r="EE243" s="17"/>
      <c r="EF243" s="17"/>
      <c r="EG243" s="17"/>
      <c r="EH243" s="17"/>
      <c r="EI243" s="17"/>
      <c r="EJ243" s="17"/>
      <c r="EK243" s="16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6"/>
      <c r="FT243" s="17"/>
      <c r="FU243" s="17"/>
      <c r="FV243" s="17"/>
      <c r="FW243" s="17"/>
      <c r="FX243" s="17"/>
      <c r="FY243" s="17"/>
      <c r="FZ243" s="17"/>
      <c r="GA243" s="16"/>
      <c r="GB243" s="17"/>
      <c r="GC243" s="17"/>
      <c r="GD243" s="17"/>
      <c r="GE243" s="17"/>
      <c r="GF243" s="17"/>
      <c r="GG243" s="17"/>
      <c r="GH243" s="17"/>
      <c r="GI243" s="17"/>
      <c r="GJ243" s="17"/>
      <c r="GK243" s="17"/>
      <c r="GL243" s="17"/>
      <c r="GM243" s="17"/>
      <c r="GN243" s="17"/>
      <c r="GO243" s="17"/>
      <c r="GP243" s="17"/>
      <c r="GQ243" s="17"/>
      <c r="GR243" s="17"/>
      <c r="GS243" s="17"/>
      <c r="GT243" s="17"/>
      <c r="GU243" s="17"/>
      <c r="GV243" s="17"/>
      <c r="GW243" s="17"/>
      <c r="GX243" s="17"/>
      <c r="GY243" s="17"/>
      <c r="GZ243" s="17"/>
      <c r="HA243" s="17"/>
      <c r="HB243" s="17"/>
      <c r="HC243" s="17"/>
      <c r="HD243" s="17"/>
      <c r="HE243" s="17"/>
      <c r="HF243" s="17"/>
      <c r="HG243" s="17"/>
      <c r="HH243" s="17"/>
    </row>
    <row r="244" spans="1:216" s="89" customFormat="1">
      <c r="A244" s="16"/>
      <c r="B244" s="17"/>
      <c r="C244" s="17"/>
      <c r="D244" s="17"/>
      <c r="E244" s="17"/>
      <c r="F244" s="17"/>
      <c r="G244" s="17"/>
      <c r="H244" s="17"/>
      <c r="I244" s="16"/>
      <c r="J244" s="17"/>
      <c r="K244" s="17"/>
      <c r="L244" s="17"/>
      <c r="M244" s="17"/>
      <c r="N244" s="16"/>
      <c r="O244" s="17"/>
      <c r="P244" s="17"/>
      <c r="Q244" s="17"/>
      <c r="R244" s="17"/>
      <c r="S244" s="17"/>
      <c r="T244" s="17"/>
      <c r="U244" s="17"/>
      <c r="V244" s="16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6"/>
      <c r="CN244" s="17"/>
      <c r="CO244" s="17"/>
      <c r="CP244" s="17"/>
      <c r="CQ244" s="17"/>
      <c r="CR244" s="17"/>
      <c r="CS244" s="17"/>
      <c r="CT244" s="17"/>
      <c r="CU244" s="16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6"/>
      <c r="ED244" s="17"/>
      <c r="EE244" s="17"/>
      <c r="EF244" s="17"/>
      <c r="EG244" s="17"/>
      <c r="EH244" s="17"/>
      <c r="EI244" s="17"/>
      <c r="EJ244" s="17"/>
      <c r="EK244" s="16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6"/>
      <c r="FT244" s="17"/>
      <c r="FU244" s="17"/>
      <c r="FV244" s="17"/>
      <c r="FW244" s="17"/>
      <c r="FX244" s="17"/>
      <c r="FY244" s="17"/>
      <c r="FZ244" s="17"/>
      <c r="GA244" s="16"/>
      <c r="GB244" s="17"/>
      <c r="GC244" s="17"/>
      <c r="GD244" s="17"/>
      <c r="GE244" s="17"/>
      <c r="GF244" s="17"/>
      <c r="GG244" s="17"/>
      <c r="GH244" s="17"/>
      <c r="GI244" s="17"/>
      <c r="GJ244" s="17"/>
      <c r="GK244" s="17"/>
      <c r="GL244" s="17"/>
      <c r="GM244" s="17"/>
      <c r="GN244" s="17"/>
      <c r="GO244" s="17"/>
      <c r="GP244" s="17"/>
      <c r="GQ244" s="17"/>
      <c r="GR244" s="17"/>
      <c r="GS244" s="17"/>
      <c r="GT244" s="17"/>
      <c r="GU244" s="17"/>
      <c r="GV244" s="17"/>
      <c r="GW244" s="17"/>
      <c r="GX244" s="17"/>
      <c r="GY244" s="17"/>
      <c r="GZ244" s="17"/>
      <c r="HA244" s="17"/>
      <c r="HB244" s="17"/>
      <c r="HC244" s="17"/>
      <c r="HD244" s="17"/>
      <c r="HE244" s="17"/>
      <c r="HF244" s="17"/>
      <c r="HG244" s="17"/>
      <c r="HH244" s="17"/>
    </row>
    <row r="245" spans="1:216" s="89" customFormat="1">
      <c r="A245" s="16"/>
      <c r="B245" s="17"/>
      <c r="C245" s="17"/>
      <c r="D245" s="17"/>
      <c r="E245" s="17"/>
      <c r="F245" s="17"/>
      <c r="G245" s="17"/>
      <c r="H245" s="17"/>
      <c r="I245" s="16"/>
      <c r="J245" s="17"/>
      <c r="K245" s="17"/>
      <c r="L245" s="17"/>
      <c r="M245" s="17"/>
      <c r="N245" s="16"/>
      <c r="O245" s="17"/>
      <c r="P245" s="17"/>
      <c r="Q245" s="17"/>
      <c r="R245" s="17"/>
      <c r="S245" s="17"/>
      <c r="T245" s="17"/>
      <c r="U245" s="17"/>
      <c r="V245" s="16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6"/>
      <c r="CN245" s="17"/>
      <c r="CO245" s="17"/>
      <c r="CP245" s="17"/>
      <c r="CQ245" s="17"/>
      <c r="CR245" s="17"/>
      <c r="CS245" s="17"/>
      <c r="CT245" s="17"/>
      <c r="CU245" s="16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6"/>
      <c r="ED245" s="17"/>
      <c r="EE245" s="17"/>
      <c r="EF245" s="17"/>
      <c r="EG245" s="17"/>
      <c r="EH245" s="17"/>
      <c r="EI245" s="17"/>
      <c r="EJ245" s="17"/>
      <c r="EK245" s="16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6"/>
      <c r="FT245" s="17"/>
      <c r="FU245" s="17"/>
      <c r="FV245" s="17"/>
      <c r="FW245" s="17"/>
      <c r="FX245" s="17"/>
      <c r="FY245" s="17"/>
      <c r="FZ245" s="17"/>
      <c r="GA245" s="16"/>
      <c r="GB245" s="17"/>
      <c r="GC245" s="17"/>
      <c r="GD245" s="17"/>
      <c r="GE245" s="17"/>
      <c r="GF245" s="17"/>
      <c r="GG245" s="17"/>
      <c r="GH245" s="17"/>
      <c r="GI245" s="17"/>
      <c r="GJ245" s="17"/>
      <c r="GK245" s="17"/>
      <c r="GL245" s="17"/>
      <c r="GM245" s="17"/>
      <c r="GN245" s="17"/>
      <c r="GO245" s="17"/>
      <c r="GP245" s="17"/>
      <c r="GQ245" s="17"/>
      <c r="GR245" s="17"/>
      <c r="GS245" s="17"/>
      <c r="GT245" s="17"/>
      <c r="GU245" s="17"/>
      <c r="GV245" s="17"/>
      <c r="GW245" s="17"/>
      <c r="GX245" s="17"/>
      <c r="GY245" s="17"/>
      <c r="GZ245" s="17"/>
      <c r="HA245" s="17"/>
      <c r="HB245" s="17"/>
      <c r="HC245" s="17"/>
      <c r="HD245" s="17"/>
      <c r="HE245" s="17"/>
      <c r="HF245" s="17"/>
      <c r="HG245" s="17"/>
      <c r="HH245" s="17"/>
    </row>
    <row r="246" spans="1:216" s="89" customFormat="1">
      <c r="A246" s="16"/>
      <c r="B246" s="17"/>
      <c r="C246" s="17"/>
      <c r="D246" s="17"/>
      <c r="E246" s="17"/>
      <c r="F246" s="17"/>
      <c r="G246" s="17"/>
      <c r="H246" s="17"/>
      <c r="I246" s="16"/>
      <c r="J246" s="17"/>
      <c r="K246" s="17"/>
      <c r="L246" s="17"/>
      <c r="M246" s="17"/>
      <c r="N246" s="16"/>
      <c r="O246" s="17"/>
      <c r="P246" s="17"/>
      <c r="Q246" s="17"/>
      <c r="R246" s="17"/>
      <c r="S246" s="17"/>
      <c r="T246" s="17"/>
      <c r="U246" s="17"/>
      <c r="V246" s="16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6"/>
      <c r="CN246" s="17"/>
      <c r="CO246" s="17"/>
      <c r="CP246" s="17"/>
      <c r="CQ246" s="17"/>
      <c r="CR246" s="17"/>
      <c r="CS246" s="17"/>
      <c r="CT246" s="17"/>
      <c r="CU246" s="16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6"/>
      <c r="ED246" s="17"/>
      <c r="EE246" s="17"/>
      <c r="EF246" s="17"/>
      <c r="EG246" s="17"/>
      <c r="EH246" s="17"/>
      <c r="EI246" s="17"/>
      <c r="EJ246" s="17"/>
      <c r="EK246" s="16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6"/>
      <c r="FT246" s="17"/>
      <c r="FU246" s="17"/>
      <c r="FV246" s="17"/>
      <c r="FW246" s="17"/>
      <c r="FX246" s="17"/>
      <c r="FY246" s="17"/>
      <c r="FZ246" s="17"/>
      <c r="GA246" s="16"/>
      <c r="GB246" s="17"/>
      <c r="GC246" s="17"/>
      <c r="GD246" s="17"/>
      <c r="GE246" s="17"/>
      <c r="GF246" s="17"/>
      <c r="GG246" s="17"/>
      <c r="GH246" s="17"/>
      <c r="GI246" s="17"/>
      <c r="GJ246" s="17"/>
      <c r="GK246" s="17"/>
      <c r="GL246" s="17"/>
      <c r="GM246" s="17"/>
      <c r="GN246" s="17"/>
      <c r="GO246" s="17"/>
      <c r="GP246" s="17"/>
      <c r="GQ246" s="17"/>
      <c r="GR246" s="17"/>
      <c r="GS246" s="17"/>
      <c r="GT246" s="17"/>
      <c r="GU246" s="17"/>
      <c r="GV246" s="17"/>
      <c r="GW246" s="17"/>
      <c r="GX246" s="17"/>
      <c r="GY246" s="17"/>
      <c r="GZ246" s="17"/>
      <c r="HA246" s="17"/>
      <c r="HB246" s="17"/>
      <c r="HC246" s="17"/>
      <c r="HD246" s="17"/>
      <c r="HE246" s="17"/>
      <c r="HF246" s="17"/>
      <c r="HG246" s="17"/>
      <c r="HH246" s="17"/>
    </row>
    <row r="247" spans="1:216" s="89" customFormat="1">
      <c r="A247" s="16"/>
      <c r="B247" s="17"/>
      <c r="C247" s="17"/>
      <c r="D247" s="17"/>
      <c r="E247" s="17"/>
      <c r="F247" s="17"/>
      <c r="G247" s="17"/>
      <c r="H247" s="17"/>
      <c r="I247" s="16"/>
      <c r="J247" s="17"/>
      <c r="K247" s="17"/>
      <c r="L247" s="17"/>
      <c r="M247" s="17"/>
      <c r="N247" s="16"/>
      <c r="O247" s="17"/>
      <c r="P247" s="17"/>
      <c r="Q247" s="17"/>
      <c r="R247" s="17"/>
      <c r="S247" s="17"/>
      <c r="T247" s="17"/>
      <c r="U247" s="17"/>
      <c r="V247" s="16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6"/>
      <c r="CN247" s="17"/>
      <c r="CO247" s="17"/>
      <c r="CP247" s="17"/>
      <c r="CQ247" s="17"/>
      <c r="CR247" s="17"/>
      <c r="CS247" s="17"/>
      <c r="CT247" s="17"/>
      <c r="CU247" s="16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6"/>
      <c r="ED247" s="17"/>
      <c r="EE247" s="17"/>
      <c r="EF247" s="17"/>
      <c r="EG247" s="17"/>
      <c r="EH247" s="17"/>
      <c r="EI247" s="17"/>
      <c r="EJ247" s="17"/>
      <c r="EK247" s="16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6"/>
      <c r="FT247" s="17"/>
      <c r="FU247" s="17"/>
      <c r="FV247" s="17"/>
      <c r="FW247" s="17"/>
      <c r="FX247" s="17"/>
      <c r="FY247" s="17"/>
      <c r="FZ247" s="17"/>
      <c r="GA247" s="16"/>
      <c r="GB247" s="17"/>
      <c r="GC247" s="17"/>
      <c r="GD247" s="17"/>
      <c r="GE247" s="17"/>
      <c r="GF247" s="17"/>
      <c r="GG247" s="17"/>
      <c r="GH247" s="17"/>
      <c r="GI247" s="17"/>
      <c r="GJ247" s="17"/>
      <c r="GK247" s="17"/>
      <c r="GL247" s="17"/>
      <c r="GM247" s="17"/>
      <c r="GN247" s="17"/>
      <c r="GO247" s="17"/>
      <c r="GP247" s="17"/>
      <c r="GQ247" s="17"/>
      <c r="GR247" s="17"/>
      <c r="GS247" s="17"/>
      <c r="GT247" s="17"/>
      <c r="GU247" s="17"/>
      <c r="GV247" s="17"/>
      <c r="GW247" s="17"/>
      <c r="GX247" s="17"/>
      <c r="GY247" s="17"/>
      <c r="GZ247" s="17"/>
      <c r="HA247" s="17"/>
      <c r="HB247" s="17"/>
      <c r="HC247" s="17"/>
      <c r="HD247" s="17"/>
      <c r="HE247" s="17"/>
      <c r="HF247" s="17"/>
      <c r="HG247" s="17"/>
      <c r="HH247" s="17"/>
    </row>
    <row r="248" spans="1:216" s="89" customFormat="1">
      <c r="A248" s="16"/>
      <c r="B248" s="17"/>
      <c r="C248" s="17"/>
      <c r="D248" s="17"/>
      <c r="E248" s="17"/>
      <c r="F248" s="17"/>
      <c r="G248" s="17"/>
      <c r="H248" s="17"/>
      <c r="I248" s="16"/>
      <c r="J248" s="17"/>
      <c r="K248" s="17"/>
      <c r="L248" s="17"/>
      <c r="M248" s="17"/>
      <c r="N248" s="16"/>
      <c r="O248" s="17"/>
      <c r="P248" s="17"/>
      <c r="Q248" s="17"/>
      <c r="R248" s="17"/>
      <c r="S248" s="17"/>
      <c r="T248" s="17"/>
      <c r="U248" s="17"/>
      <c r="V248" s="16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6"/>
      <c r="CN248" s="17"/>
      <c r="CO248" s="17"/>
      <c r="CP248" s="17"/>
      <c r="CQ248" s="17"/>
      <c r="CR248" s="17"/>
      <c r="CS248" s="17"/>
      <c r="CT248" s="17"/>
      <c r="CU248" s="16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6"/>
      <c r="ED248" s="17"/>
      <c r="EE248" s="17"/>
      <c r="EF248" s="17"/>
      <c r="EG248" s="17"/>
      <c r="EH248" s="17"/>
      <c r="EI248" s="17"/>
      <c r="EJ248" s="17"/>
      <c r="EK248" s="16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6"/>
      <c r="FT248" s="17"/>
      <c r="FU248" s="17"/>
      <c r="FV248" s="17"/>
      <c r="FW248" s="17"/>
      <c r="FX248" s="17"/>
      <c r="FY248" s="17"/>
      <c r="FZ248" s="17"/>
      <c r="GA248" s="16"/>
      <c r="GB248" s="17"/>
      <c r="GC248" s="17"/>
      <c r="GD248" s="17"/>
      <c r="GE248" s="17"/>
      <c r="GF248" s="17"/>
      <c r="GG248" s="17"/>
      <c r="GH248" s="17"/>
      <c r="GI248" s="17"/>
      <c r="GJ248" s="17"/>
      <c r="GK248" s="17"/>
      <c r="GL248" s="17"/>
      <c r="GM248" s="17"/>
      <c r="GN248" s="17"/>
      <c r="GO248" s="17"/>
      <c r="GP248" s="17"/>
      <c r="GQ248" s="17"/>
      <c r="GR248" s="17"/>
      <c r="GS248" s="17"/>
      <c r="GT248" s="17"/>
      <c r="GU248" s="17"/>
      <c r="GV248" s="17"/>
      <c r="GW248" s="17"/>
      <c r="GX248" s="17"/>
      <c r="GY248" s="17"/>
      <c r="GZ248" s="17"/>
      <c r="HA248" s="17"/>
      <c r="HB248" s="17"/>
      <c r="HC248" s="17"/>
      <c r="HD248" s="17"/>
      <c r="HE248" s="17"/>
      <c r="HF248" s="17"/>
      <c r="HG248" s="17"/>
      <c r="HH248" s="17"/>
    </row>
    <row r="249" spans="1:216" s="89" customFormat="1">
      <c r="A249" s="16"/>
      <c r="B249" s="17"/>
      <c r="C249" s="17"/>
      <c r="D249" s="17"/>
      <c r="E249" s="17"/>
      <c r="F249" s="17"/>
      <c r="G249" s="17"/>
      <c r="H249" s="17"/>
      <c r="I249" s="16"/>
      <c r="J249" s="17"/>
      <c r="K249" s="17"/>
      <c r="L249" s="17"/>
      <c r="M249" s="17"/>
      <c r="N249" s="16"/>
      <c r="O249" s="17"/>
      <c r="P249" s="17"/>
      <c r="Q249" s="17"/>
      <c r="R249" s="17"/>
      <c r="S249" s="17"/>
      <c r="T249" s="17"/>
      <c r="U249" s="17"/>
      <c r="V249" s="16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6"/>
      <c r="CN249" s="17"/>
      <c r="CO249" s="17"/>
      <c r="CP249" s="17"/>
      <c r="CQ249" s="17"/>
      <c r="CR249" s="17"/>
      <c r="CS249" s="17"/>
      <c r="CT249" s="17"/>
      <c r="CU249" s="16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6"/>
      <c r="ED249" s="17"/>
      <c r="EE249" s="17"/>
      <c r="EF249" s="17"/>
      <c r="EG249" s="17"/>
      <c r="EH249" s="17"/>
      <c r="EI249" s="17"/>
      <c r="EJ249" s="17"/>
      <c r="EK249" s="16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6"/>
      <c r="FT249" s="17"/>
      <c r="FU249" s="17"/>
      <c r="FV249" s="17"/>
      <c r="FW249" s="17"/>
      <c r="FX249" s="17"/>
      <c r="FY249" s="17"/>
      <c r="FZ249" s="17"/>
      <c r="GA249" s="16"/>
      <c r="GB249" s="17"/>
      <c r="GC249" s="17"/>
      <c r="GD249" s="17"/>
      <c r="GE249" s="17"/>
      <c r="GF249" s="17"/>
      <c r="GG249" s="17"/>
      <c r="GH249" s="17"/>
      <c r="GI249" s="17"/>
      <c r="GJ249" s="17"/>
      <c r="GK249" s="17"/>
      <c r="GL249" s="17"/>
      <c r="GM249" s="17"/>
      <c r="GN249" s="17"/>
      <c r="GO249" s="17"/>
      <c r="GP249" s="17"/>
      <c r="GQ249" s="17"/>
      <c r="GR249" s="17"/>
      <c r="GS249" s="17"/>
      <c r="GT249" s="17"/>
      <c r="GU249" s="17"/>
      <c r="GV249" s="17"/>
      <c r="GW249" s="17"/>
      <c r="GX249" s="17"/>
      <c r="GY249" s="17"/>
      <c r="GZ249" s="17"/>
      <c r="HA249" s="17"/>
      <c r="HB249" s="17"/>
      <c r="HC249" s="17"/>
      <c r="HD249" s="17"/>
      <c r="HE249" s="17"/>
      <c r="HF249" s="17"/>
      <c r="HG249" s="17"/>
      <c r="HH249" s="17"/>
    </row>
    <row r="250" spans="1:216" s="89" customFormat="1">
      <c r="A250" s="16"/>
      <c r="B250" s="17"/>
      <c r="C250" s="17"/>
      <c r="D250" s="17"/>
      <c r="E250" s="17"/>
      <c r="F250" s="17"/>
      <c r="G250" s="17"/>
      <c r="H250" s="17"/>
      <c r="I250" s="16"/>
      <c r="J250" s="17"/>
      <c r="K250" s="17"/>
      <c r="L250" s="17"/>
      <c r="M250" s="17"/>
      <c r="N250" s="16"/>
      <c r="O250" s="17"/>
      <c r="P250" s="17"/>
      <c r="Q250" s="17"/>
      <c r="R250" s="17"/>
      <c r="S250" s="17"/>
      <c r="T250" s="17"/>
      <c r="U250" s="17"/>
      <c r="V250" s="16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6"/>
      <c r="CN250" s="17"/>
      <c r="CO250" s="17"/>
      <c r="CP250" s="17"/>
      <c r="CQ250" s="17"/>
      <c r="CR250" s="17"/>
      <c r="CS250" s="17"/>
      <c r="CT250" s="17"/>
      <c r="CU250" s="16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6"/>
      <c r="ED250" s="17"/>
      <c r="EE250" s="17"/>
      <c r="EF250" s="17"/>
      <c r="EG250" s="17"/>
      <c r="EH250" s="17"/>
      <c r="EI250" s="17"/>
      <c r="EJ250" s="17"/>
      <c r="EK250" s="16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6"/>
      <c r="FT250" s="17"/>
      <c r="FU250" s="17"/>
      <c r="FV250" s="17"/>
      <c r="FW250" s="17"/>
      <c r="FX250" s="17"/>
      <c r="FY250" s="17"/>
      <c r="FZ250" s="17"/>
      <c r="GA250" s="16"/>
      <c r="GB250" s="17"/>
      <c r="GC250" s="17"/>
      <c r="GD250" s="17"/>
      <c r="GE250" s="17"/>
      <c r="GF250" s="17"/>
      <c r="GG250" s="17"/>
      <c r="GH250" s="17"/>
      <c r="GI250" s="17"/>
      <c r="GJ250" s="17"/>
      <c r="GK250" s="17"/>
      <c r="GL250" s="17"/>
      <c r="GM250" s="17"/>
      <c r="GN250" s="17"/>
      <c r="GO250" s="17"/>
      <c r="GP250" s="17"/>
      <c r="GQ250" s="17"/>
      <c r="GR250" s="17"/>
      <c r="GS250" s="17"/>
      <c r="GT250" s="17"/>
      <c r="GU250" s="17"/>
      <c r="GV250" s="17"/>
      <c r="GW250" s="17"/>
      <c r="GX250" s="17"/>
      <c r="GY250" s="17"/>
      <c r="GZ250" s="17"/>
      <c r="HA250" s="17"/>
      <c r="HB250" s="17"/>
      <c r="HC250" s="17"/>
      <c r="HD250" s="17"/>
      <c r="HE250" s="17"/>
      <c r="HF250" s="17"/>
      <c r="HG250" s="17"/>
      <c r="HH250" s="17"/>
    </row>
    <row r="251" spans="1:216">
      <c r="A251" s="16"/>
      <c r="B251" s="17"/>
      <c r="C251" s="17"/>
      <c r="D251" s="17"/>
      <c r="E251" s="17"/>
      <c r="F251" s="17"/>
      <c r="G251" s="17"/>
      <c r="H251" s="17"/>
      <c r="I251" s="16"/>
      <c r="J251" s="17"/>
      <c r="K251" s="17"/>
      <c r="L251" s="17"/>
      <c r="M251" s="17"/>
      <c r="N251" s="16"/>
      <c r="O251" s="17"/>
      <c r="P251" s="17"/>
      <c r="Q251" s="17"/>
      <c r="R251" s="17"/>
      <c r="S251" s="17"/>
      <c r="T251" s="17"/>
      <c r="U251" s="17"/>
      <c r="V251" s="16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6"/>
      <c r="CN251" s="17"/>
      <c r="CO251" s="17"/>
      <c r="CP251" s="17"/>
      <c r="CQ251" s="17"/>
      <c r="CR251" s="17"/>
      <c r="CS251" s="17"/>
      <c r="CT251" s="17"/>
      <c r="CU251" s="16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6"/>
      <c r="ED251" s="17"/>
      <c r="EE251" s="17"/>
      <c r="EF251" s="17"/>
      <c r="EG251" s="17"/>
      <c r="EH251" s="17"/>
      <c r="EI251" s="17"/>
      <c r="EJ251" s="17"/>
      <c r="EK251" s="16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6"/>
      <c r="FT251" s="17"/>
      <c r="FU251" s="17"/>
      <c r="FV251" s="17"/>
      <c r="FW251" s="17"/>
      <c r="FX251" s="17"/>
      <c r="FY251" s="17"/>
      <c r="FZ251" s="17"/>
      <c r="GA251" s="16"/>
      <c r="GB251" s="17"/>
      <c r="GC251" s="17"/>
      <c r="GD251" s="17"/>
      <c r="GE251" s="17"/>
      <c r="GF251" s="17"/>
      <c r="GG251" s="17"/>
      <c r="GH251" s="17"/>
      <c r="GI251" s="17"/>
      <c r="GJ251" s="17"/>
      <c r="GK251" s="17"/>
      <c r="GL251" s="17"/>
      <c r="GM251" s="17"/>
      <c r="GN251" s="17"/>
      <c r="GO251" s="17"/>
      <c r="GP251" s="17"/>
      <c r="GQ251" s="17"/>
      <c r="GR251" s="17"/>
      <c r="GS251" s="17"/>
      <c r="GT251" s="17"/>
      <c r="GU251" s="17"/>
      <c r="GV251" s="17"/>
      <c r="GW251" s="17"/>
      <c r="GX251" s="17"/>
      <c r="GY251" s="17"/>
      <c r="GZ251" s="17"/>
      <c r="HA251" s="17"/>
      <c r="HB251" s="17"/>
      <c r="HC251" s="17"/>
      <c r="HD251" s="17"/>
      <c r="HE251" s="17"/>
      <c r="HF251" s="17"/>
      <c r="HG251" s="17"/>
      <c r="HH251" s="17"/>
    </row>
    <row r="252" spans="1:216">
      <c r="A252" s="16"/>
      <c r="B252" s="17"/>
      <c r="C252" s="17"/>
      <c r="D252" s="17"/>
      <c r="E252" s="17"/>
      <c r="F252" s="17"/>
      <c r="G252" s="17"/>
      <c r="H252" s="17"/>
      <c r="I252" s="16"/>
      <c r="J252" s="17"/>
      <c r="K252" s="17"/>
      <c r="L252" s="17"/>
      <c r="M252" s="17"/>
      <c r="N252" s="16"/>
      <c r="O252" s="17"/>
      <c r="P252" s="17"/>
      <c r="Q252" s="17"/>
      <c r="R252" s="17"/>
      <c r="S252" s="17"/>
      <c r="T252" s="17"/>
      <c r="U252" s="17"/>
      <c r="V252" s="16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6"/>
      <c r="CN252" s="17"/>
      <c r="CO252" s="17"/>
      <c r="CP252" s="17"/>
      <c r="CQ252" s="17"/>
      <c r="CR252" s="17"/>
      <c r="CS252" s="17"/>
      <c r="CT252" s="17"/>
      <c r="CU252" s="16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6"/>
      <c r="ED252" s="17"/>
      <c r="EE252" s="17"/>
      <c r="EF252" s="17"/>
      <c r="EG252" s="17"/>
      <c r="EH252" s="17"/>
      <c r="EI252" s="17"/>
      <c r="EJ252" s="17"/>
      <c r="EK252" s="16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6"/>
      <c r="FT252" s="17"/>
      <c r="FU252" s="17"/>
      <c r="FV252" s="17"/>
      <c r="FW252" s="17"/>
      <c r="FX252" s="17"/>
      <c r="FY252" s="17"/>
      <c r="FZ252" s="17"/>
      <c r="GA252" s="16"/>
      <c r="GB252" s="17"/>
      <c r="GC252" s="17"/>
      <c r="GD252" s="17"/>
      <c r="GE252" s="17"/>
      <c r="GF252" s="17"/>
      <c r="GG252" s="17"/>
      <c r="GH252" s="17"/>
      <c r="GI252" s="17"/>
      <c r="GJ252" s="17"/>
      <c r="GK252" s="17"/>
      <c r="GL252" s="17"/>
      <c r="GM252" s="17"/>
      <c r="GN252" s="17"/>
      <c r="GO252" s="17"/>
      <c r="GP252" s="17"/>
      <c r="GQ252" s="17"/>
      <c r="GR252" s="17"/>
      <c r="GS252" s="17"/>
      <c r="GT252" s="17"/>
      <c r="GU252" s="17"/>
      <c r="GV252" s="17"/>
      <c r="GW252" s="17"/>
      <c r="GX252" s="17"/>
      <c r="GY252" s="17"/>
      <c r="GZ252" s="17"/>
      <c r="HA252" s="17"/>
      <c r="HB252" s="17"/>
      <c r="HC252" s="17"/>
      <c r="HD252" s="17"/>
      <c r="HE252" s="17"/>
      <c r="HF252" s="17"/>
      <c r="HG252" s="17"/>
      <c r="HH252" s="17"/>
    </row>
    <row r="253" spans="1:216">
      <c r="A253" s="16"/>
      <c r="B253" s="17"/>
      <c r="C253" s="17"/>
      <c r="D253" s="17"/>
      <c r="E253" s="17"/>
      <c r="F253" s="17"/>
      <c r="G253" s="17"/>
      <c r="H253" s="17"/>
      <c r="I253" s="16"/>
      <c r="J253" s="17"/>
      <c r="K253" s="17"/>
      <c r="L253" s="17"/>
      <c r="M253" s="17"/>
      <c r="N253" s="16"/>
      <c r="O253" s="17"/>
      <c r="P253" s="17"/>
      <c r="Q253" s="17"/>
      <c r="R253" s="17"/>
      <c r="S253" s="17"/>
      <c r="T253" s="17"/>
      <c r="U253" s="17"/>
      <c r="V253" s="16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6"/>
      <c r="CN253" s="17"/>
      <c r="CO253" s="17"/>
      <c r="CP253" s="17"/>
      <c r="CQ253" s="17"/>
      <c r="CR253" s="17"/>
      <c r="CS253" s="17"/>
      <c r="CT253" s="17"/>
      <c r="CU253" s="16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6"/>
      <c r="ED253" s="17"/>
      <c r="EE253" s="17"/>
      <c r="EF253" s="17"/>
      <c r="EG253" s="17"/>
      <c r="EH253" s="17"/>
      <c r="EI253" s="17"/>
      <c r="EJ253" s="17"/>
      <c r="EK253" s="16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6"/>
      <c r="FT253" s="17"/>
      <c r="FU253" s="17"/>
      <c r="FV253" s="17"/>
      <c r="FW253" s="17"/>
      <c r="FX253" s="17"/>
      <c r="FY253" s="17"/>
      <c r="FZ253" s="17"/>
      <c r="GA253" s="16"/>
      <c r="GB253" s="17"/>
      <c r="GC253" s="17"/>
      <c r="GD253" s="17"/>
      <c r="GE253" s="17"/>
      <c r="GF253" s="17"/>
      <c r="GG253" s="17"/>
      <c r="GH253" s="17"/>
      <c r="GI253" s="17"/>
      <c r="GJ253" s="17"/>
      <c r="GK253" s="17"/>
      <c r="GL253" s="17"/>
      <c r="GM253" s="17"/>
      <c r="GN253" s="17"/>
      <c r="GO253" s="17"/>
      <c r="GP253" s="17"/>
      <c r="GQ253" s="17"/>
      <c r="GR253" s="17"/>
      <c r="GS253" s="17"/>
      <c r="GT253" s="17"/>
      <c r="GU253" s="17"/>
      <c r="GV253" s="17"/>
      <c r="GW253" s="17"/>
      <c r="GX253" s="17"/>
      <c r="GY253" s="17"/>
      <c r="GZ253" s="17"/>
      <c r="HA253" s="17"/>
      <c r="HB253" s="17"/>
      <c r="HC253" s="17"/>
      <c r="HD253" s="17"/>
      <c r="HE253" s="17"/>
      <c r="HF253" s="17"/>
      <c r="HG253" s="17"/>
      <c r="HH253" s="17"/>
    </row>
    <row r="254" spans="1:216">
      <c r="A254" s="16"/>
      <c r="B254" s="17"/>
      <c r="C254" s="17"/>
      <c r="D254" s="17"/>
      <c r="E254" s="17"/>
      <c r="F254" s="17"/>
      <c r="G254" s="17"/>
      <c r="H254" s="17"/>
      <c r="I254" s="16"/>
      <c r="J254" s="17"/>
      <c r="K254" s="17"/>
      <c r="L254" s="17"/>
      <c r="M254" s="17"/>
      <c r="N254" s="16"/>
      <c r="O254" s="17"/>
      <c r="P254" s="17"/>
      <c r="Q254" s="17"/>
      <c r="R254" s="17"/>
      <c r="S254" s="17"/>
      <c r="T254" s="17"/>
      <c r="U254" s="17"/>
      <c r="V254" s="16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6"/>
      <c r="CN254" s="17"/>
      <c r="CO254" s="17"/>
      <c r="CP254" s="17"/>
      <c r="CQ254" s="17"/>
      <c r="CR254" s="17"/>
      <c r="CS254" s="17"/>
      <c r="CT254" s="17"/>
      <c r="CU254" s="16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6"/>
      <c r="ED254" s="17"/>
      <c r="EE254" s="17"/>
      <c r="EF254" s="17"/>
      <c r="EG254" s="17"/>
      <c r="EH254" s="17"/>
      <c r="EI254" s="17"/>
      <c r="EJ254" s="17"/>
      <c r="EK254" s="16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6"/>
      <c r="FT254" s="17"/>
      <c r="FU254" s="17"/>
      <c r="FV254" s="17"/>
      <c r="FW254" s="17"/>
      <c r="FX254" s="17"/>
      <c r="FY254" s="17"/>
      <c r="FZ254" s="17"/>
      <c r="GA254" s="16"/>
      <c r="GB254" s="17"/>
      <c r="GC254" s="17"/>
      <c r="GD254" s="17"/>
      <c r="GE254" s="17"/>
      <c r="GF254" s="17"/>
      <c r="GG254" s="17"/>
      <c r="GH254" s="17"/>
      <c r="GI254" s="17"/>
      <c r="GJ254" s="17"/>
      <c r="GK254" s="17"/>
      <c r="GL254" s="17"/>
      <c r="GM254" s="17"/>
      <c r="GN254" s="17"/>
      <c r="GO254" s="17"/>
      <c r="GP254" s="17"/>
      <c r="GQ254" s="17"/>
      <c r="GR254" s="17"/>
      <c r="GS254" s="17"/>
      <c r="GT254" s="17"/>
      <c r="GU254" s="17"/>
      <c r="GV254" s="17"/>
      <c r="GW254" s="17"/>
      <c r="GX254" s="17"/>
      <c r="GY254" s="17"/>
      <c r="GZ254" s="17"/>
      <c r="HA254" s="17"/>
      <c r="HB254" s="17"/>
      <c r="HC254" s="17"/>
      <c r="HD254" s="17"/>
      <c r="HE254" s="17"/>
      <c r="HF254" s="17"/>
      <c r="HG254" s="17"/>
      <c r="HH254" s="17"/>
    </row>
    <row r="255" spans="1:216">
      <c r="A255" s="16"/>
      <c r="B255" s="17"/>
      <c r="C255" s="17"/>
      <c r="D255" s="17"/>
      <c r="E255" s="17"/>
      <c r="F255" s="17"/>
      <c r="G255" s="17"/>
      <c r="H255" s="17"/>
      <c r="I255" s="16"/>
      <c r="J255" s="17"/>
      <c r="K255" s="17"/>
      <c r="L255" s="17"/>
      <c r="M255" s="17"/>
      <c r="N255" s="16"/>
      <c r="O255" s="17"/>
      <c r="P255" s="17"/>
      <c r="Q255" s="17"/>
      <c r="R255" s="17"/>
      <c r="S255" s="17"/>
      <c r="T255" s="17"/>
      <c r="U255" s="17"/>
      <c r="V255" s="16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6"/>
      <c r="CN255" s="17"/>
      <c r="CO255" s="17"/>
      <c r="CP255" s="17"/>
      <c r="CQ255" s="17"/>
      <c r="CR255" s="17"/>
      <c r="CS255" s="17"/>
      <c r="CT255" s="17"/>
      <c r="CU255" s="16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6"/>
      <c r="ED255" s="17"/>
      <c r="EE255" s="17"/>
      <c r="EF255" s="17"/>
      <c r="EG255" s="17"/>
      <c r="EH255" s="17"/>
      <c r="EI255" s="17"/>
      <c r="EJ255" s="17"/>
      <c r="EK255" s="16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6"/>
      <c r="FT255" s="17"/>
      <c r="FU255" s="17"/>
      <c r="FV255" s="17"/>
      <c r="FW255" s="17"/>
      <c r="FX255" s="17"/>
      <c r="FY255" s="17"/>
      <c r="FZ255" s="17"/>
      <c r="GA255" s="16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</row>
    <row r="256" spans="1:216">
      <c r="A256" s="16"/>
      <c r="B256" s="17"/>
      <c r="C256" s="17"/>
      <c r="D256" s="17"/>
      <c r="E256" s="17"/>
      <c r="F256" s="17"/>
      <c r="G256" s="17"/>
      <c r="H256" s="17"/>
      <c r="I256" s="16"/>
      <c r="J256" s="17"/>
      <c r="K256" s="17"/>
      <c r="L256" s="17"/>
      <c r="M256" s="17"/>
      <c r="N256" s="16"/>
      <c r="O256" s="17"/>
      <c r="P256" s="17"/>
      <c r="Q256" s="17"/>
      <c r="R256" s="17"/>
      <c r="S256" s="17"/>
      <c r="T256" s="17"/>
      <c r="U256" s="17"/>
      <c r="V256" s="16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6"/>
      <c r="CN256" s="17"/>
      <c r="CO256" s="17"/>
      <c r="CP256" s="17"/>
      <c r="CQ256" s="17"/>
      <c r="CR256" s="17"/>
      <c r="CS256" s="17"/>
      <c r="CT256" s="17"/>
      <c r="CU256" s="16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6"/>
      <c r="ED256" s="17"/>
      <c r="EE256" s="17"/>
      <c r="EF256" s="17"/>
      <c r="EG256" s="17"/>
      <c r="EH256" s="17"/>
      <c r="EI256" s="17"/>
      <c r="EJ256" s="17"/>
      <c r="EK256" s="16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6"/>
      <c r="FT256" s="17"/>
      <c r="FU256" s="17"/>
      <c r="FV256" s="17"/>
      <c r="FW256" s="17"/>
      <c r="FX256" s="17"/>
      <c r="FY256" s="17"/>
      <c r="FZ256" s="17"/>
      <c r="GA256" s="16"/>
      <c r="GB256" s="17"/>
      <c r="GC256" s="17"/>
      <c r="GD256" s="17"/>
      <c r="GE256" s="17"/>
      <c r="GF256" s="17"/>
      <c r="GG256" s="17"/>
      <c r="GH256" s="17"/>
      <c r="GI256" s="17"/>
      <c r="GJ256" s="17"/>
      <c r="GK256" s="17"/>
      <c r="GL256" s="17"/>
      <c r="GM256" s="17"/>
      <c r="GN256" s="17"/>
      <c r="GO256" s="17"/>
      <c r="GP256" s="17"/>
      <c r="GQ256" s="17"/>
      <c r="GR256" s="17"/>
      <c r="GS256" s="17"/>
      <c r="GT256" s="17"/>
      <c r="GU256" s="17"/>
      <c r="GV256" s="17"/>
      <c r="GW256" s="17"/>
      <c r="GX256" s="17"/>
      <c r="GY256" s="17"/>
      <c r="GZ256" s="17"/>
      <c r="HA256" s="17"/>
      <c r="HB256" s="17"/>
      <c r="HC256" s="17"/>
      <c r="HD256" s="17"/>
      <c r="HE256" s="17"/>
      <c r="HF256" s="17"/>
      <c r="HG256" s="17"/>
      <c r="HH256" s="17"/>
    </row>
    <row r="257" spans="1:216" s="89" customFormat="1">
      <c r="A257" s="16"/>
      <c r="B257" s="17"/>
      <c r="C257" s="17"/>
      <c r="D257" s="17"/>
      <c r="E257" s="17"/>
      <c r="F257" s="17"/>
      <c r="G257" s="17"/>
      <c r="H257" s="17"/>
      <c r="I257" s="16"/>
      <c r="J257" s="17"/>
      <c r="K257" s="17"/>
      <c r="L257" s="17"/>
      <c r="M257" s="17"/>
      <c r="N257" s="16"/>
      <c r="O257" s="17"/>
      <c r="P257" s="17"/>
      <c r="Q257" s="17"/>
      <c r="R257" s="17"/>
      <c r="S257" s="17"/>
      <c r="T257" s="17"/>
      <c r="U257" s="17"/>
      <c r="V257" s="16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6"/>
      <c r="CN257" s="17"/>
      <c r="CO257" s="17"/>
      <c r="CP257" s="17"/>
      <c r="CQ257" s="17"/>
      <c r="CR257" s="17"/>
      <c r="CS257" s="17"/>
      <c r="CT257" s="17"/>
      <c r="CU257" s="16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6"/>
      <c r="ED257" s="17"/>
      <c r="EE257" s="17"/>
      <c r="EF257" s="17"/>
      <c r="EG257" s="17"/>
      <c r="EH257" s="17"/>
      <c r="EI257" s="17"/>
      <c r="EJ257" s="17"/>
      <c r="EK257" s="16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6"/>
      <c r="FT257" s="17"/>
      <c r="FU257" s="17"/>
      <c r="FV257" s="17"/>
      <c r="FW257" s="17"/>
      <c r="FX257" s="17"/>
      <c r="FY257" s="17"/>
      <c r="FZ257" s="17"/>
      <c r="GA257" s="16"/>
      <c r="GB257" s="17"/>
      <c r="GC257" s="17"/>
      <c r="GD257" s="17"/>
      <c r="GE257" s="17"/>
      <c r="GF257" s="17"/>
      <c r="GG257" s="17"/>
      <c r="GH257" s="17"/>
      <c r="GI257" s="17"/>
      <c r="GJ257" s="17"/>
      <c r="GK257" s="17"/>
      <c r="GL257" s="17"/>
      <c r="GM257" s="17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  <c r="HG257" s="17"/>
      <c r="HH257" s="17"/>
    </row>
    <row r="258" spans="1:216" s="89" customFormat="1">
      <c r="A258" s="16"/>
      <c r="B258" s="17"/>
      <c r="C258" s="17"/>
      <c r="D258" s="17"/>
      <c r="E258" s="17"/>
      <c r="F258" s="17"/>
      <c r="G258" s="17"/>
      <c r="H258" s="17"/>
      <c r="I258" s="16"/>
      <c r="J258" s="17"/>
      <c r="K258" s="17"/>
      <c r="L258" s="17"/>
      <c r="M258" s="17"/>
      <c r="N258" s="16"/>
      <c r="O258" s="17"/>
      <c r="P258" s="17"/>
      <c r="Q258" s="17"/>
      <c r="R258" s="17"/>
      <c r="S258" s="17"/>
      <c r="T258" s="17"/>
      <c r="U258" s="17"/>
      <c r="V258" s="16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6"/>
      <c r="CN258" s="17"/>
      <c r="CO258" s="17"/>
      <c r="CP258" s="17"/>
      <c r="CQ258" s="17"/>
      <c r="CR258" s="17"/>
      <c r="CS258" s="17"/>
      <c r="CT258" s="17"/>
      <c r="CU258" s="16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6"/>
      <c r="ED258" s="17"/>
      <c r="EE258" s="17"/>
      <c r="EF258" s="17"/>
      <c r="EG258" s="17"/>
      <c r="EH258" s="17"/>
      <c r="EI258" s="17"/>
      <c r="EJ258" s="17"/>
      <c r="EK258" s="16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6"/>
      <c r="FT258" s="17"/>
      <c r="FU258" s="17"/>
      <c r="FV258" s="17"/>
      <c r="FW258" s="17"/>
      <c r="FX258" s="17"/>
      <c r="FY258" s="17"/>
      <c r="FZ258" s="17"/>
      <c r="GA258" s="16"/>
      <c r="GB258" s="17"/>
      <c r="GC258" s="17"/>
      <c r="GD258" s="17"/>
      <c r="GE258" s="17"/>
      <c r="GF258" s="17"/>
      <c r="GG258" s="17"/>
      <c r="GH258" s="17"/>
      <c r="GI258" s="17"/>
      <c r="GJ258" s="17"/>
      <c r="GK258" s="17"/>
      <c r="GL258" s="17"/>
      <c r="GM258" s="17"/>
      <c r="GN258" s="17"/>
      <c r="GO258" s="17"/>
      <c r="GP258" s="17"/>
      <c r="GQ258" s="17"/>
      <c r="GR258" s="17"/>
      <c r="GS258" s="17"/>
      <c r="GT258" s="17"/>
      <c r="GU258" s="17"/>
      <c r="GV258" s="17"/>
      <c r="GW258" s="17"/>
      <c r="GX258" s="17"/>
      <c r="GY258" s="17"/>
      <c r="GZ258" s="17"/>
      <c r="HA258" s="17"/>
      <c r="HB258" s="17"/>
      <c r="HC258" s="17"/>
      <c r="HD258" s="17"/>
      <c r="HE258" s="17"/>
      <c r="HF258" s="17"/>
      <c r="HG258" s="17"/>
      <c r="HH258" s="17"/>
    </row>
    <row r="259" spans="1:216" s="89" customFormat="1">
      <c r="A259" s="16"/>
      <c r="B259" s="17"/>
      <c r="C259" s="17"/>
      <c r="D259" s="17"/>
      <c r="E259" s="17"/>
      <c r="F259" s="17"/>
      <c r="G259" s="17"/>
      <c r="H259" s="17"/>
      <c r="I259" s="16"/>
      <c r="J259" s="17"/>
      <c r="K259" s="17"/>
      <c r="L259" s="17"/>
      <c r="M259" s="17"/>
      <c r="N259" s="16"/>
      <c r="O259" s="17"/>
      <c r="P259" s="17"/>
      <c r="Q259" s="17"/>
      <c r="R259" s="17"/>
      <c r="S259" s="17"/>
      <c r="T259" s="17"/>
      <c r="U259" s="17"/>
      <c r="V259" s="16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6"/>
      <c r="CN259" s="17"/>
      <c r="CO259" s="17"/>
      <c r="CP259" s="17"/>
      <c r="CQ259" s="17"/>
      <c r="CR259" s="17"/>
      <c r="CS259" s="17"/>
      <c r="CT259" s="17"/>
      <c r="CU259" s="16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6"/>
      <c r="ED259" s="17"/>
      <c r="EE259" s="17"/>
      <c r="EF259" s="17"/>
      <c r="EG259" s="17"/>
      <c r="EH259" s="17"/>
      <c r="EI259" s="17"/>
      <c r="EJ259" s="17"/>
      <c r="EK259" s="16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6"/>
      <c r="FT259" s="17"/>
      <c r="FU259" s="17"/>
      <c r="FV259" s="17"/>
      <c r="FW259" s="17"/>
      <c r="FX259" s="17"/>
      <c r="FY259" s="17"/>
      <c r="FZ259" s="17"/>
      <c r="GA259" s="16"/>
      <c r="GB259" s="17"/>
      <c r="GC259" s="17"/>
      <c r="GD259" s="17"/>
      <c r="GE259" s="17"/>
      <c r="GF259" s="17"/>
      <c r="GG259" s="17"/>
      <c r="GH259" s="17"/>
      <c r="GI259" s="17"/>
      <c r="GJ259" s="17"/>
      <c r="GK259" s="17"/>
      <c r="GL259" s="17"/>
      <c r="GM259" s="17"/>
      <c r="GN259" s="17"/>
      <c r="GO259" s="17"/>
      <c r="GP259" s="17"/>
      <c r="GQ259" s="17"/>
      <c r="GR259" s="17"/>
      <c r="GS259" s="17"/>
      <c r="GT259" s="17"/>
      <c r="GU259" s="17"/>
      <c r="GV259" s="17"/>
      <c r="GW259" s="17"/>
      <c r="GX259" s="17"/>
      <c r="GY259" s="17"/>
      <c r="GZ259" s="17"/>
      <c r="HA259" s="17"/>
      <c r="HB259" s="17"/>
      <c r="HC259" s="17"/>
      <c r="HD259" s="17"/>
      <c r="HE259" s="17"/>
      <c r="HF259" s="17"/>
      <c r="HG259" s="17"/>
      <c r="HH259" s="17"/>
    </row>
    <row r="260" spans="1:216" s="89" customFormat="1">
      <c r="A260" s="16"/>
      <c r="B260" s="17"/>
      <c r="C260" s="17"/>
      <c r="D260" s="17"/>
      <c r="E260" s="17"/>
      <c r="F260" s="17"/>
      <c r="G260" s="17"/>
      <c r="H260" s="17"/>
      <c r="I260" s="16"/>
      <c r="J260" s="17"/>
      <c r="K260" s="17"/>
      <c r="L260" s="17"/>
      <c r="M260" s="17"/>
      <c r="N260" s="16"/>
      <c r="O260" s="17"/>
      <c r="P260" s="17"/>
      <c r="Q260" s="17"/>
      <c r="R260" s="17"/>
      <c r="S260" s="17"/>
      <c r="T260" s="17"/>
      <c r="U260" s="17"/>
      <c r="V260" s="16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6"/>
      <c r="CN260" s="17"/>
      <c r="CO260" s="17"/>
      <c r="CP260" s="17"/>
      <c r="CQ260" s="17"/>
      <c r="CR260" s="17"/>
      <c r="CS260" s="17"/>
      <c r="CT260" s="17"/>
      <c r="CU260" s="16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6"/>
      <c r="ED260" s="17"/>
      <c r="EE260" s="17"/>
      <c r="EF260" s="17"/>
      <c r="EG260" s="17"/>
      <c r="EH260" s="17"/>
      <c r="EI260" s="17"/>
      <c r="EJ260" s="17"/>
      <c r="EK260" s="16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6"/>
      <c r="FT260" s="17"/>
      <c r="FU260" s="17"/>
      <c r="FV260" s="17"/>
      <c r="FW260" s="17"/>
      <c r="FX260" s="17"/>
      <c r="FY260" s="17"/>
      <c r="FZ260" s="17"/>
      <c r="GA260" s="16"/>
      <c r="GB260" s="17"/>
      <c r="GC260" s="17"/>
      <c r="GD260" s="17"/>
      <c r="GE260" s="17"/>
      <c r="GF260" s="17"/>
      <c r="GG260" s="17"/>
      <c r="GH260" s="17"/>
      <c r="GI260" s="17"/>
      <c r="GJ260" s="17"/>
      <c r="GK260" s="17"/>
      <c r="GL260" s="17"/>
      <c r="GM260" s="17"/>
      <c r="GN260" s="17"/>
      <c r="GO260" s="17"/>
      <c r="GP260" s="17"/>
      <c r="GQ260" s="17"/>
      <c r="GR260" s="17"/>
      <c r="GS260" s="17"/>
      <c r="GT260" s="17"/>
      <c r="GU260" s="17"/>
      <c r="GV260" s="17"/>
      <c r="GW260" s="17"/>
      <c r="GX260" s="17"/>
      <c r="GY260" s="17"/>
      <c r="GZ260" s="17"/>
      <c r="HA260" s="17"/>
      <c r="HB260" s="17"/>
      <c r="HC260" s="17"/>
      <c r="HD260" s="17"/>
      <c r="HE260" s="17"/>
      <c r="HF260" s="17"/>
      <c r="HG260" s="17"/>
      <c r="HH260" s="17"/>
    </row>
    <row r="261" spans="1:216" s="89" customFormat="1">
      <c r="A261" s="16"/>
      <c r="B261" s="17"/>
      <c r="C261" s="17"/>
      <c r="D261" s="17"/>
      <c r="E261" s="17"/>
      <c r="F261" s="17"/>
      <c r="G261" s="17"/>
      <c r="H261" s="17"/>
      <c r="I261" s="16"/>
      <c r="J261" s="17"/>
      <c r="K261" s="17"/>
      <c r="L261" s="17"/>
      <c r="M261" s="17"/>
      <c r="N261" s="16"/>
      <c r="O261" s="17"/>
      <c r="P261" s="17"/>
      <c r="Q261" s="17"/>
      <c r="R261" s="17"/>
      <c r="S261" s="17"/>
      <c r="T261" s="17"/>
      <c r="U261" s="17"/>
      <c r="V261" s="16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6"/>
      <c r="CN261" s="17"/>
      <c r="CO261" s="17"/>
      <c r="CP261" s="17"/>
      <c r="CQ261" s="17"/>
      <c r="CR261" s="17"/>
      <c r="CS261" s="17"/>
      <c r="CT261" s="17"/>
      <c r="CU261" s="16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6"/>
      <c r="ED261" s="17"/>
      <c r="EE261" s="17"/>
      <c r="EF261" s="17"/>
      <c r="EG261" s="17"/>
      <c r="EH261" s="17"/>
      <c r="EI261" s="17"/>
      <c r="EJ261" s="17"/>
      <c r="EK261" s="16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6"/>
      <c r="FT261" s="17"/>
      <c r="FU261" s="17"/>
      <c r="FV261" s="17"/>
      <c r="FW261" s="17"/>
      <c r="FX261" s="17"/>
      <c r="FY261" s="17"/>
      <c r="FZ261" s="17"/>
      <c r="GA261" s="16"/>
      <c r="GB261" s="17"/>
      <c r="GC261" s="17"/>
      <c r="GD261" s="17"/>
      <c r="GE261" s="17"/>
      <c r="GF261" s="17"/>
      <c r="GG261" s="17"/>
      <c r="GH261" s="17"/>
      <c r="GI261" s="17"/>
      <c r="GJ261" s="17"/>
      <c r="GK261" s="17"/>
      <c r="GL261" s="17"/>
      <c r="GM261" s="17"/>
      <c r="GN261" s="17"/>
      <c r="GO261" s="17"/>
      <c r="GP261" s="17"/>
      <c r="GQ261" s="17"/>
      <c r="GR261" s="17"/>
      <c r="GS261" s="17"/>
      <c r="GT261" s="17"/>
      <c r="GU261" s="17"/>
      <c r="GV261" s="17"/>
      <c r="GW261" s="17"/>
      <c r="GX261" s="17"/>
      <c r="GY261" s="17"/>
      <c r="GZ261" s="17"/>
      <c r="HA261" s="17"/>
      <c r="HB261" s="17"/>
      <c r="HC261" s="17"/>
      <c r="HD261" s="17"/>
      <c r="HE261" s="17"/>
      <c r="HF261" s="17"/>
      <c r="HG261" s="17"/>
      <c r="HH261" s="17"/>
    </row>
    <row r="262" spans="1:216" s="89" customFormat="1">
      <c r="A262" s="16"/>
      <c r="B262" s="17"/>
      <c r="C262" s="17"/>
      <c r="D262" s="17"/>
      <c r="E262" s="17"/>
      <c r="F262" s="17"/>
      <c r="G262" s="17"/>
      <c r="H262" s="17"/>
      <c r="I262" s="16"/>
      <c r="J262" s="17"/>
      <c r="K262" s="17"/>
      <c r="L262" s="17"/>
      <c r="M262" s="17"/>
      <c r="N262" s="16"/>
      <c r="O262" s="17"/>
      <c r="P262" s="17"/>
      <c r="Q262" s="17"/>
      <c r="R262" s="17"/>
      <c r="S262" s="17"/>
      <c r="T262" s="17"/>
      <c r="U262" s="17"/>
      <c r="V262" s="16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6"/>
      <c r="CN262" s="17"/>
      <c r="CO262" s="17"/>
      <c r="CP262" s="17"/>
      <c r="CQ262" s="17"/>
      <c r="CR262" s="17"/>
      <c r="CS262" s="17"/>
      <c r="CT262" s="17"/>
      <c r="CU262" s="16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6"/>
      <c r="ED262" s="17"/>
      <c r="EE262" s="17"/>
      <c r="EF262" s="17"/>
      <c r="EG262" s="17"/>
      <c r="EH262" s="17"/>
      <c r="EI262" s="17"/>
      <c r="EJ262" s="17"/>
      <c r="EK262" s="16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6"/>
      <c r="FT262" s="17"/>
      <c r="FU262" s="17"/>
      <c r="FV262" s="17"/>
      <c r="FW262" s="17"/>
      <c r="FX262" s="17"/>
      <c r="FY262" s="17"/>
      <c r="FZ262" s="17"/>
      <c r="GA262" s="16"/>
      <c r="GB262" s="17"/>
      <c r="GC262" s="17"/>
      <c r="GD262" s="17"/>
      <c r="GE262" s="17"/>
      <c r="GF262" s="17"/>
      <c r="GG262" s="17"/>
      <c r="GH262" s="17"/>
      <c r="GI262" s="17"/>
      <c r="GJ262" s="17"/>
      <c r="GK262" s="17"/>
      <c r="GL262" s="17"/>
      <c r="GM262" s="17"/>
      <c r="GN262" s="17"/>
      <c r="GO262" s="17"/>
      <c r="GP262" s="17"/>
      <c r="GQ262" s="17"/>
      <c r="GR262" s="17"/>
      <c r="GS262" s="17"/>
      <c r="GT262" s="17"/>
      <c r="GU262" s="17"/>
      <c r="GV262" s="17"/>
      <c r="GW262" s="17"/>
      <c r="GX262" s="17"/>
      <c r="GY262" s="17"/>
      <c r="GZ262" s="17"/>
      <c r="HA262" s="17"/>
      <c r="HB262" s="17"/>
      <c r="HC262" s="17"/>
      <c r="HD262" s="17"/>
      <c r="HE262" s="17"/>
      <c r="HF262" s="17"/>
      <c r="HG262" s="17"/>
      <c r="HH262" s="17"/>
    </row>
    <row r="263" spans="1:216" s="89" customFormat="1">
      <c r="A263" s="16"/>
      <c r="B263" s="17"/>
      <c r="C263" s="17"/>
      <c r="D263" s="17"/>
      <c r="E263" s="17"/>
      <c r="F263" s="17"/>
      <c r="G263" s="17"/>
      <c r="H263" s="17"/>
      <c r="I263" s="16"/>
      <c r="J263" s="17"/>
      <c r="K263" s="17"/>
      <c r="L263" s="17"/>
      <c r="M263" s="17"/>
      <c r="N263" s="16"/>
      <c r="O263" s="17"/>
      <c r="P263" s="17"/>
      <c r="Q263" s="17"/>
      <c r="R263" s="17"/>
      <c r="S263" s="17"/>
      <c r="T263" s="17"/>
      <c r="U263" s="17"/>
      <c r="V263" s="16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6"/>
      <c r="CN263" s="17"/>
      <c r="CO263" s="17"/>
      <c r="CP263" s="17"/>
      <c r="CQ263" s="17"/>
      <c r="CR263" s="17"/>
      <c r="CS263" s="17"/>
      <c r="CT263" s="17"/>
      <c r="CU263" s="16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6"/>
      <c r="ED263" s="17"/>
      <c r="EE263" s="17"/>
      <c r="EF263" s="17"/>
      <c r="EG263" s="17"/>
      <c r="EH263" s="17"/>
      <c r="EI263" s="17"/>
      <c r="EJ263" s="17"/>
      <c r="EK263" s="16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6"/>
      <c r="FT263" s="17"/>
      <c r="FU263" s="17"/>
      <c r="FV263" s="17"/>
      <c r="FW263" s="17"/>
      <c r="FX263" s="17"/>
      <c r="FY263" s="17"/>
      <c r="FZ263" s="17"/>
      <c r="GA263" s="16"/>
      <c r="GB263" s="17"/>
      <c r="GC263" s="17"/>
      <c r="GD263" s="17"/>
      <c r="GE263" s="17"/>
      <c r="GF263" s="17"/>
      <c r="GG263" s="17"/>
      <c r="GH263" s="17"/>
      <c r="GI263" s="17"/>
      <c r="GJ263" s="17"/>
      <c r="GK263" s="17"/>
      <c r="GL263" s="17"/>
      <c r="GM263" s="17"/>
      <c r="GN263" s="17"/>
      <c r="GO263" s="17"/>
      <c r="GP263" s="17"/>
      <c r="GQ263" s="17"/>
      <c r="GR263" s="17"/>
      <c r="GS263" s="17"/>
      <c r="GT263" s="17"/>
      <c r="GU263" s="17"/>
      <c r="GV263" s="17"/>
      <c r="GW263" s="17"/>
      <c r="GX263" s="17"/>
      <c r="GY263" s="17"/>
      <c r="GZ263" s="17"/>
      <c r="HA263" s="17"/>
      <c r="HB263" s="17"/>
      <c r="HC263" s="17"/>
      <c r="HD263" s="17"/>
      <c r="HE263" s="17"/>
      <c r="HF263" s="17"/>
      <c r="HG263" s="17"/>
      <c r="HH263" s="17"/>
    </row>
    <row r="264" spans="1:216" s="89" customFormat="1">
      <c r="A264" s="16"/>
      <c r="B264" s="17"/>
      <c r="C264" s="17"/>
      <c r="D264" s="17"/>
      <c r="E264" s="17"/>
      <c r="F264" s="17"/>
      <c r="G264" s="17"/>
      <c r="H264" s="17"/>
      <c r="I264" s="16"/>
      <c r="J264" s="17"/>
      <c r="K264" s="17"/>
      <c r="L264" s="17"/>
      <c r="M264" s="17"/>
      <c r="N264" s="16"/>
      <c r="O264" s="17"/>
      <c r="P264" s="17"/>
      <c r="Q264" s="17"/>
      <c r="R264" s="17"/>
      <c r="S264" s="17"/>
      <c r="T264" s="17"/>
      <c r="U264" s="17"/>
      <c r="V264" s="16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6"/>
      <c r="CN264" s="17"/>
      <c r="CO264" s="17"/>
      <c r="CP264" s="17"/>
      <c r="CQ264" s="17"/>
      <c r="CR264" s="17"/>
      <c r="CS264" s="17"/>
      <c r="CT264" s="17"/>
      <c r="CU264" s="16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6"/>
      <c r="ED264" s="17"/>
      <c r="EE264" s="17"/>
      <c r="EF264" s="17"/>
      <c r="EG264" s="17"/>
      <c r="EH264" s="17"/>
      <c r="EI264" s="17"/>
      <c r="EJ264" s="17"/>
      <c r="EK264" s="16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6"/>
      <c r="FT264" s="17"/>
      <c r="FU264" s="17"/>
      <c r="FV264" s="17"/>
      <c r="FW264" s="17"/>
      <c r="FX264" s="17"/>
      <c r="FY264" s="17"/>
      <c r="FZ264" s="17"/>
      <c r="GA264" s="16"/>
      <c r="GB264" s="17"/>
      <c r="GC264" s="17"/>
      <c r="GD264" s="17"/>
      <c r="GE264" s="17"/>
      <c r="GF264" s="17"/>
      <c r="GG264" s="17"/>
      <c r="GH264" s="17"/>
      <c r="GI264" s="17"/>
      <c r="GJ264" s="17"/>
      <c r="GK264" s="17"/>
      <c r="GL264" s="17"/>
      <c r="GM264" s="17"/>
      <c r="GN264" s="17"/>
      <c r="GO264" s="17"/>
      <c r="GP264" s="17"/>
      <c r="GQ264" s="17"/>
      <c r="GR264" s="17"/>
      <c r="GS264" s="17"/>
      <c r="GT264" s="17"/>
      <c r="GU264" s="17"/>
      <c r="GV264" s="17"/>
      <c r="GW264" s="17"/>
      <c r="GX264" s="17"/>
      <c r="GY264" s="17"/>
      <c r="GZ264" s="17"/>
      <c r="HA264" s="17"/>
      <c r="HB264" s="17"/>
      <c r="HC264" s="17"/>
      <c r="HD264" s="17"/>
      <c r="HE264" s="17"/>
      <c r="HF264" s="17"/>
      <c r="HG264" s="17"/>
      <c r="HH264" s="17"/>
    </row>
    <row r="265" spans="1:216">
      <c r="A265" s="16"/>
      <c r="B265" s="17"/>
      <c r="C265" s="17"/>
      <c r="D265" s="17"/>
      <c r="E265" s="17"/>
      <c r="F265" s="17"/>
      <c r="G265" s="17"/>
      <c r="H265" s="17"/>
      <c r="I265" s="16"/>
      <c r="J265" s="17"/>
      <c r="K265" s="17"/>
      <c r="L265" s="17"/>
      <c r="M265" s="17"/>
      <c r="N265" s="16"/>
      <c r="O265" s="17"/>
      <c r="P265" s="17"/>
      <c r="Q265" s="17"/>
      <c r="R265" s="17"/>
      <c r="S265" s="17"/>
      <c r="T265" s="17"/>
      <c r="U265" s="17"/>
      <c r="V265" s="16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6"/>
      <c r="CN265" s="17"/>
      <c r="CO265" s="17"/>
      <c r="CP265" s="17"/>
      <c r="CQ265" s="17"/>
      <c r="CR265" s="17"/>
      <c r="CS265" s="17"/>
      <c r="CT265" s="17"/>
      <c r="CU265" s="16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6"/>
      <c r="ED265" s="17"/>
      <c r="EE265" s="17"/>
      <c r="EF265" s="17"/>
      <c r="EG265" s="17"/>
      <c r="EH265" s="17"/>
      <c r="EI265" s="17"/>
      <c r="EJ265" s="17"/>
      <c r="EK265" s="16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6"/>
      <c r="FT265" s="17"/>
      <c r="FU265" s="17"/>
      <c r="FV265" s="17"/>
      <c r="FW265" s="17"/>
      <c r="FX265" s="17"/>
      <c r="FY265" s="17"/>
      <c r="FZ265" s="17"/>
      <c r="GA265" s="16"/>
      <c r="GB265" s="17"/>
      <c r="GC265" s="17"/>
      <c r="GD265" s="17"/>
      <c r="GE265" s="17"/>
      <c r="GF265" s="17"/>
      <c r="GG265" s="17"/>
      <c r="GH265" s="17"/>
      <c r="GI265" s="17"/>
      <c r="GJ265" s="17"/>
      <c r="GK265" s="17"/>
      <c r="GL265" s="17"/>
      <c r="GM265" s="17"/>
      <c r="GN265" s="17"/>
      <c r="GO265" s="17"/>
      <c r="GP265" s="17"/>
      <c r="GQ265" s="17"/>
      <c r="GR265" s="17"/>
      <c r="GS265" s="17"/>
      <c r="GT265" s="17"/>
      <c r="GU265" s="17"/>
      <c r="GV265" s="17"/>
      <c r="GW265" s="17"/>
      <c r="GX265" s="17"/>
      <c r="GY265" s="17"/>
      <c r="GZ265" s="17"/>
      <c r="HA265" s="17"/>
      <c r="HB265" s="17"/>
      <c r="HC265" s="17"/>
      <c r="HD265" s="17"/>
      <c r="HE265" s="17"/>
      <c r="HF265" s="17"/>
      <c r="HG265" s="17"/>
      <c r="HH265" s="17"/>
    </row>
    <row r="266" spans="1:216">
      <c r="A266" s="16"/>
      <c r="B266" s="17"/>
      <c r="C266" s="17"/>
      <c r="D266" s="17"/>
      <c r="E266" s="17"/>
      <c r="F266" s="17"/>
      <c r="G266" s="17"/>
      <c r="H266" s="17"/>
      <c r="I266" s="16"/>
      <c r="J266" s="17"/>
      <c r="K266" s="17"/>
      <c r="L266" s="17"/>
      <c r="M266" s="17"/>
      <c r="N266" s="16"/>
      <c r="O266" s="17"/>
      <c r="P266" s="17"/>
      <c r="Q266" s="17"/>
      <c r="R266" s="17"/>
      <c r="S266" s="17"/>
      <c r="T266" s="17"/>
      <c r="U266" s="17"/>
      <c r="V266" s="16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6"/>
      <c r="CN266" s="17"/>
      <c r="CO266" s="17"/>
      <c r="CP266" s="17"/>
      <c r="CQ266" s="17"/>
      <c r="CR266" s="17"/>
      <c r="CS266" s="17"/>
      <c r="CT266" s="17"/>
      <c r="CU266" s="16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6"/>
      <c r="ED266" s="17"/>
      <c r="EE266" s="17"/>
      <c r="EF266" s="17"/>
      <c r="EG266" s="17"/>
      <c r="EH266" s="17"/>
      <c r="EI266" s="17"/>
      <c r="EJ266" s="17"/>
      <c r="EK266" s="16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6"/>
      <c r="FT266" s="17"/>
      <c r="FU266" s="17"/>
      <c r="FV266" s="17"/>
      <c r="FW266" s="17"/>
      <c r="FX266" s="17"/>
      <c r="FY266" s="17"/>
      <c r="FZ266" s="17"/>
      <c r="GA266" s="16"/>
      <c r="GB266" s="17"/>
      <c r="GC266" s="17"/>
      <c r="GD266" s="17"/>
      <c r="GE266" s="17"/>
      <c r="GF266" s="17"/>
      <c r="GG266" s="17"/>
      <c r="GH266" s="17"/>
      <c r="GI266" s="17"/>
      <c r="GJ266" s="17"/>
      <c r="GK266" s="17"/>
      <c r="GL266" s="17"/>
      <c r="GM266" s="17"/>
      <c r="GN266" s="17"/>
      <c r="GO266" s="17"/>
      <c r="GP266" s="17"/>
      <c r="GQ266" s="17"/>
      <c r="GR266" s="17"/>
      <c r="GS266" s="17"/>
      <c r="GT266" s="17"/>
      <c r="GU266" s="17"/>
      <c r="GV266" s="17"/>
      <c r="GW266" s="17"/>
      <c r="GX266" s="17"/>
      <c r="GY266" s="17"/>
      <c r="GZ266" s="17"/>
      <c r="HA266" s="17"/>
      <c r="HB266" s="17"/>
      <c r="HC266" s="17"/>
      <c r="HD266" s="17"/>
      <c r="HE266" s="17"/>
      <c r="HF266" s="17"/>
      <c r="HG266" s="17"/>
      <c r="HH266" s="17"/>
    </row>
    <row r="267" spans="1:216">
      <c r="A267" s="16"/>
      <c r="B267" s="17"/>
      <c r="C267" s="17"/>
      <c r="D267" s="17"/>
      <c r="E267" s="17"/>
      <c r="F267" s="17"/>
      <c r="G267" s="17"/>
      <c r="H267" s="17"/>
      <c r="I267" s="16"/>
      <c r="J267" s="17"/>
      <c r="K267" s="17"/>
      <c r="L267" s="17"/>
      <c r="M267" s="17"/>
      <c r="N267" s="16"/>
      <c r="O267" s="17"/>
      <c r="P267" s="17"/>
      <c r="Q267" s="17"/>
      <c r="R267" s="17"/>
      <c r="S267" s="17"/>
      <c r="T267" s="17"/>
      <c r="U267" s="17"/>
      <c r="V267" s="16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6"/>
      <c r="CN267" s="17"/>
      <c r="CO267" s="17"/>
      <c r="CP267" s="17"/>
      <c r="CQ267" s="17"/>
      <c r="CR267" s="17"/>
      <c r="CS267" s="17"/>
      <c r="CT267" s="17"/>
      <c r="CU267" s="16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6"/>
      <c r="ED267" s="17"/>
      <c r="EE267" s="17"/>
      <c r="EF267" s="17"/>
      <c r="EG267" s="17"/>
      <c r="EH267" s="17"/>
      <c r="EI267" s="17"/>
      <c r="EJ267" s="17"/>
      <c r="EK267" s="16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6"/>
      <c r="FT267" s="17"/>
      <c r="FU267" s="17"/>
      <c r="FV267" s="17"/>
      <c r="FW267" s="17"/>
      <c r="FX267" s="17"/>
      <c r="FY267" s="17"/>
      <c r="FZ267" s="17"/>
      <c r="GA267" s="16"/>
      <c r="GB267" s="17"/>
      <c r="GC267" s="17"/>
      <c r="GD267" s="17"/>
      <c r="GE267" s="17"/>
      <c r="GF267" s="17"/>
      <c r="GG267" s="17"/>
      <c r="GH267" s="17"/>
      <c r="GI267" s="17"/>
      <c r="GJ267" s="17"/>
      <c r="GK267" s="17"/>
      <c r="GL267" s="17"/>
      <c r="GM267" s="17"/>
      <c r="GN267" s="17"/>
      <c r="GO267" s="17"/>
      <c r="GP267" s="17"/>
      <c r="GQ267" s="17"/>
      <c r="GR267" s="17"/>
      <c r="GS267" s="17"/>
      <c r="GT267" s="17"/>
      <c r="GU267" s="17"/>
      <c r="GV267" s="17"/>
      <c r="GW267" s="17"/>
      <c r="GX267" s="17"/>
      <c r="GY267" s="17"/>
      <c r="GZ267" s="17"/>
      <c r="HA267" s="17"/>
      <c r="HB267" s="17"/>
      <c r="HC267" s="17"/>
      <c r="HD267" s="17"/>
      <c r="HE267" s="17"/>
      <c r="HF267" s="17"/>
      <c r="HG267" s="17"/>
      <c r="HH267" s="17"/>
    </row>
    <row r="268" spans="1:216">
      <c r="A268" s="16"/>
      <c r="B268" s="17"/>
      <c r="C268" s="17"/>
      <c r="D268" s="17"/>
      <c r="E268" s="17"/>
      <c r="F268" s="17"/>
      <c r="G268" s="17"/>
      <c r="H268" s="17"/>
      <c r="I268" s="16"/>
      <c r="J268" s="17"/>
      <c r="K268" s="17"/>
      <c r="L268" s="17"/>
      <c r="M268" s="17"/>
      <c r="N268" s="16"/>
      <c r="O268" s="17"/>
      <c r="P268" s="17"/>
      <c r="Q268" s="17"/>
      <c r="R268" s="17"/>
      <c r="S268" s="17"/>
      <c r="T268" s="17"/>
      <c r="U268" s="17"/>
      <c r="V268" s="16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6"/>
      <c r="CN268" s="17"/>
      <c r="CO268" s="17"/>
      <c r="CP268" s="17"/>
      <c r="CQ268" s="17"/>
      <c r="CR268" s="17"/>
      <c r="CS268" s="17"/>
      <c r="CT268" s="17"/>
      <c r="CU268" s="16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6"/>
      <c r="ED268" s="17"/>
      <c r="EE268" s="17"/>
      <c r="EF268" s="17"/>
      <c r="EG268" s="17"/>
      <c r="EH268" s="17"/>
      <c r="EI268" s="17"/>
      <c r="EJ268" s="17"/>
      <c r="EK268" s="16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6"/>
      <c r="FT268" s="17"/>
      <c r="FU268" s="17"/>
      <c r="FV268" s="17"/>
      <c r="FW268" s="17"/>
      <c r="FX268" s="17"/>
      <c r="FY268" s="17"/>
      <c r="FZ268" s="17"/>
      <c r="GA268" s="16"/>
      <c r="GB268" s="17"/>
      <c r="GC268" s="17"/>
      <c r="GD268" s="17"/>
      <c r="GE268" s="17"/>
      <c r="GF268" s="17"/>
      <c r="GG268" s="17"/>
      <c r="GH268" s="17"/>
      <c r="GI268" s="17"/>
      <c r="GJ268" s="17"/>
      <c r="GK268" s="17"/>
      <c r="GL268" s="17"/>
      <c r="GM268" s="17"/>
      <c r="GN268" s="17"/>
      <c r="GO268" s="17"/>
      <c r="GP268" s="17"/>
      <c r="GQ268" s="17"/>
      <c r="GR268" s="17"/>
      <c r="GS268" s="17"/>
      <c r="GT268" s="17"/>
      <c r="GU268" s="17"/>
      <c r="GV268" s="17"/>
      <c r="GW268" s="17"/>
      <c r="GX268" s="17"/>
      <c r="GY268" s="17"/>
      <c r="GZ268" s="17"/>
      <c r="HA268" s="17"/>
      <c r="HB268" s="17"/>
      <c r="HC268" s="17"/>
      <c r="HD268" s="17"/>
      <c r="HE268" s="17"/>
      <c r="HF268" s="17"/>
      <c r="HG268" s="17"/>
      <c r="HH268" s="17"/>
    </row>
    <row r="269" spans="1:216">
      <c r="A269" s="16"/>
      <c r="B269" s="17"/>
      <c r="C269" s="17"/>
      <c r="D269" s="17"/>
      <c r="E269" s="17"/>
      <c r="F269" s="17"/>
      <c r="G269" s="17"/>
      <c r="H269" s="17"/>
      <c r="I269" s="16"/>
      <c r="J269" s="17"/>
      <c r="K269" s="17"/>
      <c r="L269" s="17"/>
      <c r="M269" s="17"/>
      <c r="N269" s="16"/>
      <c r="O269" s="17"/>
      <c r="P269" s="17"/>
      <c r="Q269" s="17"/>
      <c r="R269" s="17"/>
      <c r="S269" s="17"/>
      <c r="T269" s="17"/>
      <c r="U269" s="17"/>
      <c r="V269" s="16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6"/>
      <c r="CN269" s="17"/>
      <c r="CO269" s="17"/>
      <c r="CP269" s="17"/>
      <c r="CQ269" s="17"/>
      <c r="CR269" s="17"/>
      <c r="CS269" s="17"/>
      <c r="CT269" s="17"/>
      <c r="CU269" s="16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6"/>
      <c r="ED269" s="17"/>
      <c r="EE269" s="17"/>
      <c r="EF269" s="17"/>
      <c r="EG269" s="17"/>
      <c r="EH269" s="17"/>
      <c r="EI269" s="17"/>
      <c r="EJ269" s="17"/>
      <c r="EK269" s="16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6"/>
      <c r="FT269" s="17"/>
      <c r="FU269" s="17"/>
      <c r="FV269" s="17"/>
      <c r="FW269" s="17"/>
      <c r="FX269" s="17"/>
      <c r="FY269" s="17"/>
      <c r="FZ269" s="17"/>
      <c r="GA269" s="16"/>
      <c r="GB269" s="17"/>
      <c r="GC269" s="17"/>
      <c r="GD269" s="17"/>
      <c r="GE269" s="17"/>
      <c r="GF269" s="17"/>
      <c r="GG269" s="17"/>
      <c r="GH269" s="17"/>
      <c r="GI269" s="17"/>
      <c r="GJ269" s="17"/>
      <c r="GK269" s="17"/>
      <c r="GL269" s="17"/>
      <c r="GM269" s="17"/>
      <c r="GN269" s="17"/>
      <c r="GO269" s="17"/>
      <c r="GP269" s="17"/>
      <c r="GQ269" s="17"/>
      <c r="GR269" s="17"/>
      <c r="GS269" s="17"/>
      <c r="GT269" s="17"/>
      <c r="GU269" s="17"/>
      <c r="GV269" s="17"/>
      <c r="GW269" s="17"/>
      <c r="GX269" s="17"/>
      <c r="GY269" s="17"/>
      <c r="GZ269" s="17"/>
      <c r="HA269" s="17"/>
      <c r="HB269" s="17"/>
      <c r="HC269" s="17"/>
      <c r="HD269" s="17"/>
      <c r="HE269" s="17"/>
      <c r="HF269" s="17"/>
      <c r="HG269" s="17"/>
      <c r="HH269" s="17"/>
    </row>
    <row r="270" spans="1:216">
      <c r="A270" s="16"/>
      <c r="B270" s="17"/>
      <c r="C270" s="17"/>
      <c r="D270" s="17"/>
      <c r="E270" s="17"/>
      <c r="F270" s="17"/>
      <c r="G270" s="17"/>
      <c r="H270" s="17"/>
      <c r="I270" s="16"/>
      <c r="J270" s="17"/>
      <c r="K270" s="17"/>
      <c r="L270" s="17"/>
      <c r="M270" s="17"/>
      <c r="N270" s="16"/>
      <c r="O270" s="17"/>
      <c r="P270" s="17"/>
      <c r="Q270" s="17"/>
      <c r="R270" s="17"/>
      <c r="S270" s="17"/>
      <c r="T270" s="17"/>
      <c r="U270" s="17"/>
      <c r="V270" s="16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6"/>
      <c r="CN270" s="17"/>
      <c r="CO270" s="17"/>
      <c r="CP270" s="17"/>
      <c r="CQ270" s="17"/>
      <c r="CR270" s="17"/>
      <c r="CS270" s="17"/>
      <c r="CT270" s="17"/>
      <c r="CU270" s="16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6"/>
      <c r="ED270" s="17"/>
      <c r="EE270" s="17"/>
      <c r="EF270" s="17"/>
      <c r="EG270" s="17"/>
      <c r="EH270" s="17"/>
      <c r="EI270" s="17"/>
      <c r="EJ270" s="17"/>
      <c r="EK270" s="16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6"/>
      <c r="FT270" s="17"/>
      <c r="FU270" s="17"/>
      <c r="FV270" s="17"/>
      <c r="FW270" s="17"/>
      <c r="FX270" s="17"/>
      <c r="FY270" s="17"/>
      <c r="FZ270" s="17"/>
      <c r="GA270" s="16"/>
      <c r="GB270" s="17"/>
      <c r="GC270" s="17"/>
      <c r="GD270" s="17"/>
      <c r="GE270" s="17"/>
      <c r="GF270" s="17"/>
      <c r="GG270" s="17"/>
      <c r="GH270" s="17"/>
      <c r="GI270" s="17"/>
      <c r="GJ270" s="17"/>
      <c r="GK270" s="17"/>
      <c r="GL270" s="17"/>
      <c r="GM270" s="17"/>
      <c r="GN270" s="17"/>
      <c r="GO270" s="17"/>
      <c r="GP270" s="17"/>
      <c r="GQ270" s="17"/>
      <c r="GR270" s="17"/>
      <c r="GS270" s="17"/>
      <c r="GT270" s="17"/>
      <c r="GU270" s="17"/>
      <c r="GV270" s="17"/>
      <c r="GW270" s="17"/>
      <c r="GX270" s="17"/>
      <c r="GY270" s="17"/>
      <c r="GZ270" s="17"/>
      <c r="HA270" s="17"/>
      <c r="HB270" s="17"/>
      <c r="HC270" s="17"/>
      <c r="HD270" s="17"/>
      <c r="HE270" s="17"/>
      <c r="HF270" s="17"/>
      <c r="HG270" s="17"/>
      <c r="HH270" s="17"/>
    </row>
    <row r="271" spans="1:216">
      <c r="A271" s="16"/>
      <c r="B271" s="17"/>
      <c r="C271" s="17"/>
      <c r="D271" s="17"/>
      <c r="E271" s="17"/>
      <c r="F271" s="17"/>
      <c r="G271" s="17"/>
      <c r="H271" s="17"/>
      <c r="I271" s="16"/>
      <c r="J271" s="17"/>
      <c r="K271" s="17"/>
      <c r="L271" s="17"/>
      <c r="M271" s="17"/>
      <c r="N271" s="16"/>
      <c r="O271" s="17"/>
      <c r="P271" s="17"/>
      <c r="Q271" s="17"/>
      <c r="R271" s="17"/>
      <c r="S271" s="17"/>
      <c r="T271" s="17"/>
      <c r="U271" s="17"/>
      <c r="V271" s="16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6"/>
      <c r="CN271" s="17"/>
      <c r="CO271" s="17"/>
      <c r="CP271" s="17"/>
      <c r="CQ271" s="17"/>
      <c r="CR271" s="17"/>
      <c r="CS271" s="17"/>
      <c r="CT271" s="17"/>
      <c r="CU271" s="16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6"/>
      <c r="ED271" s="17"/>
      <c r="EE271" s="17"/>
      <c r="EF271" s="17"/>
      <c r="EG271" s="17"/>
      <c r="EH271" s="17"/>
      <c r="EI271" s="17"/>
      <c r="EJ271" s="17"/>
      <c r="EK271" s="16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6"/>
      <c r="FT271" s="17"/>
      <c r="FU271" s="17"/>
      <c r="FV271" s="17"/>
      <c r="FW271" s="17"/>
      <c r="FX271" s="17"/>
      <c r="FY271" s="17"/>
      <c r="FZ271" s="17"/>
      <c r="GA271" s="16"/>
      <c r="GB271" s="17"/>
      <c r="GC271" s="17"/>
      <c r="GD271" s="17"/>
      <c r="GE271" s="17"/>
      <c r="GF271" s="17"/>
      <c r="GG271" s="17"/>
      <c r="GH271" s="17"/>
      <c r="GI271" s="17"/>
      <c r="GJ271" s="17"/>
      <c r="GK271" s="17"/>
      <c r="GL271" s="17"/>
      <c r="GM271" s="17"/>
      <c r="GN271" s="17"/>
      <c r="GO271" s="17"/>
      <c r="GP271" s="17"/>
      <c r="GQ271" s="17"/>
      <c r="GR271" s="17"/>
      <c r="GS271" s="17"/>
      <c r="GT271" s="17"/>
      <c r="GU271" s="17"/>
      <c r="GV271" s="17"/>
      <c r="GW271" s="17"/>
      <c r="GX271" s="17"/>
      <c r="GY271" s="17"/>
      <c r="GZ271" s="17"/>
      <c r="HA271" s="17"/>
      <c r="HB271" s="17"/>
      <c r="HC271" s="17"/>
      <c r="HD271" s="17"/>
      <c r="HE271" s="17"/>
      <c r="HF271" s="17"/>
      <c r="HG271" s="17"/>
      <c r="HH271" s="17"/>
    </row>
    <row r="272" spans="1:216">
      <c r="A272" s="16"/>
      <c r="B272" s="17"/>
      <c r="C272" s="17"/>
      <c r="D272" s="17"/>
      <c r="E272" s="17"/>
      <c r="F272" s="17"/>
      <c r="G272" s="17"/>
      <c r="H272" s="17"/>
      <c r="I272" s="16"/>
      <c r="J272" s="17"/>
      <c r="K272" s="17"/>
      <c r="L272" s="17"/>
      <c r="M272" s="17"/>
      <c r="N272" s="16"/>
      <c r="O272" s="17"/>
      <c r="P272" s="17"/>
      <c r="Q272" s="17"/>
      <c r="R272" s="17"/>
      <c r="S272" s="17"/>
      <c r="T272" s="17"/>
      <c r="U272" s="17"/>
      <c r="V272" s="16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6"/>
      <c r="CN272" s="17"/>
      <c r="CO272" s="17"/>
      <c r="CP272" s="17"/>
      <c r="CQ272" s="17"/>
      <c r="CR272" s="17"/>
      <c r="CS272" s="17"/>
      <c r="CT272" s="17"/>
      <c r="CU272" s="16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6"/>
      <c r="ED272" s="17"/>
      <c r="EE272" s="17"/>
      <c r="EF272" s="17"/>
      <c r="EG272" s="17"/>
      <c r="EH272" s="17"/>
      <c r="EI272" s="17"/>
      <c r="EJ272" s="17"/>
      <c r="EK272" s="16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6"/>
      <c r="FT272" s="17"/>
      <c r="FU272" s="17"/>
      <c r="FV272" s="17"/>
      <c r="FW272" s="17"/>
      <c r="FX272" s="17"/>
      <c r="FY272" s="17"/>
      <c r="FZ272" s="17"/>
      <c r="GA272" s="16"/>
      <c r="GB272" s="17"/>
      <c r="GC272" s="17"/>
      <c r="GD272" s="17"/>
      <c r="GE272" s="17"/>
      <c r="GF272" s="17"/>
      <c r="GG272" s="17"/>
      <c r="GH272" s="17"/>
      <c r="GI272" s="17"/>
      <c r="GJ272" s="17"/>
      <c r="GK272" s="17"/>
      <c r="GL272" s="17"/>
      <c r="GM272" s="17"/>
      <c r="GN272" s="17"/>
      <c r="GO272" s="17"/>
      <c r="GP272" s="17"/>
      <c r="GQ272" s="17"/>
      <c r="GR272" s="17"/>
      <c r="GS272" s="17"/>
      <c r="GT272" s="17"/>
      <c r="GU272" s="17"/>
      <c r="GV272" s="17"/>
      <c r="GW272" s="17"/>
      <c r="GX272" s="17"/>
      <c r="GY272" s="17"/>
      <c r="GZ272" s="17"/>
      <c r="HA272" s="17"/>
      <c r="HB272" s="17"/>
      <c r="HC272" s="17"/>
      <c r="HD272" s="17"/>
      <c r="HE272" s="17"/>
      <c r="HF272" s="17"/>
      <c r="HG272" s="17"/>
      <c r="HH272" s="17"/>
    </row>
    <row r="273" spans="1:216">
      <c r="A273" s="16"/>
      <c r="B273" s="17"/>
      <c r="C273" s="17"/>
      <c r="D273" s="17"/>
      <c r="E273" s="17"/>
      <c r="F273" s="17"/>
      <c r="G273" s="17"/>
      <c r="H273" s="17"/>
      <c r="I273" s="16"/>
      <c r="J273" s="17"/>
      <c r="K273" s="17"/>
      <c r="L273" s="17"/>
      <c r="M273" s="17"/>
      <c r="N273" s="16"/>
      <c r="O273" s="17"/>
      <c r="P273" s="17"/>
      <c r="Q273" s="17"/>
      <c r="R273" s="17"/>
      <c r="S273" s="17"/>
      <c r="T273" s="17"/>
      <c r="U273" s="17"/>
      <c r="V273" s="16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6"/>
      <c r="CN273" s="17"/>
      <c r="CO273" s="17"/>
      <c r="CP273" s="17"/>
      <c r="CQ273" s="17"/>
      <c r="CR273" s="17"/>
      <c r="CS273" s="17"/>
      <c r="CT273" s="17"/>
      <c r="CU273" s="16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6"/>
      <c r="ED273" s="17"/>
      <c r="EE273" s="17"/>
      <c r="EF273" s="17"/>
      <c r="EG273" s="17"/>
      <c r="EH273" s="17"/>
      <c r="EI273" s="17"/>
      <c r="EJ273" s="17"/>
      <c r="EK273" s="16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6"/>
      <c r="FT273" s="17"/>
      <c r="FU273" s="17"/>
      <c r="FV273" s="17"/>
      <c r="FW273" s="17"/>
      <c r="FX273" s="17"/>
      <c r="FY273" s="17"/>
      <c r="FZ273" s="17"/>
      <c r="GA273" s="16"/>
      <c r="GB273" s="17"/>
      <c r="GC273" s="17"/>
      <c r="GD273" s="17"/>
      <c r="GE273" s="17"/>
      <c r="GF273" s="17"/>
      <c r="GG273" s="17"/>
      <c r="GH273" s="17"/>
      <c r="GI273" s="17"/>
      <c r="GJ273" s="17"/>
      <c r="GK273" s="17"/>
      <c r="GL273" s="17"/>
      <c r="GM273" s="17"/>
      <c r="GN273" s="17"/>
      <c r="GO273" s="17"/>
      <c r="GP273" s="17"/>
      <c r="GQ273" s="17"/>
      <c r="GR273" s="17"/>
      <c r="GS273" s="17"/>
      <c r="GT273" s="17"/>
      <c r="GU273" s="17"/>
      <c r="GV273" s="17"/>
      <c r="GW273" s="17"/>
      <c r="GX273" s="17"/>
      <c r="GY273" s="17"/>
      <c r="GZ273" s="17"/>
      <c r="HA273" s="17"/>
      <c r="HB273" s="17"/>
      <c r="HC273" s="17"/>
      <c r="HD273" s="17"/>
      <c r="HE273" s="17"/>
      <c r="HF273" s="17"/>
      <c r="HG273" s="17"/>
      <c r="HH273" s="17"/>
    </row>
    <row r="274" spans="1:216">
      <c r="A274" s="16"/>
      <c r="B274" s="17"/>
      <c r="C274" s="17"/>
      <c r="D274" s="17"/>
      <c r="E274" s="17"/>
      <c r="F274" s="17"/>
      <c r="G274" s="17"/>
      <c r="H274" s="17"/>
      <c r="I274" s="16"/>
      <c r="J274" s="17"/>
      <c r="K274" s="17"/>
      <c r="L274" s="17"/>
      <c r="M274" s="17"/>
      <c r="N274" s="16"/>
      <c r="O274" s="17"/>
      <c r="P274" s="17"/>
      <c r="Q274" s="17"/>
      <c r="R274" s="17"/>
      <c r="S274" s="17"/>
      <c r="T274" s="17"/>
      <c r="U274" s="17"/>
      <c r="V274" s="16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6"/>
      <c r="CN274" s="17"/>
      <c r="CO274" s="17"/>
      <c r="CP274" s="17"/>
      <c r="CQ274" s="17"/>
      <c r="CR274" s="17"/>
      <c r="CS274" s="17"/>
      <c r="CT274" s="17"/>
      <c r="CU274" s="16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6"/>
      <c r="ED274" s="17"/>
      <c r="EE274" s="17"/>
      <c r="EF274" s="17"/>
      <c r="EG274" s="17"/>
      <c r="EH274" s="17"/>
      <c r="EI274" s="17"/>
      <c r="EJ274" s="17"/>
      <c r="EK274" s="16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6"/>
      <c r="FT274" s="17"/>
      <c r="FU274" s="17"/>
      <c r="FV274" s="17"/>
      <c r="FW274" s="17"/>
      <c r="FX274" s="17"/>
      <c r="FY274" s="17"/>
      <c r="FZ274" s="17"/>
      <c r="GA274" s="16"/>
      <c r="GB274" s="17"/>
      <c r="GC274" s="17"/>
      <c r="GD274" s="17"/>
      <c r="GE274" s="17"/>
      <c r="GF274" s="17"/>
      <c r="GG274" s="17"/>
      <c r="GH274" s="17"/>
      <c r="GI274" s="17"/>
      <c r="GJ274" s="17"/>
      <c r="GK274" s="17"/>
      <c r="GL274" s="17"/>
      <c r="GM274" s="17"/>
      <c r="GN274" s="17"/>
      <c r="GO274" s="17"/>
      <c r="GP274" s="17"/>
      <c r="GQ274" s="17"/>
      <c r="GR274" s="17"/>
      <c r="GS274" s="17"/>
      <c r="GT274" s="17"/>
      <c r="GU274" s="17"/>
      <c r="GV274" s="17"/>
      <c r="GW274" s="17"/>
      <c r="GX274" s="17"/>
      <c r="GY274" s="17"/>
      <c r="GZ274" s="17"/>
      <c r="HA274" s="17"/>
      <c r="HB274" s="17"/>
      <c r="HC274" s="17"/>
      <c r="HD274" s="17"/>
      <c r="HE274" s="17"/>
      <c r="HF274" s="17"/>
      <c r="HG274" s="17"/>
      <c r="HH274" s="17"/>
    </row>
    <row r="275" spans="1:216">
      <c r="A275" s="16"/>
      <c r="B275" s="17"/>
      <c r="C275" s="17"/>
      <c r="D275" s="17"/>
      <c r="E275" s="17"/>
      <c r="F275" s="17"/>
      <c r="G275" s="17"/>
      <c r="H275" s="17"/>
      <c r="I275" s="16"/>
      <c r="J275" s="17"/>
      <c r="K275" s="17"/>
      <c r="L275" s="17"/>
      <c r="M275" s="17"/>
      <c r="N275" s="16"/>
      <c r="O275" s="17"/>
      <c r="P275" s="17"/>
      <c r="Q275" s="17"/>
      <c r="R275" s="17"/>
      <c r="S275" s="17"/>
      <c r="T275" s="17"/>
      <c r="U275" s="17"/>
      <c r="V275" s="16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6"/>
      <c r="CN275" s="17"/>
      <c r="CO275" s="17"/>
      <c r="CP275" s="17"/>
      <c r="CQ275" s="17"/>
      <c r="CR275" s="17"/>
      <c r="CS275" s="17"/>
      <c r="CT275" s="17"/>
      <c r="CU275" s="16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6"/>
      <c r="ED275" s="17"/>
      <c r="EE275" s="17"/>
      <c r="EF275" s="17"/>
      <c r="EG275" s="17"/>
      <c r="EH275" s="17"/>
      <c r="EI275" s="17"/>
      <c r="EJ275" s="17"/>
      <c r="EK275" s="16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6"/>
      <c r="FT275" s="17"/>
      <c r="FU275" s="17"/>
      <c r="FV275" s="17"/>
      <c r="FW275" s="17"/>
      <c r="FX275" s="17"/>
      <c r="FY275" s="17"/>
      <c r="FZ275" s="17"/>
      <c r="GA275" s="16"/>
      <c r="GB275" s="17"/>
      <c r="GC275" s="17"/>
      <c r="GD275" s="17"/>
      <c r="GE275" s="17"/>
      <c r="GF275" s="17"/>
      <c r="GG275" s="17"/>
      <c r="GH275" s="17"/>
      <c r="GI275" s="17"/>
      <c r="GJ275" s="17"/>
      <c r="GK275" s="17"/>
      <c r="GL275" s="17"/>
      <c r="GM275" s="17"/>
      <c r="GN275" s="17"/>
      <c r="GO275" s="17"/>
      <c r="GP275" s="17"/>
      <c r="GQ275" s="17"/>
      <c r="GR275" s="17"/>
      <c r="GS275" s="17"/>
      <c r="GT275" s="17"/>
      <c r="GU275" s="17"/>
      <c r="GV275" s="17"/>
      <c r="GW275" s="17"/>
      <c r="GX275" s="17"/>
      <c r="GY275" s="17"/>
      <c r="GZ275" s="17"/>
      <c r="HA275" s="17"/>
      <c r="HB275" s="17"/>
      <c r="HC275" s="17"/>
      <c r="HD275" s="17"/>
      <c r="HE275" s="17"/>
      <c r="HF275" s="17"/>
      <c r="HG275" s="17"/>
      <c r="HH275" s="17"/>
    </row>
    <row r="276" spans="1:216">
      <c r="A276" s="16"/>
      <c r="B276" s="17"/>
      <c r="C276" s="17"/>
      <c r="D276" s="17"/>
      <c r="E276" s="17"/>
      <c r="F276" s="17"/>
      <c r="G276" s="17"/>
      <c r="H276" s="17"/>
      <c r="I276" s="16"/>
      <c r="J276" s="17"/>
      <c r="K276" s="17"/>
      <c r="L276" s="17"/>
      <c r="M276" s="17"/>
      <c r="N276" s="16"/>
      <c r="O276" s="17"/>
      <c r="P276" s="17"/>
      <c r="Q276" s="17"/>
      <c r="R276" s="17"/>
      <c r="S276" s="17"/>
      <c r="T276" s="17"/>
      <c r="U276" s="17"/>
      <c r="V276" s="16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6"/>
      <c r="CN276" s="17"/>
      <c r="CO276" s="17"/>
      <c r="CP276" s="17"/>
      <c r="CQ276" s="17"/>
      <c r="CR276" s="17"/>
      <c r="CS276" s="17"/>
      <c r="CT276" s="17"/>
      <c r="CU276" s="16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6"/>
      <c r="ED276" s="17"/>
      <c r="EE276" s="17"/>
      <c r="EF276" s="17"/>
      <c r="EG276" s="17"/>
      <c r="EH276" s="17"/>
      <c r="EI276" s="17"/>
      <c r="EJ276" s="17"/>
      <c r="EK276" s="16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6"/>
      <c r="FT276" s="17"/>
      <c r="FU276" s="17"/>
      <c r="FV276" s="17"/>
      <c r="FW276" s="17"/>
      <c r="FX276" s="17"/>
      <c r="FY276" s="17"/>
      <c r="FZ276" s="17"/>
      <c r="GA276" s="16"/>
      <c r="GB276" s="17"/>
      <c r="GC276" s="17"/>
      <c r="GD276" s="17"/>
      <c r="GE276" s="17"/>
      <c r="GF276" s="17"/>
      <c r="GG276" s="17"/>
      <c r="GH276" s="17"/>
      <c r="GI276" s="17"/>
      <c r="GJ276" s="17"/>
      <c r="GK276" s="17"/>
      <c r="GL276" s="17"/>
      <c r="GM276" s="17"/>
      <c r="GN276" s="17"/>
      <c r="GO276" s="17"/>
      <c r="GP276" s="17"/>
      <c r="GQ276" s="17"/>
      <c r="GR276" s="17"/>
      <c r="GS276" s="17"/>
      <c r="GT276" s="17"/>
      <c r="GU276" s="17"/>
      <c r="GV276" s="17"/>
      <c r="GW276" s="17"/>
      <c r="GX276" s="17"/>
      <c r="GY276" s="17"/>
      <c r="GZ276" s="17"/>
      <c r="HA276" s="17"/>
      <c r="HB276" s="17"/>
      <c r="HC276" s="17"/>
      <c r="HD276" s="17"/>
      <c r="HE276" s="17"/>
      <c r="HF276" s="17"/>
      <c r="HG276" s="17"/>
      <c r="HH276" s="17"/>
    </row>
    <row r="277" spans="1:216">
      <c r="A277" s="16"/>
      <c r="B277" s="17"/>
      <c r="C277" s="17"/>
      <c r="D277" s="17"/>
      <c r="E277" s="17"/>
      <c r="F277" s="17"/>
      <c r="G277" s="17"/>
      <c r="H277" s="17"/>
      <c r="I277" s="16"/>
      <c r="J277" s="17"/>
      <c r="K277" s="17"/>
      <c r="L277" s="17"/>
      <c r="M277" s="17"/>
      <c r="N277" s="16"/>
      <c r="O277" s="17"/>
      <c r="P277" s="17"/>
      <c r="Q277" s="17"/>
      <c r="R277" s="17"/>
      <c r="S277" s="17"/>
      <c r="T277" s="17"/>
      <c r="U277" s="17"/>
      <c r="V277" s="16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6"/>
      <c r="CN277" s="17"/>
      <c r="CO277" s="17"/>
      <c r="CP277" s="17"/>
      <c r="CQ277" s="17"/>
      <c r="CR277" s="17"/>
      <c r="CS277" s="17"/>
      <c r="CT277" s="17"/>
      <c r="CU277" s="16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6"/>
      <c r="ED277" s="17"/>
      <c r="EE277" s="17"/>
      <c r="EF277" s="17"/>
      <c r="EG277" s="17"/>
      <c r="EH277" s="17"/>
      <c r="EI277" s="17"/>
      <c r="EJ277" s="17"/>
      <c r="EK277" s="16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6"/>
      <c r="FT277" s="17"/>
      <c r="FU277" s="17"/>
      <c r="FV277" s="17"/>
      <c r="FW277" s="17"/>
      <c r="FX277" s="17"/>
      <c r="FY277" s="17"/>
      <c r="FZ277" s="17"/>
      <c r="GA277" s="16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</row>
    <row r="278" spans="1:216">
      <c r="A278" s="16"/>
      <c r="B278" s="17"/>
      <c r="C278" s="17"/>
      <c r="D278" s="17"/>
      <c r="E278" s="17"/>
      <c r="F278" s="17"/>
      <c r="G278" s="17"/>
      <c r="H278" s="17"/>
      <c r="I278" s="16"/>
      <c r="J278" s="17"/>
      <c r="K278" s="17"/>
      <c r="L278" s="17"/>
      <c r="M278" s="17"/>
      <c r="N278" s="16"/>
      <c r="O278" s="17"/>
      <c r="P278" s="17"/>
      <c r="Q278" s="17"/>
      <c r="R278" s="17"/>
      <c r="S278" s="17"/>
      <c r="T278" s="17"/>
      <c r="U278" s="17"/>
      <c r="V278" s="16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6"/>
      <c r="CN278" s="17"/>
      <c r="CO278" s="17"/>
      <c r="CP278" s="17"/>
      <c r="CQ278" s="17"/>
      <c r="CR278" s="17"/>
      <c r="CS278" s="17"/>
      <c r="CT278" s="17"/>
      <c r="CU278" s="16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6"/>
      <c r="ED278" s="17"/>
      <c r="EE278" s="17"/>
      <c r="EF278" s="17"/>
      <c r="EG278" s="17"/>
      <c r="EH278" s="17"/>
      <c r="EI278" s="17"/>
      <c r="EJ278" s="17"/>
      <c r="EK278" s="16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6"/>
      <c r="FT278" s="17"/>
      <c r="FU278" s="17"/>
      <c r="FV278" s="17"/>
      <c r="FW278" s="17"/>
      <c r="FX278" s="17"/>
      <c r="FY278" s="17"/>
      <c r="FZ278" s="17"/>
      <c r="GA278" s="16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</row>
    <row r="279" spans="1:216">
      <c r="A279" s="16"/>
      <c r="B279" s="17"/>
      <c r="C279" s="17"/>
      <c r="D279" s="17"/>
      <c r="E279" s="17"/>
      <c r="F279" s="17"/>
      <c r="G279" s="17"/>
      <c r="H279" s="17"/>
      <c r="I279" s="16"/>
      <c r="J279" s="17"/>
      <c r="K279" s="17"/>
      <c r="L279" s="17"/>
      <c r="M279" s="17"/>
      <c r="N279" s="16"/>
      <c r="O279" s="17"/>
      <c r="P279" s="17"/>
      <c r="Q279" s="17"/>
      <c r="R279" s="17"/>
      <c r="S279" s="17"/>
      <c r="T279" s="17"/>
      <c r="U279" s="17"/>
      <c r="V279" s="16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6"/>
      <c r="CN279" s="17"/>
      <c r="CO279" s="17"/>
      <c r="CP279" s="17"/>
      <c r="CQ279" s="17"/>
      <c r="CR279" s="17"/>
      <c r="CS279" s="17"/>
      <c r="CT279" s="17"/>
      <c r="CU279" s="16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6"/>
      <c r="ED279" s="17"/>
      <c r="EE279" s="17"/>
      <c r="EF279" s="17"/>
      <c r="EG279" s="17"/>
      <c r="EH279" s="17"/>
      <c r="EI279" s="17"/>
      <c r="EJ279" s="17"/>
      <c r="EK279" s="16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6"/>
      <c r="FT279" s="17"/>
      <c r="FU279" s="17"/>
      <c r="FV279" s="17"/>
      <c r="FW279" s="17"/>
      <c r="FX279" s="17"/>
      <c r="FY279" s="17"/>
      <c r="FZ279" s="17"/>
      <c r="GA279" s="16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</row>
    <row r="280" spans="1:216">
      <c r="A280" s="16"/>
      <c r="B280" s="17"/>
      <c r="C280" s="17"/>
      <c r="D280" s="17"/>
      <c r="E280" s="17"/>
      <c r="F280" s="17"/>
      <c r="G280" s="17"/>
      <c r="H280" s="17"/>
      <c r="I280" s="16"/>
      <c r="J280" s="17"/>
      <c r="K280" s="17"/>
      <c r="L280" s="17"/>
      <c r="M280" s="17"/>
      <c r="N280" s="16"/>
      <c r="O280" s="17"/>
      <c r="P280" s="17"/>
      <c r="Q280" s="17"/>
      <c r="R280" s="17"/>
      <c r="S280" s="17"/>
      <c r="T280" s="17"/>
      <c r="U280" s="17"/>
      <c r="V280" s="16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6"/>
      <c r="CN280" s="17"/>
      <c r="CO280" s="17"/>
      <c r="CP280" s="17"/>
      <c r="CQ280" s="17"/>
      <c r="CR280" s="17"/>
      <c r="CS280" s="17"/>
      <c r="CT280" s="17"/>
      <c r="CU280" s="16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6"/>
      <c r="ED280" s="17"/>
      <c r="EE280" s="17"/>
      <c r="EF280" s="17"/>
      <c r="EG280" s="17"/>
      <c r="EH280" s="17"/>
      <c r="EI280" s="17"/>
      <c r="EJ280" s="17"/>
      <c r="EK280" s="16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6"/>
      <c r="FT280" s="17"/>
      <c r="FU280" s="17"/>
      <c r="FV280" s="17"/>
      <c r="FW280" s="17"/>
      <c r="FX280" s="17"/>
      <c r="FY280" s="17"/>
      <c r="FZ280" s="17"/>
      <c r="GA280" s="16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</row>
    <row r="281" spans="1:216">
      <c r="A281" s="16"/>
      <c r="B281" s="17"/>
      <c r="C281" s="17"/>
      <c r="D281" s="17"/>
      <c r="E281" s="17"/>
      <c r="F281" s="17"/>
      <c r="G281" s="17"/>
      <c r="H281" s="17"/>
      <c r="I281" s="16"/>
      <c r="J281" s="17"/>
      <c r="K281" s="17"/>
      <c r="L281" s="17"/>
      <c r="M281" s="17"/>
      <c r="N281" s="16"/>
      <c r="O281" s="17"/>
      <c r="P281" s="17"/>
      <c r="Q281" s="17"/>
      <c r="R281" s="17"/>
      <c r="S281" s="17"/>
      <c r="T281" s="17"/>
      <c r="U281" s="17"/>
      <c r="V281" s="16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6"/>
      <c r="CN281" s="17"/>
      <c r="CO281" s="17"/>
      <c r="CP281" s="17"/>
      <c r="CQ281" s="17"/>
      <c r="CR281" s="17"/>
      <c r="CS281" s="17"/>
      <c r="CT281" s="17"/>
      <c r="CU281" s="16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6"/>
      <c r="ED281" s="17"/>
      <c r="EE281" s="17"/>
      <c r="EF281" s="17"/>
      <c r="EG281" s="17"/>
      <c r="EH281" s="17"/>
      <c r="EI281" s="17"/>
      <c r="EJ281" s="17"/>
      <c r="EK281" s="16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6"/>
      <c r="FT281" s="17"/>
      <c r="FU281" s="17"/>
      <c r="FV281" s="17"/>
      <c r="FW281" s="17"/>
      <c r="FX281" s="17"/>
      <c r="FY281" s="17"/>
      <c r="FZ281" s="17"/>
      <c r="GA281" s="16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</row>
    <row r="282" spans="1:216">
      <c r="A282" s="16"/>
      <c r="B282" s="17"/>
      <c r="C282" s="17"/>
      <c r="D282" s="17"/>
      <c r="E282" s="17"/>
      <c r="F282" s="17"/>
      <c r="G282" s="17"/>
      <c r="H282" s="17"/>
      <c r="I282" s="16"/>
      <c r="J282" s="17"/>
      <c r="K282" s="17"/>
      <c r="L282" s="17"/>
      <c r="M282" s="17"/>
      <c r="N282" s="16"/>
      <c r="O282" s="17"/>
      <c r="P282" s="17"/>
      <c r="Q282" s="17"/>
      <c r="R282" s="17"/>
      <c r="S282" s="17"/>
      <c r="T282" s="17"/>
      <c r="U282" s="17"/>
      <c r="V282" s="16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6"/>
      <c r="CN282" s="17"/>
      <c r="CO282" s="17"/>
      <c r="CP282" s="17"/>
      <c r="CQ282" s="17"/>
      <c r="CR282" s="17"/>
      <c r="CS282" s="17"/>
      <c r="CT282" s="17"/>
      <c r="CU282" s="16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6"/>
      <c r="ED282" s="17"/>
      <c r="EE282" s="17"/>
      <c r="EF282" s="17"/>
      <c r="EG282" s="17"/>
      <c r="EH282" s="17"/>
      <c r="EI282" s="17"/>
      <c r="EJ282" s="17"/>
      <c r="EK282" s="16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6"/>
      <c r="FT282" s="17"/>
      <c r="FU282" s="17"/>
      <c r="FV282" s="17"/>
      <c r="FW282" s="17"/>
      <c r="FX282" s="17"/>
      <c r="FY282" s="17"/>
      <c r="FZ282" s="17"/>
      <c r="GA282" s="16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</row>
    <row r="283" spans="1:216">
      <c r="A283" s="16"/>
      <c r="B283" s="17"/>
      <c r="C283" s="17"/>
      <c r="D283" s="17"/>
      <c r="E283" s="17"/>
      <c r="F283" s="17"/>
      <c r="G283" s="17"/>
      <c r="H283" s="17"/>
      <c r="I283" s="16"/>
      <c r="J283" s="17"/>
      <c r="K283" s="17"/>
      <c r="L283" s="17"/>
      <c r="M283" s="17"/>
      <c r="N283" s="16"/>
      <c r="O283" s="17"/>
      <c r="P283" s="17"/>
      <c r="Q283" s="17"/>
      <c r="R283" s="17"/>
      <c r="S283" s="17"/>
      <c r="T283" s="17"/>
      <c r="U283" s="17"/>
      <c r="V283" s="16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6"/>
      <c r="CN283" s="17"/>
      <c r="CO283" s="17"/>
      <c r="CP283" s="17"/>
      <c r="CQ283" s="17"/>
      <c r="CR283" s="17"/>
      <c r="CS283" s="17"/>
      <c r="CT283" s="17"/>
      <c r="CU283" s="16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6"/>
      <c r="ED283" s="17"/>
      <c r="EE283" s="17"/>
      <c r="EF283" s="17"/>
      <c r="EG283" s="17"/>
      <c r="EH283" s="17"/>
      <c r="EI283" s="17"/>
      <c r="EJ283" s="17"/>
      <c r="EK283" s="16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6"/>
      <c r="FT283" s="17"/>
      <c r="FU283" s="17"/>
      <c r="FV283" s="17"/>
      <c r="FW283" s="17"/>
      <c r="FX283" s="17"/>
      <c r="FY283" s="17"/>
      <c r="FZ283" s="17"/>
      <c r="GA283" s="16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</row>
    <row r="284" spans="1:216">
      <c r="A284" s="16"/>
      <c r="B284" s="17"/>
      <c r="C284" s="17"/>
      <c r="D284" s="17"/>
      <c r="E284" s="17"/>
      <c r="F284" s="17"/>
      <c r="G284" s="17"/>
      <c r="H284" s="17"/>
      <c r="I284" s="16"/>
      <c r="J284" s="17"/>
      <c r="K284" s="17"/>
      <c r="L284" s="17"/>
      <c r="M284" s="17"/>
      <c r="N284" s="16"/>
      <c r="O284" s="17"/>
      <c r="P284" s="17"/>
      <c r="Q284" s="17"/>
      <c r="R284" s="17"/>
      <c r="S284" s="17"/>
      <c r="T284" s="17"/>
      <c r="U284" s="17"/>
      <c r="V284" s="16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6"/>
      <c r="CN284" s="17"/>
      <c r="CO284" s="17"/>
      <c r="CP284" s="17"/>
      <c r="CQ284" s="17"/>
      <c r="CR284" s="17"/>
      <c r="CS284" s="17"/>
      <c r="CT284" s="17"/>
      <c r="CU284" s="16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6"/>
      <c r="ED284" s="17"/>
      <c r="EE284" s="17"/>
      <c r="EF284" s="17"/>
      <c r="EG284" s="17"/>
      <c r="EH284" s="17"/>
      <c r="EI284" s="17"/>
      <c r="EJ284" s="17"/>
      <c r="EK284" s="16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6"/>
      <c r="FT284" s="17"/>
      <c r="FU284" s="17"/>
      <c r="FV284" s="17"/>
      <c r="FW284" s="17"/>
      <c r="FX284" s="17"/>
      <c r="FY284" s="17"/>
      <c r="FZ284" s="17"/>
      <c r="GA284" s="16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</row>
    <row r="285" spans="1:216">
      <c r="A285" s="16"/>
      <c r="B285" s="17"/>
      <c r="C285" s="17"/>
      <c r="D285" s="17"/>
      <c r="E285" s="17"/>
      <c r="F285" s="17"/>
      <c r="G285" s="17"/>
      <c r="H285" s="17"/>
      <c r="I285" s="16"/>
      <c r="J285" s="17"/>
      <c r="K285" s="17"/>
      <c r="L285" s="17"/>
      <c r="M285" s="17"/>
      <c r="N285" s="16"/>
      <c r="O285" s="17"/>
      <c r="P285" s="17"/>
      <c r="Q285" s="17"/>
      <c r="R285" s="17"/>
      <c r="S285" s="17"/>
      <c r="T285" s="17"/>
      <c r="U285" s="17"/>
      <c r="V285" s="16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6"/>
      <c r="CN285" s="17"/>
      <c r="CO285" s="17"/>
      <c r="CP285" s="17"/>
      <c r="CQ285" s="17"/>
      <c r="CR285" s="17"/>
      <c r="CS285" s="17"/>
      <c r="CT285" s="17"/>
      <c r="CU285" s="16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6"/>
      <c r="ED285" s="17"/>
      <c r="EE285" s="17"/>
      <c r="EF285" s="17"/>
      <c r="EG285" s="17"/>
      <c r="EH285" s="17"/>
      <c r="EI285" s="17"/>
      <c r="EJ285" s="17"/>
      <c r="EK285" s="16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6"/>
      <c r="FT285" s="17"/>
      <c r="FU285" s="17"/>
      <c r="FV285" s="17"/>
      <c r="FW285" s="17"/>
      <c r="FX285" s="17"/>
      <c r="FY285" s="17"/>
      <c r="FZ285" s="17"/>
      <c r="GA285" s="16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</row>
    <row r="286" spans="1:216">
      <c r="A286" s="16"/>
      <c r="B286" s="17"/>
      <c r="C286" s="17"/>
      <c r="D286" s="17"/>
      <c r="E286" s="17"/>
      <c r="F286" s="17"/>
      <c r="G286" s="17"/>
      <c r="H286" s="17"/>
      <c r="I286" s="16"/>
      <c r="J286" s="17"/>
      <c r="K286" s="17"/>
      <c r="L286" s="17"/>
      <c r="M286" s="17"/>
      <c r="N286" s="16"/>
      <c r="O286" s="17"/>
      <c r="P286" s="17"/>
      <c r="Q286" s="17"/>
      <c r="R286" s="17"/>
      <c r="S286" s="17"/>
      <c r="T286" s="17"/>
      <c r="U286" s="17"/>
      <c r="V286" s="16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6"/>
      <c r="CN286" s="17"/>
      <c r="CO286" s="17"/>
      <c r="CP286" s="17"/>
      <c r="CQ286" s="17"/>
      <c r="CR286" s="17"/>
      <c r="CS286" s="17"/>
      <c r="CT286" s="17"/>
      <c r="CU286" s="16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6"/>
      <c r="ED286" s="17"/>
      <c r="EE286" s="17"/>
      <c r="EF286" s="17"/>
      <c r="EG286" s="17"/>
      <c r="EH286" s="17"/>
      <c r="EI286" s="17"/>
      <c r="EJ286" s="17"/>
      <c r="EK286" s="16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6"/>
      <c r="FT286" s="17"/>
      <c r="FU286" s="17"/>
      <c r="FV286" s="17"/>
      <c r="FW286" s="17"/>
      <c r="FX286" s="17"/>
      <c r="FY286" s="17"/>
      <c r="FZ286" s="17"/>
      <c r="GA286" s="16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</row>
    <row r="287" spans="1:216">
      <c r="A287" s="16"/>
      <c r="B287" s="17"/>
      <c r="C287" s="17"/>
      <c r="D287" s="17"/>
      <c r="E287" s="17"/>
      <c r="F287" s="17"/>
      <c r="G287" s="17"/>
      <c r="H287" s="17"/>
      <c r="I287" s="16"/>
      <c r="J287" s="17"/>
      <c r="K287" s="17"/>
      <c r="L287" s="17"/>
      <c r="M287" s="17"/>
      <c r="N287" s="16"/>
      <c r="O287" s="17"/>
      <c r="P287" s="17"/>
      <c r="Q287" s="17"/>
      <c r="R287" s="17"/>
      <c r="S287" s="17"/>
      <c r="T287" s="17"/>
      <c r="U287" s="17"/>
      <c r="V287" s="16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6"/>
      <c r="CN287" s="17"/>
      <c r="CO287" s="17"/>
      <c r="CP287" s="17"/>
      <c r="CQ287" s="17"/>
      <c r="CR287" s="17"/>
      <c r="CS287" s="17"/>
      <c r="CT287" s="17"/>
      <c r="CU287" s="16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6"/>
      <c r="ED287" s="17"/>
      <c r="EE287" s="17"/>
      <c r="EF287" s="17"/>
      <c r="EG287" s="17"/>
      <c r="EH287" s="17"/>
      <c r="EI287" s="17"/>
      <c r="EJ287" s="17"/>
      <c r="EK287" s="16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6"/>
      <c r="FT287" s="17"/>
      <c r="FU287" s="17"/>
      <c r="FV287" s="17"/>
      <c r="FW287" s="17"/>
      <c r="FX287" s="17"/>
      <c r="FY287" s="17"/>
      <c r="FZ287" s="17"/>
      <c r="GA287" s="16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</row>
    <row r="288" spans="1:216">
      <c r="A288" s="16"/>
      <c r="B288" s="17"/>
      <c r="C288" s="17"/>
      <c r="D288" s="17"/>
      <c r="E288" s="17"/>
      <c r="F288" s="17"/>
      <c r="G288" s="17"/>
      <c r="H288" s="17"/>
      <c r="I288" s="16"/>
      <c r="J288" s="17"/>
      <c r="K288" s="17"/>
      <c r="L288" s="17"/>
      <c r="M288" s="17"/>
      <c r="N288" s="16"/>
      <c r="O288" s="17"/>
      <c r="P288" s="17"/>
      <c r="Q288" s="17"/>
      <c r="R288" s="17"/>
      <c r="S288" s="17"/>
      <c r="T288" s="17"/>
      <c r="U288" s="17"/>
      <c r="V288" s="16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6"/>
      <c r="CN288" s="17"/>
      <c r="CO288" s="17"/>
      <c r="CP288" s="17"/>
      <c r="CQ288" s="17"/>
      <c r="CR288" s="17"/>
      <c r="CS288" s="17"/>
      <c r="CT288" s="17"/>
      <c r="CU288" s="16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6"/>
      <c r="ED288" s="17"/>
      <c r="EE288" s="17"/>
      <c r="EF288" s="17"/>
      <c r="EG288" s="17"/>
      <c r="EH288" s="17"/>
      <c r="EI288" s="17"/>
      <c r="EJ288" s="17"/>
      <c r="EK288" s="16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6"/>
      <c r="FT288" s="17"/>
      <c r="FU288" s="17"/>
      <c r="FV288" s="17"/>
      <c r="FW288" s="17"/>
      <c r="FX288" s="17"/>
      <c r="FY288" s="17"/>
      <c r="FZ288" s="17"/>
      <c r="GA288" s="16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</row>
    <row r="289" spans="1:216">
      <c r="A289" s="16"/>
      <c r="B289" s="17"/>
      <c r="C289" s="17"/>
      <c r="D289" s="17"/>
      <c r="E289" s="17"/>
      <c r="F289" s="17"/>
      <c r="G289" s="17"/>
      <c r="H289" s="17"/>
      <c r="I289" s="16"/>
      <c r="J289" s="17"/>
      <c r="K289" s="17"/>
      <c r="L289" s="17"/>
      <c r="M289" s="17"/>
      <c r="N289" s="16"/>
      <c r="O289" s="17"/>
      <c r="P289" s="17"/>
      <c r="Q289" s="17"/>
      <c r="R289" s="17"/>
      <c r="S289" s="17"/>
      <c r="T289" s="17"/>
      <c r="U289" s="17"/>
      <c r="V289" s="16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6"/>
      <c r="CN289" s="17"/>
      <c r="CO289" s="17"/>
      <c r="CP289" s="17"/>
      <c r="CQ289" s="17"/>
      <c r="CR289" s="17"/>
      <c r="CS289" s="17"/>
      <c r="CT289" s="17"/>
      <c r="CU289" s="16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6"/>
      <c r="ED289" s="17"/>
      <c r="EE289" s="17"/>
      <c r="EF289" s="17"/>
      <c r="EG289" s="17"/>
      <c r="EH289" s="17"/>
      <c r="EI289" s="17"/>
      <c r="EJ289" s="17"/>
      <c r="EK289" s="16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6"/>
      <c r="FT289" s="17"/>
      <c r="FU289" s="17"/>
      <c r="FV289" s="17"/>
      <c r="FW289" s="17"/>
      <c r="FX289" s="17"/>
      <c r="FY289" s="17"/>
      <c r="FZ289" s="17"/>
      <c r="GA289" s="16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</row>
    <row r="290" spans="1:216">
      <c r="A290" s="16"/>
      <c r="B290" s="17"/>
      <c r="C290" s="17"/>
      <c r="D290" s="17"/>
      <c r="E290" s="17"/>
      <c r="F290" s="17"/>
      <c r="G290" s="17"/>
      <c r="H290" s="17"/>
      <c r="I290" s="16"/>
      <c r="J290" s="17"/>
      <c r="K290" s="17"/>
      <c r="L290" s="17"/>
      <c r="M290" s="17"/>
      <c r="N290" s="16"/>
      <c r="O290" s="17"/>
      <c r="P290" s="17"/>
      <c r="Q290" s="17"/>
      <c r="R290" s="17"/>
      <c r="S290" s="17"/>
      <c r="T290" s="17"/>
      <c r="U290" s="17"/>
      <c r="V290" s="16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6"/>
      <c r="CN290" s="17"/>
      <c r="CO290" s="17"/>
      <c r="CP290" s="17"/>
      <c r="CQ290" s="17"/>
      <c r="CR290" s="17"/>
      <c r="CS290" s="17"/>
      <c r="CT290" s="17"/>
      <c r="CU290" s="16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6"/>
      <c r="ED290" s="17"/>
      <c r="EE290" s="17"/>
      <c r="EF290" s="17"/>
      <c r="EG290" s="17"/>
      <c r="EH290" s="17"/>
      <c r="EI290" s="17"/>
      <c r="EJ290" s="17"/>
      <c r="EK290" s="16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6"/>
      <c r="FT290" s="17"/>
      <c r="FU290" s="17"/>
      <c r="FV290" s="17"/>
      <c r="FW290" s="17"/>
      <c r="FX290" s="17"/>
      <c r="FY290" s="17"/>
      <c r="FZ290" s="17"/>
      <c r="GA290" s="16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</row>
    <row r="291" spans="1:216">
      <c r="A291" s="16"/>
      <c r="B291" s="17"/>
      <c r="C291" s="17"/>
      <c r="D291" s="17"/>
      <c r="E291" s="17"/>
      <c r="F291" s="17"/>
      <c r="G291" s="17"/>
      <c r="H291" s="17"/>
      <c r="I291" s="16"/>
      <c r="J291" s="17"/>
      <c r="K291" s="17"/>
      <c r="L291" s="17"/>
      <c r="M291" s="17"/>
      <c r="N291" s="16"/>
      <c r="O291" s="17"/>
      <c r="P291" s="17"/>
      <c r="Q291" s="17"/>
      <c r="R291" s="17"/>
      <c r="S291" s="17"/>
      <c r="T291" s="17"/>
      <c r="U291" s="17"/>
      <c r="V291" s="16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6"/>
      <c r="CN291" s="17"/>
      <c r="CO291" s="17"/>
      <c r="CP291" s="17"/>
      <c r="CQ291" s="17"/>
      <c r="CR291" s="17"/>
      <c r="CS291" s="17"/>
      <c r="CT291" s="17"/>
      <c r="CU291" s="16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6"/>
      <c r="ED291" s="17"/>
      <c r="EE291" s="17"/>
      <c r="EF291" s="17"/>
      <c r="EG291" s="17"/>
      <c r="EH291" s="17"/>
      <c r="EI291" s="17"/>
      <c r="EJ291" s="17"/>
      <c r="EK291" s="16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6"/>
      <c r="FT291" s="17"/>
      <c r="FU291" s="17"/>
      <c r="FV291" s="17"/>
      <c r="FW291" s="17"/>
      <c r="FX291" s="17"/>
      <c r="FY291" s="17"/>
      <c r="FZ291" s="17"/>
      <c r="GA291" s="16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</row>
    <row r="292" spans="1:216">
      <c r="A292" s="16"/>
      <c r="B292" s="17"/>
      <c r="C292" s="17"/>
      <c r="D292" s="17"/>
      <c r="E292" s="17"/>
      <c r="F292" s="17"/>
      <c r="G292" s="17"/>
      <c r="H292" s="17"/>
      <c r="I292" s="16"/>
      <c r="J292" s="17"/>
      <c r="K292" s="17"/>
      <c r="L292" s="17"/>
      <c r="M292" s="17"/>
      <c r="N292" s="16"/>
      <c r="O292" s="17"/>
      <c r="P292" s="17"/>
      <c r="Q292" s="17"/>
      <c r="R292" s="17"/>
      <c r="S292" s="17"/>
      <c r="T292" s="17"/>
      <c r="U292" s="17"/>
      <c r="V292" s="16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6"/>
      <c r="CN292" s="17"/>
      <c r="CO292" s="17"/>
      <c r="CP292" s="17"/>
      <c r="CQ292" s="17"/>
      <c r="CR292" s="17"/>
      <c r="CS292" s="17"/>
      <c r="CT292" s="17"/>
      <c r="CU292" s="16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6"/>
      <c r="ED292" s="17"/>
      <c r="EE292" s="17"/>
      <c r="EF292" s="17"/>
      <c r="EG292" s="17"/>
      <c r="EH292" s="17"/>
      <c r="EI292" s="17"/>
      <c r="EJ292" s="17"/>
      <c r="EK292" s="16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6"/>
      <c r="FT292" s="17"/>
      <c r="FU292" s="17"/>
      <c r="FV292" s="17"/>
      <c r="FW292" s="17"/>
      <c r="FX292" s="17"/>
      <c r="FY292" s="17"/>
      <c r="FZ292" s="17"/>
      <c r="GA292" s="16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</row>
    <row r="293" spans="1:216">
      <c r="A293" s="16"/>
      <c r="B293" s="17"/>
      <c r="C293" s="17"/>
      <c r="D293" s="17"/>
      <c r="E293" s="17"/>
      <c r="F293" s="17"/>
      <c r="G293" s="17"/>
      <c r="H293" s="17"/>
      <c r="I293" s="16"/>
      <c r="J293" s="17"/>
      <c r="K293" s="17"/>
      <c r="L293" s="17"/>
      <c r="M293" s="17"/>
      <c r="N293" s="16"/>
      <c r="O293" s="17"/>
      <c r="P293" s="17"/>
      <c r="Q293" s="17"/>
      <c r="R293" s="17"/>
      <c r="S293" s="17"/>
      <c r="T293" s="17"/>
      <c r="U293" s="17"/>
      <c r="V293" s="16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6"/>
      <c r="CN293" s="17"/>
      <c r="CO293" s="17"/>
      <c r="CP293" s="17"/>
      <c r="CQ293" s="17"/>
      <c r="CR293" s="17"/>
      <c r="CS293" s="17"/>
      <c r="CT293" s="17"/>
      <c r="CU293" s="16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6"/>
      <c r="ED293" s="17"/>
      <c r="EE293" s="17"/>
      <c r="EF293" s="17"/>
      <c r="EG293" s="17"/>
      <c r="EH293" s="17"/>
      <c r="EI293" s="17"/>
      <c r="EJ293" s="17"/>
      <c r="EK293" s="16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6"/>
      <c r="FT293" s="17"/>
      <c r="FU293" s="17"/>
      <c r="FV293" s="17"/>
      <c r="FW293" s="17"/>
      <c r="FX293" s="17"/>
      <c r="FY293" s="17"/>
      <c r="FZ293" s="17"/>
      <c r="GA293" s="16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</row>
    <row r="294" spans="1:216">
      <c r="A294" s="16"/>
      <c r="B294" s="17"/>
      <c r="C294" s="17"/>
      <c r="D294" s="17"/>
      <c r="E294" s="17"/>
      <c r="F294" s="17"/>
      <c r="G294" s="17"/>
      <c r="H294" s="17"/>
      <c r="I294" s="16"/>
      <c r="J294" s="17"/>
      <c r="K294" s="17"/>
      <c r="L294" s="17"/>
      <c r="M294" s="17"/>
      <c r="N294" s="16"/>
      <c r="O294" s="17"/>
      <c r="P294" s="17"/>
      <c r="Q294" s="17"/>
      <c r="R294" s="17"/>
      <c r="S294" s="17"/>
      <c r="T294" s="17"/>
      <c r="U294" s="17"/>
      <c r="V294" s="16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6"/>
      <c r="CN294" s="17"/>
      <c r="CO294" s="17"/>
      <c r="CP294" s="17"/>
      <c r="CQ294" s="17"/>
      <c r="CR294" s="17"/>
      <c r="CS294" s="17"/>
      <c r="CT294" s="17"/>
      <c r="CU294" s="16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6"/>
      <c r="ED294" s="17"/>
      <c r="EE294" s="17"/>
      <c r="EF294" s="17"/>
      <c r="EG294" s="17"/>
      <c r="EH294" s="17"/>
      <c r="EI294" s="17"/>
      <c r="EJ294" s="17"/>
      <c r="EK294" s="16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6"/>
      <c r="FT294" s="17"/>
      <c r="FU294" s="17"/>
      <c r="FV294" s="17"/>
      <c r="FW294" s="17"/>
      <c r="FX294" s="17"/>
      <c r="FY294" s="17"/>
      <c r="FZ294" s="17"/>
      <c r="GA294" s="16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</row>
    <row r="295" spans="1:216">
      <c r="A295" s="16"/>
      <c r="B295" s="17"/>
      <c r="C295" s="17"/>
      <c r="D295" s="17"/>
      <c r="E295" s="17"/>
      <c r="F295" s="17"/>
      <c r="G295" s="17"/>
      <c r="H295" s="17"/>
      <c r="I295" s="16"/>
      <c r="J295" s="17"/>
      <c r="K295" s="17"/>
      <c r="L295" s="17"/>
      <c r="M295" s="17"/>
      <c r="N295" s="16"/>
      <c r="O295" s="17"/>
      <c r="P295" s="17"/>
      <c r="Q295" s="17"/>
      <c r="R295" s="17"/>
      <c r="S295" s="17"/>
      <c r="T295" s="17"/>
      <c r="U295" s="17"/>
      <c r="V295" s="16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6"/>
      <c r="CN295" s="17"/>
      <c r="CO295" s="17"/>
      <c r="CP295" s="17"/>
      <c r="CQ295" s="17"/>
      <c r="CR295" s="17"/>
      <c r="CS295" s="17"/>
      <c r="CT295" s="17"/>
      <c r="CU295" s="16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6"/>
      <c r="ED295" s="17"/>
      <c r="EE295" s="17"/>
      <c r="EF295" s="17"/>
      <c r="EG295" s="17"/>
      <c r="EH295" s="17"/>
      <c r="EI295" s="17"/>
      <c r="EJ295" s="17"/>
      <c r="EK295" s="16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6"/>
      <c r="FT295" s="17"/>
      <c r="FU295" s="17"/>
      <c r="FV295" s="17"/>
      <c r="FW295" s="17"/>
      <c r="FX295" s="17"/>
      <c r="FY295" s="17"/>
      <c r="FZ295" s="17"/>
      <c r="GA295" s="16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</row>
    <row r="296" spans="1:216">
      <c r="A296" s="16"/>
      <c r="B296" s="17"/>
      <c r="C296" s="17"/>
      <c r="D296" s="17"/>
      <c r="E296" s="17"/>
      <c r="F296" s="17"/>
      <c r="G296" s="17"/>
      <c r="H296" s="17"/>
      <c r="I296" s="16"/>
      <c r="J296" s="17"/>
      <c r="K296" s="17"/>
      <c r="L296" s="17"/>
      <c r="M296" s="17"/>
      <c r="N296" s="16"/>
      <c r="O296" s="17"/>
      <c r="P296" s="17"/>
      <c r="Q296" s="17"/>
      <c r="R296" s="17"/>
      <c r="S296" s="17"/>
      <c r="T296" s="17"/>
      <c r="U296" s="17"/>
      <c r="V296" s="16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6"/>
      <c r="CN296" s="17"/>
      <c r="CO296" s="17"/>
      <c r="CP296" s="17"/>
      <c r="CQ296" s="17"/>
      <c r="CR296" s="17"/>
      <c r="CS296" s="17"/>
      <c r="CT296" s="17"/>
      <c r="CU296" s="16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6"/>
      <c r="ED296" s="17"/>
      <c r="EE296" s="17"/>
      <c r="EF296" s="17"/>
      <c r="EG296" s="17"/>
      <c r="EH296" s="17"/>
      <c r="EI296" s="17"/>
      <c r="EJ296" s="17"/>
      <c r="EK296" s="16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6"/>
      <c r="FT296" s="17"/>
      <c r="FU296" s="17"/>
      <c r="FV296" s="17"/>
      <c r="FW296" s="17"/>
      <c r="FX296" s="17"/>
      <c r="FY296" s="17"/>
      <c r="FZ296" s="17"/>
      <c r="GA296" s="16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</row>
    <row r="297" spans="1:216">
      <c r="A297" s="16"/>
      <c r="B297" s="17"/>
      <c r="C297" s="17"/>
      <c r="D297" s="17"/>
      <c r="E297" s="17"/>
      <c r="F297" s="17"/>
      <c r="G297" s="17"/>
      <c r="H297" s="17"/>
      <c r="I297" s="16"/>
      <c r="J297" s="17"/>
      <c r="K297" s="17"/>
      <c r="L297" s="17"/>
      <c r="M297" s="17"/>
      <c r="N297" s="16"/>
      <c r="O297" s="17"/>
      <c r="P297" s="17"/>
      <c r="Q297" s="17"/>
      <c r="R297" s="17"/>
      <c r="S297" s="17"/>
      <c r="T297" s="17"/>
      <c r="U297" s="17"/>
      <c r="V297" s="16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</row>
    <row r="298" spans="1:216">
      <c r="A298" s="16"/>
      <c r="B298" s="17"/>
      <c r="C298" s="17"/>
      <c r="D298" s="17"/>
      <c r="E298" s="17"/>
      <c r="F298" s="17"/>
      <c r="G298" s="17"/>
      <c r="H298" s="17"/>
      <c r="I298" s="16"/>
      <c r="J298" s="17"/>
      <c r="K298" s="17"/>
      <c r="L298" s="17"/>
      <c r="M298" s="17"/>
      <c r="N298" s="16"/>
      <c r="O298" s="17"/>
      <c r="P298" s="17"/>
      <c r="Q298" s="17"/>
      <c r="R298" s="17"/>
      <c r="S298" s="17"/>
      <c r="T298" s="17"/>
      <c r="U298" s="17"/>
      <c r="V298" s="16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</row>
    <row r="299" spans="1:216">
      <c r="A299" s="16"/>
      <c r="B299" s="17"/>
      <c r="C299" s="17"/>
      <c r="D299" s="17"/>
      <c r="E299" s="17"/>
      <c r="F299" s="17"/>
      <c r="G299" s="17"/>
      <c r="H299" s="17"/>
      <c r="I299" s="16"/>
      <c r="J299" s="17"/>
      <c r="K299" s="17"/>
      <c r="L299" s="17"/>
      <c r="M299" s="17"/>
      <c r="N299" s="16"/>
      <c r="O299" s="17"/>
      <c r="P299" s="17"/>
      <c r="Q299" s="17"/>
      <c r="R299" s="17"/>
      <c r="S299" s="17"/>
      <c r="T299" s="17"/>
      <c r="U299" s="17"/>
      <c r="V299" s="16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</row>
    <row r="300" spans="1:216">
      <c r="A300" s="16"/>
      <c r="B300" s="17"/>
      <c r="C300" s="17"/>
      <c r="D300" s="17"/>
      <c r="E300" s="17"/>
      <c r="F300" s="17"/>
      <c r="G300" s="17"/>
      <c r="H300" s="17"/>
      <c r="I300" s="16"/>
      <c r="J300" s="17"/>
      <c r="K300" s="17"/>
      <c r="L300" s="17"/>
      <c r="M300" s="17"/>
      <c r="N300" s="16"/>
      <c r="O300" s="17"/>
      <c r="P300" s="17"/>
      <c r="Q300" s="17"/>
      <c r="R300" s="17"/>
      <c r="S300" s="17"/>
      <c r="T300" s="17"/>
      <c r="U300" s="17"/>
      <c r="V300" s="16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</row>
    <row r="301" spans="1:216">
      <c r="A301" s="16"/>
      <c r="B301" s="17"/>
      <c r="C301" s="17"/>
      <c r="D301" s="17"/>
      <c r="E301" s="17"/>
      <c r="F301" s="17"/>
      <c r="G301" s="17"/>
      <c r="H301" s="17"/>
      <c r="I301" s="16"/>
      <c r="J301" s="17"/>
      <c r="K301" s="17"/>
      <c r="L301" s="17"/>
      <c r="M301" s="17"/>
      <c r="N301" s="16"/>
      <c r="O301" s="17"/>
      <c r="P301" s="17"/>
      <c r="Q301" s="17"/>
      <c r="R301" s="17"/>
      <c r="S301" s="17"/>
      <c r="T301" s="17"/>
      <c r="U301" s="17"/>
      <c r="V301" s="16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</row>
    <row r="302" spans="1:216">
      <c r="A302" s="16"/>
      <c r="B302" s="17"/>
      <c r="C302" s="17"/>
      <c r="D302" s="17"/>
      <c r="E302" s="17"/>
      <c r="F302" s="17"/>
      <c r="G302" s="17"/>
      <c r="H302" s="17"/>
      <c r="I302" s="16"/>
      <c r="J302" s="17"/>
      <c r="K302" s="17"/>
      <c r="L302" s="17"/>
      <c r="M302" s="17"/>
      <c r="N302" s="16"/>
      <c r="O302" s="17"/>
      <c r="P302" s="17"/>
      <c r="Q302" s="17"/>
      <c r="R302" s="17"/>
      <c r="S302" s="17"/>
      <c r="T302" s="17"/>
      <c r="U302" s="17"/>
      <c r="V302" s="16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</row>
    <row r="303" spans="1:216">
      <c r="A303" s="16"/>
      <c r="B303" s="17"/>
      <c r="C303" s="17"/>
      <c r="D303" s="17"/>
      <c r="E303" s="17"/>
      <c r="F303" s="17"/>
      <c r="G303" s="17"/>
      <c r="H303" s="17"/>
      <c r="I303" s="16"/>
      <c r="J303" s="17"/>
      <c r="K303" s="17"/>
      <c r="L303" s="17"/>
      <c r="M303" s="17"/>
      <c r="N303" s="16"/>
      <c r="O303" s="17"/>
      <c r="P303" s="17"/>
      <c r="Q303" s="17"/>
      <c r="R303" s="17"/>
      <c r="S303" s="17"/>
      <c r="T303" s="17"/>
      <c r="U303" s="17"/>
      <c r="V303" s="16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</row>
    <row r="304" spans="1:216">
      <c r="A304" s="16"/>
      <c r="B304" s="17"/>
      <c r="C304" s="17"/>
      <c r="D304" s="17"/>
      <c r="E304" s="17"/>
      <c r="F304" s="17"/>
      <c r="G304" s="17"/>
      <c r="H304" s="17"/>
      <c r="I304" s="16"/>
      <c r="J304" s="17"/>
      <c r="K304" s="17"/>
      <c r="L304" s="17"/>
      <c r="M304" s="17"/>
      <c r="N304" s="16"/>
      <c r="O304" s="17"/>
      <c r="P304" s="17"/>
      <c r="Q304" s="17"/>
      <c r="R304" s="17"/>
      <c r="S304" s="17"/>
      <c r="T304" s="17"/>
      <c r="U304" s="17"/>
      <c r="V304" s="16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</row>
    <row r="305" spans="1:90">
      <c r="A305" s="16"/>
      <c r="B305" s="17"/>
      <c r="C305" s="17"/>
      <c r="D305" s="17"/>
      <c r="E305" s="17"/>
      <c r="F305" s="17"/>
      <c r="G305" s="17"/>
      <c r="H305" s="17"/>
      <c r="I305" s="16"/>
      <c r="J305" s="17"/>
      <c r="K305" s="17"/>
      <c r="L305" s="17"/>
      <c r="M305" s="17"/>
      <c r="N305" s="16"/>
      <c r="O305" s="17"/>
      <c r="P305" s="17"/>
      <c r="Q305" s="17"/>
      <c r="R305" s="17"/>
      <c r="S305" s="17"/>
      <c r="T305" s="17"/>
      <c r="U305" s="17"/>
      <c r="V305" s="16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</row>
    <row r="306" spans="1:90">
      <c r="A306" s="16"/>
      <c r="B306" s="17"/>
      <c r="C306" s="17"/>
      <c r="D306" s="17"/>
      <c r="E306" s="17"/>
      <c r="F306" s="17"/>
      <c r="G306" s="17"/>
      <c r="H306" s="17"/>
      <c r="I306" s="16"/>
      <c r="J306" s="17"/>
      <c r="K306" s="17"/>
      <c r="L306" s="17"/>
      <c r="M306" s="17"/>
      <c r="N306" s="16"/>
      <c r="O306" s="17"/>
      <c r="P306" s="17"/>
      <c r="Q306" s="17"/>
      <c r="R306" s="17"/>
      <c r="S306" s="17"/>
      <c r="T306" s="17"/>
      <c r="U306" s="17"/>
      <c r="V306" s="16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</row>
    <row r="307" spans="1:90">
      <c r="A307" s="16"/>
      <c r="B307" s="17"/>
      <c r="C307" s="17"/>
      <c r="D307" s="17"/>
      <c r="E307" s="17"/>
      <c r="F307" s="17"/>
      <c r="G307" s="17"/>
      <c r="H307" s="17"/>
      <c r="I307" s="16"/>
      <c r="J307" s="17"/>
      <c r="K307" s="17"/>
      <c r="L307" s="17"/>
      <c r="M307" s="17"/>
      <c r="N307" s="16"/>
      <c r="O307" s="17"/>
      <c r="P307" s="17"/>
      <c r="Q307" s="17"/>
      <c r="R307" s="17"/>
      <c r="S307" s="17"/>
      <c r="T307" s="17"/>
      <c r="U307" s="17"/>
      <c r="V307" s="16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</row>
    <row r="308" spans="1:90">
      <c r="A308" s="16"/>
      <c r="B308" s="17"/>
      <c r="C308" s="17"/>
      <c r="D308" s="17"/>
      <c r="E308" s="17"/>
      <c r="F308" s="17"/>
      <c r="G308" s="17"/>
      <c r="H308" s="17"/>
      <c r="I308" s="16"/>
      <c r="J308" s="17"/>
      <c r="K308" s="17"/>
      <c r="L308" s="17"/>
      <c r="M308" s="17"/>
      <c r="N308" s="16"/>
      <c r="O308" s="17"/>
      <c r="P308" s="17"/>
      <c r="Q308" s="17"/>
      <c r="R308" s="17"/>
      <c r="S308" s="17"/>
      <c r="T308" s="17"/>
      <c r="U308" s="17"/>
      <c r="V308" s="16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</row>
    <row r="309" spans="1:90">
      <c r="A309" s="16"/>
      <c r="B309" s="17"/>
      <c r="C309" s="17"/>
      <c r="D309" s="17"/>
      <c r="E309" s="17"/>
      <c r="F309" s="17"/>
      <c r="G309" s="17"/>
      <c r="H309" s="17"/>
      <c r="I309" s="16"/>
      <c r="J309" s="17"/>
      <c r="K309" s="17"/>
      <c r="L309" s="17"/>
      <c r="M309" s="17"/>
      <c r="N309" s="16"/>
      <c r="O309" s="17"/>
      <c r="P309" s="17"/>
      <c r="Q309" s="17"/>
      <c r="R309" s="17"/>
      <c r="S309" s="17"/>
      <c r="T309" s="17"/>
      <c r="U309" s="17"/>
      <c r="V309" s="16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</row>
    <row r="310" spans="1:90">
      <c r="A310" s="16"/>
      <c r="B310" s="17"/>
      <c r="C310" s="17"/>
      <c r="D310" s="17"/>
      <c r="E310" s="17"/>
      <c r="F310" s="17"/>
      <c r="G310" s="17"/>
      <c r="H310" s="17"/>
      <c r="I310" s="16"/>
      <c r="J310" s="17"/>
      <c r="K310" s="17"/>
      <c r="L310" s="17"/>
      <c r="M310" s="17"/>
      <c r="N310" s="16"/>
      <c r="O310" s="17"/>
      <c r="P310" s="17"/>
      <c r="Q310" s="17"/>
      <c r="R310" s="17"/>
      <c r="S310" s="17"/>
      <c r="T310" s="17"/>
      <c r="U310" s="17"/>
      <c r="V310" s="16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</row>
    <row r="311" spans="1:90">
      <c r="A311" s="16"/>
      <c r="B311" s="17"/>
      <c r="C311" s="17"/>
      <c r="D311" s="17"/>
      <c r="E311" s="17"/>
      <c r="F311" s="17"/>
      <c r="G311" s="17"/>
      <c r="H311" s="17"/>
      <c r="I311" s="16"/>
      <c r="J311" s="17"/>
      <c r="K311" s="17"/>
      <c r="L311" s="17"/>
      <c r="M311" s="17"/>
      <c r="N311" s="16"/>
      <c r="O311" s="17"/>
      <c r="P311" s="17"/>
      <c r="Q311" s="17"/>
      <c r="R311" s="17"/>
      <c r="S311" s="17"/>
      <c r="T311" s="17"/>
      <c r="U311" s="17"/>
      <c r="V311" s="16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</row>
    <row r="312" spans="1:90">
      <c r="A312" s="16"/>
      <c r="B312" s="17"/>
      <c r="C312" s="17"/>
      <c r="D312" s="17"/>
      <c r="E312" s="17"/>
      <c r="F312" s="17"/>
      <c r="G312" s="17"/>
      <c r="H312" s="17"/>
      <c r="I312" s="16"/>
      <c r="J312" s="17"/>
      <c r="K312" s="17"/>
      <c r="L312" s="17"/>
      <c r="M312" s="17"/>
      <c r="N312" s="16"/>
      <c r="O312" s="17"/>
      <c r="P312" s="17"/>
      <c r="Q312" s="17"/>
      <c r="R312" s="17"/>
      <c r="S312" s="17"/>
      <c r="T312" s="17"/>
      <c r="U312" s="17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</row>
    <row r="313" spans="1:90">
      <c r="A313" s="16"/>
      <c r="B313" s="17"/>
      <c r="C313" s="17"/>
      <c r="D313" s="17"/>
      <c r="E313" s="17"/>
      <c r="F313" s="17"/>
      <c r="G313" s="17"/>
      <c r="H313" s="17"/>
      <c r="I313" s="16"/>
      <c r="J313" s="17"/>
      <c r="K313" s="17"/>
      <c r="L313" s="17"/>
      <c r="M313" s="17"/>
      <c r="N313" s="16"/>
      <c r="O313" s="17"/>
      <c r="P313" s="17"/>
      <c r="Q313" s="17"/>
      <c r="R313" s="17"/>
      <c r="S313" s="17"/>
      <c r="T313" s="17"/>
      <c r="U313" s="17"/>
      <c r="V313" s="16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</row>
    <row r="314" spans="1:90">
      <c r="A314" s="16"/>
      <c r="B314" s="17"/>
      <c r="C314" s="17"/>
      <c r="D314" s="17"/>
      <c r="E314" s="17"/>
      <c r="F314" s="17"/>
      <c r="G314" s="17"/>
      <c r="H314" s="17"/>
      <c r="I314" s="16"/>
      <c r="J314" s="17"/>
      <c r="K314" s="17"/>
      <c r="L314" s="17"/>
      <c r="M314" s="17"/>
      <c r="N314" s="16"/>
      <c r="O314" s="17"/>
      <c r="P314" s="17"/>
      <c r="Q314" s="17"/>
      <c r="R314" s="17"/>
      <c r="S314" s="17"/>
      <c r="T314" s="17"/>
      <c r="U314" s="17"/>
      <c r="V314" s="16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</row>
    <row r="315" spans="1:90">
      <c r="A315" s="16"/>
      <c r="B315" s="17"/>
      <c r="C315" s="17"/>
      <c r="D315" s="17"/>
      <c r="E315" s="17"/>
      <c r="F315" s="17"/>
      <c r="G315" s="17"/>
      <c r="H315" s="17"/>
      <c r="I315" s="16"/>
      <c r="J315" s="17"/>
      <c r="K315" s="17"/>
      <c r="L315" s="17"/>
      <c r="M315" s="17"/>
      <c r="N315" s="16"/>
      <c r="O315" s="17"/>
      <c r="P315" s="17"/>
      <c r="Q315" s="17"/>
      <c r="R315" s="17"/>
      <c r="S315" s="17"/>
      <c r="T315" s="17"/>
      <c r="U315" s="17"/>
      <c r="V315" s="16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</row>
    <row r="316" spans="1:90">
      <c r="A316" s="16"/>
      <c r="B316" s="17"/>
      <c r="C316" s="17"/>
      <c r="D316" s="17"/>
      <c r="E316" s="17"/>
      <c r="F316" s="17"/>
      <c r="G316" s="17"/>
      <c r="H316" s="17"/>
      <c r="I316" s="16"/>
      <c r="J316" s="17"/>
      <c r="K316" s="17"/>
      <c r="L316" s="17"/>
      <c r="M316" s="17"/>
      <c r="N316" s="16"/>
      <c r="O316" s="17"/>
      <c r="P316" s="17"/>
      <c r="Q316" s="17"/>
      <c r="R316" s="17"/>
      <c r="S316" s="17"/>
      <c r="T316" s="17"/>
      <c r="U316" s="17"/>
      <c r="V316" s="16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</row>
    <row r="317" spans="1:90">
      <c r="A317" s="16"/>
      <c r="B317" s="17"/>
      <c r="C317" s="17"/>
      <c r="D317" s="17"/>
      <c r="E317" s="17"/>
      <c r="F317" s="17"/>
      <c r="G317" s="17"/>
      <c r="H317" s="17"/>
      <c r="I317" s="16"/>
      <c r="J317" s="17"/>
      <c r="K317" s="17"/>
      <c r="L317" s="17"/>
      <c r="M317" s="17"/>
      <c r="N317" s="16"/>
      <c r="O317" s="17"/>
      <c r="P317" s="17"/>
      <c r="Q317" s="17"/>
      <c r="R317" s="17"/>
      <c r="S317" s="17"/>
      <c r="T317" s="17"/>
      <c r="U317" s="17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</row>
    <row r="318" spans="1:90">
      <c r="A318" s="16"/>
      <c r="B318" s="17"/>
      <c r="C318" s="17"/>
      <c r="D318" s="17"/>
      <c r="E318" s="17"/>
      <c r="F318" s="17"/>
      <c r="G318" s="17"/>
      <c r="H318" s="17"/>
      <c r="I318" s="16"/>
      <c r="J318" s="17"/>
      <c r="K318" s="17"/>
      <c r="L318" s="17"/>
      <c r="M318" s="17"/>
      <c r="N318" s="16"/>
      <c r="O318" s="17"/>
      <c r="P318" s="17"/>
      <c r="Q318" s="17"/>
      <c r="R318" s="17"/>
      <c r="S318" s="17"/>
      <c r="T318" s="17"/>
      <c r="U318" s="17"/>
      <c r="V318" s="16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</row>
    <row r="319" spans="1:90">
      <c r="A319" s="16"/>
      <c r="B319" s="17"/>
      <c r="C319" s="17"/>
      <c r="D319" s="17"/>
      <c r="E319" s="17"/>
      <c r="F319" s="17"/>
      <c r="G319" s="17"/>
      <c r="H319" s="17"/>
      <c r="I319" s="16"/>
      <c r="J319" s="17"/>
      <c r="K319" s="17"/>
      <c r="L319" s="17"/>
      <c r="M319" s="17"/>
      <c r="N319" s="16"/>
      <c r="O319" s="17"/>
      <c r="P319" s="17"/>
      <c r="Q319" s="17"/>
      <c r="R319" s="17"/>
      <c r="S319" s="17"/>
      <c r="T319" s="17"/>
      <c r="U319" s="17"/>
      <c r="V319" s="16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</row>
    <row r="320" spans="1:90">
      <c r="A320" s="16"/>
      <c r="B320" s="17"/>
      <c r="C320" s="17"/>
      <c r="D320" s="17"/>
      <c r="E320" s="17"/>
      <c r="F320" s="17"/>
      <c r="G320" s="17"/>
      <c r="H320" s="17"/>
      <c r="I320" s="16"/>
      <c r="J320" s="17"/>
      <c r="K320" s="17"/>
      <c r="L320" s="17"/>
      <c r="M320" s="17"/>
      <c r="N320" s="16"/>
      <c r="O320" s="17"/>
      <c r="P320" s="17"/>
      <c r="Q320" s="17"/>
      <c r="R320" s="17"/>
      <c r="S320" s="17"/>
      <c r="T320" s="17"/>
      <c r="U320" s="17"/>
      <c r="V320" s="16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</row>
    <row r="321" spans="1:90">
      <c r="A321" s="16"/>
      <c r="B321" s="17"/>
      <c r="C321" s="17"/>
      <c r="D321" s="17"/>
      <c r="E321" s="17"/>
      <c r="F321" s="17"/>
      <c r="G321" s="17"/>
      <c r="H321" s="17"/>
      <c r="I321" s="16"/>
      <c r="J321" s="17"/>
      <c r="K321" s="17"/>
      <c r="L321" s="17"/>
      <c r="M321" s="17"/>
      <c r="N321" s="16"/>
      <c r="O321" s="17"/>
      <c r="P321" s="17"/>
      <c r="Q321" s="17"/>
      <c r="R321" s="17"/>
      <c r="S321" s="17"/>
      <c r="T321" s="17"/>
      <c r="U321" s="17"/>
      <c r="V321" s="16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</row>
    <row r="322" spans="1:90">
      <c r="A322" s="16"/>
      <c r="B322" s="17"/>
      <c r="C322" s="17"/>
      <c r="D322" s="17"/>
      <c r="E322" s="17"/>
      <c r="F322" s="17"/>
      <c r="G322" s="17"/>
      <c r="H322" s="17"/>
      <c r="I322" s="16"/>
      <c r="J322" s="17"/>
      <c r="K322" s="17"/>
      <c r="L322" s="17"/>
      <c r="M322" s="17"/>
      <c r="N322" s="16"/>
      <c r="O322" s="17"/>
      <c r="P322" s="17"/>
      <c r="Q322" s="17"/>
      <c r="R322" s="17"/>
      <c r="S322" s="17"/>
      <c r="T322" s="17"/>
      <c r="U322" s="17"/>
      <c r="V322" s="16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</row>
    <row r="323" spans="1:90">
      <c r="A323" s="16"/>
      <c r="B323" s="17"/>
      <c r="C323" s="17"/>
      <c r="D323" s="17"/>
      <c r="E323" s="17"/>
      <c r="F323" s="17"/>
      <c r="G323" s="17"/>
      <c r="H323" s="17"/>
      <c r="I323" s="16"/>
      <c r="J323" s="17"/>
      <c r="K323" s="17"/>
      <c r="L323" s="17"/>
      <c r="M323" s="17"/>
      <c r="N323" s="16"/>
      <c r="O323" s="17"/>
      <c r="P323" s="17"/>
      <c r="Q323" s="17"/>
      <c r="R323" s="17"/>
      <c r="S323" s="17"/>
      <c r="T323" s="17"/>
      <c r="U323" s="17"/>
      <c r="V323" s="16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</row>
    <row r="324" spans="1:90">
      <c r="A324" s="16"/>
      <c r="B324" s="17"/>
      <c r="C324" s="17"/>
      <c r="D324" s="17"/>
      <c r="E324" s="17"/>
      <c r="F324" s="17"/>
      <c r="G324" s="17"/>
      <c r="H324" s="17"/>
      <c r="I324" s="16"/>
      <c r="J324" s="17"/>
      <c r="K324" s="17"/>
      <c r="L324" s="17"/>
      <c r="M324" s="17"/>
      <c r="N324" s="16"/>
      <c r="O324" s="17"/>
      <c r="P324" s="17"/>
      <c r="Q324" s="17"/>
      <c r="R324" s="17"/>
      <c r="S324" s="17"/>
      <c r="T324" s="17"/>
      <c r="U324" s="17"/>
      <c r="V324" s="16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</row>
    <row r="325" spans="1:90">
      <c r="A325" s="16"/>
      <c r="B325" s="17"/>
      <c r="C325" s="17"/>
      <c r="D325" s="17"/>
      <c r="E325" s="17"/>
      <c r="F325" s="17"/>
      <c r="G325" s="17"/>
      <c r="H325" s="17"/>
      <c r="I325" s="16"/>
      <c r="J325" s="17"/>
      <c r="K325" s="17"/>
      <c r="L325" s="17"/>
      <c r="M325" s="17"/>
      <c r="N325" s="16"/>
      <c r="O325" s="17"/>
      <c r="P325" s="17"/>
      <c r="Q325" s="17"/>
      <c r="R325" s="17"/>
      <c r="S325" s="17"/>
      <c r="T325" s="17"/>
      <c r="U325" s="17"/>
      <c r="V325" s="16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</row>
    <row r="326" spans="1:90">
      <c r="A326" s="16"/>
      <c r="B326" s="17"/>
      <c r="C326" s="17"/>
      <c r="D326" s="17"/>
      <c r="E326" s="17"/>
      <c r="F326" s="17"/>
      <c r="G326" s="17"/>
      <c r="H326" s="17"/>
      <c r="I326" s="16"/>
      <c r="J326" s="17"/>
      <c r="K326" s="17"/>
      <c r="L326" s="17"/>
      <c r="M326" s="17"/>
      <c r="N326" s="16"/>
      <c r="O326" s="17"/>
      <c r="P326" s="17"/>
      <c r="Q326" s="17"/>
      <c r="R326" s="17"/>
      <c r="S326" s="17"/>
      <c r="T326" s="17"/>
      <c r="U326" s="17"/>
      <c r="V326" s="16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</row>
    <row r="327" spans="1:90">
      <c r="A327" s="16"/>
      <c r="B327" s="17"/>
      <c r="C327" s="17"/>
      <c r="D327" s="17"/>
      <c r="E327" s="17"/>
      <c r="F327" s="17"/>
      <c r="G327" s="17"/>
      <c r="H327" s="17"/>
      <c r="I327" s="16"/>
      <c r="J327" s="17"/>
      <c r="K327" s="17"/>
      <c r="L327" s="17"/>
      <c r="M327" s="17"/>
      <c r="N327" s="16"/>
      <c r="O327" s="17"/>
      <c r="P327" s="17"/>
      <c r="Q327" s="17"/>
      <c r="R327" s="17"/>
      <c r="S327" s="17"/>
      <c r="T327" s="17"/>
      <c r="U327" s="17"/>
      <c r="V327" s="16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</row>
    <row r="328" spans="1:90">
      <c r="A328" s="16"/>
      <c r="B328" s="17"/>
      <c r="C328" s="17"/>
      <c r="D328" s="17"/>
      <c r="E328" s="17"/>
      <c r="F328" s="17"/>
      <c r="G328" s="17"/>
      <c r="H328" s="17"/>
      <c r="I328" s="16"/>
      <c r="J328" s="17"/>
      <c r="K328" s="17"/>
      <c r="L328" s="17"/>
      <c r="M328" s="17"/>
      <c r="N328" s="16"/>
      <c r="O328" s="17"/>
      <c r="P328" s="17"/>
      <c r="Q328" s="17"/>
      <c r="R328" s="17"/>
      <c r="S328" s="17"/>
      <c r="T328" s="17"/>
      <c r="U328" s="17"/>
      <c r="V328" s="16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</row>
    <row r="329" spans="1:90">
      <c r="A329" s="16"/>
      <c r="B329" s="17"/>
      <c r="C329" s="17"/>
      <c r="D329" s="17"/>
      <c r="E329" s="17"/>
      <c r="F329" s="17"/>
      <c r="G329" s="17"/>
      <c r="H329" s="17"/>
      <c r="I329" s="16"/>
      <c r="J329" s="17"/>
      <c r="K329" s="17"/>
      <c r="L329" s="17"/>
      <c r="M329" s="17"/>
      <c r="N329" s="16"/>
      <c r="O329" s="17"/>
      <c r="P329" s="17"/>
      <c r="Q329" s="17"/>
      <c r="R329" s="17"/>
      <c r="S329" s="17"/>
      <c r="T329" s="17"/>
      <c r="U329" s="17"/>
      <c r="V329" s="16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</row>
    <row r="330" spans="1:90">
      <c r="A330" s="16"/>
      <c r="B330" s="17"/>
      <c r="C330" s="17"/>
      <c r="D330" s="17"/>
      <c r="E330" s="17"/>
      <c r="F330" s="17"/>
      <c r="G330" s="17"/>
      <c r="H330" s="17"/>
      <c r="I330" s="16"/>
      <c r="J330" s="17"/>
      <c r="K330" s="17"/>
      <c r="L330" s="17"/>
      <c r="M330" s="17"/>
      <c r="N330" s="16"/>
      <c r="O330" s="17"/>
      <c r="P330" s="17"/>
      <c r="Q330" s="17"/>
      <c r="R330" s="17"/>
      <c r="S330" s="17"/>
      <c r="T330" s="17"/>
      <c r="U330" s="17"/>
      <c r="V330" s="16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</row>
    <row r="331" spans="1:90">
      <c r="A331" s="16"/>
      <c r="B331" s="17"/>
      <c r="C331" s="17"/>
      <c r="D331" s="17"/>
      <c r="E331" s="17"/>
      <c r="F331" s="17"/>
      <c r="G331" s="17"/>
      <c r="H331" s="17"/>
      <c r="I331" s="16"/>
      <c r="J331" s="17"/>
      <c r="K331" s="17"/>
      <c r="L331" s="17"/>
      <c r="M331" s="17"/>
      <c r="N331" s="16"/>
      <c r="O331" s="17"/>
      <c r="P331" s="17"/>
      <c r="Q331" s="17"/>
      <c r="R331" s="17"/>
      <c r="S331" s="17"/>
      <c r="T331" s="17"/>
      <c r="U331" s="17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</row>
    <row r="332" spans="1:90">
      <c r="A332" s="16"/>
      <c r="B332" s="17"/>
      <c r="C332" s="17"/>
      <c r="D332" s="17"/>
      <c r="E332" s="17"/>
      <c r="F332" s="17"/>
      <c r="G332" s="17"/>
      <c r="H332" s="17"/>
      <c r="I332" s="16"/>
      <c r="J332" s="17"/>
      <c r="K332" s="17"/>
      <c r="L332" s="17"/>
      <c r="M332" s="17"/>
      <c r="N332" s="16"/>
      <c r="O332" s="17"/>
      <c r="P332" s="17"/>
      <c r="Q332" s="17"/>
      <c r="R332" s="17"/>
      <c r="S332" s="17"/>
      <c r="T332" s="17"/>
      <c r="U332" s="17"/>
      <c r="V332" s="16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</row>
    <row r="333" spans="1:90">
      <c r="A333" s="16"/>
      <c r="B333" s="17"/>
      <c r="C333" s="17"/>
      <c r="D333" s="17"/>
      <c r="E333" s="17"/>
      <c r="F333" s="17"/>
      <c r="G333" s="17"/>
      <c r="H333" s="17"/>
      <c r="I333" s="16"/>
      <c r="J333" s="17"/>
      <c r="K333" s="17"/>
      <c r="L333" s="17"/>
      <c r="M333" s="17"/>
      <c r="N333" s="16"/>
      <c r="O333" s="17"/>
      <c r="P333" s="17"/>
      <c r="Q333" s="17"/>
      <c r="R333" s="17"/>
      <c r="S333" s="17"/>
      <c r="T333" s="17"/>
      <c r="U333" s="17"/>
      <c r="V333" s="16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</row>
    <row r="334" spans="1:90">
      <c r="A334" s="16"/>
      <c r="B334" s="17"/>
      <c r="C334" s="17"/>
      <c r="D334" s="17"/>
      <c r="E334" s="17"/>
      <c r="F334" s="17"/>
      <c r="G334" s="17"/>
      <c r="H334" s="17"/>
      <c r="I334" s="16"/>
      <c r="J334" s="17"/>
      <c r="K334" s="17"/>
      <c r="L334" s="17"/>
      <c r="M334" s="17"/>
      <c r="N334" s="16"/>
      <c r="O334" s="17"/>
      <c r="P334" s="17"/>
      <c r="Q334" s="17"/>
      <c r="R334" s="17"/>
      <c r="S334" s="17"/>
      <c r="T334" s="17"/>
      <c r="U334" s="17"/>
      <c r="V334" s="16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</row>
    <row r="335" spans="1:90">
      <c r="A335" s="16"/>
      <c r="B335" s="17"/>
      <c r="C335" s="17"/>
      <c r="D335" s="17"/>
      <c r="E335" s="17"/>
      <c r="F335" s="17"/>
      <c r="G335" s="17"/>
      <c r="H335" s="17"/>
      <c r="I335" s="16"/>
      <c r="J335" s="17"/>
      <c r="K335" s="17"/>
      <c r="L335" s="17"/>
      <c r="M335" s="17"/>
      <c r="N335" s="16"/>
      <c r="O335" s="17"/>
      <c r="P335" s="17"/>
      <c r="Q335" s="17"/>
      <c r="R335" s="17"/>
      <c r="S335" s="17"/>
      <c r="T335" s="17"/>
      <c r="U335" s="17"/>
      <c r="V335" s="16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</row>
    <row r="336" spans="1:90">
      <c r="A336" s="16"/>
      <c r="B336" s="17"/>
      <c r="C336" s="17"/>
      <c r="D336" s="17"/>
      <c r="E336" s="17"/>
      <c r="F336" s="17"/>
      <c r="G336" s="17"/>
      <c r="H336" s="17"/>
      <c r="I336" s="16"/>
      <c r="J336" s="17"/>
      <c r="K336" s="17"/>
      <c r="L336" s="17"/>
      <c r="M336" s="17"/>
      <c r="N336" s="16"/>
      <c r="O336" s="17"/>
      <c r="P336" s="17"/>
      <c r="Q336" s="17"/>
      <c r="R336" s="17"/>
      <c r="S336" s="17"/>
      <c r="T336" s="17"/>
      <c r="U336" s="17"/>
      <c r="V336" s="16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</row>
    <row r="337" spans="1:90">
      <c r="A337" s="16"/>
      <c r="B337" s="17"/>
      <c r="C337" s="17"/>
      <c r="D337" s="17"/>
      <c r="E337" s="17"/>
      <c r="F337" s="17"/>
      <c r="G337" s="17"/>
      <c r="H337" s="17"/>
      <c r="I337" s="16"/>
      <c r="J337" s="17"/>
      <c r="K337" s="17"/>
      <c r="L337" s="17"/>
      <c r="M337" s="17"/>
      <c r="N337" s="16"/>
      <c r="O337" s="17"/>
      <c r="P337" s="17"/>
      <c r="Q337" s="17"/>
      <c r="R337" s="17"/>
      <c r="S337" s="17"/>
      <c r="T337" s="17"/>
      <c r="U337" s="17"/>
      <c r="V337" s="16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</row>
    <row r="338" spans="1:90">
      <c r="A338" s="16"/>
      <c r="B338" s="17"/>
      <c r="C338" s="17"/>
      <c r="D338" s="17"/>
      <c r="E338" s="17"/>
      <c r="F338" s="17"/>
      <c r="G338" s="17"/>
      <c r="H338" s="17"/>
      <c r="I338" s="16"/>
      <c r="J338" s="17"/>
      <c r="K338" s="17"/>
      <c r="L338" s="17"/>
      <c r="M338" s="17"/>
      <c r="N338" s="16"/>
      <c r="O338" s="17"/>
      <c r="P338" s="17"/>
      <c r="Q338" s="17"/>
      <c r="R338" s="17"/>
      <c r="S338" s="17"/>
      <c r="T338" s="17"/>
      <c r="U338" s="17"/>
      <c r="V338" s="16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</row>
    <row r="339" spans="1:90">
      <c r="A339" s="16"/>
      <c r="B339" s="17"/>
      <c r="C339" s="17"/>
      <c r="D339" s="17"/>
      <c r="E339" s="17"/>
      <c r="F339" s="17"/>
      <c r="G339" s="17"/>
      <c r="H339" s="17"/>
      <c r="I339" s="16"/>
      <c r="J339" s="17"/>
      <c r="K339" s="17"/>
      <c r="L339" s="17"/>
      <c r="M339" s="17"/>
      <c r="N339" s="16"/>
      <c r="O339" s="17"/>
      <c r="P339" s="17"/>
      <c r="Q339" s="17"/>
      <c r="R339" s="17"/>
      <c r="S339" s="17"/>
      <c r="T339" s="17"/>
      <c r="U339" s="17"/>
      <c r="V339" s="16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</row>
    <row r="340" spans="1:90">
      <c r="A340" s="16"/>
      <c r="B340" s="17"/>
      <c r="C340" s="17"/>
      <c r="D340" s="17"/>
      <c r="E340" s="17"/>
      <c r="F340" s="17"/>
      <c r="G340" s="17"/>
      <c r="H340" s="17"/>
      <c r="I340" s="16"/>
      <c r="J340" s="17"/>
      <c r="K340" s="17"/>
      <c r="L340" s="17"/>
      <c r="M340" s="17"/>
      <c r="N340" s="16"/>
      <c r="O340" s="17"/>
      <c r="P340" s="17"/>
      <c r="Q340" s="17"/>
      <c r="R340" s="17"/>
      <c r="S340" s="17"/>
      <c r="T340" s="17"/>
      <c r="U340" s="17"/>
      <c r="V340" s="16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</row>
    <row r="341" spans="1:90">
      <c r="A341" s="16"/>
      <c r="B341" s="17"/>
      <c r="C341" s="17"/>
      <c r="D341" s="17"/>
      <c r="E341" s="17"/>
      <c r="F341" s="17"/>
      <c r="G341" s="17"/>
      <c r="H341" s="17"/>
      <c r="I341" s="16"/>
      <c r="J341" s="17"/>
      <c r="K341" s="17"/>
      <c r="L341" s="17"/>
      <c r="M341" s="17"/>
      <c r="N341" s="16"/>
      <c r="O341" s="17"/>
      <c r="P341" s="17"/>
      <c r="Q341" s="17"/>
      <c r="R341" s="17"/>
      <c r="S341" s="17"/>
      <c r="T341" s="17"/>
      <c r="U341" s="17"/>
      <c r="V341" s="16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</row>
    <row r="342" spans="1:90">
      <c r="A342" s="16"/>
      <c r="B342" s="17"/>
      <c r="C342" s="17"/>
      <c r="D342" s="17"/>
      <c r="E342" s="17"/>
      <c r="F342" s="17"/>
      <c r="G342" s="17"/>
      <c r="H342" s="17"/>
      <c r="I342" s="16"/>
      <c r="J342" s="17"/>
      <c r="K342" s="17"/>
      <c r="L342" s="17"/>
      <c r="M342" s="17"/>
      <c r="N342" s="16"/>
      <c r="O342" s="17"/>
      <c r="P342" s="17"/>
      <c r="Q342" s="17"/>
      <c r="R342" s="17"/>
      <c r="S342" s="17"/>
      <c r="T342" s="17"/>
      <c r="U342" s="17"/>
      <c r="V342" s="16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</row>
    <row r="343" spans="1:90">
      <c r="A343" s="16"/>
      <c r="B343" s="17"/>
      <c r="C343" s="17"/>
      <c r="D343" s="17"/>
      <c r="E343" s="17"/>
      <c r="F343" s="17"/>
      <c r="G343" s="17"/>
      <c r="H343" s="17"/>
      <c r="I343" s="16"/>
      <c r="J343" s="17"/>
      <c r="K343" s="17"/>
      <c r="L343" s="17"/>
      <c r="M343" s="17"/>
      <c r="N343" s="16"/>
      <c r="O343" s="17"/>
      <c r="P343" s="17"/>
      <c r="Q343" s="17"/>
      <c r="R343" s="17"/>
      <c r="S343" s="17"/>
      <c r="T343" s="17"/>
      <c r="U343" s="17"/>
      <c r="V343" s="16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</row>
    <row r="344" spans="1:90">
      <c r="A344" s="16"/>
      <c r="B344" s="17"/>
      <c r="C344" s="17"/>
      <c r="D344" s="17"/>
      <c r="E344" s="17"/>
      <c r="F344" s="17"/>
      <c r="G344" s="17"/>
      <c r="H344" s="17"/>
      <c r="I344" s="16"/>
      <c r="J344" s="17"/>
      <c r="K344" s="17"/>
      <c r="L344" s="17"/>
      <c r="M344" s="17"/>
      <c r="N344" s="16"/>
      <c r="O344" s="17"/>
      <c r="P344" s="17"/>
      <c r="Q344" s="17"/>
      <c r="R344" s="17"/>
      <c r="S344" s="17"/>
      <c r="T344" s="17"/>
      <c r="U344" s="17"/>
      <c r="V344" s="16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</row>
    <row r="345" spans="1:90">
      <c r="A345" s="16"/>
      <c r="B345" s="17"/>
      <c r="C345" s="17"/>
      <c r="D345" s="17"/>
      <c r="E345" s="17"/>
      <c r="F345" s="17"/>
      <c r="G345" s="17"/>
      <c r="H345" s="17"/>
      <c r="I345" s="16"/>
      <c r="J345" s="17"/>
      <c r="K345" s="17"/>
      <c r="L345" s="17"/>
      <c r="M345" s="17"/>
      <c r="N345" s="16"/>
      <c r="O345" s="17"/>
      <c r="P345" s="17"/>
      <c r="Q345" s="17"/>
      <c r="R345" s="17"/>
      <c r="S345" s="17"/>
      <c r="T345" s="17"/>
      <c r="U345" s="17"/>
      <c r="V345" s="16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</row>
    <row r="346" spans="1:90">
      <c r="A346" s="16"/>
      <c r="B346" s="17"/>
      <c r="C346" s="17"/>
      <c r="D346" s="17"/>
      <c r="E346" s="17"/>
      <c r="F346" s="17"/>
      <c r="G346" s="17"/>
      <c r="H346" s="17"/>
      <c r="I346" s="16"/>
      <c r="J346" s="17"/>
      <c r="K346" s="17"/>
      <c r="L346" s="17"/>
      <c r="M346" s="17"/>
      <c r="N346" s="16"/>
      <c r="O346" s="17"/>
      <c r="P346" s="17"/>
      <c r="Q346" s="17"/>
      <c r="R346" s="17"/>
      <c r="S346" s="17"/>
      <c r="T346" s="17"/>
      <c r="U346" s="17"/>
      <c r="V346" s="16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</row>
    <row r="347" spans="1:90">
      <c r="A347" s="16"/>
      <c r="B347" s="17"/>
      <c r="C347" s="17"/>
      <c r="D347" s="17"/>
      <c r="E347" s="17"/>
      <c r="F347" s="17"/>
      <c r="G347" s="17"/>
      <c r="H347" s="17"/>
      <c r="I347" s="16"/>
      <c r="J347" s="17"/>
      <c r="K347" s="17"/>
      <c r="L347" s="17"/>
      <c r="M347" s="17"/>
      <c r="N347" s="16"/>
      <c r="O347" s="17"/>
      <c r="P347" s="17"/>
      <c r="Q347" s="17"/>
      <c r="R347" s="17"/>
      <c r="S347" s="17"/>
      <c r="T347" s="17"/>
      <c r="U347" s="17"/>
      <c r="V347" s="16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</row>
    <row r="348" spans="1:90">
      <c r="A348" s="16"/>
      <c r="B348" s="17"/>
      <c r="C348" s="17"/>
      <c r="D348" s="17"/>
      <c r="E348" s="17"/>
      <c r="F348" s="17"/>
      <c r="G348" s="17"/>
      <c r="H348" s="17"/>
      <c r="I348" s="16"/>
      <c r="J348" s="17"/>
      <c r="K348" s="17"/>
      <c r="L348" s="17"/>
      <c r="M348" s="17"/>
      <c r="N348" s="16"/>
      <c r="O348" s="17"/>
      <c r="P348" s="17"/>
      <c r="Q348" s="17"/>
      <c r="R348" s="17"/>
      <c r="S348" s="17"/>
      <c r="T348" s="17"/>
      <c r="U348" s="17"/>
      <c r="V348" s="16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</row>
    <row r="349" spans="1:90">
      <c r="A349" s="16"/>
      <c r="B349" s="17"/>
      <c r="C349" s="17"/>
      <c r="D349" s="17"/>
      <c r="E349" s="17"/>
      <c r="F349" s="17"/>
      <c r="G349" s="17"/>
      <c r="H349" s="17"/>
      <c r="I349" s="16"/>
      <c r="J349" s="17"/>
      <c r="K349" s="17"/>
      <c r="L349" s="17"/>
      <c r="M349" s="17"/>
      <c r="N349" s="16"/>
      <c r="O349" s="17"/>
      <c r="P349" s="17"/>
      <c r="Q349" s="17"/>
      <c r="R349" s="17"/>
      <c r="S349" s="17"/>
      <c r="T349" s="17"/>
      <c r="U349" s="17"/>
      <c r="V349" s="16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</row>
    <row r="350" spans="1:90">
      <c r="A350" s="16"/>
      <c r="B350" s="17"/>
      <c r="C350" s="17"/>
      <c r="D350" s="17"/>
      <c r="E350" s="17"/>
      <c r="F350" s="17"/>
      <c r="G350" s="17"/>
      <c r="H350" s="17"/>
      <c r="I350" s="16"/>
      <c r="J350" s="17"/>
      <c r="K350" s="17"/>
      <c r="L350" s="17"/>
      <c r="M350" s="17"/>
      <c r="N350" s="16"/>
      <c r="O350" s="17"/>
      <c r="P350" s="17"/>
      <c r="Q350" s="17"/>
      <c r="R350" s="17"/>
      <c r="S350" s="17"/>
      <c r="T350" s="17"/>
      <c r="U350" s="17"/>
      <c r="V350" s="16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</row>
    <row r="351" spans="1:90">
      <c r="A351" s="16"/>
      <c r="B351" s="17"/>
      <c r="C351" s="17"/>
      <c r="D351" s="17"/>
      <c r="E351" s="17"/>
      <c r="F351" s="17"/>
      <c r="G351" s="17"/>
      <c r="H351" s="17"/>
      <c r="I351" s="16"/>
      <c r="J351" s="17"/>
      <c r="K351" s="17"/>
      <c r="L351" s="17"/>
      <c r="M351" s="17"/>
      <c r="N351" s="16"/>
      <c r="O351" s="17"/>
      <c r="P351" s="17"/>
      <c r="Q351" s="17"/>
      <c r="R351" s="17"/>
      <c r="S351" s="17"/>
      <c r="T351" s="17"/>
      <c r="U351" s="17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</row>
    <row r="352" spans="1:90">
      <c r="A352" s="16"/>
      <c r="B352" s="17"/>
      <c r="C352" s="17"/>
      <c r="D352" s="17"/>
      <c r="E352" s="17"/>
      <c r="F352" s="17"/>
      <c r="G352" s="17"/>
      <c r="H352" s="17"/>
      <c r="I352" s="16"/>
      <c r="J352" s="17"/>
      <c r="K352" s="17"/>
      <c r="L352" s="17"/>
      <c r="M352" s="17"/>
      <c r="N352" s="16"/>
      <c r="O352" s="17"/>
      <c r="P352" s="17"/>
      <c r="Q352" s="17"/>
      <c r="R352" s="17"/>
      <c r="S352" s="17"/>
      <c r="T352" s="17"/>
      <c r="U352" s="17"/>
      <c r="V352" s="16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</row>
    <row r="353" spans="1:90">
      <c r="A353" s="16"/>
      <c r="B353" s="17"/>
      <c r="C353" s="17"/>
      <c r="D353" s="17"/>
      <c r="E353" s="17"/>
      <c r="F353" s="17"/>
      <c r="G353" s="17"/>
      <c r="H353" s="17"/>
      <c r="I353" s="16"/>
      <c r="J353" s="17"/>
      <c r="K353" s="17"/>
      <c r="L353" s="17"/>
      <c r="M353" s="17"/>
      <c r="N353" s="16"/>
      <c r="O353" s="17"/>
      <c r="P353" s="17"/>
      <c r="Q353" s="17"/>
      <c r="R353" s="17"/>
      <c r="S353" s="17"/>
      <c r="T353" s="17"/>
      <c r="U353" s="17"/>
      <c r="V353" s="16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</row>
    <row r="354" spans="1:90">
      <c r="A354" s="16"/>
      <c r="B354" s="17"/>
      <c r="C354" s="17"/>
      <c r="D354" s="17"/>
      <c r="E354" s="17"/>
      <c r="F354" s="17"/>
      <c r="G354" s="17"/>
      <c r="H354" s="17"/>
      <c r="I354" s="16"/>
      <c r="J354" s="17"/>
      <c r="K354" s="17"/>
      <c r="L354" s="17"/>
      <c r="M354" s="17"/>
      <c r="N354" s="16"/>
      <c r="O354" s="17"/>
      <c r="P354" s="17"/>
      <c r="Q354" s="17"/>
      <c r="R354" s="17"/>
      <c r="S354" s="17"/>
      <c r="T354" s="17"/>
      <c r="U354" s="17"/>
      <c r="V354" s="16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</row>
    <row r="355" spans="1:90">
      <c r="A355" s="16"/>
      <c r="B355" s="17"/>
      <c r="C355" s="17"/>
      <c r="D355" s="17"/>
      <c r="E355" s="17"/>
      <c r="F355" s="17"/>
      <c r="G355" s="17"/>
      <c r="H355" s="17"/>
      <c r="I355" s="16"/>
      <c r="J355" s="17"/>
      <c r="K355" s="17"/>
      <c r="L355" s="17"/>
      <c r="M355" s="17"/>
      <c r="N355" s="16"/>
      <c r="O355" s="17"/>
      <c r="P355" s="17"/>
      <c r="Q355" s="17"/>
      <c r="R355" s="17"/>
      <c r="S355" s="17"/>
      <c r="T355" s="17"/>
      <c r="U355" s="17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</row>
    <row r="356" spans="1:90">
      <c r="A356" s="16"/>
      <c r="B356" s="17"/>
      <c r="C356" s="17"/>
      <c r="D356" s="17"/>
      <c r="E356" s="17"/>
      <c r="F356" s="17"/>
      <c r="G356" s="17"/>
      <c r="H356" s="17"/>
      <c r="I356" s="16"/>
      <c r="J356" s="17"/>
      <c r="K356" s="17"/>
      <c r="L356" s="17"/>
      <c r="M356" s="17"/>
      <c r="N356" s="16"/>
      <c r="O356" s="17"/>
      <c r="P356" s="17"/>
      <c r="Q356" s="17"/>
      <c r="R356" s="17"/>
      <c r="S356" s="17"/>
      <c r="T356" s="17"/>
      <c r="U356" s="17"/>
      <c r="V356" s="16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</row>
    <row r="357" spans="1:90">
      <c r="A357" s="16"/>
      <c r="B357" s="17"/>
      <c r="C357" s="17"/>
      <c r="D357" s="17"/>
      <c r="E357" s="17"/>
      <c r="F357" s="17"/>
      <c r="G357" s="17"/>
      <c r="H357" s="17"/>
      <c r="I357" s="16"/>
      <c r="J357" s="17"/>
      <c r="K357" s="17"/>
      <c r="L357" s="17"/>
      <c r="M357" s="17"/>
      <c r="N357" s="16"/>
      <c r="O357" s="17"/>
      <c r="P357" s="17"/>
      <c r="Q357" s="17"/>
      <c r="R357" s="17"/>
      <c r="S357" s="17"/>
      <c r="T357" s="17"/>
      <c r="U357" s="17"/>
      <c r="V357" s="16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</row>
    <row r="358" spans="1:90">
      <c r="A358" s="16"/>
      <c r="B358" s="17"/>
      <c r="C358" s="17"/>
      <c r="D358" s="17"/>
      <c r="E358" s="17"/>
      <c r="F358" s="17"/>
      <c r="G358" s="17"/>
      <c r="H358" s="17"/>
      <c r="I358" s="16"/>
      <c r="J358" s="17"/>
      <c r="K358" s="17"/>
      <c r="L358" s="17"/>
      <c r="M358" s="17"/>
      <c r="N358" s="16"/>
      <c r="O358" s="17"/>
      <c r="P358" s="17"/>
      <c r="Q358" s="17"/>
      <c r="R358" s="17"/>
      <c r="S358" s="17"/>
      <c r="T358" s="17"/>
      <c r="U358" s="17"/>
      <c r="V358" s="16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</row>
    <row r="359" spans="1:90">
      <c r="A359" s="16"/>
      <c r="B359" s="17"/>
      <c r="C359" s="17"/>
      <c r="D359" s="17"/>
      <c r="E359" s="17"/>
      <c r="F359" s="17"/>
      <c r="G359" s="17"/>
      <c r="H359" s="17"/>
      <c r="I359" s="16"/>
      <c r="J359" s="17"/>
      <c r="K359" s="17"/>
      <c r="L359" s="17"/>
      <c r="M359" s="17"/>
      <c r="N359" s="16"/>
      <c r="O359" s="17"/>
      <c r="P359" s="17"/>
      <c r="Q359" s="17"/>
      <c r="R359" s="17"/>
      <c r="S359" s="17"/>
      <c r="T359" s="17"/>
      <c r="U359" s="17"/>
      <c r="V359" s="16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</row>
    <row r="360" spans="1:90">
      <c r="A360" s="16"/>
      <c r="B360" s="17"/>
      <c r="C360" s="17"/>
      <c r="D360" s="17"/>
      <c r="E360" s="17"/>
      <c r="F360" s="17"/>
      <c r="G360" s="17"/>
      <c r="H360" s="17"/>
      <c r="I360" s="16"/>
      <c r="J360" s="17"/>
      <c r="K360" s="17"/>
      <c r="L360" s="17"/>
      <c r="M360" s="17"/>
      <c r="N360" s="16"/>
      <c r="O360" s="17"/>
      <c r="P360" s="17"/>
      <c r="Q360" s="17"/>
      <c r="R360" s="17"/>
      <c r="S360" s="17"/>
      <c r="T360" s="17"/>
      <c r="U360" s="17"/>
      <c r="V360" s="16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</row>
    <row r="361" spans="1:90">
      <c r="A361" s="16"/>
      <c r="B361" s="17"/>
      <c r="C361" s="17"/>
      <c r="D361" s="17"/>
      <c r="E361" s="17"/>
      <c r="F361" s="17"/>
      <c r="G361" s="17"/>
      <c r="H361" s="17"/>
      <c r="I361" s="16"/>
      <c r="J361" s="17"/>
      <c r="K361" s="17"/>
      <c r="L361" s="17"/>
      <c r="M361" s="17"/>
      <c r="N361" s="16"/>
      <c r="O361" s="17"/>
      <c r="P361" s="17"/>
      <c r="Q361" s="17"/>
      <c r="R361" s="17"/>
      <c r="S361" s="17"/>
      <c r="T361" s="17"/>
      <c r="U361" s="17"/>
      <c r="V361" s="16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</row>
    <row r="362" spans="1:90">
      <c r="A362" s="16"/>
      <c r="B362" s="17"/>
      <c r="C362" s="17"/>
      <c r="D362" s="17"/>
      <c r="E362" s="17"/>
      <c r="F362" s="17"/>
      <c r="G362" s="17"/>
      <c r="H362" s="17"/>
      <c r="I362" s="16"/>
      <c r="J362" s="17"/>
      <c r="K362" s="17"/>
      <c r="L362" s="17"/>
      <c r="M362" s="17"/>
      <c r="N362" s="16"/>
      <c r="O362" s="17"/>
      <c r="P362" s="17"/>
      <c r="Q362" s="17"/>
      <c r="R362" s="17"/>
      <c r="S362" s="17"/>
      <c r="T362" s="17"/>
      <c r="U362" s="17"/>
      <c r="V362" s="16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</row>
    <row r="363" spans="1:90">
      <c r="A363" s="16"/>
      <c r="B363" s="17"/>
      <c r="C363" s="17"/>
      <c r="D363" s="17"/>
      <c r="E363" s="17"/>
      <c r="F363" s="17"/>
      <c r="G363" s="17"/>
      <c r="H363" s="17"/>
      <c r="I363" s="16"/>
      <c r="J363" s="17"/>
      <c r="K363" s="17"/>
      <c r="L363" s="17"/>
      <c r="M363" s="17"/>
      <c r="N363" s="16"/>
      <c r="O363" s="17"/>
      <c r="P363" s="17"/>
      <c r="Q363" s="17"/>
      <c r="R363" s="17"/>
      <c r="S363" s="17"/>
      <c r="T363" s="17"/>
      <c r="U363" s="17"/>
      <c r="V363" s="16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</row>
    <row r="364" spans="1:90">
      <c r="A364" s="16"/>
      <c r="B364" s="17"/>
      <c r="C364" s="17"/>
      <c r="D364" s="17"/>
      <c r="E364" s="17"/>
      <c r="F364" s="17"/>
      <c r="G364" s="17"/>
      <c r="H364" s="17"/>
      <c r="I364" s="16"/>
      <c r="J364" s="17"/>
      <c r="K364" s="17"/>
      <c r="L364" s="17"/>
      <c r="M364" s="17"/>
      <c r="N364" s="16"/>
      <c r="O364" s="17"/>
      <c r="P364" s="17"/>
      <c r="Q364" s="17"/>
      <c r="R364" s="17"/>
      <c r="S364" s="17"/>
      <c r="T364" s="17"/>
      <c r="U364" s="17"/>
      <c r="V364" s="16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</row>
    <row r="365" spans="1:90">
      <c r="A365" s="16"/>
      <c r="B365" s="17"/>
      <c r="C365" s="17"/>
      <c r="D365" s="17"/>
      <c r="E365" s="17"/>
      <c r="F365" s="17"/>
      <c r="G365" s="17"/>
      <c r="H365" s="17"/>
      <c r="I365" s="16"/>
      <c r="J365" s="17"/>
      <c r="K365" s="17"/>
      <c r="L365" s="17"/>
      <c r="M365" s="17"/>
      <c r="N365" s="16"/>
      <c r="O365" s="17"/>
      <c r="P365" s="17"/>
      <c r="Q365" s="17"/>
      <c r="R365" s="17"/>
      <c r="S365" s="17"/>
      <c r="T365" s="17"/>
      <c r="U365" s="17"/>
      <c r="V365" s="16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</row>
    <row r="366" spans="1:90">
      <c r="A366" s="16"/>
      <c r="B366" s="17"/>
      <c r="C366" s="17"/>
      <c r="D366" s="17"/>
      <c r="E366" s="17"/>
      <c r="F366" s="17"/>
      <c r="G366" s="17"/>
      <c r="H366" s="17"/>
      <c r="I366" s="16"/>
      <c r="J366" s="17"/>
      <c r="K366" s="17"/>
      <c r="L366" s="17"/>
      <c r="M366" s="17"/>
      <c r="N366" s="16"/>
      <c r="O366" s="17"/>
      <c r="P366" s="17"/>
      <c r="Q366" s="17"/>
      <c r="R366" s="17"/>
      <c r="S366" s="17"/>
      <c r="T366" s="17"/>
      <c r="U366" s="17"/>
      <c r="V366" s="16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</row>
    <row r="367" spans="1:90">
      <c r="A367" s="16"/>
      <c r="B367" s="17"/>
      <c r="C367" s="17"/>
      <c r="D367" s="17"/>
      <c r="E367" s="17"/>
      <c r="F367" s="17"/>
      <c r="G367" s="17"/>
      <c r="H367" s="17"/>
      <c r="I367" s="16"/>
      <c r="J367" s="17"/>
      <c r="K367" s="17"/>
      <c r="L367" s="17"/>
      <c r="M367" s="17"/>
      <c r="N367" s="16"/>
      <c r="O367" s="17"/>
      <c r="P367" s="17"/>
      <c r="Q367" s="17"/>
      <c r="R367" s="17"/>
      <c r="S367" s="17"/>
      <c r="T367" s="17"/>
      <c r="U367" s="17"/>
      <c r="V367" s="16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</row>
    <row r="368" spans="1:90">
      <c r="A368" s="16"/>
      <c r="B368" s="17"/>
      <c r="C368" s="17"/>
      <c r="D368" s="17"/>
      <c r="E368" s="17"/>
      <c r="F368" s="17"/>
      <c r="G368" s="17"/>
      <c r="H368" s="17"/>
      <c r="I368" s="16"/>
      <c r="J368" s="17"/>
      <c r="K368" s="17"/>
      <c r="L368" s="17"/>
      <c r="M368" s="17"/>
      <c r="N368" s="16"/>
      <c r="O368" s="17"/>
      <c r="P368" s="17"/>
      <c r="Q368" s="17"/>
      <c r="R368" s="17"/>
      <c r="S368" s="17"/>
      <c r="T368" s="17"/>
      <c r="U368" s="17"/>
      <c r="V368" s="16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</row>
    <row r="369" spans="1:90">
      <c r="A369" s="16"/>
      <c r="B369" s="17"/>
      <c r="C369" s="17"/>
      <c r="D369" s="17"/>
      <c r="E369" s="17"/>
      <c r="F369" s="17"/>
      <c r="G369" s="17"/>
      <c r="H369" s="17"/>
      <c r="I369" s="16"/>
      <c r="J369" s="17"/>
      <c r="K369" s="17"/>
      <c r="L369" s="17"/>
      <c r="M369" s="17"/>
      <c r="N369" s="16"/>
      <c r="O369" s="17"/>
      <c r="P369" s="17"/>
      <c r="Q369" s="17"/>
      <c r="R369" s="17"/>
      <c r="S369" s="17"/>
      <c r="T369" s="17"/>
      <c r="U369" s="17"/>
      <c r="V369" s="16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</row>
    <row r="370" spans="1:90">
      <c r="A370" s="16"/>
      <c r="B370" s="17"/>
      <c r="C370" s="17"/>
      <c r="D370" s="17"/>
      <c r="E370" s="17"/>
      <c r="F370" s="17"/>
      <c r="G370" s="17"/>
      <c r="H370" s="17"/>
      <c r="I370" s="16"/>
      <c r="J370" s="17"/>
      <c r="K370" s="17"/>
      <c r="L370" s="17"/>
      <c r="M370" s="17"/>
      <c r="N370" s="16"/>
      <c r="O370" s="17"/>
      <c r="P370" s="17"/>
      <c r="Q370" s="17"/>
      <c r="R370" s="17"/>
      <c r="S370" s="17"/>
      <c r="T370" s="17"/>
      <c r="U370" s="17"/>
      <c r="V370" s="16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</row>
    <row r="371" spans="1:90">
      <c r="A371" s="16"/>
      <c r="B371" s="17"/>
      <c r="C371" s="17"/>
      <c r="D371" s="17"/>
      <c r="E371" s="17"/>
      <c r="F371" s="17"/>
      <c r="G371" s="17"/>
      <c r="H371" s="17"/>
      <c r="I371" s="16"/>
      <c r="J371" s="17"/>
      <c r="K371" s="17"/>
      <c r="L371" s="17"/>
      <c r="M371" s="17"/>
      <c r="N371" s="16"/>
      <c r="O371" s="17"/>
      <c r="P371" s="17"/>
      <c r="Q371" s="17"/>
      <c r="R371" s="17"/>
      <c r="S371" s="17"/>
      <c r="T371" s="17"/>
      <c r="U371" s="17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</row>
    <row r="372" spans="1:90">
      <c r="A372" s="16"/>
      <c r="B372" s="17"/>
      <c r="C372" s="17"/>
      <c r="D372" s="17"/>
      <c r="E372" s="17"/>
      <c r="F372" s="17"/>
      <c r="G372" s="17"/>
      <c r="H372" s="17"/>
      <c r="I372" s="16"/>
      <c r="J372" s="17"/>
      <c r="K372" s="17"/>
      <c r="L372" s="17"/>
      <c r="M372" s="17"/>
      <c r="N372" s="16"/>
      <c r="O372" s="17"/>
      <c r="P372" s="17"/>
      <c r="Q372" s="17"/>
      <c r="R372" s="17"/>
      <c r="S372" s="17"/>
      <c r="T372" s="17"/>
      <c r="U372" s="17"/>
      <c r="V372" s="16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</row>
    <row r="373" spans="1:90">
      <c r="A373" s="16"/>
      <c r="B373" s="17"/>
      <c r="C373" s="17"/>
      <c r="D373" s="17"/>
      <c r="E373" s="17"/>
      <c r="F373" s="17"/>
      <c r="G373" s="17"/>
      <c r="H373" s="17"/>
      <c r="I373" s="16"/>
      <c r="J373" s="17"/>
      <c r="K373" s="17"/>
      <c r="L373" s="17"/>
      <c r="M373" s="17"/>
      <c r="N373" s="16"/>
      <c r="O373" s="17"/>
      <c r="P373" s="17"/>
      <c r="Q373" s="17"/>
      <c r="R373" s="17"/>
      <c r="S373" s="17"/>
      <c r="T373" s="17"/>
      <c r="U373" s="17"/>
      <c r="V373" s="16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</row>
    <row r="374" spans="1:90">
      <c r="A374" s="16"/>
      <c r="B374" s="17"/>
      <c r="C374" s="17"/>
      <c r="D374" s="17"/>
      <c r="E374" s="17"/>
      <c r="F374" s="17"/>
      <c r="G374" s="17"/>
      <c r="H374" s="17"/>
      <c r="I374" s="16"/>
      <c r="J374" s="17"/>
      <c r="K374" s="17"/>
      <c r="L374" s="17"/>
      <c r="M374" s="17"/>
      <c r="N374" s="16"/>
      <c r="O374" s="17"/>
      <c r="P374" s="17"/>
      <c r="Q374" s="17"/>
      <c r="R374" s="17"/>
      <c r="S374" s="17"/>
      <c r="T374" s="17"/>
      <c r="U374" s="17"/>
      <c r="V374" s="16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</row>
    <row r="375" spans="1:90">
      <c r="A375" s="16"/>
      <c r="B375" s="17"/>
      <c r="C375" s="17"/>
      <c r="D375" s="17"/>
      <c r="E375" s="17"/>
      <c r="F375" s="17"/>
      <c r="G375" s="17"/>
      <c r="H375" s="17"/>
      <c r="I375" s="16"/>
      <c r="J375" s="17"/>
      <c r="K375" s="17"/>
      <c r="L375" s="17"/>
      <c r="M375" s="17"/>
      <c r="N375" s="16"/>
      <c r="O375" s="17"/>
      <c r="P375" s="17"/>
      <c r="Q375" s="17"/>
      <c r="R375" s="17"/>
      <c r="S375" s="17"/>
      <c r="T375" s="17"/>
      <c r="U375" s="17"/>
      <c r="V375" s="16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</row>
    <row r="376" spans="1:90">
      <c r="A376" s="16"/>
      <c r="B376" s="17"/>
      <c r="C376" s="17"/>
      <c r="D376" s="17"/>
      <c r="E376" s="17"/>
      <c r="F376" s="17"/>
      <c r="G376" s="17"/>
      <c r="H376" s="17"/>
      <c r="I376" s="16"/>
      <c r="J376" s="17"/>
      <c r="K376" s="17"/>
      <c r="L376" s="17"/>
      <c r="M376" s="17"/>
      <c r="N376" s="16"/>
      <c r="O376" s="17"/>
      <c r="P376" s="17"/>
      <c r="Q376" s="17"/>
      <c r="R376" s="17"/>
      <c r="S376" s="17"/>
      <c r="T376" s="17"/>
      <c r="U376" s="17"/>
      <c r="V376" s="16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</row>
    <row r="377" spans="1:90">
      <c r="A377" s="16"/>
      <c r="B377" s="17"/>
      <c r="C377" s="17"/>
      <c r="D377" s="17"/>
      <c r="E377" s="17"/>
      <c r="F377" s="17"/>
      <c r="G377" s="17"/>
      <c r="H377" s="17"/>
      <c r="I377" s="16"/>
      <c r="J377" s="17"/>
      <c r="K377" s="17"/>
      <c r="L377" s="17"/>
      <c r="M377" s="17"/>
      <c r="N377" s="16"/>
      <c r="O377" s="17"/>
      <c r="P377" s="17"/>
      <c r="Q377" s="17"/>
      <c r="R377" s="17"/>
      <c r="S377" s="17"/>
      <c r="T377" s="17"/>
      <c r="U377" s="17"/>
      <c r="V377" s="16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</row>
    <row r="378" spans="1:90">
      <c r="A378" s="16"/>
      <c r="B378" s="17"/>
      <c r="C378" s="17"/>
      <c r="D378" s="17"/>
      <c r="E378" s="17"/>
      <c r="F378" s="17"/>
      <c r="G378" s="17"/>
      <c r="H378" s="17"/>
      <c r="I378" s="16"/>
      <c r="J378" s="17"/>
      <c r="K378" s="17"/>
      <c r="L378" s="17"/>
      <c r="M378" s="17"/>
      <c r="N378" s="16"/>
      <c r="O378" s="17"/>
      <c r="P378" s="17"/>
      <c r="Q378" s="17"/>
      <c r="R378" s="17"/>
      <c r="S378" s="17"/>
      <c r="T378" s="17"/>
      <c r="U378" s="17"/>
      <c r="V378" s="16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</row>
    <row r="379" spans="1:90">
      <c r="A379" s="16"/>
      <c r="B379" s="17"/>
      <c r="C379" s="17"/>
      <c r="D379" s="17"/>
      <c r="E379" s="17"/>
      <c r="F379" s="17"/>
      <c r="G379" s="17"/>
      <c r="H379" s="17"/>
      <c r="I379" s="16"/>
      <c r="J379" s="17"/>
      <c r="K379" s="17"/>
      <c r="L379" s="17"/>
      <c r="M379" s="17"/>
      <c r="N379" s="16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</row>
    <row r="380" spans="1:90">
      <c r="A380" s="16"/>
      <c r="B380" s="17"/>
      <c r="C380" s="17"/>
      <c r="D380" s="17"/>
      <c r="E380" s="17"/>
      <c r="F380" s="17"/>
      <c r="G380" s="17"/>
      <c r="H380" s="17"/>
      <c r="I380" s="16"/>
      <c r="J380" s="17"/>
      <c r="K380" s="17"/>
      <c r="L380" s="17"/>
      <c r="M380" s="17"/>
      <c r="N380" s="16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</row>
    <row r="381" spans="1:90">
      <c r="A381" s="16"/>
      <c r="B381" s="17"/>
      <c r="C381" s="17"/>
      <c r="D381" s="17"/>
      <c r="E381" s="17"/>
      <c r="F381" s="17"/>
      <c r="G381" s="17"/>
      <c r="H381" s="17"/>
      <c r="I381" s="16"/>
      <c r="J381" s="17"/>
      <c r="K381" s="17"/>
      <c r="L381" s="17"/>
      <c r="M381" s="17"/>
      <c r="N381" s="16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</row>
    <row r="382" spans="1:90">
      <c r="A382" s="16"/>
      <c r="B382" s="17"/>
      <c r="C382" s="17"/>
      <c r="D382" s="17"/>
      <c r="E382" s="17"/>
      <c r="F382" s="17"/>
      <c r="G382" s="17"/>
      <c r="H382" s="17"/>
      <c r="I382" s="16"/>
      <c r="J382" s="17"/>
      <c r="K382" s="17"/>
      <c r="L382" s="17"/>
      <c r="M382" s="17"/>
      <c r="N382" s="16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</row>
    <row r="383" spans="1:90">
      <c r="A383" s="16"/>
      <c r="B383" s="17"/>
      <c r="C383" s="17"/>
      <c r="D383" s="17"/>
      <c r="E383" s="17"/>
      <c r="F383" s="17"/>
      <c r="G383" s="17"/>
      <c r="H383" s="17"/>
      <c r="I383" s="16"/>
      <c r="J383" s="17"/>
      <c r="K383" s="17"/>
      <c r="L383" s="17"/>
      <c r="M383" s="17"/>
      <c r="N383" s="16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</row>
    <row r="384" spans="1:90">
      <c r="A384" s="16"/>
      <c r="B384" s="17"/>
      <c r="C384" s="17"/>
      <c r="D384" s="17"/>
      <c r="E384" s="17"/>
      <c r="F384" s="17"/>
      <c r="G384" s="17"/>
      <c r="H384" s="17"/>
      <c r="I384" s="16"/>
      <c r="J384" s="17"/>
      <c r="K384" s="17"/>
      <c r="L384" s="17"/>
      <c r="M384" s="17"/>
      <c r="N384" s="16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</row>
    <row r="385" spans="1:90">
      <c r="A385" s="16"/>
      <c r="B385" s="17"/>
      <c r="C385" s="17"/>
      <c r="D385" s="17"/>
      <c r="E385" s="17"/>
      <c r="F385" s="17"/>
      <c r="G385" s="17"/>
      <c r="H385" s="17"/>
      <c r="I385" s="16"/>
      <c r="J385" s="17"/>
      <c r="K385" s="17"/>
      <c r="L385" s="17"/>
      <c r="M385" s="17"/>
      <c r="N385" s="16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</row>
    <row r="386" spans="1:90">
      <c r="A386" s="16"/>
      <c r="B386" s="17"/>
      <c r="C386" s="17"/>
      <c r="D386" s="17"/>
      <c r="E386" s="17"/>
      <c r="F386" s="17"/>
      <c r="G386" s="17"/>
      <c r="H386" s="17"/>
      <c r="I386" s="16"/>
      <c r="J386" s="17"/>
      <c r="K386" s="17"/>
      <c r="L386" s="17"/>
      <c r="M386" s="17"/>
      <c r="N386" s="16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</row>
    <row r="387" spans="1:90">
      <c r="A387" s="16"/>
      <c r="B387" s="17"/>
      <c r="C387" s="17"/>
      <c r="D387" s="17"/>
      <c r="E387" s="17"/>
      <c r="F387" s="17"/>
      <c r="G387" s="17"/>
      <c r="H387" s="17"/>
      <c r="I387" s="16"/>
      <c r="J387" s="17"/>
      <c r="K387" s="17"/>
      <c r="L387" s="17"/>
      <c r="M387" s="17"/>
      <c r="N387" s="16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</row>
    <row r="388" spans="1:90">
      <c r="A388" s="16"/>
      <c r="B388" s="17"/>
      <c r="C388" s="17"/>
      <c r="D388" s="17"/>
      <c r="E388" s="17"/>
      <c r="F388" s="17"/>
      <c r="G388" s="17"/>
      <c r="H388" s="17"/>
      <c r="I388" s="16"/>
      <c r="J388" s="17"/>
      <c r="K388" s="17"/>
      <c r="L388" s="17"/>
      <c r="M388" s="17"/>
      <c r="N388" s="16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</row>
    <row r="389" spans="1:90">
      <c r="A389" s="16"/>
      <c r="B389" s="17"/>
      <c r="C389" s="17"/>
      <c r="D389" s="17"/>
      <c r="E389" s="17"/>
      <c r="F389" s="17"/>
      <c r="G389" s="17"/>
      <c r="H389" s="17"/>
      <c r="I389" s="16"/>
      <c r="J389" s="17"/>
      <c r="K389" s="17"/>
      <c r="L389" s="17"/>
      <c r="M389" s="17"/>
      <c r="N389" s="16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</row>
    <row r="390" spans="1:90">
      <c r="A390" s="16"/>
      <c r="B390" s="17"/>
      <c r="C390" s="17"/>
      <c r="D390" s="17"/>
      <c r="E390" s="17"/>
      <c r="F390" s="17"/>
      <c r="G390" s="17"/>
      <c r="H390" s="17"/>
      <c r="I390" s="16"/>
      <c r="J390" s="17"/>
      <c r="K390" s="17"/>
      <c r="L390" s="17"/>
      <c r="M390" s="17"/>
      <c r="N390" s="16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</row>
    <row r="391" spans="1:90">
      <c r="A391" s="16"/>
      <c r="B391" s="17"/>
      <c r="C391" s="17"/>
      <c r="D391" s="17"/>
      <c r="E391" s="17"/>
      <c r="F391" s="17"/>
      <c r="G391" s="17"/>
      <c r="H391" s="17"/>
      <c r="I391" s="16"/>
      <c r="J391" s="17"/>
      <c r="K391" s="17"/>
      <c r="L391" s="17"/>
      <c r="M391" s="17"/>
      <c r="N391" s="16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</row>
    <row r="392" spans="1:90">
      <c r="A392" s="16"/>
      <c r="B392" s="17"/>
      <c r="C392" s="17"/>
      <c r="D392" s="17"/>
      <c r="E392" s="17"/>
      <c r="F392" s="17"/>
      <c r="G392" s="17"/>
      <c r="H392" s="17"/>
      <c r="I392" s="16"/>
      <c r="J392" s="17"/>
      <c r="K392" s="17"/>
      <c r="L392" s="17"/>
      <c r="M392" s="17"/>
      <c r="N392" s="16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</row>
    <row r="393" spans="1:90">
      <c r="A393" s="16"/>
      <c r="B393" s="17"/>
      <c r="C393" s="17"/>
      <c r="D393" s="17"/>
      <c r="E393" s="17"/>
      <c r="F393" s="17"/>
      <c r="G393" s="17"/>
      <c r="H393" s="17"/>
      <c r="I393" s="16"/>
      <c r="J393" s="17"/>
      <c r="K393" s="17"/>
      <c r="L393" s="17"/>
      <c r="M393" s="17"/>
      <c r="N393" s="16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</row>
    <row r="394" spans="1:90">
      <c r="A394" s="16"/>
      <c r="B394" s="17"/>
      <c r="C394" s="17"/>
      <c r="D394" s="17"/>
      <c r="E394" s="17"/>
      <c r="F394" s="17"/>
      <c r="G394" s="17"/>
      <c r="H394" s="17"/>
      <c r="I394" s="16"/>
      <c r="J394" s="17"/>
      <c r="K394" s="17"/>
      <c r="L394" s="17"/>
      <c r="M394" s="17"/>
      <c r="N394" s="16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</row>
    <row r="395" spans="1:90">
      <c r="A395" s="16"/>
      <c r="B395" s="17"/>
      <c r="C395" s="17"/>
      <c r="D395" s="17"/>
      <c r="E395" s="17"/>
      <c r="F395" s="17"/>
      <c r="G395" s="17"/>
      <c r="H395" s="17"/>
      <c r="I395" s="16"/>
      <c r="J395" s="17"/>
      <c r="K395" s="17"/>
      <c r="L395" s="17"/>
      <c r="M395" s="17"/>
      <c r="N395" s="16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</row>
    <row r="396" spans="1:90">
      <c r="A396" s="16"/>
      <c r="B396" s="17"/>
      <c r="C396" s="17"/>
      <c r="D396" s="17"/>
      <c r="E396" s="17"/>
      <c r="F396" s="17"/>
      <c r="G396" s="17"/>
      <c r="H396" s="17"/>
      <c r="I396" s="16"/>
      <c r="J396" s="17"/>
      <c r="K396" s="17"/>
      <c r="L396" s="17"/>
      <c r="M396" s="17"/>
      <c r="N396" s="16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</row>
    <row r="397" spans="1:90">
      <c r="A397" s="16"/>
      <c r="B397" s="17"/>
      <c r="C397" s="17"/>
      <c r="D397" s="17"/>
      <c r="E397" s="17"/>
      <c r="F397" s="17"/>
      <c r="G397" s="17"/>
      <c r="H397" s="17"/>
      <c r="I397" s="16"/>
      <c r="J397" s="17"/>
      <c r="K397" s="17"/>
      <c r="L397" s="17"/>
      <c r="M397" s="17"/>
      <c r="N397" s="16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</row>
    <row r="398" spans="1:90">
      <c r="A398" s="16"/>
      <c r="B398" s="17"/>
      <c r="C398" s="17"/>
      <c r="D398" s="17"/>
      <c r="E398" s="17"/>
      <c r="F398" s="17"/>
      <c r="G398" s="17"/>
      <c r="H398" s="17"/>
      <c r="I398" s="16"/>
      <c r="J398" s="17"/>
      <c r="K398" s="17"/>
      <c r="L398" s="17"/>
      <c r="M398" s="17"/>
      <c r="N398" s="16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</row>
    <row r="399" spans="1:90">
      <c r="A399" s="16"/>
      <c r="B399" s="17"/>
      <c r="C399" s="17"/>
      <c r="D399" s="17"/>
      <c r="E399" s="17"/>
      <c r="F399" s="17"/>
      <c r="G399" s="17"/>
      <c r="H399" s="17"/>
      <c r="I399" s="16"/>
      <c r="J399" s="17"/>
      <c r="K399" s="17"/>
      <c r="L399" s="17"/>
      <c r="M399" s="17"/>
      <c r="N399" s="16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</row>
    <row r="400" spans="1:90">
      <c r="A400" s="16"/>
      <c r="B400" s="17"/>
      <c r="C400" s="17"/>
      <c r="D400" s="17"/>
      <c r="E400" s="17"/>
      <c r="F400" s="17"/>
      <c r="G400" s="17"/>
      <c r="H400" s="17"/>
      <c r="I400" s="16"/>
      <c r="J400" s="17"/>
      <c r="K400" s="17"/>
      <c r="L400" s="17"/>
      <c r="M400" s="17"/>
      <c r="N400" s="16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</row>
    <row r="401" spans="1:90">
      <c r="A401" s="16"/>
      <c r="B401" s="17"/>
      <c r="C401" s="17"/>
      <c r="D401" s="17"/>
      <c r="E401" s="17"/>
      <c r="F401" s="17"/>
      <c r="G401" s="17"/>
      <c r="H401" s="17"/>
      <c r="I401" s="16"/>
      <c r="J401" s="17"/>
      <c r="K401" s="17"/>
      <c r="L401" s="17"/>
      <c r="M401" s="17"/>
      <c r="N401" s="16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</row>
    <row r="402" spans="1:90">
      <c r="A402" s="16"/>
      <c r="B402" s="17"/>
      <c r="C402" s="17"/>
      <c r="D402" s="17"/>
      <c r="E402" s="17"/>
      <c r="F402" s="17"/>
      <c r="G402" s="17"/>
      <c r="H402" s="17"/>
      <c r="I402" s="16"/>
      <c r="J402" s="17"/>
      <c r="K402" s="17"/>
      <c r="L402" s="17"/>
      <c r="M402" s="17"/>
      <c r="N402" s="16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</row>
    <row r="403" spans="1:90">
      <c r="A403" s="16"/>
      <c r="B403" s="17"/>
      <c r="C403" s="17"/>
      <c r="D403" s="17"/>
      <c r="E403" s="17"/>
      <c r="F403" s="17"/>
      <c r="G403" s="17"/>
      <c r="H403" s="17"/>
      <c r="I403" s="16"/>
      <c r="J403" s="17"/>
      <c r="K403" s="17"/>
      <c r="L403" s="17"/>
      <c r="M403" s="17"/>
      <c r="N403" s="16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</row>
    <row r="404" spans="1:90">
      <c r="A404" s="16"/>
      <c r="B404" s="17"/>
      <c r="C404" s="17"/>
      <c r="D404" s="17"/>
      <c r="E404" s="17"/>
      <c r="F404" s="17"/>
      <c r="G404" s="17"/>
      <c r="H404" s="17"/>
      <c r="I404" s="16"/>
      <c r="J404" s="17"/>
      <c r="K404" s="17"/>
      <c r="L404" s="17"/>
      <c r="M404" s="17"/>
      <c r="N404" s="16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</row>
    <row r="405" spans="1:90">
      <c r="A405" s="16"/>
      <c r="B405" s="17"/>
      <c r="C405" s="17"/>
      <c r="D405" s="17"/>
      <c r="E405" s="17"/>
      <c r="F405" s="17"/>
      <c r="G405" s="17"/>
      <c r="H405" s="17"/>
      <c r="I405" s="16"/>
      <c r="J405" s="17"/>
      <c r="K405" s="17"/>
      <c r="L405" s="17"/>
      <c r="M405" s="17"/>
      <c r="N405" s="16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</row>
    <row r="406" spans="1:90">
      <c r="A406" s="16"/>
      <c r="B406" s="17"/>
      <c r="C406" s="17"/>
      <c r="D406" s="17"/>
      <c r="E406" s="17"/>
      <c r="F406" s="17"/>
      <c r="G406" s="17"/>
      <c r="H406" s="17"/>
      <c r="I406" s="16"/>
      <c r="J406" s="17"/>
      <c r="K406" s="17"/>
      <c r="L406" s="17"/>
      <c r="M406" s="17"/>
      <c r="N406" s="16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</row>
    <row r="407" spans="1:90">
      <c r="A407" s="16"/>
      <c r="B407" s="17"/>
      <c r="C407" s="17"/>
      <c r="D407" s="17"/>
      <c r="E407" s="17"/>
      <c r="F407" s="17"/>
      <c r="G407" s="17"/>
      <c r="H407" s="17"/>
      <c r="I407" s="16"/>
      <c r="J407" s="17"/>
      <c r="K407" s="17"/>
      <c r="L407" s="17"/>
      <c r="M407" s="17"/>
      <c r="N407" s="16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</row>
    <row r="408" spans="1:90">
      <c r="A408" s="16"/>
      <c r="B408" s="17"/>
      <c r="C408" s="17"/>
      <c r="D408" s="17"/>
      <c r="E408" s="17"/>
      <c r="F408" s="17"/>
      <c r="G408" s="17"/>
      <c r="H408" s="17"/>
      <c r="I408" s="16"/>
      <c r="J408" s="17"/>
      <c r="K408" s="17"/>
      <c r="L408" s="17"/>
      <c r="M408" s="17"/>
      <c r="N408" s="16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</row>
    <row r="409" spans="1:90">
      <c r="A409" s="16"/>
      <c r="B409" s="17"/>
      <c r="C409" s="17"/>
      <c r="D409" s="17"/>
      <c r="E409" s="17"/>
      <c r="F409" s="17"/>
      <c r="G409" s="17"/>
      <c r="H409" s="17"/>
      <c r="I409" s="16"/>
      <c r="J409" s="17"/>
      <c r="K409" s="17"/>
      <c r="L409" s="17"/>
      <c r="M409" s="17"/>
      <c r="N409" s="16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</row>
    <row r="410" spans="1:90">
      <c r="A410" s="16"/>
      <c r="B410" s="17"/>
      <c r="C410" s="17"/>
      <c r="D410" s="17"/>
      <c r="E410" s="17"/>
      <c r="F410" s="17"/>
      <c r="G410" s="17"/>
      <c r="H410" s="17"/>
      <c r="I410" s="16"/>
      <c r="J410" s="17"/>
      <c r="K410" s="17"/>
      <c r="L410" s="17"/>
      <c r="M410" s="17"/>
      <c r="N410" s="16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</row>
    <row r="411" spans="1:90">
      <c r="A411" s="16"/>
      <c r="B411" s="17"/>
      <c r="C411" s="17"/>
      <c r="D411" s="17"/>
      <c r="E411" s="17"/>
      <c r="F411" s="17"/>
      <c r="G411" s="17"/>
      <c r="H411" s="17"/>
      <c r="I411" s="16"/>
      <c r="J411" s="17"/>
      <c r="K411" s="17"/>
      <c r="L411" s="17"/>
      <c r="M411" s="17"/>
      <c r="N411" s="16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</row>
    <row r="412" spans="1:90">
      <c r="A412" s="16"/>
      <c r="B412" s="17"/>
      <c r="C412" s="17"/>
      <c r="D412" s="17"/>
      <c r="E412" s="17"/>
      <c r="F412" s="17"/>
      <c r="G412" s="17"/>
      <c r="H412" s="17"/>
      <c r="I412" s="16"/>
      <c r="J412" s="17"/>
      <c r="K412" s="17"/>
      <c r="L412" s="17"/>
      <c r="M412" s="17"/>
      <c r="N412" s="16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</row>
    <row r="413" spans="1:90">
      <c r="A413" s="16"/>
      <c r="B413" s="17"/>
      <c r="C413" s="17"/>
      <c r="D413" s="17"/>
      <c r="E413" s="17"/>
      <c r="F413" s="17"/>
      <c r="G413" s="17"/>
      <c r="H413" s="17"/>
      <c r="I413" s="16"/>
      <c r="J413" s="17"/>
      <c r="K413" s="17"/>
      <c r="L413" s="17"/>
      <c r="M413" s="17"/>
      <c r="N413" s="16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</row>
    <row r="414" spans="1:90">
      <c r="A414" s="16"/>
      <c r="B414" s="17"/>
      <c r="C414" s="17"/>
      <c r="D414" s="17"/>
      <c r="E414" s="17"/>
      <c r="F414" s="17"/>
      <c r="G414" s="17"/>
      <c r="H414" s="17"/>
      <c r="I414" s="16"/>
      <c r="J414" s="17"/>
      <c r="K414" s="17"/>
      <c r="L414" s="17"/>
      <c r="M414" s="17"/>
      <c r="N414" s="16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</row>
    <row r="415" spans="1:90">
      <c r="A415" s="16"/>
      <c r="B415" s="17"/>
      <c r="C415" s="17"/>
      <c r="D415" s="17"/>
      <c r="E415" s="17"/>
      <c r="F415" s="17"/>
      <c r="G415" s="17"/>
      <c r="H415" s="17"/>
      <c r="I415" s="16"/>
      <c r="J415" s="17"/>
      <c r="K415" s="17"/>
      <c r="L415" s="17"/>
      <c r="M415" s="17"/>
      <c r="N415" s="16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</row>
    <row r="416" spans="1:90">
      <c r="A416" s="16"/>
      <c r="B416" s="17"/>
      <c r="C416" s="17"/>
      <c r="D416" s="17"/>
      <c r="E416" s="17"/>
      <c r="F416" s="17"/>
      <c r="G416" s="17"/>
      <c r="H416" s="17"/>
      <c r="I416" s="16"/>
      <c r="J416" s="17"/>
      <c r="K416" s="17"/>
      <c r="L416" s="17"/>
      <c r="M416" s="17"/>
      <c r="N416" s="16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</row>
    <row r="417" spans="1:90">
      <c r="A417" s="16"/>
      <c r="B417" s="17"/>
      <c r="C417" s="17"/>
      <c r="D417" s="17"/>
      <c r="E417" s="17"/>
      <c r="F417" s="17"/>
      <c r="G417" s="17"/>
      <c r="H417" s="17"/>
      <c r="I417" s="16"/>
      <c r="J417" s="17"/>
      <c r="K417" s="17"/>
      <c r="L417" s="17"/>
      <c r="M417" s="17"/>
      <c r="N417" s="16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</row>
    <row r="418" spans="1:90">
      <c r="A418" s="16"/>
      <c r="B418" s="17"/>
      <c r="C418" s="17"/>
      <c r="D418" s="17"/>
      <c r="E418" s="17"/>
      <c r="F418" s="17"/>
      <c r="G418" s="17"/>
      <c r="H418" s="17"/>
      <c r="I418" s="16"/>
      <c r="J418" s="17"/>
      <c r="K418" s="17"/>
      <c r="L418" s="17"/>
      <c r="M418" s="17"/>
      <c r="N418" s="16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</row>
    <row r="419" spans="1:90">
      <c r="A419" s="16"/>
      <c r="B419" s="17"/>
      <c r="C419" s="17"/>
      <c r="D419" s="17"/>
      <c r="E419" s="17"/>
      <c r="F419" s="17"/>
      <c r="G419" s="17"/>
      <c r="H419" s="17"/>
      <c r="I419" s="16"/>
      <c r="J419" s="17"/>
      <c r="K419" s="17"/>
      <c r="L419" s="17"/>
      <c r="M419" s="17"/>
      <c r="N419" s="16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</row>
    <row r="420" spans="1:90">
      <c r="A420" s="16"/>
      <c r="B420" s="17"/>
      <c r="C420" s="17"/>
      <c r="D420" s="17"/>
      <c r="E420" s="17"/>
      <c r="F420" s="17"/>
      <c r="G420" s="17"/>
      <c r="H420" s="17"/>
      <c r="I420" s="16"/>
      <c r="J420" s="17"/>
      <c r="K420" s="17"/>
      <c r="L420" s="17"/>
      <c r="M420" s="17"/>
      <c r="N420" s="16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</row>
    <row r="421" spans="1:90">
      <c r="A421" s="16"/>
      <c r="B421" s="17"/>
      <c r="C421" s="17"/>
      <c r="D421" s="17"/>
      <c r="E421" s="17"/>
      <c r="F421" s="17"/>
      <c r="G421" s="17"/>
      <c r="H421" s="17"/>
      <c r="I421" s="16"/>
      <c r="J421" s="17"/>
      <c r="K421" s="17"/>
      <c r="L421" s="17"/>
      <c r="M421" s="17"/>
      <c r="N421" s="16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</row>
    <row r="422" spans="1:90">
      <c r="A422" s="16"/>
      <c r="B422" s="17"/>
      <c r="C422" s="17"/>
      <c r="D422" s="17"/>
      <c r="E422" s="17"/>
      <c r="F422" s="17"/>
      <c r="G422" s="17"/>
      <c r="H422" s="17"/>
      <c r="I422" s="16"/>
      <c r="J422" s="17"/>
      <c r="K422" s="17"/>
      <c r="L422" s="17"/>
      <c r="M422" s="17"/>
      <c r="N422" s="16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</row>
    <row r="423" spans="1:90">
      <c r="A423" s="16"/>
      <c r="B423" s="17"/>
      <c r="C423" s="17"/>
      <c r="D423" s="17"/>
      <c r="E423" s="17"/>
      <c r="F423" s="17"/>
      <c r="G423" s="17"/>
      <c r="H423" s="17"/>
      <c r="I423" s="16"/>
      <c r="J423" s="17"/>
      <c r="K423" s="17"/>
      <c r="L423" s="17"/>
      <c r="M423" s="17"/>
      <c r="N423" s="16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</row>
    <row r="424" spans="1:90">
      <c r="A424" s="16"/>
      <c r="B424" s="17"/>
      <c r="C424" s="17"/>
      <c r="D424" s="17"/>
      <c r="E424" s="17"/>
      <c r="F424" s="17"/>
      <c r="G424" s="17"/>
      <c r="H424" s="17"/>
      <c r="I424" s="16"/>
      <c r="J424" s="17"/>
      <c r="K424" s="17"/>
      <c r="L424" s="17"/>
      <c r="M424" s="17"/>
      <c r="N424" s="16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</row>
    <row r="425" spans="1:90">
      <c r="A425" s="16"/>
      <c r="B425" s="17"/>
      <c r="C425" s="17"/>
      <c r="D425" s="17"/>
      <c r="E425" s="17"/>
      <c r="F425" s="17"/>
      <c r="G425" s="17"/>
      <c r="H425" s="17"/>
      <c r="I425" s="16"/>
      <c r="J425" s="17"/>
      <c r="K425" s="17"/>
      <c r="L425" s="17"/>
      <c r="M425" s="17"/>
      <c r="N425" s="16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</row>
    <row r="426" spans="1:90">
      <c r="A426" s="16"/>
      <c r="B426" s="17"/>
      <c r="C426" s="17"/>
      <c r="D426" s="17"/>
      <c r="E426" s="17"/>
      <c r="F426" s="17"/>
      <c r="G426" s="17"/>
      <c r="H426" s="17"/>
      <c r="I426" s="16"/>
      <c r="J426" s="17"/>
      <c r="K426" s="17"/>
      <c r="L426" s="17"/>
      <c r="M426" s="17"/>
      <c r="N426" s="16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</row>
    <row r="427" spans="1:90">
      <c r="A427" s="16"/>
      <c r="B427" s="17"/>
      <c r="C427" s="17"/>
      <c r="D427" s="17"/>
      <c r="E427" s="17"/>
      <c r="F427" s="17"/>
      <c r="G427" s="17"/>
      <c r="H427" s="17"/>
      <c r="I427" s="16"/>
      <c r="J427" s="17"/>
      <c r="K427" s="17"/>
      <c r="L427" s="17"/>
      <c r="M427" s="17"/>
      <c r="N427" s="16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</row>
    <row r="428" spans="1:90">
      <c r="A428" s="16"/>
      <c r="B428" s="17"/>
      <c r="C428" s="17"/>
      <c r="D428" s="17"/>
      <c r="E428" s="17"/>
      <c r="F428" s="17"/>
      <c r="G428" s="17"/>
      <c r="H428" s="17"/>
      <c r="I428" s="16"/>
      <c r="J428" s="17"/>
      <c r="K428" s="17"/>
      <c r="L428" s="17"/>
      <c r="M428" s="17"/>
      <c r="N428" s="16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</row>
    <row r="429" spans="1:90">
      <c r="A429" s="16"/>
      <c r="B429" s="17"/>
      <c r="C429" s="17"/>
      <c r="D429" s="17"/>
      <c r="E429" s="17"/>
      <c r="F429" s="17"/>
      <c r="G429" s="17"/>
      <c r="H429" s="17"/>
      <c r="I429" s="16"/>
      <c r="J429" s="17"/>
      <c r="K429" s="17"/>
      <c r="L429" s="17"/>
      <c r="M429" s="17"/>
      <c r="N429" s="16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</row>
    <row r="430" spans="1:90">
      <c r="A430" s="16"/>
      <c r="B430" s="17"/>
      <c r="C430" s="17"/>
      <c r="D430" s="17"/>
      <c r="E430" s="17"/>
      <c r="F430" s="17"/>
      <c r="G430" s="17"/>
      <c r="H430" s="17"/>
      <c r="I430" s="16"/>
      <c r="J430" s="17"/>
      <c r="K430" s="17"/>
      <c r="L430" s="17"/>
      <c r="M430" s="17"/>
      <c r="N430" s="16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</row>
    <row r="431" spans="1:90">
      <c r="A431" s="16"/>
      <c r="B431" s="17"/>
      <c r="C431" s="17"/>
      <c r="D431" s="17"/>
      <c r="E431" s="17"/>
      <c r="F431" s="17"/>
      <c r="G431" s="17"/>
      <c r="H431" s="17"/>
      <c r="I431" s="16"/>
      <c r="J431" s="17"/>
      <c r="K431" s="17"/>
      <c r="L431" s="17"/>
      <c r="M431" s="17"/>
      <c r="N431" s="16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</row>
    <row r="432" spans="1:90">
      <c r="A432" s="16"/>
      <c r="B432" s="17"/>
      <c r="C432" s="17"/>
      <c r="D432" s="17"/>
      <c r="E432" s="17"/>
      <c r="F432" s="17"/>
      <c r="G432" s="17"/>
      <c r="H432" s="17"/>
      <c r="I432" s="16"/>
      <c r="J432" s="17"/>
      <c r="K432" s="17"/>
      <c r="L432" s="17"/>
      <c r="M432" s="17"/>
      <c r="N432" s="16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</row>
    <row r="433" spans="1:90">
      <c r="A433" s="16"/>
      <c r="B433" s="17"/>
      <c r="C433" s="17"/>
      <c r="D433" s="17"/>
      <c r="E433" s="17"/>
      <c r="F433" s="17"/>
      <c r="G433" s="17"/>
      <c r="H433" s="17"/>
      <c r="I433" s="16"/>
      <c r="J433" s="17"/>
      <c r="K433" s="17"/>
      <c r="L433" s="17"/>
      <c r="M433" s="17"/>
      <c r="N433" s="16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</row>
    <row r="434" spans="1:90">
      <c r="A434" s="16"/>
      <c r="B434" s="17"/>
      <c r="C434" s="17"/>
      <c r="D434" s="17"/>
      <c r="E434" s="17"/>
      <c r="F434" s="17"/>
      <c r="G434" s="17"/>
      <c r="H434" s="17"/>
      <c r="I434" s="16"/>
      <c r="J434" s="17"/>
      <c r="K434" s="17"/>
      <c r="L434" s="17"/>
      <c r="M434" s="17"/>
      <c r="N434" s="16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</row>
    <row r="435" spans="1:90">
      <c r="A435" s="16"/>
      <c r="B435" s="17"/>
      <c r="C435" s="17"/>
      <c r="D435" s="17"/>
      <c r="E435" s="17"/>
      <c r="F435" s="17"/>
      <c r="G435" s="17"/>
      <c r="H435" s="17"/>
      <c r="I435" s="16"/>
      <c r="J435" s="17"/>
      <c r="K435" s="17"/>
      <c r="L435" s="17"/>
      <c r="M435" s="17"/>
      <c r="N435" s="16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</row>
    <row r="436" spans="1:90">
      <c r="A436" s="16"/>
      <c r="B436" s="17"/>
      <c r="C436" s="17"/>
      <c r="D436" s="17"/>
      <c r="E436" s="17"/>
      <c r="F436" s="17"/>
      <c r="G436" s="17"/>
      <c r="H436" s="17"/>
      <c r="I436" s="16"/>
      <c r="J436" s="17"/>
      <c r="K436" s="17"/>
      <c r="L436" s="17"/>
      <c r="M436" s="17"/>
      <c r="N436" s="16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</row>
    <row r="437" spans="1:90">
      <c r="A437" s="16"/>
      <c r="B437" s="17"/>
      <c r="C437" s="17"/>
      <c r="D437" s="17"/>
      <c r="E437" s="17"/>
      <c r="F437" s="17"/>
      <c r="G437" s="17"/>
      <c r="H437" s="17"/>
      <c r="I437" s="16"/>
      <c r="J437" s="17"/>
      <c r="K437" s="17"/>
      <c r="L437" s="17"/>
      <c r="M437" s="17"/>
      <c r="N437" s="16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</row>
    <row r="438" spans="1:90">
      <c r="A438" s="16"/>
      <c r="B438" s="17"/>
      <c r="C438" s="17"/>
      <c r="D438" s="17"/>
      <c r="E438" s="17"/>
      <c r="F438" s="17"/>
      <c r="G438" s="17"/>
      <c r="H438" s="17"/>
      <c r="I438" s="16"/>
      <c r="J438" s="17"/>
      <c r="K438" s="17"/>
      <c r="L438" s="17"/>
      <c r="M438" s="17"/>
      <c r="N438" s="16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</row>
    <row r="439" spans="1:90">
      <c r="A439" s="16"/>
      <c r="B439" s="17"/>
      <c r="C439" s="17"/>
      <c r="D439" s="17"/>
      <c r="E439" s="17"/>
      <c r="F439" s="17"/>
      <c r="G439" s="17"/>
      <c r="H439" s="17"/>
      <c r="I439" s="16"/>
      <c r="J439" s="17"/>
      <c r="K439" s="17"/>
      <c r="L439" s="17"/>
      <c r="M439" s="17"/>
      <c r="N439" s="16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</row>
    <row r="440" spans="1:90">
      <c r="A440" s="16"/>
      <c r="B440" s="17"/>
      <c r="C440" s="17"/>
      <c r="D440" s="17"/>
      <c r="E440" s="17"/>
      <c r="F440" s="17"/>
      <c r="G440" s="17"/>
      <c r="H440" s="17"/>
      <c r="I440" s="16"/>
      <c r="J440" s="17"/>
      <c r="K440" s="17"/>
      <c r="L440" s="17"/>
      <c r="M440" s="17"/>
      <c r="N440" s="16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</row>
    <row r="441" spans="1:90">
      <c r="A441" s="16"/>
      <c r="B441" s="17"/>
      <c r="C441" s="17"/>
      <c r="D441" s="17"/>
      <c r="E441" s="17"/>
      <c r="F441" s="17"/>
      <c r="G441" s="17"/>
      <c r="H441" s="17"/>
      <c r="I441" s="16"/>
      <c r="J441" s="17"/>
      <c r="K441" s="17"/>
      <c r="L441" s="17"/>
      <c r="M441" s="17"/>
      <c r="N441" s="16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</row>
    <row r="442" spans="1:90">
      <c r="A442" s="16"/>
      <c r="B442" s="17"/>
      <c r="C442" s="17"/>
      <c r="D442" s="17"/>
      <c r="E442" s="17"/>
      <c r="F442" s="17"/>
      <c r="G442" s="17"/>
      <c r="H442" s="17"/>
      <c r="I442" s="16"/>
      <c r="J442" s="17"/>
      <c r="K442" s="17"/>
      <c r="L442" s="17"/>
      <c r="M442" s="17"/>
      <c r="N442" s="16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</row>
    <row r="443" spans="1:90">
      <c r="A443" s="16"/>
      <c r="B443" s="17"/>
      <c r="C443" s="17"/>
      <c r="D443" s="17"/>
      <c r="E443" s="17"/>
      <c r="F443" s="17"/>
      <c r="G443" s="17"/>
      <c r="H443" s="17"/>
      <c r="I443" s="16"/>
      <c r="J443" s="17"/>
      <c r="K443" s="17"/>
      <c r="L443" s="17"/>
      <c r="M443" s="17"/>
      <c r="N443" s="16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</row>
    <row r="444" spans="1:90">
      <c r="A444" s="16"/>
      <c r="B444" s="17"/>
      <c r="C444" s="17"/>
      <c r="D444" s="17"/>
      <c r="E444" s="17"/>
      <c r="F444" s="17"/>
      <c r="G444" s="17"/>
      <c r="H444" s="17"/>
      <c r="I444" s="16"/>
      <c r="J444" s="17"/>
      <c r="K444" s="17"/>
      <c r="L444" s="17"/>
      <c r="M444" s="17"/>
      <c r="N444" s="16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</row>
    <row r="445" spans="1:90">
      <c r="A445" s="16"/>
      <c r="B445" s="17"/>
      <c r="C445" s="17"/>
      <c r="D445" s="17"/>
      <c r="E445" s="17"/>
      <c r="F445" s="17"/>
      <c r="G445" s="17"/>
      <c r="H445" s="17"/>
      <c r="I445" s="16"/>
      <c r="J445" s="17"/>
      <c r="K445" s="17"/>
      <c r="L445" s="17"/>
      <c r="M445" s="17"/>
      <c r="N445" s="16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</row>
    <row r="446" spans="1:90">
      <c r="A446" s="16"/>
      <c r="B446" s="17"/>
      <c r="C446" s="17"/>
      <c r="D446" s="17"/>
      <c r="E446" s="17"/>
      <c r="F446" s="17"/>
      <c r="G446" s="17"/>
      <c r="H446" s="17"/>
      <c r="I446" s="16"/>
      <c r="J446" s="17"/>
      <c r="K446" s="17"/>
      <c r="L446" s="17"/>
      <c r="M446" s="17"/>
      <c r="N446" s="16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</row>
    <row r="447" spans="1:90">
      <c r="A447" s="16"/>
      <c r="B447" s="17"/>
      <c r="C447" s="17"/>
      <c r="D447" s="17"/>
      <c r="E447" s="17"/>
      <c r="F447" s="17"/>
      <c r="G447" s="17"/>
      <c r="H447" s="17"/>
      <c r="I447" s="16"/>
      <c r="J447" s="17"/>
      <c r="K447" s="17"/>
      <c r="L447" s="17"/>
      <c r="M447" s="17"/>
      <c r="N447" s="16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</row>
    <row r="448" spans="1:90">
      <c r="A448" s="16"/>
      <c r="B448" s="17"/>
      <c r="C448" s="17"/>
      <c r="D448" s="17"/>
      <c r="E448" s="17"/>
      <c r="F448" s="17"/>
      <c r="G448" s="17"/>
      <c r="H448" s="17"/>
      <c r="I448" s="16"/>
      <c r="J448" s="17"/>
      <c r="K448" s="17"/>
      <c r="L448" s="17"/>
      <c r="M448" s="17"/>
      <c r="N448" s="16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</row>
    <row r="449" spans="1:90">
      <c r="A449" s="16"/>
      <c r="B449" s="17"/>
      <c r="C449" s="17"/>
      <c r="D449" s="17"/>
      <c r="E449" s="17"/>
      <c r="F449" s="17"/>
      <c r="G449" s="17"/>
      <c r="H449" s="17"/>
      <c r="I449" s="16"/>
      <c r="J449" s="17"/>
      <c r="K449" s="17"/>
      <c r="L449" s="17"/>
      <c r="M449" s="17"/>
      <c r="N449" s="16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</row>
    <row r="450" spans="1:90">
      <c r="A450" s="16"/>
      <c r="B450" s="17"/>
      <c r="C450" s="17"/>
      <c r="D450" s="17"/>
      <c r="E450" s="17"/>
      <c r="F450" s="17"/>
      <c r="G450" s="17"/>
      <c r="H450" s="17"/>
      <c r="I450" s="16"/>
      <c r="J450" s="17"/>
      <c r="K450" s="17"/>
      <c r="L450" s="17"/>
      <c r="M450" s="17"/>
      <c r="N450" s="16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</row>
    <row r="451" spans="1:90">
      <c r="A451" s="16"/>
      <c r="B451" s="17"/>
      <c r="C451" s="17"/>
      <c r="D451" s="17"/>
      <c r="E451" s="17"/>
      <c r="F451" s="17"/>
      <c r="G451" s="17"/>
      <c r="H451" s="17"/>
      <c r="I451" s="16"/>
      <c r="J451" s="17"/>
      <c r="K451" s="17"/>
      <c r="L451" s="17"/>
      <c r="M451" s="17"/>
      <c r="N451" s="16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</row>
    <row r="452" spans="1:90">
      <c r="A452" s="16"/>
      <c r="B452" s="17"/>
      <c r="C452" s="17"/>
      <c r="D452" s="17"/>
      <c r="E452" s="17"/>
      <c r="F452" s="17"/>
      <c r="G452" s="17"/>
      <c r="H452" s="17"/>
      <c r="I452" s="16"/>
      <c r="J452" s="17"/>
      <c r="K452" s="17"/>
      <c r="L452" s="17"/>
      <c r="M452" s="17"/>
      <c r="N452" s="16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</row>
    <row r="453" spans="1:90">
      <c r="A453" s="16"/>
      <c r="B453" s="17"/>
      <c r="C453" s="17"/>
      <c r="D453" s="17"/>
      <c r="E453" s="17"/>
      <c r="F453" s="17"/>
      <c r="G453" s="17"/>
      <c r="H453" s="17"/>
      <c r="I453" s="16"/>
      <c r="J453" s="17"/>
      <c r="K453" s="17"/>
      <c r="L453" s="17"/>
      <c r="M453" s="17"/>
      <c r="N453" s="16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</row>
    <row r="454" spans="1:90">
      <c r="A454" s="16"/>
      <c r="B454" s="17"/>
      <c r="C454" s="17"/>
      <c r="D454" s="17"/>
      <c r="E454" s="17"/>
      <c r="F454" s="17"/>
      <c r="G454" s="17"/>
      <c r="H454" s="17"/>
      <c r="I454" s="16"/>
      <c r="J454" s="17"/>
      <c r="K454" s="17"/>
      <c r="L454" s="17"/>
      <c r="M454" s="17"/>
      <c r="N454" s="16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</row>
    <row r="455" spans="1:90">
      <c r="A455" s="16"/>
      <c r="B455" s="17"/>
      <c r="C455" s="17"/>
      <c r="D455" s="17"/>
      <c r="E455" s="17"/>
      <c r="F455" s="17"/>
      <c r="G455" s="17"/>
      <c r="H455" s="17"/>
      <c r="I455" s="16"/>
      <c r="J455" s="17"/>
      <c r="K455" s="17"/>
      <c r="L455" s="17"/>
      <c r="M455" s="17"/>
      <c r="N455" s="16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</row>
    <row r="456" spans="1:90">
      <c r="A456" s="16"/>
      <c r="B456" s="17"/>
      <c r="C456" s="17"/>
      <c r="D456" s="17"/>
      <c r="E456" s="17"/>
      <c r="F456" s="17"/>
      <c r="G456" s="17"/>
      <c r="H456" s="17"/>
      <c r="I456" s="16"/>
      <c r="J456" s="17"/>
      <c r="K456" s="17"/>
      <c r="L456" s="17"/>
      <c r="M456" s="17"/>
      <c r="N456" s="16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</row>
    <row r="457" spans="1:90">
      <c r="A457" s="16"/>
      <c r="B457" s="17"/>
      <c r="C457" s="17"/>
      <c r="D457" s="17"/>
      <c r="E457" s="17"/>
      <c r="F457" s="17"/>
      <c r="G457" s="17"/>
      <c r="H457" s="17"/>
      <c r="I457" s="16"/>
      <c r="J457" s="17"/>
      <c r="K457" s="17"/>
      <c r="L457" s="17"/>
      <c r="M457" s="17"/>
      <c r="N457" s="16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</row>
    <row r="458" spans="1:90">
      <c r="A458" s="16"/>
      <c r="B458" s="17"/>
      <c r="C458" s="17"/>
      <c r="D458" s="17"/>
      <c r="E458" s="17"/>
      <c r="F458" s="17"/>
      <c r="G458" s="17"/>
      <c r="H458" s="17"/>
      <c r="I458" s="16"/>
      <c r="J458" s="17"/>
      <c r="K458" s="17"/>
      <c r="L458" s="17"/>
      <c r="M458" s="17"/>
      <c r="N458" s="16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</row>
    <row r="459" spans="1:90">
      <c r="A459" s="16"/>
      <c r="B459" s="17"/>
      <c r="C459" s="17"/>
      <c r="D459" s="17"/>
      <c r="E459" s="17"/>
      <c r="F459" s="17"/>
      <c r="G459" s="17"/>
      <c r="H459" s="17"/>
      <c r="I459" s="16"/>
      <c r="J459" s="17"/>
      <c r="K459" s="17"/>
      <c r="L459" s="17"/>
      <c r="M459" s="17"/>
      <c r="N459" s="16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</row>
    <row r="460" spans="1:90">
      <c r="A460" s="16"/>
      <c r="B460" s="17"/>
      <c r="C460" s="17"/>
      <c r="D460" s="17"/>
      <c r="E460" s="17"/>
      <c r="F460" s="17"/>
      <c r="G460" s="17"/>
      <c r="H460" s="17"/>
      <c r="I460" s="16"/>
      <c r="J460" s="17"/>
      <c r="K460" s="17"/>
      <c r="L460" s="17"/>
      <c r="M460" s="17"/>
      <c r="N460" s="16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</row>
    <row r="461" spans="1:90">
      <c r="A461" s="16"/>
      <c r="B461" s="17"/>
      <c r="C461" s="17"/>
      <c r="D461" s="17"/>
      <c r="E461" s="17"/>
      <c r="F461" s="17"/>
      <c r="G461" s="17"/>
      <c r="H461" s="17"/>
      <c r="I461" s="16"/>
      <c r="J461" s="17"/>
      <c r="K461" s="17"/>
      <c r="L461" s="17"/>
      <c r="M461" s="17"/>
      <c r="N461" s="16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</row>
    <row r="462" spans="1:90">
      <c r="A462" s="16"/>
      <c r="B462" s="17"/>
      <c r="C462" s="17"/>
      <c r="D462" s="17"/>
      <c r="E462" s="17"/>
      <c r="F462" s="17"/>
      <c r="G462" s="17"/>
      <c r="H462" s="17"/>
      <c r="I462" s="16"/>
      <c r="J462" s="17"/>
      <c r="K462" s="17"/>
      <c r="L462" s="17"/>
      <c r="M462" s="17"/>
      <c r="N462" s="16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</row>
    <row r="463" spans="1:90">
      <c r="A463" s="16"/>
      <c r="B463" s="17"/>
      <c r="C463" s="17"/>
      <c r="D463" s="17"/>
      <c r="E463" s="17"/>
      <c r="F463" s="17"/>
      <c r="G463" s="17"/>
      <c r="H463" s="17"/>
      <c r="I463" s="16"/>
      <c r="J463" s="17"/>
      <c r="K463" s="17"/>
      <c r="L463" s="17"/>
      <c r="M463" s="17"/>
      <c r="N463" s="16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</row>
    <row r="464" spans="1:90">
      <c r="A464" s="16"/>
      <c r="B464" s="17"/>
      <c r="C464" s="17"/>
      <c r="D464" s="17"/>
      <c r="E464" s="17"/>
      <c r="F464" s="17"/>
      <c r="G464" s="17"/>
      <c r="H464" s="17"/>
      <c r="I464" s="16"/>
      <c r="J464" s="17"/>
      <c r="K464" s="17"/>
      <c r="L464" s="17"/>
      <c r="M464" s="17"/>
      <c r="N464" s="16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</row>
    <row r="465" spans="1:90">
      <c r="A465" s="16"/>
      <c r="B465" s="17"/>
      <c r="C465" s="17"/>
      <c r="D465" s="17"/>
      <c r="E465" s="17"/>
      <c r="F465" s="17"/>
      <c r="G465" s="17"/>
      <c r="H465" s="17"/>
      <c r="I465" s="16"/>
      <c r="J465" s="17"/>
      <c r="K465" s="17"/>
      <c r="L465" s="17"/>
      <c r="M465" s="17"/>
      <c r="N465" s="16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</row>
    <row r="466" spans="1:90">
      <c r="A466" s="16"/>
      <c r="B466" s="17"/>
      <c r="C466" s="17"/>
      <c r="D466" s="17"/>
      <c r="E466" s="17"/>
      <c r="F466" s="17"/>
      <c r="G466" s="17"/>
      <c r="H466" s="17"/>
      <c r="I466" s="16"/>
      <c r="J466" s="17"/>
      <c r="K466" s="17"/>
      <c r="L466" s="17"/>
      <c r="M466" s="17"/>
      <c r="N466" s="16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</row>
    <row r="467" spans="1:90">
      <c r="A467" s="16"/>
      <c r="B467" s="17"/>
      <c r="C467" s="17"/>
      <c r="D467" s="17"/>
      <c r="E467" s="17"/>
      <c r="F467" s="17"/>
      <c r="G467" s="17"/>
      <c r="H467" s="17"/>
      <c r="I467" s="16"/>
      <c r="J467" s="17"/>
      <c r="K467" s="17"/>
      <c r="L467" s="17"/>
      <c r="M467" s="17"/>
      <c r="N467" s="16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</row>
    <row r="468" spans="1:90">
      <c r="A468" s="16"/>
      <c r="B468" s="17"/>
      <c r="C468" s="17"/>
      <c r="D468" s="17"/>
      <c r="E468" s="17"/>
      <c r="F468" s="17"/>
      <c r="G468" s="17"/>
      <c r="H468" s="17"/>
      <c r="I468" s="16"/>
      <c r="J468" s="17"/>
      <c r="K468" s="17"/>
      <c r="L468" s="17"/>
      <c r="M468" s="17"/>
      <c r="N468" s="16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</row>
    <row r="469" spans="1:90">
      <c r="A469" s="16"/>
      <c r="B469" s="17"/>
      <c r="C469" s="17"/>
      <c r="D469" s="17"/>
      <c r="E469" s="17"/>
      <c r="F469" s="17"/>
      <c r="G469" s="17"/>
      <c r="H469" s="17"/>
      <c r="I469" s="16"/>
      <c r="J469" s="17"/>
      <c r="K469" s="17"/>
      <c r="L469" s="17"/>
      <c r="M469" s="17"/>
      <c r="N469" s="16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</row>
    <row r="470" spans="1:90">
      <c r="A470" s="16"/>
      <c r="B470" s="17"/>
      <c r="C470" s="17"/>
      <c r="D470" s="17"/>
      <c r="E470" s="17"/>
      <c r="F470" s="17"/>
      <c r="G470" s="17"/>
      <c r="H470" s="17"/>
      <c r="I470" s="16"/>
      <c r="J470" s="17"/>
      <c r="K470" s="17"/>
      <c r="L470" s="17"/>
      <c r="M470" s="17"/>
      <c r="N470" s="16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</row>
    <row r="471" spans="1:90">
      <c r="A471" s="16"/>
      <c r="B471" s="17"/>
      <c r="C471" s="17"/>
      <c r="D471" s="17"/>
      <c r="E471" s="17"/>
      <c r="F471" s="17"/>
      <c r="G471" s="17"/>
      <c r="H471" s="17"/>
      <c r="I471" s="16"/>
      <c r="J471" s="17"/>
      <c r="K471" s="17"/>
      <c r="L471" s="17"/>
      <c r="M471" s="17"/>
      <c r="N471" s="16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</row>
    <row r="472" spans="1:90">
      <c r="A472" s="16"/>
      <c r="B472" s="17"/>
      <c r="C472" s="17"/>
      <c r="D472" s="17"/>
      <c r="E472" s="17"/>
      <c r="F472" s="17"/>
      <c r="G472" s="17"/>
      <c r="H472" s="17"/>
      <c r="I472" s="16"/>
      <c r="J472" s="17"/>
      <c r="K472" s="17"/>
      <c r="L472" s="17"/>
      <c r="M472" s="17"/>
      <c r="N472" s="16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</row>
    <row r="473" spans="1:90">
      <c r="A473" s="16"/>
      <c r="B473" s="17"/>
      <c r="C473" s="17"/>
      <c r="D473" s="17"/>
      <c r="E473" s="17"/>
      <c r="F473" s="17"/>
      <c r="G473" s="17"/>
      <c r="H473" s="17"/>
      <c r="I473" s="16"/>
      <c r="J473" s="17"/>
      <c r="K473" s="17"/>
      <c r="L473" s="17"/>
      <c r="M473" s="17"/>
      <c r="N473" s="16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</row>
    <row r="474" spans="1:90">
      <c r="A474" s="16"/>
      <c r="B474" s="17"/>
      <c r="C474" s="17"/>
      <c r="D474" s="17"/>
      <c r="E474" s="17"/>
      <c r="F474" s="17"/>
      <c r="G474" s="17"/>
      <c r="H474" s="17"/>
      <c r="I474" s="16"/>
      <c r="J474" s="17"/>
      <c r="K474" s="17"/>
      <c r="L474" s="17"/>
      <c r="M474" s="17"/>
      <c r="N474" s="16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</row>
    <row r="475" spans="1:90">
      <c r="A475" s="16"/>
      <c r="B475" s="17"/>
      <c r="C475" s="17"/>
      <c r="D475" s="17"/>
      <c r="E475" s="17"/>
      <c r="F475" s="17"/>
      <c r="G475" s="17"/>
      <c r="H475" s="17"/>
      <c r="I475" s="16"/>
      <c r="J475" s="17"/>
      <c r="K475" s="17"/>
      <c r="L475" s="17"/>
      <c r="M475" s="17"/>
      <c r="N475" s="16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</row>
    <row r="476" spans="1:90">
      <c r="A476" s="16"/>
      <c r="B476" s="17"/>
      <c r="C476" s="17"/>
      <c r="D476" s="17"/>
      <c r="E476" s="17"/>
      <c r="F476" s="17"/>
      <c r="G476" s="17"/>
      <c r="H476" s="17"/>
      <c r="I476" s="16"/>
      <c r="J476" s="17"/>
      <c r="K476" s="17"/>
      <c r="L476" s="17"/>
      <c r="M476" s="17"/>
      <c r="N476" s="16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</row>
    <row r="477" spans="1:90">
      <c r="A477" s="16"/>
      <c r="B477" s="17"/>
      <c r="C477" s="17"/>
      <c r="D477" s="17"/>
      <c r="E477" s="17"/>
      <c r="F477" s="17"/>
      <c r="G477" s="17"/>
      <c r="H477" s="17"/>
      <c r="I477" s="16"/>
      <c r="J477" s="17"/>
      <c r="K477" s="17"/>
      <c r="L477" s="17"/>
      <c r="M477" s="17"/>
      <c r="N477" s="16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</row>
    <row r="478" spans="1:90">
      <c r="A478" s="16"/>
      <c r="B478" s="17"/>
      <c r="C478" s="17"/>
      <c r="D478" s="17"/>
      <c r="E478" s="17"/>
      <c r="F478" s="17"/>
      <c r="G478" s="17"/>
      <c r="H478" s="17"/>
      <c r="I478" s="16"/>
      <c r="J478" s="17"/>
      <c r="K478" s="17"/>
      <c r="L478" s="17"/>
      <c r="M478" s="17"/>
      <c r="N478" s="16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</row>
    <row r="479" spans="1:90">
      <c r="A479" s="16"/>
      <c r="B479" s="17"/>
      <c r="C479" s="17"/>
      <c r="D479" s="17"/>
      <c r="E479" s="17"/>
      <c r="F479" s="17"/>
      <c r="G479" s="17"/>
      <c r="H479" s="17"/>
      <c r="I479" s="16"/>
      <c r="J479" s="17"/>
      <c r="K479" s="17"/>
      <c r="L479" s="17"/>
      <c r="M479" s="17"/>
      <c r="N479" s="16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</row>
    <row r="480" spans="1:90">
      <c r="A480" s="16"/>
      <c r="B480" s="17"/>
      <c r="C480" s="17"/>
      <c r="D480" s="17"/>
      <c r="E480" s="17"/>
      <c r="F480" s="17"/>
      <c r="G480" s="17"/>
      <c r="H480" s="17"/>
      <c r="I480" s="16"/>
      <c r="J480" s="17"/>
      <c r="K480" s="17"/>
      <c r="L480" s="17"/>
      <c r="M480" s="17"/>
      <c r="N480" s="16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</row>
    <row r="481" spans="1:90">
      <c r="A481" s="16"/>
      <c r="B481" s="17"/>
      <c r="C481" s="17"/>
      <c r="D481" s="17"/>
      <c r="E481" s="17"/>
      <c r="F481" s="17"/>
      <c r="G481" s="17"/>
      <c r="H481" s="17"/>
      <c r="I481" s="16"/>
      <c r="J481" s="17"/>
      <c r="K481" s="17"/>
      <c r="L481" s="17"/>
      <c r="M481" s="17"/>
      <c r="N481" s="16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</row>
    <row r="482" spans="1:90">
      <c r="A482" s="16"/>
      <c r="B482" s="17"/>
      <c r="C482" s="17"/>
      <c r="D482" s="17"/>
      <c r="E482" s="17"/>
      <c r="F482" s="17"/>
      <c r="G482" s="17"/>
      <c r="H482" s="17"/>
      <c r="I482" s="16"/>
      <c r="J482" s="17"/>
      <c r="K482" s="17"/>
      <c r="L482" s="17"/>
      <c r="M482" s="17"/>
      <c r="N482" s="16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</row>
    <row r="483" spans="1:90">
      <c r="A483" s="16"/>
      <c r="B483" s="17"/>
      <c r="C483" s="17"/>
      <c r="D483" s="17"/>
      <c r="E483" s="17"/>
      <c r="F483" s="17"/>
      <c r="G483" s="17"/>
      <c r="H483" s="17"/>
      <c r="I483" s="16"/>
      <c r="J483" s="17"/>
      <c r="K483" s="17"/>
      <c r="L483" s="17"/>
      <c r="M483" s="17"/>
      <c r="N483" s="16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</row>
    <row r="484" spans="1:90">
      <c r="A484" s="16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6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</row>
    <row r="485" spans="1:90">
      <c r="A485" s="16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6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</row>
    <row r="486" spans="1:90">
      <c r="A486" s="16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6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</row>
    <row r="487" spans="1:90">
      <c r="A487" s="16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6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</row>
    <row r="488" spans="1:90">
      <c r="A488" s="16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6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</row>
    <row r="489" spans="1:90">
      <c r="A489" s="16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6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</row>
    <row r="490" spans="1:90">
      <c r="A490" s="16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6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</row>
    <row r="491" spans="1:90">
      <c r="A491" s="16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6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</row>
    <row r="492" spans="1:90">
      <c r="A492" s="16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6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</row>
    <row r="493" spans="1:90">
      <c r="A493" s="16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6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</row>
    <row r="494" spans="1:90">
      <c r="A494" s="16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6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</row>
    <row r="495" spans="1:90">
      <c r="A495" s="16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6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</row>
    <row r="496" spans="1:90">
      <c r="A496" s="16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6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</row>
    <row r="497" spans="1:90">
      <c r="A497" s="16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6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</row>
    <row r="498" spans="1:90">
      <c r="A498" s="16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6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</row>
    <row r="499" spans="1:90">
      <c r="A499" s="16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6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</row>
    <row r="500" spans="1:90">
      <c r="A500" s="16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6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</row>
    <row r="501" spans="1:90">
      <c r="A501" s="16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6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</row>
    <row r="502" spans="1:90">
      <c r="A502" s="16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6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</row>
    <row r="503" spans="1:90">
      <c r="A503" s="16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6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</row>
    <row r="504" spans="1:90">
      <c r="A504" s="16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6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</row>
    <row r="505" spans="1:90">
      <c r="A505" s="16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6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</row>
    <row r="506" spans="1:90">
      <c r="A506" s="16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6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</row>
    <row r="507" spans="1:90">
      <c r="A507" s="16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6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</row>
    <row r="508" spans="1:90">
      <c r="A508" s="16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6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</row>
    <row r="509" spans="1:90">
      <c r="A509" s="16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6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</row>
    <row r="510" spans="1:90">
      <c r="A510" s="16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6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</row>
    <row r="511" spans="1:90">
      <c r="A511" s="16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6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</row>
    <row r="512" spans="1:90">
      <c r="A512" s="16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6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</row>
    <row r="513" spans="1:90">
      <c r="A513" s="16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6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</row>
    <row r="514" spans="1:90">
      <c r="A514" s="16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6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</row>
    <row r="515" spans="1:90">
      <c r="A515" s="16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6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</row>
    <row r="516" spans="1:90">
      <c r="A516" s="16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6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</row>
    <row r="517" spans="1:90">
      <c r="A517" s="16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6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</row>
    <row r="518" spans="1:90">
      <c r="A518" s="16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6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</row>
    <row r="519" spans="1:90">
      <c r="A519" s="16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6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</row>
    <row r="520" spans="1:90">
      <c r="A520" s="16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6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</row>
    <row r="521" spans="1:90">
      <c r="A521" s="16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6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</row>
    <row r="522" spans="1:90">
      <c r="A522" s="16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6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</row>
    <row r="523" spans="1:90">
      <c r="A523" s="16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6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</row>
    <row r="524" spans="1:90">
      <c r="A524" s="16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6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</row>
    <row r="525" spans="1:90">
      <c r="A525" s="16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6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</row>
    <row r="526" spans="1:90">
      <c r="A526" s="16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6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</row>
    <row r="527" spans="1:90">
      <c r="A527" s="16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6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</row>
    <row r="528" spans="1:90">
      <c r="A528" s="16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6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</row>
    <row r="529" spans="1:90">
      <c r="A529" s="16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6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</row>
    <row r="530" spans="1:90">
      <c r="A530" s="16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6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</row>
    <row r="531" spans="1:90">
      <c r="A531" s="16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6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</row>
    <row r="532" spans="1:90">
      <c r="A532" s="16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6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</row>
    <row r="533" spans="1:90">
      <c r="A533" s="16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6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</row>
    <row r="534" spans="1:90">
      <c r="A534" s="16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6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</row>
    <row r="535" spans="1:90">
      <c r="A535" s="16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6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</row>
    <row r="536" spans="1:90">
      <c r="A536" s="16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6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</row>
    <row r="537" spans="1:90">
      <c r="A537" s="16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6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</row>
    <row r="538" spans="1:90">
      <c r="A538" s="16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6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</row>
    <row r="539" spans="1:90">
      <c r="A539" s="16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6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</row>
    <row r="540" spans="1:90">
      <c r="A540" s="16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6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</row>
    <row r="541" spans="1:90">
      <c r="A541" s="16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6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</row>
    <row r="542" spans="1:90">
      <c r="A542" s="16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6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</row>
    <row r="543" spans="1:90">
      <c r="A543" s="16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6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</row>
    <row r="544" spans="1:90">
      <c r="A544" s="16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6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</row>
    <row r="545" spans="1:90">
      <c r="A545" s="16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6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</row>
    <row r="546" spans="1:90">
      <c r="A546" s="16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6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</row>
    <row r="547" spans="1:90">
      <c r="A547" s="16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6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</row>
    <row r="548" spans="1:90">
      <c r="A548" s="16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6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</row>
    <row r="549" spans="1:90">
      <c r="A549" s="16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6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</row>
    <row r="550" spans="1:90">
      <c r="A550" s="16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6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</row>
    <row r="551" spans="1:90">
      <c r="A551" s="16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6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</row>
    <row r="552" spans="1:90">
      <c r="A552" s="16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6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</row>
    <row r="553" spans="1:90">
      <c r="A553" s="16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6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</row>
    <row r="554" spans="1:90">
      <c r="A554" s="16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6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</row>
    <row r="555" spans="1:90">
      <c r="A555" s="16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6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</row>
    <row r="556" spans="1:90">
      <c r="A556" s="16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6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</row>
    <row r="557" spans="1:90">
      <c r="A557" s="16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6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</row>
    <row r="558" spans="1:90">
      <c r="A558" s="16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6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</row>
    <row r="559" spans="1:90">
      <c r="A559" s="16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6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</row>
    <row r="560" spans="1:90">
      <c r="A560" s="16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6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</row>
    <row r="561" spans="1:90">
      <c r="A561" s="16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6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</row>
    <row r="562" spans="1:90">
      <c r="A562" s="16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6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</row>
    <row r="563" spans="1:90">
      <c r="A563" s="16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6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</row>
    <row r="564" spans="1:90">
      <c r="A564" s="16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6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</row>
    <row r="565" spans="1:90">
      <c r="A565" s="16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6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</row>
    <row r="566" spans="1:90">
      <c r="A566" s="16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6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</row>
    <row r="567" spans="1:90">
      <c r="A567" s="16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6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</row>
    <row r="568" spans="1:90">
      <c r="A568" s="16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6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</row>
    <row r="569" spans="1:90">
      <c r="A569" s="16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6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</row>
    <row r="570" spans="1:90">
      <c r="A570" s="16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6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</row>
    <row r="571" spans="1:90">
      <c r="A571" s="16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6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</row>
    <row r="572" spans="1:90">
      <c r="A572" s="16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6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</row>
    <row r="573" spans="1:90">
      <c r="A573" s="16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6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</row>
    <row r="574" spans="1:90">
      <c r="A574" s="16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6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</row>
    <row r="575" spans="1:90">
      <c r="A575" s="16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6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</row>
    <row r="576" spans="1:90">
      <c r="A576" s="16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6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</row>
    <row r="577" spans="1:90">
      <c r="A577" s="16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6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</row>
    <row r="578" spans="1:90">
      <c r="A578" s="16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6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</row>
    <row r="579" spans="1:90">
      <c r="A579" s="16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6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</row>
    <row r="580" spans="1:90">
      <c r="A580" s="16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6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</row>
    <row r="581" spans="1:90">
      <c r="A581" s="16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6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</row>
    <row r="582" spans="1:90">
      <c r="A582" s="16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6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</row>
    <row r="583" spans="1:90">
      <c r="A583" s="16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6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</row>
    <row r="584" spans="1:90">
      <c r="A584" s="16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6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</row>
    <row r="585" spans="1:90">
      <c r="A585" s="16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6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</row>
    <row r="586" spans="1:90">
      <c r="A586" s="16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6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</row>
    <row r="587" spans="1:90">
      <c r="A587" s="16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6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</row>
    <row r="588" spans="1:90">
      <c r="A588" s="16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6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</row>
    <row r="589" spans="1:90">
      <c r="A589" s="16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6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</row>
    <row r="590" spans="1:90">
      <c r="A590" s="16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6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</row>
    <row r="591" spans="1:90">
      <c r="A591" s="16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6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</row>
    <row r="592" spans="1:90">
      <c r="A592" s="16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6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</row>
    <row r="593" spans="1:90">
      <c r="A593" s="16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6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</row>
    <row r="594" spans="1:90">
      <c r="A594" s="16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6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</row>
    <row r="595" spans="1:90">
      <c r="A595" s="16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6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</row>
    <row r="596" spans="1:90">
      <c r="A596" s="16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6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</row>
    <row r="597" spans="1:90">
      <c r="A597" s="16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6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</row>
    <row r="598" spans="1:90">
      <c r="A598" s="16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6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</row>
    <row r="599" spans="1:90">
      <c r="A599" s="16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6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</row>
    <row r="600" spans="1:90">
      <c r="A600" s="16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6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</row>
    <row r="601" spans="1:90">
      <c r="A601" s="16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6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</row>
    <row r="602" spans="1:90">
      <c r="A602" s="16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6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</row>
    <row r="603" spans="1:90">
      <c r="A603" s="16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6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</row>
    <row r="604" spans="1:90">
      <c r="A604" s="16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6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</row>
    <row r="605" spans="1:90">
      <c r="A605" s="16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6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</row>
    <row r="606" spans="1:90">
      <c r="A606" s="16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6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</row>
    <row r="607" spans="1:90">
      <c r="A607" s="16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6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</row>
    <row r="608" spans="1:90">
      <c r="A608" s="16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6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</row>
    <row r="609" spans="1:90">
      <c r="A609" s="16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6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</row>
    <row r="610" spans="1:90">
      <c r="A610" s="16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6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</row>
    <row r="611" spans="1:90">
      <c r="A611" s="16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6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</row>
    <row r="612" spans="1:90">
      <c r="A612" s="16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6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</row>
    <row r="613" spans="1:90">
      <c r="A613" s="16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6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</row>
    <row r="614" spans="1:90">
      <c r="A614" s="16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6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</row>
    <row r="615" spans="1:90">
      <c r="A615" s="16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6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</row>
    <row r="616" spans="1:90">
      <c r="A616" s="16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6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</row>
    <row r="617" spans="1:90">
      <c r="A617" s="16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6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</row>
    <row r="618" spans="1:90">
      <c r="A618" s="16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6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</row>
    <row r="619" spans="1:90">
      <c r="A619" s="16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6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</row>
    <row r="620" spans="1:90">
      <c r="A620" s="16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6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</row>
    <row r="621" spans="1:90">
      <c r="A621" s="16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6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</row>
    <row r="622" spans="1:90">
      <c r="A622" s="16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6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</row>
    <row r="623" spans="1:90">
      <c r="A623" s="16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6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</row>
    <row r="624" spans="1:90">
      <c r="A624" s="16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6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</row>
    <row r="625" spans="1:90">
      <c r="A625" s="16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6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</row>
    <row r="626" spans="1:90">
      <c r="A626" s="16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6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</row>
    <row r="627" spans="1:90">
      <c r="A627" s="16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6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</row>
    <row r="628" spans="1:90">
      <c r="A628" s="16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6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</row>
    <row r="629" spans="1:90">
      <c r="A629" s="16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6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</row>
    <row r="630" spans="1:90">
      <c r="A630" s="16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6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</row>
    <row r="631" spans="1:90">
      <c r="A631" s="16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6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</row>
    <row r="632" spans="1:90">
      <c r="A632" s="16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6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</row>
    <row r="633" spans="1:90">
      <c r="A633" s="16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6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</row>
    <row r="634" spans="1:90">
      <c r="A634" s="16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6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</row>
    <row r="635" spans="1:90">
      <c r="A635" s="16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6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</row>
    <row r="636" spans="1:90">
      <c r="A636" s="16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6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</row>
    <row r="637" spans="1:90">
      <c r="A637" s="16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6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</row>
    <row r="638" spans="1:90">
      <c r="A638" s="16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6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</row>
    <row r="639" spans="1:90">
      <c r="A639" s="16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6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</row>
    <row r="640" spans="1:90">
      <c r="A640" s="16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6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</row>
    <row r="641" spans="1:90">
      <c r="A641" s="16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6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</row>
    <row r="642" spans="1:90">
      <c r="A642" s="16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6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</row>
    <row r="643" spans="1:90">
      <c r="A643" s="16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6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</row>
    <row r="644" spans="1:90">
      <c r="A644" s="16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6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</row>
    <row r="645" spans="1:90">
      <c r="A645" s="16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6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</row>
    <row r="646" spans="1:90">
      <c r="A646" s="16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6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</row>
    <row r="647" spans="1:90">
      <c r="A647" s="16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6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</row>
    <row r="648" spans="1:90">
      <c r="A648" s="16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6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</row>
    <row r="649" spans="1:90">
      <c r="A649" s="16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6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</row>
    <row r="650" spans="1:90">
      <c r="A650" s="16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6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</row>
    <row r="651" spans="1:90">
      <c r="A651" s="16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6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</row>
    <row r="652" spans="1:90">
      <c r="A652" s="16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6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</row>
    <row r="653" spans="1:90">
      <c r="A653" s="16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6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</row>
    <row r="654" spans="1:90">
      <c r="A654" s="16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6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</row>
    <row r="655" spans="1:90">
      <c r="A655" s="16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6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</row>
    <row r="656" spans="1:90">
      <c r="A656" s="16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6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</row>
    <row r="657" spans="1:90">
      <c r="A657" s="16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6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</row>
    <row r="658" spans="1:90">
      <c r="A658" s="16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6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</row>
    <row r="659" spans="1:90">
      <c r="A659" s="16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6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</row>
    <row r="660" spans="1:90">
      <c r="A660" s="16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6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</row>
    <row r="661" spans="1:90">
      <c r="A661" s="16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6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</row>
    <row r="662" spans="1:90">
      <c r="A662" s="16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6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</row>
    <row r="663" spans="1:90">
      <c r="A663" s="16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6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</row>
    <row r="664" spans="1:90">
      <c r="A664" s="16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6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</row>
    <row r="665" spans="1:90">
      <c r="A665" s="16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6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</row>
    <row r="666" spans="1:90">
      <c r="A666" s="16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6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</row>
    <row r="667" spans="1:90">
      <c r="A667" s="16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6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</row>
    <row r="668" spans="1:90">
      <c r="A668" s="16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6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</row>
    <row r="669" spans="1:90">
      <c r="A669" s="16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6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</row>
    <row r="670" spans="1:90">
      <c r="A670" s="16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6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</row>
    <row r="671" spans="1:90">
      <c r="A671" s="16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6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</row>
    <row r="672" spans="1:90">
      <c r="A672" s="16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6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</row>
    <row r="673" spans="1:90">
      <c r="A673" s="16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6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</row>
    <row r="674" spans="1:90">
      <c r="A674" s="16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6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</row>
    <row r="675" spans="1:90">
      <c r="A675" s="16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6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</row>
    <row r="676" spans="1:90">
      <c r="A676" s="16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6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</row>
    <row r="677" spans="1:90">
      <c r="A677" s="16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6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</row>
    <row r="678" spans="1:90">
      <c r="A678" s="16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6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</row>
    <row r="679" spans="1:90">
      <c r="A679" s="16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6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</row>
    <row r="680" spans="1:90">
      <c r="A680" s="16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6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</row>
    <row r="681" spans="1:90">
      <c r="A681" s="16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6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</row>
    <row r="682" spans="1:90">
      <c r="A682" s="16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6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</row>
    <row r="683" spans="1:90">
      <c r="A683" s="16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6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</row>
    <row r="684" spans="1:90">
      <c r="A684" s="16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6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</row>
    <row r="685" spans="1:90">
      <c r="A685" s="16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6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</row>
    <row r="686" spans="1:90">
      <c r="A686" s="16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6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</row>
    <row r="687" spans="1:90">
      <c r="A687" s="16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6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</row>
    <row r="688" spans="1:90">
      <c r="A688" s="16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6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</row>
    <row r="689" spans="1:90">
      <c r="A689" s="16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6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</row>
    <row r="690" spans="1:90">
      <c r="A690" s="16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6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</row>
    <row r="691" spans="1:90">
      <c r="A691" s="16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6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</row>
    <row r="692" spans="1:90">
      <c r="A692" s="16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6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</row>
    <row r="693" spans="1:90">
      <c r="A693" s="16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6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</row>
    <row r="694" spans="1:90">
      <c r="A694" s="16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6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</row>
    <row r="695" spans="1:90">
      <c r="A695" s="16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6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</row>
    <row r="696" spans="1:90">
      <c r="A696" s="16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6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</row>
    <row r="697" spans="1:90">
      <c r="A697" s="16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6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</row>
    <row r="698" spans="1:90">
      <c r="A698" s="16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6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</row>
    <row r="699" spans="1:90">
      <c r="A699" s="16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6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</row>
    <row r="700" spans="1:90">
      <c r="A700" s="16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6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</row>
    <row r="701" spans="1:90">
      <c r="A701" s="16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6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</row>
    <row r="702" spans="1:90">
      <c r="A702" s="16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6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</row>
    <row r="703" spans="1:90">
      <c r="A703" s="16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6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</row>
    <row r="704" spans="1:90">
      <c r="A704" s="16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6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</row>
    <row r="705" spans="1:90">
      <c r="A705" s="16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6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</row>
    <row r="706" spans="1:90">
      <c r="A706" s="16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6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</row>
    <row r="707" spans="1:90">
      <c r="A707" s="16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6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</row>
    <row r="708" spans="1:90">
      <c r="A708" s="16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6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</row>
    <row r="709" spans="1:90">
      <c r="A709" s="16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6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</row>
    <row r="710" spans="1:90">
      <c r="A710" s="16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6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</row>
    <row r="711" spans="1:90">
      <c r="A711" s="16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6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</row>
    <row r="712" spans="1:90">
      <c r="A712" s="16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6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</row>
    <row r="713" spans="1:90">
      <c r="A713" s="16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6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</row>
    <row r="714" spans="1:90">
      <c r="A714" s="16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6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</row>
    <row r="715" spans="1:90">
      <c r="A715" s="16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6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</row>
    <row r="716" spans="1:90">
      <c r="A716" s="16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6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</row>
    <row r="717" spans="1:90">
      <c r="A717" s="16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6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</row>
    <row r="718" spans="1:90">
      <c r="A718" s="16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6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</row>
    <row r="719" spans="1:90">
      <c r="A719" s="16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6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</row>
    <row r="720" spans="1:90">
      <c r="A720" s="16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6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</row>
    <row r="721" spans="1:90">
      <c r="A721" s="16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6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</row>
    <row r="722" spans="1:90">
      <c r="A722" s="16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6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</row>
    <row r="723" spans="1:90">
      <c r="A723" s="16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6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</row>
    <row r="724" spans="1:90">
      <c r="A724" s="16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6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</row>
    <row r="725" spans="1:90">
      <c r="A725" s="16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6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</row>
    <row r="726" spans="1:90">
      <c r="A726" s="16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6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</row>
    <row r="727" spans="1:90">
      <c r="A727" s="16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6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</row>
    <row r="728" spans="1:90">
      <c r="A728" s="16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6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</row>
    <row r="729" spans="1:90">
      <c r="A729" s="16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6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</row>
    <row r="730" spans="1:90">
      <c r="A730" s="16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6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</row>
    <row r="731" spans="1:90">
      <c r="A731" s="16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6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</row>
    <row r="732" spans="1:90">
      <c r="A732" s="16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6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</row>
    <row r="733" spans="1:90">
      <c r="A733" s="16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6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</row>
    <row r="734" spans="1:90">
      <c r="A734" s="16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6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</row>
    <row r="735" spans="1:90">
      <c r="A735" s="16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6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</row>
    <row r="736" spans="1:90">
      <c r="A736" s="16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6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</row>
    <row r="737" spans="1:90">
      <c r="A737" s="16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6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</row>
    <row r="738" spans="1:90">
      <c r="A738" s="16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6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</row>
    <row r="739" spans="1:90">
      <c r="A739" s="16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6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</row>
    <row r="740" spans="1:90">
      <c r="A740" s="16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6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</row>
    <row r="741" spans="1:90">
      <c r="A741" s="16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6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</row>
    <row r="742" spans="1:90">
      <c r="A742" s="16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6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</row>
    <row r="743" spans="1:90">
      <c r="A743" s="16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6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</row>
    <row r="744" spans="1:90">
      <c r="A744" s="16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6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</row>
    <row r="745" spans="1:90">
      <c r="A745" s="16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6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</row>
    <row r="746" spans="1:90">
      <c r="A746" s="16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6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</row>
    <row r="747" spans="1:90">
      <c r="A747" s="16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6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</row>
    <row r="748" spans="1:90">
      <c r="A748" s="16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6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</row>
    <row r="749" spans="1:90">
      <c r="A749" s="16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6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</row>
    <row r="750" spans="1:90">
      <c r="A750" s="16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6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</row>
    <row r="751" spans="1:90">
      <c r="A751" s="16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6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</row>
    <row r="752" spans="1:90">
      <c r="A752" s="16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6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</row>
    <row r="753" spans="1:90">
      <c r="A753" s="16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6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</row>
    <row r="754" spans="1:90">
      <c r="A754" s="16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6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</row>
    <row r="755" spans="1:90">
      <c r="A755" s="16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6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</row>
    <row r="756" spans="1:90">
      <c r="A756" s="16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6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</row>
    <row r="757" spans="1:90">
      <c r="A757" s="16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6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</row>
    <row r="758" spans="1:90">
      <c r="A758" s="16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6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</row>
    <row r="759" spans="1:90">
      <c r="A759" s="16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6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</row>
    <row r="760" spans="1:90">
      <c r="A760" s="16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6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</row>
    <row r="761" spans="1:90">
      <c r="A761" s="16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6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</row>
    <row r="762" spans="1:90">
      <c r="A762" s="16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6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</row>
    <row r="763" spans="1:90">
      <c r="A763" s="16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6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</row>
    <row r="764" spans="1:90">
      <c r="A764" s="16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6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</row>
    <row r="765" spans="1:90">
      <c r="A765" s="16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6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</row>
    <row r="766" spans="1:90">
      <c r="A766" s="16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6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</row>
    <row r="767" spans="1:90">
      <c r="A767" s="16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6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</row>
    <row r="768" spans="1:90">
      <c r="A768" s="16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6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</row>
    <row r="769" spans="1:90">
      <c r="A769" s="16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6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</row>
    <row r="770" spans="1:90">
      <c r="A770" s="16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6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</row>
    <row r="771" spans="1:90">
      <c r="A771" s="16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6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</row>
    <row r="772" spans="1:90">
      <c r="A772" s="16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6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</row>
    <row r="773" spans="1:90">
      <c r="A773" s="16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6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</row>
    <row r="774" spans="1:90">
      <c r="A774" s="16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6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</row>
    <row r="775" spans="1:90">
      <c r="A775" s="16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6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</row>
    <row r="776" spans="1:90">
      <c r="A776" s="16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6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</row>
    <row r="777" spans="1:90">
      <c r="A777" s="16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6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</row>
    <row r="778" spans="1:90">
      <c r="A778" s="16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6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</row>
    <row r="779" spans="1:90">
      <c r="A779" s="16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6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</row>
    <row r="780" spans="1:90">
      <c r="A780" s="16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6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</row>
    <row r="781" spans="1:90">
      <c r="A781" s="16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6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</row>
    <row r="782" spans="1:90">
      <c r="A782" s="16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6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</row>
    <row r="783" spans="1:90">
      <c r="A783" s="16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6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</row>
    <row r="784" spans="1:90">
      <c r="A784" s="16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6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</row>
    <row r="785" spans="1:90">
      <c r="A785" s="16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6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</row>
    <row r="786" spans="1:90">
      <c r="A786" s="16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6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</row>
    <row r="787" spans="1:90">
      <c r="A787" s="16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6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</row>
    <row r="788" spans="1:90">
      <c r="A788" s="16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6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</row>
    <row r="789" spans="1:90">
      <c r="A789" s="16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6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</row>
    <row r="790" spans="1:90">
      <c r="A790" s="16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6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</row>
    <row r="791" spans="1:90">
      <c r="A791" s="16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6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</row>
    <row r="792" spans="1:90">
      <c r="A792" s="16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6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</row>
    <row r="793" spans="1:90">
      <c r="A793" s="16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6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</row>
    <row r="794" spans="1:90">
      <c r="A794" s="16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6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</row>
    <row r="795" spans="1:90">
      <c r="A795" s="16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6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</row>
    <row r="796" spans="1:90">
      <c r="A796" s="16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6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</row>
    <row r="797" spans="1:90">
      <c r="A797" s="16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6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</row>
    <row r="798" spans="1:90">
      <c r="A798" s="16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6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</row>
    <row r="799" spans="1:90">
      <c r="A799" s="16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6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</row>
    <row r="800" spans="1:90">
      <c r="A800" s="16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6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</row>
    <row r="801" spans="1:90">
      <c r="A801" s="16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6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</row>
    <row r="802" spans="1:90">
      <c r="A802" s="16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6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</row>
    <row r="803" spans="1:90">
      <c r="A803" s="16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6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</row>
    <row r="804" spans="1:90">
      <c r="A804" s="16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6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</row>
    <row r="805" spans="1:90">
      <c r="A805" s="16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6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</row>
    <row r="806" spans="1:90">
      <c r="A806" s="16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6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</row>
    <row r="807" spans="1:90">
      <c r="A807" s="16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6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</row>
    <row r="808" spans="1:90">
      <c r="A808" s="16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6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</row>
    <row r="809" spans="1:90">
      <c r="A809" s="16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6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</row>
    <row r="810" spans="1:90">
      <c r="A810" s="16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6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</row>
    <row r="811" spans="1:90">
      <c r="A811" s="16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6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</row>
    <row r="812" spans="1:90">
      <c r="A812" s="16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6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</row>
    <row r="813" spans="1:90">
      <c r="A813" s="16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6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</row>
    <row r="814" spans="1:90">
      <c r="A814" s="16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6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</row>
    <row r="815" spans="1:90">
      <c r="A815" s="16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6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</row>
    <row r="816" spans="1:90">
      <c r="A816" s="16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6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</row>
    <row r="817" spans="1:90">
      <c r="A817" s="16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6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</row>
    <row r="818" spans="1:90">
      <c r="A818" s="16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6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</row>
    <row r="819" spans="1:90">
      <c r="A819" s="16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6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</row>
    <row r="820" spans="1:90">
      <c r="A820" s="16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6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</row>
    <row r="821" spans="1:90">
      <c r="A821" s="16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6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</row>
    <row r="822" spans="1:90">
      <c r="A822" s="16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6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</row>
    <row r="823" spans="1:90">
      <c r="A823" s="16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6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</row>
    <row r="824" spans="1:90">
      <c r="A824" s="16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6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</row>
    <row r="825" spans="1:90">
      <c r="A825" s="16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6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</row>
    <row r="826" spans="1:90">
      <c r="A826" s="16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6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</row>
    <row r="827" spans="1:90">
      <c r="A827" s="16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6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</row>
    <row r="828" spans="1:90">
      <c r="A828" s="16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6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</row>
    <row r="829" spans="1:90">
      <c r="A829" s="16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6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</row>
    <row r="830" spans="1:90">
      <c r="A830" s="16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6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</row>
    <row r="831" spans="1:90">
      <c r="A831" s="16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6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</row>
    <row r="832" spans="1:90">
      <c r="A832" s="16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6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</row>
    <row r="833" spans="1:77">
      <c r="A833" s="16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6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</row>
    <row r="834" spans="1:77">
      <c r="A834" s="16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6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</row>
    <row r="835" spans="1:77">
      <c r="A835" s="16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6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</row>
    <row r="836" spans="1:77">
      <c r="A836" s="16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6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</row>
    <row r="837" spans="1:77">
      <c r="A837" s="16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6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</row>
    <row r="838" spans="1:77">
      <c r="A838" s="16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6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</row>
    <row r="839" spans="1:77">
      <c r="A839" s="16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6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</row>
    <row r="840" spans="1:77">
      <c r="A840" s="16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6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</row>
    <row r="841" spans="1:77">
      <c r="A841" s="16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6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</row>
    <row r="842" spans="1:77">
      <c r="A842" s="16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6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</row>
    <row r="843" spans="1:77">
      <c r="A843" s="16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6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</row>
    <row r="844" spans="1:77">
      <c r="A844" s="16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6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</row>
    <row r="845" spans="1:77">
      <c r="A845" s="16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6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</row>
    <row r="846" spans="1:77">
      <c r="A846" s="16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6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</row>
    <row r="847" spans="1:77">
      <c r="A847" s="16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6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</row>
    <row r="848" spans="1:77">
      <c r="A848" s="16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6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</row>
    <row r="849" spans="1:77">
      <c r="A849" s="16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6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</row>
    <row r="850" spans="1:77">
      <c r="A850" s="16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6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</row>
    <row r="851" spans="1:77">
      <c r="A851" s="16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6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</row>
    <row r="852" spans="1:77">
      <c r="A852" s="16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6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</row>
    <row r="853" spans="1:77">
      <c r="A853" s="16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6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</row>
    <row r="854" spans="1:77">
      <c r="A854" s="16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6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</row>
    <row r="855" spans="1:77">
      <c r="A855" s="16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6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</row>
    <row r="856" spans="1:77">
      <c r="A856" s="16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6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</row>
    <row r="857" spans="1:77">
      <c r="A857" s="16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6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</row>
    <row r="858" spans="1:77">
      <c r="A858" s="16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6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</row>
    <row r="859" spans="1:77">
      <c r="A859" s="16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6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</row>
    <row r="860" spans="1:77">
      <c r="A860" s="16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6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</row>
    <row r="861" spans="1:77">
      <c r="A861" s="16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6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</row>
    <row r="862" spans="1:77">
      <c r="A862" s="16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6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</row>
    <row r="863" spans="1:77">
      <c r="A863" s="16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6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</row>
    <row r="864" spans="1:77">
      <c r="A864" s="16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6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</row>
    <row r="865" spans="1:77">
      <c r="A865" s="16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6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</row>
    <row r="866" spans="1:77">
      <c r="A866" s="16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6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</row>
    <row r="867" spans="1:77">
      <c r="A867" s="16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6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</row>
    <row r="868" spans="1:77">
      <c r="A868" s="16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6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</row>
    <row r="869" spans="1:77">
      <c r="A869" s="16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6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</row>
    <row r="870" spans="1:77">
      <c r="A870" s="16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6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</row>
    <row r="871" spans="1:77">
      <c r="A871" s="16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6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</row>
    <row r="872" spans="1:77">
      <c r="A872" s="16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6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</row>
    <row r="873" spans="1:77">
      <c r="A873" s="16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6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</row>
    <row r="874" spans="1:77">
      <c r="A874" s="16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6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</row>
    <row r="875" spans="1:77">
      <c r="A875" s="16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6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</row>
    <row r="876" spans="1:77">
      <c r="A876" s="16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6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</row>
    <row r="877" spans="1:77">
      <c r="A877" s="16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6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</row>
    <row r="878" spans="1:77">
      <c r="A878" s="16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6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</row>
    <row r="879" spans="1:77">
      <c r="A879" s="16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6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</row>
    <row r="880" spans="1:77">
      <c r="A880" s="16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6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</row>
    <row r="881" spans="1:77">
      <c r="A881" s="16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6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</row>
    <row r="882" spans="1:77">
      <c r="A882" s="16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6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</row>
    <row r="883" spans="1:77">
      <c r="A883" s="16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6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</row>
    <row r="884" spans="1:77">
      <c r="A884" s="16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6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</row>
    <row r="885" spans="1:77">
      <c r="A885" s="16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</row>
    <row r="886" spans="1:77">
      <c r="A886" s="16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</row>
    <row r="887" spans="1:77">
      <c r="A887" s="16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</row>
    <row r="888" spans="1:77">
      <c r="A888" s="16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</row>
    <row r="889" spans="1:77">
      <c r="A889" s="16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</row>
    <row r="890" spans="1:77">
      <c r="A890" s="16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</row>
    <row r="891" spans="1:77">
      <c r="A891" s="16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</row>
    <row r="892" spans="1:77">
      <c r="A892" s="16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</row>
    <row r="893" spans="1:77">
      <c r="A893" s="16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</row>
    <row r="894" spans="1:77">
      <c r="A894" s="16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</row>
    <row r="895" spans="1:77">
      <c r="A895" s="16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</row>
    <row r="896" spans="1:77">
      <c r="A896" s="16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</row>
    <row r="897" spans="1:77">
      <c r="A897" s="16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</row>
    <row r="898" spans="1:77">
      <c r="A898" s="16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</row>
    <row r="899" spans="1:77">
      <c r="A899" s="16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</row>
    <row r="900" spans="1:77">
      <c r="A900" s="16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</row>
    <row r="901" spans="1:77">
      <c r="A901" s="16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</row>
    <row r="902" spans="1:77">
      <c r="A902" s="16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</row>
    <row r="903" spans="1:77">
      <c r="A903" s="16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</row>
    <row r="904" spans="1:77">
      <c r="A904" s="16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</row>
    <row r="905" spans="1:77">
      <c r="A905" s="16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</row>
    <row r="906" spans="1:77">
      <c r="A906" s="16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</row>
    <row r="907" spans="1:77">
      <c r="A907" s="16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</row>
    <row r="908" spans="1:77">
      <c r="A908" s="16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</row>
    <row r="909" spans="1:77">
      <c r="A909" s="16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</row>
    <row r="910" spans="1:77">
      <c r="A910" s="16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</row>
    <row r="911" spans="1:77">
      <c r="A911" s="16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</row>
    <row r="912" spans="1:77">
      <c r="A912" s="16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</row>
    <row r="913" spans="1:77">
      <c r="A913" s="16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</row>
    <row r="914" spans="1:77">
      <c r="A914" s="16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</row>
    <row r="915" spans="1:77">
      <c r="A915" s="16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</row>
    <row r="916" spans="1:77">
      <c r="A916" s="16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</row>
    <row r="917" spans="1:77">
      <c r="A917" s="16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</row>
    <row r="918" spans="1:77">
      <c r="A918" s="16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</row>
    <row r="919" spans="1:77">
      <c r="A919" s="16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</row>
    <row r="920" spans="1:77">
      <c r="A920" s="16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</row>
    <row r="921" spans="1:77">
      <c r="A921" s="16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</row>
    <row r="922" spans="1:77">
      <c r="A922" s="16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</row>
    <row r="923" spans="1:77">
      <c r="A923" s="16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</row>
    <row r="924" spans="1:77">
      <c r="A924" s="16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</row>
    <row r="925" spans="1:77">
      <c r="A925" s="16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</row>
    <row r="926" spans="1:77">
      <c r="A926" s="16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</row>
    <row r="927" spans="1:77">
      <c r="A927" s="16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</row>
    <row r="928" spans="1:77">
      <c r="A928" s="16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</row>
    <row r="929" spans="1:77">
      <c r="A929" s="16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</row>
    <row r="930" spans="1:77">
      <c r="A930" s="16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</row>
    <row r="931" spans="1:77">
      <c r="A931" s="16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</row>
    <row r="932" spans="1:77">
      <c r="A932" s="16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</row>
    <row r="933" spans="1:77">
      <c r="A933" s="16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</row>
    <row r="934" spans="1:77">
      <c r="A934" s="16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</row>
    <row r="935" spans="1:77">
      <c r="A935" s="16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</row>
    <row r="936" spans="1:77">
      <c r="A936" s="16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</row>
    <row r="937" spans="1:77">
      <c r="A937" s="16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</row>
    <row r="938" spans="1:77">
      <c r="A938" s="16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</row>
    <row r="939" spans="1:77">
      <c r="A939" s="16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</row>
    <row r="940" spans="1:77">
      <c r="A940" s="16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</row>
    <row r="941" spans="1:77">
      <c r="A941" s="16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</row>
    <row r="942" spans="1:77">
      <c r="A942" s="16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</row>
    <row r="943" spans="1:77">
      <c r="A943" s="16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</row>
    <row r="944" spans="1:77">
      <c r="A944" s="16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</row>
    <row r="945" spans="1:77">
      <c r="A945" s="16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</row>
    <row r="946" spans="1:77">
      <c r="A946" s="16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</row>
    <row r="947" spans="1:77">
      <c r="A947" s="16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</row>
    <row r="948" spans="1:77">
      <c r="A948" s="16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</row>
    <row r="949" spans="1:77">
      <c r="A949" s="16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</row>
    <row r="950" spans="1:77">
      <c r="A950" s="16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</row>
    <row r="951" spans="1:77">
      <c r="A951" s="16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</row>
    <row r="952" spans="1:77">
      <c r="A952" s="16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</row>
    <row r="953" spans="1:77">
      <c r="A953" s="16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</row>
    <row r="954" spans="1:77">
      <c r="A954" s="16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</row>
    <row r="955" spans="1:77">
      <c r="A955" s="16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</row>
    <row r="956" spans="1:77">
      <c r="A956" s="16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</row>
    <row r="957" spans="1:77">
      <c r="A957" s="16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</row>
    <row r="958" spans="1:77">
      <c r="A958" s="16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</row>
    <row r="959" spans="1:77">
      <c r="A959" s="16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</row>
    <row r="960" spans="1:77">
      <c r="A960" s="16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</row>
    <row r="961" spans="1:77">
      <c r="A961" s="16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</row>
    <row r="962" spans="1:77">
      <c r="A962" s="16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</row>
    <row r="963" spans="1:77">
      <c r="A963" s="16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</row>
    <row r="964" spans="1:77">
      <c r="A964" s="16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</row>
    <row r="965" spans="1:77">
      <c r="A965" s="16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</row>
    <row r="966" spans="1:77">
      <c r="A966" s="16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</row>
    <row r="967" spans="1:77">
      <c r="A967" s="16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</row>
    <row r="968" spans="1:77">
      <c r="A968" s="16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</row>
    <row r="969" spans="1:77">
      <c r="A969" s="16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</row>
    <row r="970" spans="1:77">
      <c r="A970" s="16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</row>
    <row r="971" spans="1:77">
      <c r="A971" s="16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</row>
    <row r="972" spans="1:77">
      <c r="A972" s="16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</row>
    <row r="973" spans="1:77">
      <c r="A973" s="16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</row>
    <row r="974" spans="1:77">
      <c r="A974" s="16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</row>
    <row r="975" spans="1:77">
      <c r="A975" s="16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</row>
    <row r="976" spans="1:77">
      <c r="A976" s="16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</row>
    <row r="977" spans="1:77">
      <c r="A977" s="16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</row>
    <row r="978" spans="1:77">
      <c r="A978" s="16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</row>
    <row r="979" spans="1:77">
      <c r="A979" s="16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</row>
    <row r="980" spans="1:77">
      <c r="A980" s="16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</row>
    <row r="981" spans="1:77">
      <c r="A981" s="16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</row>
    <row r="982" spans="1:77">
      <c r="A982" s="16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</row>
    <row r="983" spans="1:77">
      <c r="A983" s="16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</row>
    <row r="984" spans="1:77">
      <c r="A984" s="16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</row>
    <row r="985" spans="1:77">
      <c r="A985" s="16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</row>
    <row r="986" spans="1:77">
      <c r="A986" s="16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</row>
    <row r="987" spans="1:77">
      <c r="A987" s="16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</row>
    <row r="988" spans="1:77">
      <c r="A988" s="16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</row>
    <row r="989" spans="1:77">
      <c r="A989" s="16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</row>
  </sheetData>
  <mergeCells count="21">
    <mergeCell ref="A1:M1"/>
    <mergeCell ref="K7:L8"/>
    <mergeCell ref="M7:M10"/>
    <mergeCell ref="A2:M2"/>
    <mergeCell ref="A3:M3"/>
    <mergeCell ref="A4:M4"/>
    <mergeCell ref="A5:M5"/>
    <mergeCell ref="K9:K10"/>
    <mergeCell ref="H9:H10"/>
    <mergeCell ref="J9:J10"/>
    <mergeCell ref="L9:L10"/>
    <mergeCell ref="D9:D10"/>
    <mergeCell ref="E9:E10"/>
    <mergeCell ref="F9:F10"/>
    <mergeCell ref="G9:G10"/>
    <mergeCell ref="I9:I10"/>
    <mergeCell ref="B7:B10"/>
    <mergeCell ref="A7:A10"/>
    <mergeCell ref="D7:F8"/>
    <mergeCell ref="G7:H8"/>
    <mergeCell ref="I7:J8"/>
  </mergeCells>
  <pageMargins left="0" right="0" top="0.75" bottom="0.75" header="0.3" footer="0.3"/>
  <pageSetup paperSize="9" scale="92" orientation="landscape" r:id="rId1"/>
  <headerFooter alignWithMargins="0">
    <oddHeader>&amp;R</oddHeader>
    <oddFooter>&amp;C&amp;R&amp;P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919"/>
  <sheetViews>
    <sheetView workbookViewId="0">
      <selection activeCell="P9" sqref="P9"/>
    </sheetView>
  </sheetViews>
  <sheetFormatPr defaultColWidth="9.140625" defaultRowHeight="15.75"/>
  <cols>
    <col min="1" max="1" width="3.140625" style="20" customWidth="1"/>
    <col min="2" max="2" width="10.28515625" style="20" customWidth="1"/>
    <col min="3" max="3" width="37.42578125" style="20" customWidth="1"/>
    <col min="4" max="4" width="10" style="20" customWidth="1"/>
    <col min="5" max="5" width="8.42578125" style="20" customWidth="1"/>
    <col min="6" max="6" width="9.5703125" style="20" customWidth="1"/>
    <col min="7" max="7" width="6.7109375" style="20" customWidth="1"/>
    <col min="8" max="8" width="10" style="20" customWidth="1"/>
    <col min="9" max="9" width="6.7109375" style="20" customWidth="1"/>
    <col min="10" max="10" width="10.140625" style="20" customWidth="1"/>
    <col min="11" max="11" width="6.85546875" style="20" customWidth="1"/>
    <col min="12" max="13" width="10.140625" style="20" customWidth="1"/>
    <col min="14" max="16384" width="9.140625" style="20"/>
  </cols>
  <sheetData>
    <row r="1" spans="1:166" ht="39" customHeight="1">
      <c r="A1" s="425" t="s">
        <v>262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16"/>
      <c r="O1" s="17"/>
      <c r="P1" s="17"/>
      <c r="Q1" s="17"/>
      <c r="R1" s="17"/>
      <c r="S1" s="17"/>
      <c r="T1" s="17"/>
      <c r="U1" s="17"/>
      <c r="V1" s="16"/>
      <c r="W1" s="17"/>
      <c r="X1" s="17"/>
      <c r="Y1" s="17"/>
      <c r="Z1" s="17"/>
      <c r="AA1" s="17"/>
      <c r="AB1" s="17"/>
      <c r="AC1" s="17"/>
      <c r="AD1" s="16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</row>
    <row r="2" spans="1:166" ht="15" customHeight="1">
      <c r="A2" s="412" t="s">
        <v>53</v>
      </c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2"/>
      <c r="N2" s="16"/>
      <c r="O2" s="17"/>
      <c r="P2" s="17"/>
      <c r="Q2" s="17"/>
      <c r="R2" s="17"/>
      <c r="S2" s="17"/>
      <c r="T2" s="17"/>
      <c r="U2" s="17"/>
      <c r="V2" s="16"/>
      <c r="W2" s="17"/>
      <c r="X2" s="17"/>
      <c r="Y2" s="17"/>
      <c r="Z2" s="17"/>
      <c r="AA2" s="17"/>
      <c r="AB2" s="17"/>
      <c r="AC2" s="17"/>
      <c r="AD2" s="16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</row>
    <row r="3" spans="1:166" ht="18" customHeight="1">
      <c r="A3" s="413" t="s">
        <v>257</v>
      </c>
      <c r="B3" s="413"/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16"/>
      <c r="O3" s="17"/>
      <c r="P3" s="17"/>
      <c r="Q3" s="17"/>
      <c r="R3" s="17"/>
      <c r="S3" s="17"/>
      <c r="T3" s="17"/>
      <c r="U3" s="17"/>
      <c r="V3" s="16"/>
      <c r="W3" s="17"/>
      <c r="X3" s="17"/>
      <c r="Y3" s="17"/>
      <c r="Z3" s="17"/>
      <c r="AA3" s="17"/>
      <c r="AB3" s="17"/>
      <c r="AC3" s="17"/>
      <c r="AD3" s="16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</row>
    <row r="4" spans="1:166" ht="15" customHeight="1">
      <c r="A4" s="414" t="s">
        <v>54</v>
      </c>
      <c r="B4" s="414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16"/>
      <c r="O4" s="17"/>
      <c r="P4" s="17"/>
      <c r="Q4" s="17"/>
      <c r="R4" s="17"/>
      <c r="S4" s="17"/>
      <c r="T4" s="17"/>
      <c r="U4" s="17"/>
      <c r="V4" s="16"/>
      <c r="W4" s="17"/>
      <c r="X4" s="17"/>
      <c r="Y4" s="17"/>
      <c r="Z4" s="17"/>
      <c r="AA4" s="17"/>
      <c r="AB4" s="17"/>
      <c r="AC4" s="17"/>
      <c r="AD4" s="16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</row>
    <row r="5" spans="1:166" ht="15" customHeight="1">
      <c r="A5" s="412" t="s">
        <v>55</v>
      </c>
      <c r="B5" s="412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16"/>
      <c r="O5" s="17"/>
      <c r="P5" s="17"/>
      <c r="Q5" s="17"/>
      <c r="R5" s="17"/>
      <c r="S5" s="17"/>
      <c r="T5" s="17"/>
      <c r="U5" s="17"/>
      <c r="V5" s="16"/>
      <c r="W5" s="17"/>
      <c r="X5" s="17"/>
      <c r="Y5" s="17"/>
      <c r="Z5" s="17"/>
      <c r="AA5" s="17"/>
      <c r="AB5" s="17"/>
      <c r="AC5" s="17"/>
      <c r="AD5" s="16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</row>
    <row r="6" spans="1:166" ht="15" customHeight="1">
      <c r="A6" s="303"/>
      <c r="B6" s="304"/>
      <c r="C6" s="304"/>
      <c r="D6" s="305"/>
      <c r="E6" s="304"/>
      <c r="F6" s="305"/>
      <c r="G6" s="305"/>
      <c r="H6" s="305"/>
      <c r="I6" s="305"/>
      <c r="J6" s="305"/>
      <c r="K6" s="306"/>
      <c r="L6" s="307"/>
      <c r="M6" s="308"/>
      <c r="N6" s="16"/>
      <c r="O6" s="17"/>
      <c r="P6" s="17"/>
      <c r="Q6" s="17"/>
      <c r="R6" s="17"/>
      <c r="S6" s="17"/>
      <c r="T6" s="17"/>
      <c r="U6" s="17"/>
      <c r="V6" s="16"/>
      <c r="W6" s="17"/>
      <c r="X6" s="17"/>
      <c r="Y6" s="17"/>
      <c r="Z6" s="17"/>
      <c r="AA6" s="17"/>
      <c r="AB6" s="17"/>
      <c r="AC6" s="17"/>
      <c r="AD6" s="16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</row>
    <row r="7" spans="1:166">
      <c r="A7" s="390" t="s">
        <v>237</v>
      </c>
      <c r="B7" s="415" t="s">
        <v>58</v>
      </c>
      <c r="C7" s="392" t="s">
        <v>168</v>
      </c>
      <c r="D7" s="395" t="s">
        <v>214</v>
      </c>
      <c r="E7" s="406"/>
      <c r="F7" s="396"/>
      <c r="G7" s="395" t="s">
        <v>56</v>
      </c>
      <c r="H7" s="396"/>
      <c r="I7" s="395" t="s">
        <v>57</v>
      </c>
      <c r="J7" s="396"/>
      <c r="K7" s="399" t="s">
        <v>215</v>
      </c>
      <c r="L7" s="400"/>
      <c r="M7" s="390" t="s">
        <v>51</v>
      </c>
      <c r="N7" s="16"/>
      <c r="O7" s="17"/>
      <c r="P7" s="17"/>
      <c r="Q7" s="17"/>
      <c r="R7" s="17"/>
      <c r="S7" s="17"/>
      <c r="T7" s="17"/>
      <c r="U7" s="17"/>
      <c r="V7" s="16"/>
      <c r="W7" s="17"/>
      <c r="X7" s="17"/>
      <c r="Y7" s="17"/>
      <c r="Z7" s="17"/>
      <c r="AA7" s="17"/>
      <c r="AB7" s="17"/>
      <c r="AC7" s="17"/>
      <c r="AD7" s="16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</row>
    <row r="8" spans="1:166" ht="16.5" customHeight="1">
      <c r="A8" s="418"/>
      <c r="B8" s="416"/>
      <c r="C8" s="393"/>
      <c r="D8" s="397"/>
      <c r="E8" s="407"/>
      <c r="F8" s="398"/>
      <c r="G8" s="397"/>
      <c r="H8" s="398"/>
      <c r="I8" s="397"/>
      <c r="J8" s="398"/>
      <c r="K8" s="401"/>
      <c r="L8" s="402"/>
      <c r="M8" s="418"/>
      <c r="N8" s="16"/>
      <c r="O8" s="17"/>
      <c r="P8" s="17"/>
      <c r="Q8" s="17"/>
      <c r="R8" s="17"/>
      <c r="S8" s="17"/>
      <c r="T8" s="17"/>
      <c r="U8" s="17"/>
      <c r="V8" s="16"/>
      <c r="W8" s="17"/>
      <c r="X8" s="17"/>
      <c r="Y8" s="17"/>
      <c r="Z8" s="17"/>
      <c r="AA8" s="17"/>
      <c r="AB8" s="17"/>
      <c r="AC8" s="17"/>
      <c r="AD8" s="16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</row>
    <row r="9" spans="1:166">
      <c r="A9" s="418"/>
      <c r="B9" s="416"/>
      <c r="C9" s="393"/>
      <c r="D9" s="390" t="s">
        <v>59</v>
      </c>
      <c r="E9" s="403" t="s">
        <v>60</v>
      </c>
      <c r="F9" s="390" t="s">
        <v>216</v>
      </c>
      <c r="G9" s="403" t="s">
        <v>191</v>
      </c>
      <c r="H9" s="390" t="s">
        <v>52</v>
      </c>
      <c r="I9" s="403" t="s">
        <v>191</v>
      </c>
      <c r="J9" s="390" t="s">
        <v>52</v>
      </c>
      <c r="K9" s="403" t="s">
        <v>191</v>
      </c>
      <c r="L9" s="390" t="s">
        <v>52</v>
      </c>
      <c r="M9" s="418"/>
      <c r="N9" s="16"/>
      <c r="O9" s="17"/>
      <c r="P9" s="17"/>
      <c r="Q9" s="17"/>
      <c r="R9" s="17"/>
      <c r="S9" s="17"/>
      <c r="T9" s="17"/>
      <c r="U9" s="17"/>
      <c r="V9" s="16"/>
      <c r="W9" s="17"/>
      <c r="X9" s="17"/>
      <c r="Y9" s="17"/>
      <c r="Z9" s="17"/>
      <c r="AA9" s="17"/>
      <c r="AB9" s="17"/>
      <c r="AC9" s="17"/>
      <c r="AD9" s="16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</row>
    <row r="10" spans="1:166">
      <c r="A10" s="391"/>
      <c r="B10" s="417"/>
      <c r="C10" s="394"/>
      <c r="D10" s="391"/>
      <c r="E10" s="404"/>
      <c r="F10" s="391"/>
      <c r="G10" s="404"/>
      <c r="H10" s="391"/>
      <c r="I10" s="404"/>
      <c r="J10" s="391"/>
      <c r="K10" s="404"/>
      <c r="L10" s="391"/>
      <c r="M10" s="391"/>
      <c r="N10" s="16"/>
      <c r="O10" s="17"/>
      <c r="P10" s="17"/>
      <c r="Q10" s="17"/>
      <c r="R10" s="17"/>
      <c r="S10" s="17"/>
      <c r="T10" s="17"/>
      <c r="U10" s="17"/>
      <c r="V10" s="16"/>
      <c r="W10" s="17"/>
      <c r="X10" s="17"/>
      <c r="Y10" s="17"/>
      <c r="Z10" s="17"/>
      <c r="AA10" s="17"/>
      <c r="AB10" s="17"/>
      <c r="AC10" s="17"/>
      <c r="AD10" s="16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</row>
    <row r="11" spans="1:166">
      <c r="A11" s="21" t="s">
        <v>0</v>
      </c>
      <c r="B11" s="22" t="s">
        <v>1</v>
      </c>
      <c r="C11" s="23" t="s">
        <v>2</v>
      </c>
      <c r="D11" s="21" t="s">
        <v>3</v>
      </c>
      <c r="E11" s="22" t="s">
        <v>4</v>
      </c>
      <c r="F11" s="24" t="s">
        <v>5</v>
      </c>
      <c r="G11" s="23" t="s">
        <v>6</v>
      </c>
      <c r="H11" s="21" t="s">
        <v>7</v>
      </c>
      <c r="I11" s="22" t="s">
        <v>8</v>
      </c>
      <c r="J11" s="23" t="s">
        <v>9</v>
      </c>
      <c r="K11" s="22" t="s">
        <v>10</v>
      </c>
      <c r="L11" s="21" t="s">
        <v>11</v>
      </c>
      <c r="M11" s="22" t="s">
        <v>12</v>
      </c>
      <c r="N11" s="16"/>
      <c r="O11" s="17"/>
      <c r="P11" s="17"/>
      <c r="Q11" s="17"/>
      <c r="R11" s="17"/>
      <c r="S11" s="17"/>
      <c r="T11" s="17"/>
      <c r="U11" s="17"/>
      <c r="V11" s="16"/>
      <c r="W11" s="17"/>
      <c r="X11" s="17"/>
      <c r="Y11" s="17"/>
      <c r="Z11" s="17"/>
      <c r="AA11" s="17"/>
      <c r="AB11" s="17"/>
      <c r="AC11" s="17"/>
      <c r="AD11" s="16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</row>
    <row r="12" spans="1:166" s="88" customFormat="1">
      <c r="A12" s="25"/>
      <c r="B12" s="25"/>
      <c r="C12" s="26" t="s">
        <v>62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16"/>
      <c r="O12" s="17"/>
      <c r="P12" s="17"/>
      <c r="Q12" s="17"/>
      <c r="R12" s="17"/>
      <c r="S12" s="17"/>
      <c r="T12" s="17"/>
      <c r="U12" s="17"/>
      <c r="V12" s="16"/>
      <c r="W12" s="17"/>
      <c r="X12" s="17"/>
      <c r="Y12" s="17"/>
      <c r="Z12" s="17"/>
      <c r="AA12" s="17"/>
      <c r="AB12" s="17"/>
      <c r="AC12" s="17"/>
      <c r="AD12" s="16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</row>
    <row r="13" spans="1:166" s="86" customFormat="1" ht="28.5">
      <c r="A13" s="27">
        <v>1</v>
      </c>
      <c r="B13" s="157" t="s">
        <v>14</v>
      </c>
      <c r="C13" s="158" t="s">
        <v>63</v>
      </c>
      <c r="D13" s="158" t="s">
        <v>170</v>
      </c>
      <c r="E13" s="159"/>
      <c r="F13" s="159">
        <f>130*0.4</f>
        <v>52</v>
      </c>
      <c r="G13" s="158"/>
      <c r="H13" s="158"/>
      <c r="I13" s="158"/>
      <c r="J13" s="158"/>
      <c r="K13" s="160"/>
      <c r="L13" s="158"/>
      <c r="M13" s="158"/>
      <c r="N13" s="16"/>
      <c r="O13" s="17"/>
      <c r="P13" s="17"/>
      <c r="Q13" s="17"/>
      <c r="R13" s="17"/>
      <c r="S13" s="17"/>
      <c r="T13" s="17"/>
      <c r="U13" s="17"/>
      <c r="V13" s="16"/>
      <c r="W13" s="17"/>
      <c r="X13" s="17"/>
      <c r="Y13" s="17"/>
      <c r="Z13" s="17"/>
      <c r="AA13" s="17"/>
      <c r="AB13" s="17"/>
      <c r="AC13" s="17"/>
      <c r="AD13" s="16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</row>
    <row r="14" spans="1:166" s="78" customFormat="1">
      <c r="A14" s="29"/>
      <c r="B14" s="161"/>
      <c r="C14" s="161" t="s">
        <v>64</v>
      </c>
      <c r="D14" s="161" t="s">
        <v>171</v>
      </c>
      <c r="E14" s="162">
        <v>2.06</v>
      </c>
      <c r="F14" s="162">
        <f>F13*E14</f>
        <v>107.12</v>
      </c>
      <c r="G14" s="162"/>
      <c r="H14" s="161"/>
      <c r="I14" s="163"/>
      <c r="J14" s="163"/>
      <c r="K14" s="163"/>
      <c r="L14" s="163"/>
      <c r="M14" s="162"/>
      <c r="N14" s="16"/>
      <c r="O14" s="17"/>
      <c r="P14" s="17"/>
      <c r="Q14" s="17"/>
      <c r="R14" s="17"/>
      <c r="S14" s="17"/>
      <c r="T14" s="17"/>
      <c r="U14" s="17"/>
      <c r="V14" s="16"/>
      <c r="W14" s="17"/>
      <c r="X14" s="17"/>
      <c r="Y14" s="17"/>
      <c r="Z14" s="17"/>
      <c r="AA14" s="17"/>
      <c r="AB14" s="17"/>
      <c r="AC14" s="17"/>
      <c r="AD14" s="16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</row>
    <row r="15" spans="1:166" s="78" customFormat="1">
      <c r="A15" s="45">
        <v>2</v>
      </c>
      <c r="B15" s="161" t="s">
        <v>21</v>
      </c>
      <c r="C15" s="161" t="s">
        <v>65</v>
      </c>
      <c r="D15" s="161" t="s">
        <v>170</v>
      </c>
      <c r="E15" s="164"/>
      <c r="F15" s="162">
        <f>130*0.4*0.3</f>
        <v>15.6</v>
      </c>
      <c r="G15" s="163"/>
      <c r="H15" s="163"/>
      <c r="I15" s="163"/>
      <c r="J15" s="163"/>
      <c r="K15" s="163"/>
      <c r="L15" s="163"/>
      <c r="M15" s="163"/>
      <c r="N15" s="16"/>
      <c r="O15" s="17"/>
      <c r="P15" s="17"/>
      <c r="Q15" s="17"/>
      <c r="R15" s="17"/>
      <c r="S15" s="17"/>
      <c r="T15" s="17"/>
      <c r="U15" s="17"/>
      <c r="V15" s="16"/>
      <c r="W15" s="17"/>
      <c r="X15" s="17"/>
      <c r="Y15" s="17"/>
      <c r="Z15" s="17"/>
      <c r="AA15" s="17"/>
      <c r="AB15" s="17"/>
      <c r="AC15" s="17"/>
      <c r="AD15" s="16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</row>
    <row r="16" spans="1:166" s="78" customFormat="1">
      <c r="A16" s="45"/>
      <c r="B16" s="161"/>
      <c r="C16" s="161" t="s">
        <v>64</v>
      </c>
      <c r="D16" s="161" t="s">
        <v>171</v>
      </c>
      <c r="E16" s="164">
        <v>0.8</v>
      </c>
      <c r="F16" s="162">
        <f>F15*E16</f>
        <v>12.48</v>
      </c>
      <c r="G16" s="162"/>
      <c r="H16" s="161"/>
      <c r="I16" s="163"/>
      <c r="J16" s="163"/>
      <c r="K16" s="163"/>
      <c r="L16" s="163"/>
      <c r="M16" s="162"/>
      <c r="N16" s="16"/>
      <c r="O16" s="17"/>
      <c r="P16" s="17"/>
      <c r="Q16" s="17"/>
      <c r="R16" s="17"/>
      <c r="S16" s="17"/>
      <c r="T16" s="17"/>
      <c r="U16" s="17"/>
      <c r="V16" s="16"/>
      <c r="W16" s="17"/>
      <c r="X16" s="17"/>
      <c r="Y16" s="17"/>
      <c r="Z16" s="17"/>
      <c r="AA16" s="17"/>
      <c r="AB16" s="17"/>
      <c r="AC16" s="17"/>
      <c r="AD16" s="16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</row>
    <row r="17" spans="1:166" s="78" customFormat="1">
      <c r="A17" s="45"/>
      <c r="B17" s="161"/>
      <c r="C17" s="161" t="s">
        <v>66</v>
      </c>
      <c r="D17" s="161" t="s">
        <v>61</v>
      </c>
      <c r="E17" s="164">
        <v>0.32</v>
      </c>
      <c r="F17" s="164">
        <f>F15*E17</f>
        <v>4.992</v>
      </c>
      <c r="G17" s="163"/>
      <c r="H17" s="163"/>
      <c r="I17" s="163"/>
      <c r="J17" s="163"/>
      <c r="K17" s="162"/>
      <c r="L17" s="161"/>
      <c r="M17" s="162"/>
      <c r="N17" s="16"/>
      <c r="O17" s="17"/>
      <c r="P17" s="17"/>
      <c r="Q17" s="17"/>
      <c r="R17" s="17"/>
      <c r="S17" s="17"/>
      <c r="T17" s="17"/>
      <c r="U17" s="17"/>
      <c r="V17" s="16"/>
      <c r="W17" s="17"/>
      <c r="X17" s="17"/>
      <c r="Y17" s="17"/>
      <c r="Z17" s="17"/>
      <c r="AA17" s="17"/>
      <c r="AB17" s="17"/>
      <c r="AC17" s="17"/>
      <c r="AD17" s="16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</row>
    <row r="18" spans="1:166" s="78" customFormat="1">
      <c r="A18" s="45"/>
      <c r="B18" s="161"/>
      <c r="C18" s="161" t="s">
        <v>67</v>
      </c>
      <c r="D18" s="161" t="s">
        <v>170</v>
      </c>
      <c r="E18" s="164">
        <v>1.1000000000000001</v>
      </c>
      <c r="F18" s="162">
        <f>F15*E18</f>
        <v>17.16</v>
      </c>
      <c r="G18" s="163"/>
      <c r="H18" s="163"/>
      <c r="I18" s="162"/>
      <c r="J18" s="161"/>
      <c r="K18" s="163"/>
      <c r="L18" s="163"/>
      <c r="M18" s="162"/>
      <c r="N18" s="16"/>
      <c r="O18" s="17"/>
      <c r="P18" s="17"/>
      <c r="Q18" s="17"/>
      <c r="R18" s="17"/>
      <c r="S18" s="17"/>
      <c r="T18" s="17"/>
      <c r="U18" s="17"/>
      <c r="V18" s="16"/>
      <c r="W18" s="17"/>
      <c r="X18" s="17"/>
      <c r="Y18" s="17"/>
      <c r="Z18" s="17"/>
      <c r="AA18" s="17"/>
      <c r="AB18" s="17"/>
      <c r="AC18" s="17"/>
      <c r="AD18" s="16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</row>
    <row r="19" spans="1:166" s="78" customFormat="1">
      <c r="A19" s="29"/>
      <c r="B19" s="161"/>
      <c r="C19" s="161" t="s">
        <v>68</v>
      </c>
      <c r="D19" s="161" t="s">
        <v>61</v>
      </c>
      <c r="E19" s="164">
        <v>0.02</v>
      </c>
      <c r="F19" s="164">
        <f>F15*E19</f>
        <v>0.312</v>
      </c>
      <c r="G19" s="163"/>
      <c r="H19" s="163"/>
      <c r="I19" s="162"/>
      <c r="J19" s="161"/>
      <c r="K19" s="163"/>
      <c r="L19" s="163"/>
      <c r="M19" s="162"/>
      <c r="N19" s="16"/>
      <c r="O19" s="17"/>
      <c r="P19" s="17"/>
      <c r="Q19" s="17"/>
      <c r="R19" s="17"/>
      <c r="S19" s="17"/>
      <c r="T19" s="17"/>
      <c r="U19" s="17"/>
      <c r="V19" s="16"/>
      <c r="W19" s="17"/>
      <c r="X19" s="17"/>
      <c r="Y19" s="17"/>
      <c r="Z19" s="17"/>
      <c r="AA19" s="17"/>
      <c r="AB19" s="17"/>
      <c r="AC19" s="17"/>
      <c r="AD19" s="16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</row>
    <row r="20" spans="1:166" s="309" customFormat="1" ht="28.5">
      <c r="A20" s="101">
        <v>3</v>
      </c>
      <c r="B20" s="165" t="s">
        <v>13</v>
      </c>
      <c r="C20" s="166" t="s">
        <v>69</v>
      </c>
      <c r="D20" s="167" t="s">
        <v>170</v>
      </c>
      <c r="E20" s="168"/>
      <c r="F20" s="168">
        <f>0.175*11</f>
        <v>1.9249999999999998</v>
      </c>
      <c r="G20" s="167"/>
      <c r="H20" s="167"/>
      <c r="I20" s="167"/>
      <c r="J20" s="167"/>
      <c r="K20" s="169"/>
      <c r="L20" s="167"/>
      <c r="M20" s="167"/>
      <c r="N20" s="16"/>
      <c r="O20" s="17"/>
      <c r="P20" s="17"/>
      <c r="Q20" s="17"/>
      <c r="R20" s="17"/>
      <c r="S20" s="17"/>
      <c r="T20" s="17"/>
      <c r="U20" s="17"/>
      <c r="V20" s="16"/>
      <c r="W20" s="17"/>
      <c r="X20" s="17"/>
      <c r="Y20" s="17"/>
      <c r="Z20" s="17"/>
      <c r="AA20" s="17"/>
      <c r="AB20" s="17"/>
      <c r="AC20" s="17"/>
      <c r="AD20" s="16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</row>
    <row r="21" spans="1:166" s="310" customFormat="1">
      <c r="A21" s="104"/>
      <c r="B21" s="170"/>
      <c r="C21" s="170" t="s">
        <v>64</v>
      </c>
      <c r="D21" s="170" t="s">
        <v>171</v>
      </c>
      <c r="E21" s="171">
        <v>3.88</v>
      </c>
      <c r="F21" s="171">
        <f>F20*E21</f>
        <v>7.4689999999999994</v>
      </c>
      <c r="G21" s="171"/>
      <c r="H21" s="172"/>
      <c r="I21" s="163"/>
      <c r="J21" s="163"/>
      <c r="K21" s="163"/>
      <c r="L21" s="163"/>
      <c r="M21" s="171"/>
      <c r="N21" s="16"/>
      <c r="O21" s="17"/>
      <c r="P21" s="17"/>
      <c r="Q21" s="17"/>
      <c r="R21" s="17"/>
      <c r="S21" s="17"/>
      <c r="T21" s="17"/>
      <c r="U21" s="17"/>
      <c r="V21" s="16"/>
      <c r="W21" s="17"/>
      <c r="X21" s="17"/>
      <c r="Y21" s="17"/>
      <c r="Z21" s="17"/>
      <c r="AA21" s="17"/>
      <c r="AB21" s="17"/>
      <c r="AC21" s="17"/>
      <c r="AD21" s="16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</row>
    <row r="22" spans="1:166" s="78" customFormat="1">
      <c r="A22" s="45">
        <v>4</v>
      </c>
      <c r="B22" s="161" t="s">
        <v>24</v>
      </c>
      <c r="C22" s="161" t="s">
        <v>70</v>
      </c>
      <c r="D22" s="161" t="s">
        <v>170</v>
      </c>
      <c r="E22" s="164"/>
      <c r="F22" s="164">
        <f>0.025*11</f>
        <v>0.27500000000000002</v>
      </c>
      <c r="G22" s="163"/>
      <c r="H22" s="163"/>
      <c r="I22" s="163"/>
      <c r="J22" s="163"/>
      <c r="K22" s="163"/>
      <c r="L22" s="163"/>
      <c r="M22" s="163"/>
      <c r="N22" s="16"/>
      <c r="O22" s="17"/>
      <c r="P22" s="17"/>
      <c r="Q22" s="17"/>
      <c r="R22" s="17"/>
      <c r="S22" s="17"/>
      <c r="T22" s="17"/>
      <c r="U22" s="17"/>
      <c r="V22" s="16"/>
      <c r="W22" s="17"/>
      <c r="X22" s="17"/>
      <c r="Y22" s="17"/>
      <c r="Z22" s="17"/>
      <c r="AA22" s="17"/>
      <c r="AB22" s="17"/>
      <c r="AC22" s="17"/>
      <c r="AD22" s="16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</row>
    <row r="23" spans="1:166" s="78" customFormat="1">
      <c r="A23" s="45"/>
      <c r="B23" s="173"/>
      <c r="C23" s="161" t="s">
        <v>64</v>
      </c>
      <c r="D23" s="161" t="s">
        <v>171</v>
      </c>
      <c r="E23" s="164">
        <v>0.89</v>
      </c>
      <c r="F23" s="164">
        <f>F22*E23</f>
        <v>0.24475000000000002</v>
      </c>
      <c r="G23" s="162"/>
      <c r="H23" s="162"/>
      <c r="I23" s="174"/>
      <c r="J23" s="174"/>
      <c r="K23" s="174"/>
      <c r="L23" s="174"/>
      <c r="M23" s="162"/>
      <c r="N23" s="16"/>
      <c r="O23" s="17"/>
      <c r="P23" s="17"/>
      <c r="Q23" s="17"/>
      <c r="R23" s="17"/>
      <c r="S23" s="17"/>
      <c r="T23" s="17"/>
      <c r="U23" s="17"/>
      <c r="V23" s="16"/>
      <c r="W23" s="17"/>
      <c r="X23" s="17"/>
      <c r="Y23" s="17"/>
      <c r="Z23" s="17"/>
      <c r="AA23" s="17"/>
      <c r="AB23" s="17"/>
      <c r="AC23" s="17"/>
      <c r="AD23" s="16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</row>
    <row r="24" spans="1:166" s="78" customFormat="1">
      <c r="A24" s="45"/>
      <c r="B24" s="161"/>
      <c r="C24" s="161" t="s">
        <v>66</v>
      </c>
      <c r="D24" s="161" t="s">
        <v>61</v>
      </c>
      <c r="E24" s="164">
        <v>0.37</v>
      </c>
      <c r="F24" s="164">
        <f>F22*E24</f>
        <v>0.10175000000000001</v>
      </c>
      <c r="G24" s="163"/>
      <c r="H24" s="174"/>
      <c r="I24" s="174"/>
      <c r="J24" s="174"/>
      <c r="K24" s="162"/>
      <c r="L24" s="162"/>
      <c r="M24" s="162"/>
      <c r="N24" s="16"/>
      <c r="O24" s="17"/>
      <c r="P24" s="17"/>
      <c r="Q24" s="17"/>
      <c r="R24" s="17"/>
      <c r="S24" s="17"/>
      <c r="T24" s="17"/>
      <c r="U24" s="17"/>
      <c r="V24" s="16"/>
      <c r="W24" s="17"/>
      <c r="X24" s="17"/>
      <c r="Y24" s="17"/>
      <c r="Z24" s="17"/>
      <c r="AA24" s="17"/>
      <c r="AB24" s="17"/>
      <c r="AC24" s="17"/>
      <c r="AD24" s="16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</row>
    <row r="25" spans="1:166" s="78" customFormat="1">
      <c r="A25" s="45"/>
      <c r="B25" s="175"/>
      <c r="C25" s="161" t="s">
        <v>71</v>
      </c>
      <c r="D25" s="161" t="s">
        <v>170</v>
      </c>
      <c r="E25" s="164">
        <v>1.1499999999999999</v>
      </c>
      <c r="F25" s="164">
        <f>F22*E25</f>
        <v>0.31624999999999998</v>
      </c>
      <c r="G25" s="163"/>
      <c r="H25" s="174"/>
      <c r="I25" s="162"/>
      <c r="J25" s="162"/>
      <c r="K25" s="174"/>
      <c r="L25" s="174"/>
      <c r="M25" s="162"/>
      <c r="N25" s="16"/>
      <c r="O25" s="17"/>
      <c r="P25" s="17"/>
      <c r="Q25" s="17"/>
      <c r="R25" s="17"/>
      <c r="S25" s="17"/>
      <c r="T25" s="17"/>
      <c r="U25" s="17"/>
      <c r="V25" s="16"/>
      <c r="W25" s="17"/>
      <c r="X25" s="17"/>
      <c r="Y25" s="17"/>
      <c r="Z25" s="17"/>
      <c r="AA25" s="17"/>
      <c r="AB25" s="17"/>
      <c r="AC25" s="17"/>
      <c r="AD25" s="16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</row>
    <row r="26" spans="1:166" s="78" customFormat="1">
      <c r="A26" s="29"/>
      <c r="B26" s="161"/>
      <c r="C26" s="161" t="s">
        <v>68</v>
      </c>
      <c r="D26" s="161" t="s">
        <v>61</v>
      </c>
      <c r="E26" s="164">
        <v>0.02</v>
      </c>
      <c r="F26" s="164">
        <f>F22*E26</f>
        <v>5.5000000000000005E-3</v>
      </c>
      <c r="G26" s="163"/>
      <c r="H26" s="174"/>
      <c r="I26" s="162"/>
      <c r="J26" s="162"/>
      <c r="K26" s="174"/>
      <c r="L26" s="174"/>
      <c r="M26" s="162"/>
      <c r="N26" s="16"/>
      <c r="O26" s="17"/>
      <c r="P26" s="17"/>
      <c r="Q26" s="17"/>
      <c r="R26" s="17"/>
      <c r="S26" s="17"/>
      <c r="T26" s="17"/>
      <c r="U26" s="17"/>
      <c r="V26" s="16"/>
      <c r="W26" s="17"/>
      <c r="X26" s="17"/>
      <c r="Y26" s="17"/>
      <c r="Z26" s="17"/>
      <c r="AA26" s="17"/>
      <c r="AB26" s="17"/>
      <c r="AC26" s="17"/>
      <c r="AD26" s="16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</row>
    <row r="27" spans="1:166" s="78" customFormat="1" ht="21.75" customHeight="1">
      <c r="A27" s="45">
        <v>5</v>
      </c>
      <c r="B27" s="176" t="s">
        <v>22</v>
      </c>
      <c r="C27" s="161" t="s">
        <v>72</v>
      </c>
      <c r="D27" s="161" t="s">
        <v>170</v>
      </c>
      <c r="E27" s="164"/>
      <c r="F27" s="162">
        <f>F13-F15</f>
        <v>36.4</v>
      </c>
      <c r="G27" s="161"/>
      <c r="H27" s="161"/>
      <c r="I27" s="161"/>
      <c r="J27" s="161"/>
      <c r="K27" s="161"/>
      <c r="L27" s="161"/>
      <c r="M27" s="161"/>
      <c r="N27" s="16"/>
      <c r="O27" s="17"/>
      <c r="P27" s="17"/>
      <c r="Q27" s="17"/>
      <c r="R27" s="17"/>
      <c r="S27" s="17"/>
      <c r="T27" s="17"/>
      <c r="U27" s="17"/>
      <c r="V27" s="16"/>
      <c r="W27" s="17"/>
      <c r="X27" s="17"/>
      <c r="Y27" s="17"/>
      <c r="Z27" s="17"/>
      <c r="AA27" s="17"/>
      <c r="AB27" s="17"/>
      <c r="AC27" s="17"/>
      <c r="AD27" s="16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</row>
    <row r="28" spans="1:166" s="78" customFormat="1">
      <c r="A28" s="29"/>
      <c r="B28" s="161"/>
      <c r="C28" s="161" t="s">
        <v>64</v>
      </c>
      <c r="D28" s="161" t="s">
        <v>171</v>
      </c>
      <c r="E28" s="164">
        <v>1.21</v>
      </c>
      <c r="F28" s="164">
        <f>F27*E28</f>
        <v>44.043999999999997</v>
      </c>
      <c r="G28" s="162"/>
      <c r="H28" s="162"/>
      <c r="I28" s="163"/>
      <c r="J28" s="163"/>
      <c r="K28" s="163"/>
      <c r="L28" s="163"/>
      <c r="M28" s="162"/>
      <c r="N28" s="16"/>
      <c r="O28" s="17"/>
      <c r="P28" s="17"/>
      <c r="Q28" s="17"/>
      <c r="R28" s="17"/>
      <c r="S28" s="17"/>
      <c r="T28" s="17"/>
      <c r="U28" s="17"/>
      <c r="V28" s="16"/>
      <c r="W28" s="17"/>
      <c r="X28" s="17"/>
      <c r="Y28" s="17"/>
      <c r="Z28" s="17"/>
      <c r="AA28" s="17"/>
      <c r="AB28" s="17"/>
      <c r="AC28" s="17"/>
      <c r="AD28" s="16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</row>
    <row r="29" spans="1:166" s="309" customFormat="1" ht="33.75" customHeight="1">
      <c r="A29" s="102">
        <v>6</v>
      </c>
      <c r="B29" s="167" t="s">
        <v>196</v>
      </c>
      <c r="C29" s="167" t="s">
        <v>73</v>
      </c>
      <c r="D29" s="167" t="s">
        <v>170</v>
      </c>
      <c r="E29" s="177"/>
      <c r="F29" s="177">
        <f>F15+F20</f>
        <v>17.524999999999999</v>
      </c>
      <c r="G29" s="168"/>
      <c r="H29" s="167"/>
      <c r="I29" s="167"/>
      <c r="J29" s="167"/>
      <c r="K29" s="167"/>
      <c r="L29" s="167"/>
      <c r="M29" s="167"/>
      <c r="N29" s="16"/>
      <c r="O29" s="17"/>
      <c r="P29" s="17"/>
      <c r="Q29" s="17"/>
      <c r="R29" s="17"/>
      <c r="S29" s="17"/>
      <c r="T29" s="17"/>
      <c r="U29" s="17"/>
      <c r="V29" s="16"/>
      <c r="W29" s="17"/>
      <c r="X29" s="17"/>
      <c r="Y29" s="17"/>
      <c r="Z29" s="17"/>
      <c r="AA29" s="17"/>
      <c r="AB29" s="17"/>
      <c r="AC29" s="17"/>
      <c r="AD29" s="16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</row>
    <row r="30" spans="1:166" s="310" customFormat="1">
      <c r="A30" s="104"/>
      <c r="B30" s="170"/>
      <c r="C30" s="170" t="s">
        <v>64</v>
      </c>
      <c r="D30" s="170" t="s">
        <v>171</v>
      </c>
      <c r="E30" s="178">
        <v>0.87</v>
      </c>
      <c r="F30" s="178">
        <f>F29*E30</f>
        <v>15.246749999999999</v>
      </c>
      <c r="G30" s="171"/>
      <c r="H30" s="171"/>
      <c r="I30" s="179"/>
      <c r="J30" s="179"/>
      <c r="K30" s="179"/>
      <c r="L30" s="179"/>
      <c r="M30" s="171"/>
      <c r="N30" s="16"/>
      <c r="O30" s="17"/>
      <c r="P30" s="17"/>
      <c r="Q30" s="17"/>
      <c r="R30" s="17"/>
      <c r="S30" s="17"/>
      <c r="T30" s="17"/>
      <c r="U30" s="17"/>
      <c r="V30" s="16"/>
      <c r="W30" s="17"/>
      <c r="X30" s="17"/>
      <c r="Y30" s="17"/>
      <c r="Z30" s="17"/>
      <c r="AA30" s="17"/>
      <c r="AB30" s="17"/>
      <c r="AC30" s="17"/>
      <c r="AD30" s="16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</row>
    <row r="31" spans="1:166" s="311" customFormat="1">
      <c r="A31" s="30">
        <v>7</v>
      </c>
      <c r="B31" s="180" t="s">
        <v>197</v>
      </c>
      <c r="C31" s="181" t="s">
        <v>74</v>
      </c>
      <c r="D31" s="181" t="s">
        <v>172</v>
      </c>
      <c r="E31" s="182"/>
      <c r="F31" s="183">
        <f>F29*1.75</f>
        <v>30.668749999999996</v>
      </c>
      <c r="G31" s="183"/>
      <c r="H31" s="183"/>
      <c r="I31" s="183"/>
      <c r="J31" s="183"/>
      <c r="K31" s="168"/>
      <c r="L31" s="184"/>
      <c r="M31" s="184"/>
      <c r="N31" s="16"/>
      <c r="O31" s="17"/>
      <c r="P31" s="17"/>
      <c r="Q31" s="17"/>
      <c r="R31" s="17"/>
      <c r="S31" s="17"/>
      <c r="T31" s="17"/>
      <c r="U31" s="17"/>
      <c r="V31" s="16"/>
      <c r="W31" s="17"/>
      <c r="X31" s="17"/>
      <c r="Y31" s="17"/>
      <c r="Z31" s="17"/>
      <c r="AA31" s="17"/>
      <c r="AB31" s="17"/>
      <c r="AC31" s="17"/>
      <c r="AD31" s="16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</row>
    <row r="32" spans="1:166" s="99" customFormat="1" ht="31.5" customHeight="1">
      <c r="A32" s="28">
        <v>8</v>
      </c>
      <c r="B32" s="158" t="s">
        <v>23</v>
      </c>
      <c r="C32" s="361" t="s">
        <v>75</v>
      </c>
      <c r="D32" s="158" t="s">
        <v>170</v>
      </c>
      <c r="E32" s="186"/>
      <c r="F32" s="186">
        <f>0.15*11</f>
        <v>1.65</v>
      </c>
      <c r="G32" s="187"/>
      <c r="H32" s="187"/>
      <c r="I32" s="159"/>
      <c r="J32" s="158"/>
      <c r="K32" s="187"/>
      <c r="L32" s="187"/>
      <c r="M32" s="159"/>
      <c r="N32" s="16"/>
      <c r="O32" s="17"/>
      <c r="P32" s="17"/>
      <c r="Q32" s="17"/>
      <c r="R32" s="17"/>
      <c r="S32" s="17"/>
      <c r="T32" s="17"/>
      <c r="U32" s="17"/>
      <c r="V32" s="16"/>
      <c r="W32" s="17"/>
      <c r="X32" s="17"/>
      <c r="Y32" s="17"/>
      <c r="Z32" s="17"/>
      <c r="AA32" s="17"/>
      <c r="AB32" s="17"/>
      <c r="AC32" s="17"/>
      <c r="AD32" s="16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</row>
    <row r="33" spans="1:166" s="46" customFormat="1">
      <c r="A33" s="45"/>
      <c r="B33" s="161"/>
      <c r="C33" s="161" t="s">
        <v>64</v>
      </c>
      <c r="D33" s="161" t="s">
        <v>171</v>
      </c>
      <c r="E33" s="164">
        <v>4.5</v>
      </c>
      <c r="F33" s="164">
        <f>F32*E33</f>
        <v>7.4249999999999998</v>
      </c>
      <c r="G33" s="162"/>
      <c r="H33" s="162"/>
      <c r="I33" s="174"/>
      <c r="J33" s="174"/>
      <c r="K33" s="174"/>
      <c r="L33" s="174"/>
      <c r="M33" s="162"/>
      <c r="N33" s="16"/>
      <c r="O33" s="17"/>
      <c r="P33" s="17"/>
      <c r="Q33" s="17"/>
      <c r="R33" s="17"/>
      <c r="S33" s="17"/>
      <c r="T33" s="17"/>
      <c r="U33" s="17"/>
      <c r="V33" s="16"/>
      <c r="W33" s="17"/>
      <c r="X33" s="17"/>
      <c r="Y33" s="17"/>
      <c r="Z33" s="17"/>
      <c r="AA33" s="17"/>
      <c r="AB33" s="17"/>
      <c r="AC33" s="17"/>
      <c r="AD33" s="16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</row>
    <row r="34" spans="1:166" s="46" customFormat="1">
      <c r="A34" s="45"/>
      <c r="B34" s="161"/>
      <c r="C34" s="161" t="s">
        <v>66</v>
      </c>
      <c r="D34" s="161" t="s">
        <v>61</v>
      </c>
      <c r="E34" s="164">
        <v>0.37</v>
      </c>
      <c r="F34" s="164">
        <f>F32*E34</f>
        <v>0.61049999999999993</v>
      </c>
      <c r="G34" s="163"/>
      <c r="H34" s="174"/>
      <c r="I34" s="174"/>
      <c r="J34" s="174"/>
      <c r="K34" s="162"/>
      <c r="L34" s="162"/>
      <c r="M34" s="162"/>
      <c r="N34" s="16"/>
      <c r="O34" s="17"/>
      <c r="P34" s="17"/>
      <c r="Q34" s="17"/>
      <c r="R34" s="17"/>
      <c r="S34" s="17"/>
      <c r="T34" s="17"/>
      <c r="U34" s="17"/>
      <c r="V34" s="16"/>
      <c r="W34" s="17"/>
      <c r="X34" s="17"/>
      <c r="Y34" s="17"/>
      <c r="Z34" s="17"/>
      <c r="AA34" s="17"/>
      <c r="AB34" s="17"/>
      <c r="AC34" s="17"/>
      <c r="AD34" s="16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</row>
    <row r="35" spans="1:166" s="46" customFormat="1">
      <c r="A35" s="45"/>
      <c r="B35" s="175"/>
      <c r="C35" s="161" t="s">
        <v>76</v>
      </c>
      <c r="D35" s="161" t="s">
        <v>170</v>
      </c>
      <c r="E35" s="164">
        <v>1.02</v>
      </c>
      <c r="F35" s="164">
        <f>F32*E35</f>
        <v>1.6829999999999998</v>
      </c>
      <c r="G35" s="163"/>
      <c r="H35" s="174"/>
      <c r="I35" s="162"/>
      <c r="J35" s="162"/>
      <c r="K35" s="174"/>
      <c r="L35" s="174"/>
      <c r="M35" s="162"/>
      <c r="N35" s="16"/>
      <c r="O35" s="17"/>
      <c r="P35" s="17"/>
      <c r="Q35" s="17"/>
      <c r="R35" s="17"/>
      <c r="S35" s="17"/>
      <c r="T35" s="17"/>
      <c r="U35" s="17"/>
      <c r="V35" s="16"/>
      <c r="W35" s="17"/>
      <c r="X35" s="17"/>
      <c r="Y35" s="17"/>
      <c r="Z35" s="17"/>
      <c r="AA35" s="17"/>
      <c r="AB35" s="17"/>
      <c r="AC35" s="17"/>
      <c r="AD35" s="16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</row>
    <row r="36" spans="1:166" s="78" customFormat="1">
      <c r="A36" s="45"/>
      <c r="B36" s="161"/>
      <c r="C36" s="161" t="s">
        <v>77</v>
      </c>
      <c r="D36" s="161" t="s">
        <v>173</v>
      </c>
      <c r="E36" s="164">
        <v>1.61</v>
      </c>
      <c r="F36" s="164">
        <f>F32*E36</f>
        <v>2.6564999999999999</v>
      </c>
      <c r="G36" s="163"/>
      <c r="H36" s="174"/>
      <c r="I36" s="162"/>
      <c r="J36" s="162"/>
      <c r="K36" s="174"/>
      <c r="L36" s="174"/>
      <c r="M36" s="162"/>
      <c r="N36" s="16"/>
      <c r="O36" s="17"/>
      <c r="P36" s="17"/>
      <c r="Q36" s="17"/>
      <c r="R36" s="17"/>
      <c r="S36" s="17"/>
      <c r="T36" s="17"/>
      <c r="U36" s="17"/>
      <c r="V36" s="16"/>
      <c r="W36" s="17"/>
      <c r="X36" s="17"/>
      <c r="Y36" s="17"/>
      <c r="Z36" s="17"/>
      <c r="AA36" s="17"/>
      <c r="AB36" s="17"/>
      <c r="AC36" s="17"/>
      <c r="AD36" s="16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</row>
    <row r="37" spans="1:166" s="78" customFormat="1">
      <c r="A37" s="45"/>
      <c r="B37" s="161"/>
      <c r="C37" s="161" t="s">
        <v>217</v>
      </c>
      <c r="D37" s="161" t="s">
        <v>170</v>
      </c>
      <c r="E37" s="188">
        <v>1.72E-2</v>
      </c>
      <c r="F37" s="164">
        <f>F32*E37</f>
        <v>2.8379999999999999E-2</v>
      </c>
      <c r="G37" s="163"/>
      <c r="H37" s="174"/>
      <c r="I37" s="162"/>
      <c r="J37" s="162"/>
      <c r="K37" s="174"/>
      <c r="L37" s="174"/>
      <c r="M37" s="162"/>
      <c r="N37" s="16"/>
      <c r="O37" s="17"/>
      <c r="P37" s="17"/>
      <c r="Q37" s="17"/>
      <c r="R37" s="17"/>
      <c r="S37" s="17"/>
      <c r="T37" s="17"/>
      <c r="U37" s="17"/>
      <c r="V37" s="16"/>
      <c r="W37" s="17"/>
      <c r="X37" s="17"/>
      <c r="Y37" s="17"/>
      <c r="Z37" s="17"/>
      <c r="AA37" s="17"/>
      <c r="AB37" s="17"/>
      <c r="AC37" s="17"/>
      <c r="AD37" s="16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</row>
    <row r="38" spans="1:166" s="78" customFormat="1">
      <c r="A38" s="29"/>
      <c r="B38" s="161"/>
      <c r="C38" s="161" t="s">
        <v>68</v>
      </c>
      <c r="D38" s="161" t="s">
        <v>61</v>
      </c>
      <c r="E38" s="164">
        <v>0.28000000000000003</v>
      </c>
      <c r="F38" s="164">
        <f>F32*E38</f>
        <v>0.46200000000000002</v>
      </c>
      <c r="G38" s="163"/>
      <c r="H38" s="174"/>
      <c r="I38" s="162"/>
      <c r="J38" s="162"/>
      <c r="K38" s="174"/>
      <c r="L38" s="174"/>
      <c r="M38" s="162"/>
      <c r="N38" s="16"/>
      <c r="O38" s="17"/>
      <c r="P38" s="17"/>
      <c r="Q38" s="17"/>
      <c r="R38" s="17"/>
      <c r="S38" s="17"/>
      <c r="T38" s="17"/>
      <c r="U38" s="17"/>
      <c r="V38" s="16"/>
      <c r="W38" s="17"/>
      <c r="X38" s="17"/>
      <c r="Y38" s="17"/>
      <c r="Z38" s="17"/>
      <c r="AA38" s="17"/>
      <c r="AB38" s="17"/>
      <c r="AC38" s="17"/>
      <c r="AD38" s="16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</row>
    <row r="39" spans="1:166" s="312" customFormat="1" ht="27" customHeight="1">
      <c r="A39" s="31">
        <v>9</v>
      </c>
      <c r="B39" s="359" t="s">
        <v>194</v>
      </c>
      <c r="C39" s="33" t="s">
        <v>78</v>
      </c>
      <c r="D39" s="31" t="s">
        <v>174</v>
      </c>
      <c r="E39" s="34" t="s">
        <v>218</v>
      </c>
      <c r="F39" s="35">
        <v>130</v>
      </c>
      <c r="G39" s="35"/>
      <c r="H39" s="35"/>
      <c r="I39" s="35"/>
      <c r="J39" s="35"/>
      <c r="K39" s="36"/>
      <c r="L39" s="37"/>
      <c r="M39" s="35"/>
      <c r="N39" s="16"/>
      <c r="O39" s="17"/>
      <c r="P39" s="17"/>
      <c r="Q39" s="17"/>
      <c r="R39" s="17"/>
      <c r="S39" s="17"/>
      <c r="T39" s="17"/>
      <c r="U39" s="17"/>
      <c r="V39" s="16"/>
      <c r="W39" s="17"/>
      <c r="X39" s="17"/>
      <c r="Y39" s="17"/>
      <c r="Z39" s="17"/>
      <c r="AA39" s="17"/>
      <c r="AB39" s="17"/>
      <c r="AC39" s="17"/>
      <c r="AD39" s="16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</row>
    <row r="40" spans="1:166" s="88" customFormat="1">
      <c r="A40" s="38"/>
      <c r="B40" s="38"/>
      <c r="C40" s="38" t="s">
        <v>51</v>
      </c>
      <c r="D40" s="38"/>
      <c r="E40" s="38"/>
      <c r="F40" s="38"/>
      <c r="G40" s="38"/>
      <c r="H40" s="100"/>
      <c r="I40" s="100"/>
      <c r="J40" s="100"/>
      <c r="K40" s="100"/>
      <c r="L40" s="100"/>
      <c r="M40" s="100"/>
      <c r="N40" s="16"/>
      <c r="O40" s="17"/>
      <c r="P40" s="17"/>
      <c r="Q40" s="17"/>
      <c r="R40" s="17"/>
      <c r="S40" s="17"/>
      <c r="T40" s="17"/>
      <c r="U40" s="17"/>
      <c r="V40" s="16"/>
      <c r="W40" s="17"/>
      <c r="X40" s="17"/>
      <c r="Y40" s="17"/>
      <c r="Z40" s="17"/>
      <c r="AA40" s="17"/>
      <c r="AB40" s="17"/>
      <c r="AC40" s="17"/>
      <c r="AD40" s="16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</row>
    <row r="41" spans="1:166" s="88" customFormat="1" ht="32.25" customHeight="1">
      <c r="A41" s="39"/>
      <c r="B41" s="39"/>
      <c r="C41" s="275" t="s">
        <v>184</v>
      </c>
      <c r="D41" s="98"/>
      <c r="E41" s="41"/>
      <c r="F41" s="41"/>
      <c r="G41" s="42"/>
      <c r="H41" s="42"/>
      <c r="I41" s="42"/>
      <c r="J41" s="42"/>
      <c r="K41" s="42"/>
      <c r="L41" s="42"/>
      <c r="M41" s="42"/>
      <c r="N41" s="16"/>
      <c r="O41" s="17"/>
      <c r="P41" s="17"/>
      <c r="Q41" s="17"/>
      <c r="R41" s="17"/>
      <c r="S41" s="17"/>
      <c r="T41" s="17"/>
      <c r="U41" s="17"/>
      <c r="V41" s="16"/>
      <c r="W41" s="17"/>
      <c r="X41" s="17"/>
      <c r="Y41" s="17"/>
      <c r="Z41" s="17"/>
      <c r="AA41" s="17"/>
      <c r="AB41" s="17"/>
      <c r="AC41" s="17"/>
      <c r="AD41" s="16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</row>
    <row r="42" spans="1:166" s="88" customFormat="1">
      <c r="A42" s="39"/>
      <c r="B42" s="39"/>
      <c r="C42" s="40" t="s">
        <v>51</v>
      </c>
      <c r="D42" s="40"/>
      <c r="E42" s="40"/>
      <c r="F42" s="40"/>
      <c r="G42" s="40"/>
      <c r="H42" s="42"/>
      <c r="I42" s="42"/>
      <c r="J42" s="42"/>
      <c r="K42" s="42"/>
      <c r="L42" s="42"/>
      <c r="M42" s="42"/>
      <c r="N42" s="16"/>
      <c r="O42" s="17"/>
      <c r="P42" s="17"/>
      <c r="Q42" s="17"/>
      <c r="R42" s="17"/>
      <c r="S42" s="17"/>
      <c r="T42" s="17"/>
      <c r="U42" s="17"/>
      <c r="V42" s="16"/>
      <c r="W42" s="17"/>
      <c r="X42" s="17"/>
      <c r="Y42" s="17"/>
      <c r="Z42" s="17"/>
      <c r="AA42" s="17"/>
      <c r="AB42" s="17"/>
      <c r="AC42" s="17"/>
      <c r="AD42" s="16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</row>
    <row r="43" spans="1:166" s="88" customFormat="1" ht="28.5">
      <c r="A43" s="38"/>
      <c r="B43" s="38"/>
      <c r="C43" s="268" t="s">
        <v>187</v>
      </c>
      <c r="D43" s="96"/>
      <c r="E43" s="43"/>
      <c r="F43" s="43"/>
      <c r="G43" s="44"/>
      <c r="H43" s="100"/>
      <c r="I43" s="100"/>
      <c r="J43" s="100"/>
      <c r="K43" s="100"/>
      <c r="L43" s="100"/>
      <c r="M43" s="100"/>
      <c r="N43" s="16"/>
      <c r="O43" s="17"/>
      <c r="P43" s="17"/>
      <c r="Q43" s="17"/>
      <c r="R43" s="17"/>
      <c r="S43" s="17"/>
      <c r="T43" s="17"/>
      <c r="U43" s="17"/>
      <c r="V43" s="16"/>
      <c r="W43" s="17"/>
      <c r="X43" s="17"/>
      <c r="Y43" s="17"/>
      <c r="Z43" s="17"/>
      <c r="AA43" s="17"/>
      <c r="AB43" s="17"/>
      <c r="AC43" s="17"/>
      <c r="AD43" s="16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</row>
    <row r="44" spans="1:166" s="88" customFormat="1">
      <c r="A44" s="38"/>
      <c r="B44" s="38"/>
      <c r="C44" s="38" t="s">
        <v>51</v>
      </c>
      <c r="D44" s="38"/>
      <c r="E44" s="38"/>
      <c r="F44" s="38"/>
      <c r="G44" s="38"/>
      <c r="H44" s="100"/>
      <c r="I44" s="100"/>
      <c r="J44" s="100"/>
      <c r="K44" s="100"/>
      <c r="L44" s="100"/>
      <c r="M44" s="100"/>
      <c r="N44" s="16"/>
      <c r="O44" s="17"/>
      <c r="P44" s="17"/>
      <c r="Q44" s="17"/>
      <c r="R44" s="17"/>
      <c r="S44" s="17"/>
      <c r="T44" s="17"/>
      <c r="U44" s="17"/>
      <c r="V44" s="16"/>
      <c r="W44" s="17"/>
      <c r="X44" s="17"/>
      <c r="Y44" s="17"/>
      <c r="Z44" s="17"/>
      <c r="AA44" s="17"/>
      <c r="AB44" s="17"/>
      <c r="AC44" s="17"/>
      <c r="AD44" s="16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</row>
    <row r="45" spans="1:166" s="88" customFormat="1">
      <c r="A45" s="38"/>
      <c r="B45" s="38"/>
      <c r="C45" s="38" t="s">
        <v>186</v>
      </c>
      <c r="D45" s="96"/>
      <c r="E45" s="43"/>
      <c r="F45" s="43"/>
      <c r="G45" s="44"/>
      <c r="H45" s="100"/>
      <c r="I45" s="100"/>
      <c r="J45" s="100"/>
      <c r="K45" s="100"/>
      <c r="L45" s="100"/>
      <c r="M45" s="100"/>
      <c r="N45" s="16"/>
      <c r="O45" s="17"/>
      <c r="P45" s="17"/>
      <c r="Q45" s="17"/>
      <c r="R45" s="17"/>
      <c r="S45" s="17"/>
      <c r="T45" s="17"/>
      <c r="U45" s="17"/>
      <c r="V45" s="16"/>
      <c r="W45" s="17"/>
      <c r="X45" s="17"/>
      <c r="Y45" s="17"/>
      <c r="Z45" s="17"/>
      <c r="AA45" s="17"/>
      <c r="AB45" s="17"/>
      <c r="AC45" s="17"/>
      <c r="AD45" s="16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</row>
    <row r="46" spans="1:166" s="88" customFormat="1">
      <c r="A46" s="38"/>
      <c r="B46" s="38"/>
      <c r="C46" s="38" t="s">
        <v>79</v>
      </c>
      <c r="D46" s="38"/>
      <c r="E46" s="38"/>
      <c r="F46" s="38"/>
      <c r="G46" s="38"/>
      <c r="H46" s="100"/>
      <c r="I46" s="100"/>
      <c r="J46" s="100"/>
      <c r="K46" s="100"/>
      <c r="L46" s="100"/>
      <c r="M46" s="100"/>
      <c r="N46" s="16"/>
      <c r="O46" s="17"/>
      <c r="P46" s="17"/>
      <c r="Q46" s="17"/>
      <c r="R46" s="17"/>
      <c r="S46" s="17"/>
      <c r="T46" s="17"/>
      <c r="U46" s="17"/>
      <c r="V46" s="16"/>
      <c r="W46" s="17"/>
      <c r="X46" s="17"/>
      <c r="Y46" s="17"/>
      <c r="Z46" s="17"/>
      <c r="AA46" s="17"/>
      <c r="AB46" s="17"/>
      <c r="AC46" s="17"/>
      <c r="AD46" s="16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</row>
    <row r="47" spans="1:166" s="313" customFormat="1" ht="33" customHeight="1">
      <c r="A47" s="95">
        <v>1</v>
      </c>
      <c r="B47" s="189" t="s">
        <v>195</v>
      </c>
      <c r="C47" s="190" t="s">
        <v>80</v>
      </c>
      <c r="D47" s="190" t="s">
        <v>163</v>
      </c>
      <c r="E47" s="191"/>
      <c r="F47" s="192">
        <v>11</v>
      </c>
      <c r="G47" s="192"/>
      <c r="H47" s="190"/>
      <c r="I47" s="193"/>
      <c r="J47" s="194"/>
      <c r="K47" s="195"/>
      <c r="L47" s="195"/>
      <c r="M47" s="194"/>
      <c r="N47" s="16"/>
      <c r="O47" s="17"/>
      <c r="P47" s="17"/>
      <c r="Q47" s="17"/>
      <c r="R47" s="17"/>
      <c r="S47" s="17"/>
      <c r="T47" s="17"/>
      <c r="U47" s="17"/>
      <c r="V47" s="16"/>
      <c r="W47" s="17"/>
      <c r="X47" s="17"/>
      <c r="Y47" s="17"/>
      <c r="Z47" s="17"/>
      <c r="AA47" s="17"/>
      <c r="AB47" s="17"/>
      <c r="AC47" s="17"/>
      <c r="AD47" s="16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</row>
    <row r="48" spans="1:166" s="314" customFormat="1">
      <c r="A48" s="109"/>
      <c r="B48" s="196"/>
      <c r="C48" s="196" t="s">
        <v>64</v>
      </c>
      <c r="D48" s="196" t="s">
        <v>171</v>
      </c>
      <c r="E48" s="197">
        <v>12.7</v>
      </c>
      <c r="F48" s="197">
        <f>F47*E48</f>
        <v>139.69999999999999</v>
      </c>
      <c r="G48" s="197"/>
      <c r="H48" s="197"/>
      <c r="I48" s="196"/>
      <c r="J48" s="196"/>
      <c r="K48" s="196"/>
      <c r="L48" s="196"/>
      <c r="M48" s="197"/>
      <c r="N48" s="16"/>
      <c r="O48" s="17"/>
      <c r="P48" s="17"/>
      <c r="Q48" s="17"/>
      <c r="R48" s="17"/>
      <c r="S48" s="17"/>
      <c r="T48" s="17"/>
      <c r="U48" s="17"/>
      <c r="V48" s="16"/>
      <c r="W48" s="17"/>
      <c r="X48" s="17"/>
      <c r="Y48" s="17"/>
      <c r="Z48" s="17"/>
      <c r="AA48" s="17"/>
      <c r="AB48" s="17"/>
      <c r="AC48" s="17"/>
      <c r="AD48" s="16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</row>
    <row r="49" spans="1:166" s="315" customFormat="1" ht="26.25" customHeight="1">
      <c r="A49" s="109"/>
      <c r="B49" s="360" t="s">
        <v>198</v>
      </c>
      <c r="C49" s="196" t="s">
        <v>81</v>
      </c>
      <c r="D49" s="196" t="s">
        <v>175</v>
      </c>
      <c r="E49" s="197">
        <v>1.74</v>
      </c>
      <c r="F49" s="197">
        <f>F47*E49</f>
        <v>19.14</v>
      </c>
      <c r="G49" s="197"/>
      <c r="H49" s="196"/>
      <c r="I49" s="199"/>
      <c r="J49" s="200"/>
      <c r="K49" s="197"/>
      <c r="L49" s="197"/>
      <c r="M49" s="197"/>
      <c r="N49" s="16"/>
      <c r="O49" s="17"/>
      <c r="P49" s="17"/>
      <c r="Q49" s="17"/>
      <c r="R49" s="17"/>
      <c r="S49" s="17"/>
      <c r="T49" s="17"/>
      <c r="U49" s="17"/>
      <c r="V49" s="16"/>
      <c r="W49" s="17"/>
      <c r="X49" s="17"/>
      <c r="Y49" s="17"/>
      <c r="Z49" s="17"/>
      <c r="AA49" s="17"/>
      <c r="AB49" s="17"/>
      <c r="AC49" s="17"/>
      <c r="AD49" s="16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</row>
    <row r="50" spans="1:166" s="315" customFormat="1">
      <c r="A50" s="109"/>
      <c r="B50" s="196"/>
      <c r="C50" s="196" t="s">
        <v>66</v>
      </c>
      <c r="D50" s="196" t="s">
        <v>61</v>
      </c>
      <c r="E50" s="197">
        <v>1.21</v>
      </c>
      <c r="F50" s="197">
        <f>F47*E50</f>
        <v>13.309999999999999</v>
      </c>
      <c r="G50" s="197"/>
      <c r="H50" s="196"/>
      <c r="I50" s="199"/>
      <c r="J50" s="200"/>
      <c r="K50" s="197"/>
      <c r="L50" s="197"/>
      <c r="M50" s="197"/>
      <c r="N50" s="16"/>
      <c r="O50" s="17"/>
      <c r="P50" s="17"/>
      <c r="Q50" s="17"/>
      <c r="R50" s="17"/>
      <c r="S50" s="17"/>
      <c r="T50" s="17"/>
      <c r="U50" s="17"/>
      <c r="V50" s="16"/>
      <c r="W50" s="17"/>
      <c r="X50" s="17"/>
      <c r="Y50" s="17"/>
      <c r="Z50" s="17"/>
      <c r="AA50" s="17"/>
      <c r="AB50" s="17"/>
      <c r="AC50" s="17"/>
      <c r="AD50" s="16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</row>
    <row r="51" spans="1:166" s="316" customFormat="1" ht="28.5">
      <c r="A51" s="95"/>
      <c r="B51" s="190"/>
      <c r="C51" s="190" t="s">
        <v>82</v>
      </c>
      <c r="D51" s="190" t="s">
        <v>163</v>
      </c>
      <c r="E51" s="192"/>
      <c r="F51" s="192">
        <f>F47</f>
        <v>11</v>
      </c>
      <c r="G51" s="192"/>
      <c r="H51" s="190"/>
      <c r="I51" s="192"/>
      <c r="J51" s="201"/>
      <c r="K51" s="202"/>
      <c r="L51" s="202"/>
      <c r="M51" s="192"/>
      <c r="N51" s="16"/>
      <c r="O51" s="17"/>
      <c r="P51" s="17"/>
      <c r="Q51" s="17"/>
      <c r="R51" s="17"/>
      <c r="S51" s="17"/>
      <c r="T51" s="17"/>
      <c r="U51" s="17"/>
      <c r="V51" s="16"/>
      <c r="W51" s="17"/>
      <c r="X51" s="17"/>
      <c r="Y51" s="17"/>
      <c r="Z51" s="17"/>
      <c r="AA51" s="17"/>
      <c r="AB51" s="17"/>
      <c r="AC51" s="17"/>
      <c r="AD51" s="16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</row>
    <row r="52" spans="1:166" s="313" customFormat="1" ht="16.5" customHeight="1">
      <c r="A52" s="113"/>
      <c r="B52" s="196"/>
      <c r="C52" s="196" t="s">
        <v>68</v>
      </c>
      <c r="D52" s="196" t="s">
        <v>61</v>
      </c>
      <c r="E52" s="197">
        <v>0.7</v>
      </c>
      <c r="F52" s="197">
        <f>F47*E52</f>
        <v>7.6999999999999993</v>
      </c>
      <c r="G52" s="197"/>
      <c r="H52" s="196"/>
      <c r="I52" s="197"/>
      <c r="J52" s="197"/>
      <c r="K52" s="203"/>
      <c r="L52" s="203"/>
      <c r="M52" s="197"/>
      <c r="N52" s="16"/>
      <c r="O52" s="17"/>
      <c r="P52" s="17"/>
      <c r="Q52" s="17"/>
      <c r="R52" s="17"/>
      <c r="S52" s="17"/>
      <c r="T52" s="17"/>
      <c r="U52" s="17"/>
      <c r="V52" s="16"/>
      <c r="W52" s="17"/>
      <c r="X52" s="17"/>
      <c r="Y52" s="17"/>
      <c r="Z52" s="17"/>
      <c r="AA52" s="17"/>
      <c r="AB52" s="17"/>
      <c r="AC52" s="17"/>
      <c r="AD52" s="16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</row>
    <row r="53" spans="1:166" s="97" customFormat="1" ht="43.5" customHeight="1">
      <c r="A53" s="45">
        <v>2</v>
      </c>
      <c r="B53" s="158" t="s">
        <v>15</v>
      </c>
      <c r="C53" s="158" t="s">
        <v>83</v>
      </c>
      <c r="D53" s="161" t="s">
        <v>174</v>
      </c>
      <c r="E53" s="164"/>
      <c r="F53" s="162">
        <v>130</v>
      </c>
      <c r="G53" s="161"/>
      <c r="H53" s="161"/>
      <c r="I53" s="204"/>
      <c r="J53" s="205"/>
      <c r="K53" s="206"/>
      <c r="L53" s="206"/>
      <c r="M53" s="205"/>
      <c r="N53" s="16"/>
      <c r="O53" s="17"/>
      <c r="P53" s="17"/>
      <c r="Q53" s="17"/>
      <c r="R53" s="17"/>
      <c r="S53" s="17"/>
      <c r="T53" s="17"/>
      <c r="U53" s="17"/>
      <c r="V53" s="16"/>
      <c r="W53" s="17"/>
      <c r="X53" s="17"/>
      <c r="Y53" s="17"/>
      <c r="Z53" s="17"/>
      <c r="AA53" s="17"/>
      <c r="AB53" s="17"/>
      <c r="AC53" s="17"/>
      <c r="AD53" s="16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</row>
    <row r="54" spans="1:166" s="97" customFormat="1">
      <c r="A54" s="45"/>
      <c r="B54" s="161"/>
      <c r="C54" s="161" t="s">
        <v>64</v>
      </c>
      <c r="D54" s="161" t="s">
        <v>171</v>
      </c>
      <c r="E54" s="162">
        <v>0.32</v>
      </c>
      <c r="F54" s="162">
        <f>F53*E54</f>
        <v>41.6</v>
      </c>
      <c r="G54" s="162"/>
      <c r="H54" s="207"/>
      <c r="I54" s="161"/>
      <c r="J54" s="161"/>
      <c r="K54" s="161"/>
      <c r="L54" s="161"/>
      <c r="M54" s="162"/>
      <c r="N54" s="16"/>
      <c r="O54" s="17"/>
      <c r="P54" s="17"/>
      <c r="Q54" s="17"/>
      <c r="R54" s="17"/>
      <c r="S54" s="17"/>
      <c r="T54" s="17"/>
      <c r="U54" s="17"/>
      <c r="V54" s="16"/>
      <c r="W54" s="17"/>
      <c r="X54" s="17"/>
      <c r="Y54" s="17"/>
      <c r="Z54" s="17"/>
      <c r="AA54" s="17"/>
      <c r="AB54" s="17"/>
      <c r="AC54" s="17"/>
      <c r="AD54" s="16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</row>
    <row r="55" spans="1:166" s="97" customFormat="1">
      <c r="A55" s="45"/>
      <c r="B55" s="161"/>
      <c r="C55" s="161" t="s">
        <v>84</v>
      </c>
      <c r="D55" s="161" t="s">
        <v>61</v>
      </c>
      <c r="E55" s="164">
        <v>0.128</v>
      </c>
      <c r="F55" s="164">
        <f>F53*E55</f>
        <v>16.64</v>
      </c>
      <c r="G55" s="161"/>
      <c r="H55" s="161"/>
      <c r="I55" s="162"/>
      <c r="J55" s="161"/>
      <c r="K55" s="163"/>
      <c r="L55" s="163"/>
      <c r="M55" s="162"/>
      <c r="N55" s="16"/>
      <c r="O55" s="17"/>
      <c r="P55" s="17"/>
      <c r="Q55" s="17"/>
      <c r="R55" s="17"/>
      <c r="S55" s="17"/>
      <c r="T55" s="17"/>
      <c r="U55" s="17"/>
      <c r="V55" s="16"/>
      <c r="W55" s="17"/>
      <c r="X55" s="17"/>
      <c r="Y55" s="17"/>
      <c r="Z55" s="17"/>
      <c r="AA55" s="17"/>
      <c r="AB55" s="17"/>
      <c r="AC55" s="17"/>
      <c r="AD55" s="16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</row>
    <row r="56" spans="1:166" s="97" customFormat="1">
      <c r="A56" s="45"/>
      <c r="B56" s="161"/>
      <c r="C56" s="161" t="s">
        <v>66</v>
      </c>
      <c r="D56" s="161" t="s">
        <v>61</v>
      </c>
      <c r="E56" s="164">
        <v>0.192</v>
      </c>
      <c r="F56" s="162">
        <f>F53*E56</f>
        <v>24.96</v>
      </c>
      <c r="G56" s="161"/>
      <c r="H56" s="162"/>
      <c r="I56" s="162"/>
      <c r="J56" s="161"/>
      <c r="K56" s="162"/>
      <c r="L56" s="207"/>
      <c r="M56" s="162"/>
      <c r="N56" s="16"/>
      <c r="O56" s="17"/>
      <c r="P56" s="17"/>
      <c r="Q56" s="17"/>
      <c r="R56" s="17"/>
      <c r="S56" s="17"/>
      <c r="T56" s="17"/>
      <c r="U56" s="17"/>
      <c r="V56" s="16"/>
      <c r="W56" s="17"/>
      <c r="X56" s="17"/>
      <c r="Y56" s="17"/>
      <c r="Z56" s="17"/>
      <c r="AA56" s="17"/>
      <c r="AB56" s="17"/>
      <c r="AC56" s="17"/>
      <c r="AD56" s="16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</row>
    <row r="57" spans="1:166" s="317" customFormat="1" ht="24" customHeight="1">
      <c r="A57" s="48"/>
      <c r="B57" s="208"/>
      <c r="C57" s="208" t="s">
        <v>83</v>
      </c>
      <c r="D57" s="208" t="s">
        <v>174</v>
      </c>
      <c r="E57" s="209">
        <v>1</v>
      </c>
      <c r="F57" s="210">
        <f>F53</f>
        <v>130</v>
      </c>
      <c r="G57" s="211"/>
      <c r="H57" s="212"/>
      <c r="I57" s="212"/>
      <c r="J57" s="213"/>
      <c r="K57" s="214"/>
      <c r="L57" s="215"/>
      <c r="M57" s="212"/>
      <c r="N57" s="16"/>
      <c r="O57" s="17"/>
      <c r="P57" s="17"/>
      <c r="Q57" s="17"/>
      <c r="R57" s="17"/>
      <c r="S57" s="17"/>
      <c r="T57" s="17"/>
      <c r="U57" s="17"/>
      <c r="V57" s="16"/>
      <c r="W57" s="17"/>
      <c r="X57" s="17"/>
      <c r="Y57" s="17"/>
      <c r="Z57" s="17"/>
      <c r="AA57" s="17"/>
      <c r="AB57" s="17"/>
      <c r="AC57" s="17"/>
      <c r="AD57" s="16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</row>
    <row r="58" spans="1:166" s="318" customFormat="1" ht="28.5" customHeight="1">
      <c r="A58" s="49">
        <v>3</v>
      </c>
      <c r="B58" s="216" t="s">
        <v>16</v>
      </c>
      <c r="C58" s="217" t="s">
        <v>85</v>
      </c>
      <c r="D58" s="217" t="s">
        <v>174</v>
      </c>
      <c r="E58" s="218"/>
      <c r="F58" s="219">
        <f>F53</f>
        <v>130</v>
      </c>
      <c r="G58" s="217"/>
      <c r="H58" s="217"/>
      <c r="I58" s="220"/>
      <c r="J58" s="221"/>
      <c r="K58" s="222"/>
      <c r="L58" s="222"/>
      <c r="M58" s="221"/>
      <c r="N58" s="16"/>
      <c r="O58" s="17"/>
      <c r="P58" s="17"/>
      <c r="Q58" s="17"/>
      <c r="R58" s="17"/>
      <c r="S58" s="17"/>
      <c r="T58" s="17"/>
      <c r="U58" s="17"/>
      <c r="V58" s="16"/>
      <c r="W58" s="17"/>
      <c r="X58" s="17"/>
      <c r="Y58" s="17"/>
      <c r="Z58" s="17"/>
      <c r="AA58" s="17"/>
      <c r="AB58" s="17"/>
      <c r="AC58" s="17"/>
      <c r="AD58" s="16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</row>
    <row r="59" spans="1:166" s="319" customFormat="1">
      <c r="A59" s="50"/>
      <c r="B59" s="223"/>
      <c r="C59" s="223" t="s">
        <v>86</v>
      </c>
      <c r="D59" s="223" t="s">
        <v>171</v>
      </c>
      <c r="E59" s="224">
        <v>0.16</v>
      </c>
      <c r="F59" s="225">
        <f>F58*E59</f>
        <v>20.8</v>
      </c>
      <c r="G59" s="225"/>
      <c r="H59" s="226"/>
      <c r="I59" s="223"/>
      <c r="J59" s="223"/>
      <c r="K59" s="223"/>
      <c r="L59" s="223"/>
      <c r="M59" s="225"/>
      <c r="N59" s="16"/>
      <c r="O59" s="17"/>
      <c r="P59" s="17"/>
      <c r="Q59" s="17"/>
      <c r="R59" s="17"/>
      <c r="S59" s="17"/>
      <c r="T59" s="17"/>
      <c r="U59" s="17"/>
      <c r="V59" s="16"/>
      <c r="W59" s="17"/>
      <c r="X59" s="17"/>
      <c r="Y59" s="17"/>
      <c r="Z59" s="17"/>
      <c r="AA59" s="17"/>
      <c r="AB59" s="17"/>
      <c r="AC59" s="17"/>
      <c r="AD59" s="16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</row>
    <row r="60" spans="1:166" s="319" customFormat="1">
      <c r="A60" s="50"/>
      <c r="B60" s="223"/>
      <c r="C60" s="223" t="s">
        <v>84</v>
      </c>
      <c r="D60" s="223" t="s">
        <v>61</v>
      </c>
      <c r="E60" s="227">
        <f>3.53/100</f>
        <v>3.5299999999999998E-2</v>
      </c>
      <c r="F60" s="225">
        <f>F58*E60</f>
        <v>4.5889999999999995</v>
      </c>
      <c r="G60" s="223"/>
      <c r="H60" s="223"/>
      <c r="I60" s="225"/>
      <c r="J60" s="225"/>
      <c r="K60" s="179"/>
      <c r="L60" s="179"/>
      <c r="M60" s="225"/>
      <c r="N60" s="16"/>
      <c r="O60" s="17"/>
      <c r="P60" s="17"/>
      <c r="Q60" s="17"/>
      <c r="R60" s="17"/>
      <c r="S60" s="17"/>
      <c r="T60" s="17"/>
      <c r="U60" s="17"/>
      <c r="V60" s="16"/>
      <c r="W60" s="17"/>
      <c r="X60" s="17"/>
      <c r="Y60" s="17"/>
      <c r="Z60" s="17"/>
      <c r="AA60" s="17"/>
      <c r="AB60" s="17"/>
      <c r="AC60" s="17"/>
      <c r="AD60" s="16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</row>
    <row r="61" spans="1:166" s="319" customFormat="1">
      <c r="A61" s="51"/>
      <c r="B61" s="223"/>
      <c r="C61" s="223" t="s">
        <v>66</v>
      </c>
      <c r="D61" s="223" t="s">
        <v>61</v>
      </c>
      <c r="E61" s="227">
        <f>0.65/100</f>
        <v>6.5000000000000006E-3</v>
      </c>
      <c r="F61" s="225">
        <f>F58*E61</f>
        <v>0.84500000000000008</v>
      </c>
      <c r="G61" s="223"/>
      <c r="H61" s="225"/>
      <c r="I61" s="225"/>
      <c r="J61" s="223"/>
      <c r="K61" s="225"/>
      <c r="L61" s="226"/>
      <c r="M61" s="225"/>
      <c r="N61" s="16"/>
      <c r="O61" s="17"/>
      <c r="P61" s="17"/>
      <c r="Q61" s="17"/>
      <c r="R61" s="17"/>
      <c r="S61" s="17"/>
      <c r="T61" s="17"/>
      <c r="U61" s="17"/>
      <c r="V61" s="16"/>
      <c r="W61" s="17"/>
      <c r="X61" s="17"/>
      <c r="Y61" s="17"/>
      <c r="Z61" s="17"/>
      <c r="AA61" s="17"/>
      <c r="AB61" s="17"/>
      <c r="AC61" s="17"/>
      <c r="AD61" s="16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</row>
    <row r="62" spans="1:166" s="320" customFormat="1" ht="41.25" customHeight="1">
      <c r="A62" s="114">
        <v>4</v>
      </c>
      <c r="B62" s="228" t="s">
        <v>25</v>
      </c>
      <c r="C62" s="228" t="s">
        <v>87</v>
      </c>
      <c r="D62" s="228" t="s">
        <v>174</v>
      </c>
      <c r="E62" s="229"/>
      <c r="F62" s="230">
        <f>SUM(F66:F68)-F58</f>
        <v>70</v>
      </c>
      <c r="G62" s="228"/>
      <c r="H62" s="230"/>
      <c r="I62" s="231"/>
      <c r="J62" s="232"/>
      <c r="K62" s="233"/>
      <c r="L62" s="234"/>
      <c r="M62" s="232"/>
      <c r="N62" s="16"/>
      <c r="O62" s="17"/>
      <c r="P62" s="17"/>
      <c r="Q62" s="17"/>
      <c r="R62" s="17"/>
      <c r="S62" s="17"/>
      <c r="T62" s="17"/>
      <c r="U62" s="17"/>
      <c r="V62" s="16"/>
      <c r="W62" s="17"/>
      <c r="X62" s="17"/>
      <c r="Y62" s="17"/>
      <c r="Z62" s="17"/>
      <c r="AA62" s="17"/>
      <c r="AB62" s="17"/>
      <c r="AC62" s="17"/>
      <c r="AD62" s="16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</row>
    <row r="63" spans="1:166" s="321" customFormat="1">
      <c r="A63" s="116"/>
      <c r="B63" s="235"/>
      <c r="C63" s="235" t="s">
        <v>86</v>
      </c>
      <c r="D63" s="235" t="s">
        <v>171</v>
      </c>
      <c r="E63" s="236">
        <v>0.44</v>
      </c>
      <c r="F63" s="236">
        <f>F62*E63</f>
        <v>30.8</v>
      </c>
      <c r="G63" s="236"/>
      <c r="H63" s="237"/>
      <c r="I63" s="235"/>
      <c r="J63" s="235"/>
      <c r="K63" s="235"/>
      <c r="L63" s="236"/>
      <c r="M63" s="236"/>
      <c r="N63" s="16"/>
      <c r="O63" s="17"/>
      <c r="P63" s="17"/>
      <c r="Q63" s="17"/>
      <c r="R63" s="17"/>
      <c r="S63" s="17"/>
      <c r="T63" s="17"/>
      <c r="U63" s="17"/>
      <c r="V63" s="16"/>
      <c r="W63" s="17"/>
      <c r="X63" s="17"/>
      <c r="Y63" s="17"/>
      <c r="Z63" s="17"/>
      <c r="AA63" s="17"/>
      <c r="AB63" s="17"/>
      <c r="AC63" s="17"/>
      <c r="AD63" s="16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</row>
    <row r="64" spans="1:166" s="321" customFormat="1">
      <c r="A64" s="116"/>
      <c r="B64" s="235"/>
      <c r="C64" s="235" t="s">
        <v>84</v>
      </c>
      <c r="D64" s="235" t="s">
        <v>61</v>
      </c>
      <c r="E64" s="238">
        <v>0.14799999999999999</v>
      </c>
      <c r="F64" s="236">
        <f>F62*E64</f>
        <v>10.36</v>
      </c>
      <c r="G64" s="235"/>
      <c r="H64" s="236"/>
      <c r="I64" s="236"/>
      <c r="J64" s="236"/>
      <c r="K64" s="239"/>
      <c r="L64" s="240"/>
      <c r="M64" s="236"/>
      <c r="N64" s="16"/>
      <c r="O64" s="17"/>
      <c r="P64" s="17"/>
      <c r="Q64" s="17"/>
      <c r="R64" s="17"/>
      <c r="S64" s="17"/>
      <c r="T64" s="17"/>
      <c r="U64" s="17"/>
      <c r="V64" s="16"/>
      <c r="W64" s="17"/>
      <c r="X64" s="17"/>
      <c r="Y64" s="17"/>
      <c r="Z64" s="17"/>
      <c r="AA64" s="17"/>
      <c r="AB64" s="17"/>
      <c r="AC64" s="17"/>
      <c r="AD64" s="16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</row>
    <row r="65" spans="1:166" s="321" customFormat="1">
      <c r="A65" s="118"/>
      <c r="B65" s="235"/>
      <c r="C65" s="235" t="s">
        <v>66</v>
      </c>
      <c r="D65" s="235" t="s">
        <v>61</v>
      </c>
      <c r="E65" s="238">
        <v>0.28199999999999997</v>
      </c>
      <c r="F65" s="236">
        <f>F62*E65</f>
        <v>19.739999999999998</v>
      </c>
      <c r="G65" s="235"/>
      <c r="H65" s="236"/>
      <c r="I65" s="236"/>
      <c r="J65" s="235"/>
      <c r="K65" s="236"/>
      <c r="L65" s="237"/>
      <c r="M65" s="236"/>
      <c r="N65" s="16"/>
      <c r="O65" s="17"/>
      <c r="P65" s="17"/>
      <c r="Q65" s="17"/>
      <c r="R65" s="17"/>
      <c r="S65" s="17"/>
      <c r="T65" s="17"/>
      <c r="U65" s="17"/>
      <c r="V65" s="16"/>
      <c r="W65" s="17"/>
      <c r="X65" s="17"/>
      <c r="Y65" s="17"/>
      <c r="Z65" s="17"/>
      <c r="AA65" s="17"/>
      <c r="AB65" s="17"/>
      <c r="AC65" s="17"/>
      <c r="AD65" s="16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</row>
    <row r="66" spans="1:166" s="321" customFormat="1">
      <c r="A66" s="116">
        <v>5</v>
      </c>
      <c r="B66" s="235"/>
      <c r="C66" s="241" t="s">
        <v>88</v>
      </c>
      <c r="D66" s="235"/>
      <c r="E66" s="238"/>
      <c r="F66" s="236"/>
      <c r="G66" s="235"/>
      <c r="H66" s="236"/>
      <c r="I66" s="236"/>
      <c r="J66" s="235"/>
      <c r="K66" s="236"/>
      <c r="L66" s="237"/>
      <c r="M66" s="236"/>
      <c r="N66" s="16"/>
      <c r="O66" s="17"/>
      <c r="P66" s="17"/>
      <c r="Q66" s="17"/>
      <c r="R66" s="17"/>
      <c r="S66" s="17"/>
      <c r="T66" s="17"/>
      <c r="U66" s="17"/>
      <c r="V66" s="16"/>
      <c r="W66" s="17"/>
      <c r="X66" s="17"/>
      <c r="Y66" s="17"/>
      <c r="Z66" s="17"/>
      <c r="AA66" s="17"/>
      <c r="AB66" s="17"/>
      <c r="AC66" s="17"/>
      <c r="AD66" s="16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</row>
    <row r="67" spans="1:166" s="312" customFormat="1" ht="17.25" customHeight="1">
      <c r="A67" s="119"/>
      <c r="B67" s="242"/>
      <c r="C67" s="243" t="s">
        <v>89</v>
      </c>
      <c r="D67" s="31" t="s">
        <v>174</v>
      </c>
      <c r="E67" s="34" t="s">
        <v>218</v>
      </c>
      <c r="F67" s="35">
        <v>70</v>
      </c>
      <c r="G67" s="35"/>
      <c r="H67" s="35"/>
      <c r="I67" s="35"/>
      <c r="J67" s="35"/>
      <c r="K67" s="36"/>
      <c r="L67" s="37"/>
      <c r="M67" s="35"/>
      <c r="N67" s="16"/>
      <c r="O67" s="17"/>
      <c r="P67" s="17"/>
      <c r="Q67" s="17"/>
      <c r="R67" s="17"/>
      <c r="S67" s="17"/>
      <c r="T67" s="17"/>
      <c r="U67" s="17"/>
      <c r="V67" s="16"/>
      <c r="W67" s="17"/>
      <c r="X67" s="17"/>
      <c r="Y67" s="17"/>
      <c r="Z67" s="17"/>
      <c r="AA67" s="17"/>
      <c r="AB67" s="17"/>
      <c r="AC67" s="17"/>
      <c r="AD67" s="16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</row>
    <row r="68" spans="1:166" s="312" customFormat="1" ht="17.25" customHeight="1">
      <c r="A68" s="120"/>
      <c r="B68" s="242"/>
      <c r="C68" s="33" t="s">
        <v>90</v>
      </c>
      <c r="D68" s="31" t="s">
        <v>174</v>
      </c>
      <c r="E68" s="34" t="s">
        <v>218</v>
      </c>
      <c r="F68" s="35">
        <v>130</v>
      </c>
      <c r="G68" s="35"/>
      <c r="H68" s="35"/>
      <c r="I68" s="35"/>
      <c r="J68" s="35"/>
      <c r="K68" s="36"/>
      <c r="L68" s="37"/>
      <c r="M68" s="35"/>
      <c r="N68" s="16"/>
      <c r="O68" s="17"/>
      <c r="P68" s="17"/>
      <c r="Q68" s="17"/>
      <c r="R68" s="17"/>
      <c r="S68" s="17"/>
      <c r="T68" s="17"/>
      <c r="U68" s="17"/>
      <c r="V68" s="16"/>
      <c r="W68" s="17"/>
      <c r="X68" s="17"/>
      <c r="Y68" s="17"/>
      <c r="Z68" s="17"/>
      <c r="AA68" s="17"/>
      <c r="AB68" s="17"/>
      <c r="AC68" s="17"/>
      <c r="AD68" s="16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</row>
    <row r="69" spans="1:166" s="322" customFormat="1" ht="47.25" customHeight="1">
      <c r="A69" s="121">
        <v>6</v>
      </c>
      <c r="B69" s="244" t="s">
        <v>17</v>
      </c>
      <c r="C69" s="244" t="s">
        <v>91</v>
      </c>
      <c r="D69" s="244" t="s">
        <v>163</v>
      </c>
      <c r="E69" s="245"/>
      <c r="F69" s="246">
        <v>1</v>
      </c>
      <c r="G69" s="244"/>
      <c r="H69" s="246"/>
      <c r="I69" s="246"/>
      <c r="J69" s="244"/>
      <c r="K69" s="246"/>
      <c r="L69" s="247"/>
      <c r="M69" s="246"/>
      <c r="N69" s="16"/>
      <c r="O69" s="17"/>
      <c r="P69" s="17"/>
      <c r="Q69" s="17"/>
      <c r="R69" s="17"/>
      <c r="S69" s="17"/>
      <c r="T69" s="17"/>
      <c r="U69" s="17"/>
      <c r="V69" s="16"/>
      <c r="W69" s="17"/>
      <c r="X69" s="17"/>
      <c r="Y69" s="17"/>
      <c r="Z69" s="17"/>
      <c r="AA69" s="17"/>
      <c r="AB69" s="17"/>
      <c r="AC69" s="17"/>
      <c r="AD69" s="16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</row>
    <row r="70" spans="1:166" s="323" customFormat="1">
      <c r="A70" s="123"/>
      <c r="B70" s="248"/>
      <c r="C70" s="248" t="s">
        <v>86</v>
      </c>
      <c r="D70" s="248" t="s">
        <v>171</v>
      </c>
      <c r="E70" s="249">
        <v>2</v>
      </c>
      <c r="F70" s="249">
        <f>F69*E70</f>
        <v>2</v>
      </c>
      <c r="G70" s="249"/>
      <c r="H70" s="249"/>
      <c r="I70" s="248"/>
      <c r="J70" s="248"/>
      <c r="K70" s="248"/>
      <c r="L70" s="248"/>
      <c r="M70" s="249"/>
      <c r="N70" s="16"/>
      <c r="O70" s="17"/>
      <c r="P70" s="17"/>
      <c r="Q70" s="17"/>
      <c r="R70" s="17"/>
      <c r="S70" s="17"/>
      <c r="T70" s="17"/>
      <c r="U70" s="17"/>
      <c r="V70" s="16"/>
      <c r="W70" s="17"/>
      <c r="X70" s="17"/>
      <c r="Y70" s="17"/>
      <c r="Z70" s="17"/>
      <c r="AA70" s="17"/>
      <c r="AB70" s="17"/>
      <c r="AC70" s="17"/>
      <c r="AD70" s="16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</row>
    <row r="71" spans="1:166" s="324" customFormat="1">
      <c r="A71" s="123"/>
      <c r="B71" s="248"/>
      <c r="C71" s="248" t="s">
        <v>84</v>
      </c>
      <c r="D71" s="248" t="s">
        <v>61</v>
      </c>
      <c r="E71" s="249">
        <v>1</v>
      </c>
      <c r="F71" s="249">
        <f>F69*E71</f>
        <v>1</v>
      </c>
      <c r="G71" s="248"/>
      <c r="H71" s="249"/>
      <c r="I71" s="249"/>
      <c r="J71" s="249"/>
      <c r="K71" s="179"/>
      <c r="L71" s="179"/>
      <c r="M71" s="249"/>
      <c r="N71" s="16"/>
      <c r="O71" s="17"/>
      <c r="P71" s="17"/>
      <c r="Q71" s="17"/>
      <c r="R71" s="17"/>
      <c r="S71" s="17"/>
      <c r="T71" s="17"/>
      <c r="U71" s="17"/>
      <c r="V71" s="16"/>
      <c r="W71" s="17"/>
      <c r="X71" s="17"/>
      <c r="Y71" s="17"/>
      <c r="Z71" s="17"/>
      <c r="AA71" s="17"/>
      <c r="AB71" s="17"/>
      <c r="AC71" s="17"/>
      <c r="AD71" s="16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</row>
    <row r="72" spans="1:166" s="325" customFormat="1">
      <c r="A72" s="48"/>
      <c r="B72" s="208"/>
      <c r="C72" s="244" t="s">
        <v>91</v>
      </c>
      <c r="D72" s="208" t="s">
        <v>163</v>
      </c>
      <c r="E72" s="250"/>
      <c r="F72" s="210">
        <f>F69</f>
        <v>1</v>
      </c>
      <c r="G72" s="208"/>
      <c r="H72" s="208"/>
      <c r="I72" s="210"/>
      <c r="J72" s="210"/>
      <c r="K72" s="251"/>
      <c r="L72" s="234"/>
      <c r="M72" s="277"/>
      <c r="N72" s="16"/>
      <c r="O72" s="17"/>
      <c r="P72" s="17"/>
      <c r="Q72" s="17"/>
      <c r="R72" s="17"/>
      <c r="S72" s="17"/>
      <c r="T72" s="17"/>
      <c r="U72" s="17"/>
      <c r="V72" s="16"/>
      <c r="W72" s="17"/>
      <c r="X72" s="17"/>
      <c r="Y72" s="17"/>
      <c r="Z72" s="17"/>
      <c r="AA72" s="17"/>
      <c r="AB72" s="17"/>
      <c r="AC72" s="17"/>
      <c r="AD72" s="16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</row>
    <row r="73" spans="1:166" s="46" customFormat="1">
      <c r="A73" s="45">
        <v>7</v>
      </c>
      <c r="B73" s="158" t="s">
        <v>18</v>
      </c>
      <c r="C73" s="176" t="s">
        <v>92</v>
      </c>
      <c r="D73" s="176" t="s">
        <v>163</v>
      </c>
      <c r="E73" s="164"/>
      <c r="F73" s="293">
        <v>1</v>
      </c>
      <c r="G73" s="161"/>
      <c r="H73" s="204"/>
      <c r="I73" s="162"/>
      <c r="J73" s="161"/>
      <c r="K73" s="204"/>
      <c r="L73" s="252"/>
      <c r="M73" s="162"/>
      <c r="N73" s="16"/>
      <c r="O73" s="17"/>
      <c r="P73" s="17"/>
      <c r="Q73" s="17"/>
      <c r="R73" s="17"/>
      <c r="S73" s="17"/>
      <c r="T73" s="17"/>
      <c r="U73" s="17"/>
      <c r="V73" s="16"/>
      <c r="W73" s="17"/>
      <c r="X73" s="17"/>
      <c r="Y73" s="17"/>
      <c r="Z73" s="17"/>
      <c r="AA73" s="17"/>
      <c r="AB73" s="17"/>
      <c r="AC73" s="17"/>
      <c r="AD73" s="16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</row>
    <row r="74" spans="1:166" s="46" customFormat="1">
      <c r="A74" s="45"/>
      <c r="B74" s="161"/>
      <c r="C74" s="161" t="s">
        <v>86</v>
      </c>
      <c r="D74" s="161" t="s">
        <v>171</v>
      </c>
      <c r="E74" s="164">
        <v>1</v>
      </c>
      <c r="F74" s="162">
        <f>F73*E74</f>
        <v>1</v>
      </c>
      <c r="G74" s="162"/>
      <c r="H74" s="162"/>
      <c r="I74" s="162"/>
      <c r="J74" s="162"/>
      <c r="K74" s="162"/>
      <c r="L74" s="162"/>
      <c r="M74" s="162"/>
      <c r="N74" s="16"/>
      <c r="O74" s="17"/>
      <c r="P74" s="17"/>
      <c r="Q74" s="17"/>
      <c r="R74" s="17"/>
      <c r="S74" s="17"/>
      <c r="T74" s="17"/>
      <c r="U74" s="17"/>
      <c r="V74" s="16"/>
      <c r="W74" s="17"/>
      <c r="X74" s="17"/>
      <c r="Y74" s="17"/>
      <c r="Z74" s="17"/>
      <c r="AA74" s="17"/>
      <c r="AB74" s="17"/>
      <c r="AC74" s="17"/>
      <c r="AD74" s="16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</row>
    <row r="75" spans="1:166" s="97" customFormat="1">
      <c r="A75" s="45"/>
      <c r="B75" s="161"/>
      <c r="C75" s="161" t="s">
        <v>84</v>
      </c>
      <c r="D75" s="161" t="s">
        <v>61</v>
      </c>
      <c r="E75" s="164">
        <v>0.48</v>
      </c>
      <c r="F75" s="162">
        <f>F73*E75</f>
        <v>0.48</v>
      </c>
      <c r="G75" s="161"/>
      <c r="H75" s="162"/>
      <c r="I75" s="162"/>
      <c r="J75" s="162"/>
      <c r="K75" s="174"/>
      <c r="L75" s="174"/>
      <c r="M75" s="162"/>
      <c r="N75" s="16"/>
      <c r="O75" s="17"/>
      <c r="P75" s="17"/>
      <c r="Q75" s="17"/>
      <c r="R75" s="17"/>
      <c r="S75" s="17"/>
      <c r="T75" s="17"/>
      <c r="U75" s="17"/>
      <c r="V75" s="16"/>
      <c r="W75" s="17"/>
      <c r="X75" s="17"/>
      <c r="Y75" s="17"/>
      <c r="Z75" s="17"/>
      <c r="AA75" s="17"/>
      <c r="AB75" s="17"/>
      <c r="AC75" s="17"/>
      <c r="AD75" s="16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</row>
    <row r="76" spans="1:166" s="97" customFormat="1">
      <c r="A76" s="29"/>
      <c r="B76" s="161"/>
      <c r="C76" s="161" t="s">
        <v>92</v>
      </c>
      <c r="D76" s="161" t="s">
        <v>163</v>
      </c>
      <c r="E76" s="164">
        <v>1</v>
      </c>
      <c r="F76" s="162">
        <f>F74*E76</f>
        <v>1</v>
      </c>
      <c r="G76" s="161"/>
      <c r="H76" s="162"/>
      <c r="I76" s="162"/>
      <c r="J76" s="162"/>
      <c r="K76" s="174"/>
      <c r="L76" s="174"/>
      <c r="M76" s="162"/>
      <c r="N76" s="16"/>
      <c r="O76" s="17"/>
      <c r="P76" s="17"/>
      <c r="Q76" s="17"/>
      <c r="R76" s="17"/>
      <c r="S76" s="17"/>
      <c r="T76" s="17"/>
      <c r="U76" s="17"/>
      <c r="V76" s="16"/>
      <c r="W76" s="17"/>
      <c r="X76" s="17"/>
      <c r="Y76" s="17"/>
      <c r="Z76" s="17"/>
      <c r="AA76" s="17"/>
      <c r="AB76" s="17"/>
      <c r="AC76" s="17"/>
      <c r="AD76" s="16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</row>
    <row r="77" spans="1:166" s="326" customFormat="1" ht="47.25" customHeight="1">
      <c r="A77" s="128">
        <v>8</v>
      </c>
      <c r="B77" s="253" t="s">
        <v>19</v>
      </c>
      <c r="C77" s="253" t="s">
        <v>93</v>
      </c>
      <c r="D77" s="253" t="s">
        <v>163</v>
      </c>
      <c r="E77" s="254"/>
      <c r="F77" s="255">
        <v>1</v>
      </c>
      <c r="G77" s="253"/>
      <c r="H77" s="253"/>
      <c r="I77" s="255"/>
      <c r="J77" s="253"/>
      <c r="K77" s="256"/>
      <c r="L77" s="256"/>
      <c r="M77" s="255"/>
      <c r="N77" s="16"/>
      <c r="O77" s="17"/>
      <c r="P77" s="17"/>
      <c r="Q77" s="17"/>
      <c r="R77" s="17"/>
      <c r="S77" s="17"/>
      <c r="T77" s="17"/>
      <c r="U77" s="17"/>
      <c r="V77" s="16"/>
      <c r="W77" s="17"/>
      <c r="X77" s="17"/>
      <c r="Y77" s="17"/>
      <c r="Z77" s="17"/>
      <c r="AA77" s="17"/>
      <c r="AB77" s="17"/>
      <c r="AC77" s="17"/>
      <c r="AD77" s="16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</row>
    <row r="78" spans="1:166" s="327" customFormat="1" ht="15.75" customHeight="1">
      <c r="A78" s="130"/>
      <c r="B78" s="257"/>
      <c r="C78" s="257" t="s">
        <v>86</v>
      </c>
      <c r="D78" s="257" t="s">
        <v>171</v>
      </c>
      <c r="E78" s="258">
        <v>1</v>
      </c>
      <c r="F78" s="258">
        <f>F77*E78</f>
        <v>1</v>
      </c>
      <c r="G78" s="258"/>
      <c r="H78" s="258"/>
      <c r="I78" s="257"/>
      <c r="J78" s="257"/>
      <c r="K78" s="257"/>
      <c r="L78" s="257"/>
      <c r="M78" s="258"/>
      <c r="N78" s="16"/>
      <c r="O78" s="17"/>
      <c r="P78" s="17"/>
      <c r="Q78" s="17"/>
      <c r="R78" s="17"/>
      <c r="S78" s="17"/>
      <c r="T78" s="17"/>
      <c r="U78" s="17"/>
      <c r="V78" s="16"/>
      <c r="W78" s="17"/>
      <c r="X78" s="17"/>
      <c r="Y78" s="17"/>
      <c r="Z78" s="17"/>
      <c r="AA78" s="17"/>
      <c r="AB78" s="17"/>
      <c r="AC78" s="17"/>
      <c r="AD78" s="16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</row>
    <row r="79" spans="1:166" s="327" customFormat="1" ht="15.75" customHeight="1">
      <c r="A79" s="130"/>
      <c r="B79" s="257"/>
      <c r="C79" s="257" t="s">
        <v>84</v>
      </c>
      <c r="D79" s="257" t="s">
        <v>61</v>
      </c>
      <c r="E79" s="258">
        <v>1.07</v>
      </c>
      <c r="F79" s="258">
        <f>F77*E79</f>
        <v>1.07</v>
      </c>
      <c r="G79" s="257"/>
      <c r="H79" s="257"/>
      <c r="I79" s="258"/>
      <c r="J79" s="258"/>
      <c r="K79" s="179"/>
      <c r="L79" s="179"/>
      <c r="M79" s="258"/>
      <c r="N79" s="16"/>
      <c r="O79" s="17"/>
      <c r="P79" s="17"/>
      <c r="Q79" s="17"/>
      <c r="R79" s="17"/>
      <c r="S79" s="17"/>
      <c r="T79" s="17"/>
      <c r="U79" s="17"/>
      <c r="V79" s="16"/>
      <c r="W79" s="17"/>
      <c r="X79" s="17"/>
      <c r="Y79" s="17"/>
      <c r="Z79" s="17"/>
      <c r="AA79" s="17"/>
      <c r="AB79" s="17"/>
      <c r="AC79" s="17"/>
      <c r="AD79" s="16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</row>
    <row r="80" spans="1:166" s="328" customFormat="1" ht="15.75" customHeight="1">
      <c r="A80" s="130"/>
      <c r="B80" s="257"/>
      <c r="C80" s="257" t="s">
        <v>66</v>
      </c>
      <c r="D80" s="257" t="s">
        <v>61</v>
      </c>
      <c r="E80" s="258">
        <v>0.05</v>
      </c>
      <c r="F80" s="258">
        <f>F77*E80</f>
        <v>0.05</v>
      </c>
      <c r="G80" s="257"/>
      <c r="H80" s="258"/>
      <c r="I80" s="258"/>
      <c r="J80" s="257"/>
      <c r="K80" s="258"/>
      <c r="L80" s="258"/>
      <c r="M80" s="258"/>
      <c r="N80" s="16"/>
      <c r="O80" s="17"/>
      <c r="P80" s="17"/>
      <c r="Q80" s="17"/>
      <c r="R80" s="17"/>
      <c r="S80" s="17"/>
      <c r="T80" s="17"/>
      <c r="U80" s="17"/>
      <c r="V80" s="16"/>
      <c r="W80" s="17"/>
      <c r="X80" s="17"/>
      <c r="Y80" s="17"/>
      <c r="Z80" s="17"/>
      <c r="AA80" s="17"/>
      <c r="AB80" s="17"/>
      <c r="AC80" s="17"/>
      <c r="AD80" s="16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</row>
    <row r="81" spans="1:166" s="312" customFormat="1" ht="29.25" customHeight="1">
      <c r="A81" s="120"/>
      <c r="B81" s="242"/>
      <c r="C81" s="253" t="s">
        <v>93</v>
      </c>
      <c r="D81" s="31" t="s">
        <v>163</v>
      </c>
      <c r="E81" s="35"/>
      <c r="F81" s="35">
        <f>F77</f>
        <v>1</v>
      </c>
      <c r="G81" s="35"/>
      <c r="H81" s="35"/>
      <c r="I81" s="35"/>
      <c r="J81" s="35"/>
      <c r="K81" s="36"/>
      <c r="L81" s="37"/>
      <c r="M81" s="35"/>
      <c r="N81" s="16"/>
      <c r="O81" s="17"/>
      <c r="P81" s="17"/>
      <c r="Q81" s="17"/>
      <c r="R81" s="17"/>
      <c r="S81" s="17"/>
      <c r="T81" s="17"/>
      <c r="U81" s="17"/>
      <c r="V81" s="16"/>
      <c r="W81" s="17"/>
      <c r="X81" s="17"/>
      <c r="Y81" s="17"/>
      <c r="Z81" s="17"/>
      <c r="AA81" s="17"/>
      <c r="AB81" s="17"/>
      <c r="AC81" s="17"/>
      <c r="AD81" s="16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</row>
    <row r="82" spans="1:166" s="326" customFormat="1" ht="43.5" customHeight="1">
      <c r="A82" s="128">
        <v>9</v>
      </c>
      <c r="B82" s="253" t="s">
        <v>19</v>
      </c>
      <c r="C82" s="253" t="s">
        <v>94</v>
      </c>
      <c r="D82" s="253" t="s">
        <v>163</v>
      </c>
      <c r="E82" s="254"/>
      <c r="F82" s="255">
        <v>1</v>
      </c>
      <c r="G82" s="253"/>
      <c r="H82" s="253"/>
      <c r="I82" s="255"/>
      <c r="J82" s="253"/>
      <c r="K82" s="256"/>
      <c r="L82" s="256"/>
      <c r="M82" s="255"/>
      <c r="N82" s="16"/>
      <c r="O82" s="17"/>
      <c r="P82" s="17"/>
      <c r="Q82" s="17"/>
      <c r="R82" s="17"/>
      <c r="S82" s="17"/>
      <c r="T82" s="17"/>
      <c r="U82" s="17"/>
      <c r="V82" s="16"/>
      <c r="W82" s="17"/>
      <c r="X82" s="17"/>
      <c r="Y82" s="17"/>
      <c r="Z82" s="17"/>
      <c r="AA82" s="17"/>
      <c r="AB82" s="17"/>
      <c r="AC82" s="17"/>
      <c r="AD82" s="16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</row>
    <row r="83" spans="1:166" s="327" customFormat="1" ht="15.75" customHeight="1">
      <c r="A83" s="130"/>
      <c r="B83" s="257"/>
      <c r="C83" s="257" t="s">
        <v>64</v>
      </c>
      <c r="D83" s="257" t="s">
        <v>171</v>
      </c>
      <c r="E83" s="258">
        <v>1</v>
      </c>
      <c r="F83" s="258">
        <f>F82*E83</f>
        <v>1</v>
      </c>
      <c r="G83" s="258"/>
      <c r="H83" s="258"/>
      <c r="I83" s="257"/>
      <c r="J83" s="257"/>
      <c r="K83" s="257"/>
      <c r="L83" s="257"/>
      <c r="M83" s="258"/>
      <c r="N83" s="16"/>
      <c r="O83" s="17"/>
      <c r="P83" s="17"/>
      <c r="Q83" s="17"/>
      <c r="R83" s="17"/>
      <c r="S83" s="17"/>
      <c r="T83" s="17"/>
      <c r="U83" s="17"/>
      <c r="V83" s="16"/>
      <c r="W83" s="17"/>
      <c r="X83" s="17"/>
      <c r="Y83" s="17"/>
      <c r="Z83" s="17"/>
      <c r="AA83" s="17"/>
      <c r="AB83" s="17"/>
      <c r="AC83" s="17"/>
      <c r="AD83" s="16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</row>
    <row r="84" spans="1:166" s="327" customFormat="1" ht="15.75" customHeight="1">
      <c r="A84" s="130"/>
      <c r="B84" s="257"/>
      <c r="C84" s="257" t="s">
        <v>84</v>
      </c>
      <c r="D84" s="257" t="s">
        <v>61</v>
      </c>
      <c r="E84" s="258">
        <v>1.07</v>
      </c>
      <c r="F84" s="258">
        <f>F82*E84</f>
        <v>1.07</v>
      </c>
      <c r="G84" s="257"/>
      <c r="H84" s="257"/>
      <c r="I84" s="258"/>
      <c r="J84" s="258"/>
      <c r="K84" s="179"/>
      <c r="L84" s="179"/>
      <c r="M84" s="258"/>
      <c r="N84" s="16"/>
      <c r="O84" s="17"/>
      <c r="P84" s="17"/>
      <c r="Q84" s="17"/>
      <c r="R84" s="17"/>
      <c r="S84" s="17"/>
      <c r="T84" s="17"/>
      <c r="U84" s="17"/>
      <c r="V84" s="16"/>
      <c r="W84" s="17"/>
      <c r="X84" s="17"/>
      <c r="Y84" s="17"/>
      <c r="Z84" s="17"/>
      <c r="AA84" s="17"/>
      <c r="AB84" s="17"/>
      <c r="AC84" s="17"/>
      <c r="AD84" s="16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</row>
    <row r="85" spans="1:166" s="328" customFormat="1" ht="15.75" customHeight="1">
      <c r="A85" s="130"/>
      <c r="B85" s="257"/>
      <c r="C85" s="257" t="s">
        <v>66</v>
      </c>
      <c r="D85" s="257" t="s">
        <v>61</v>
      </c>
      <c r="E85" s="258">
        <v>0.05</v>
      </c>
      <c r="F85" s="258">
        <f>F82*E85</f>
        <v>0.05</v>
      </c>
      <c r="G85" s="257"/>
      <c r="H85" s="258"/>
      <c r="I85" s="258"/>
      <c r="J85" s="257"/>
      <c r="K85" s="258"/>
      <c r="L85" s="258"/>
      <c r="M85" s="258"/>
      <c r="N85" s="16"/>
      <c r="O85" s="17"/>
      <c r="P85" s="17"/>
      <c r="Q85" s="17"/>
      <c r="R85" s="17"/>
      <c r="S85" s="17"/>
      <c r="T85" s="17"/>
      <c r="U85" s="17"/>
      <c r="V85" s="16"/>
      <c r="W85" s="17"/>
      <c r="X85" s="17"/>
      <c r="Y85" s="17"/>
      <c r="Z85" s="17"/>
      <c r="AA85" s="17"/>
      <c r="AB85" s="17"/>
      <c r="AC85" s="17"/>
      <c r="AD85" s="16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</row>
    <row r="86" spans="1:166" s="312" customFormat="1" ht="29.25" customHeight="1">
      <c r="A86" s="120"/>
      <c r="B86" s="242"/>
      <c r="C86" s="253" t="s">
        <v>95</v>
      </c>
      <c r="D86" s="31" t="s">
        <v>163</v>
      </c>
      <c r="E86" s="35"/>
      <c r="F86" s="35">
        <f>F82</f>
        <v>1</v>
      </c>
      <c r="G86" s="35"/>
      <c r="H86" s="35"/>
      <c r="I86" s="35"/>
      <c r="J86" s="35"/>
      <c r="K86" s="36"/>
      <c r="L86" s="37"/>
      <c r="M86" s="35"/>
      <c r="N86" s="16"/>
      <c r="O86" s="17"/>
      <c r="P86" s="17"/>
      <c r="Q86" s="17"/>
      <c r="R86" s="17"/>
      <c r="S86" s="17"/>
      <c r="T86" s="17"/>
      <c r="U86" s="17"/>
      <c r="V86" s="16"/>
      <c r="W86" s="17"/>
      <c r="X86" s="17"/>
      <c r="Y86" s="17"/>
      <c r="Z86" s="17"/>
      <c r="AA86" s="17"/>
      <c r="AB86" s="17"/>
      <c r="AC86" s="17"/>
      <c r="AD86" s="16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</row>
    <row r="87" spans="1:166" s="326" customFormat="1" ht="43.5" customHeight="1">
      <c r="A87" s="128">
        <v>10</v>
      </c>
      <c r="B87" s="253" t="s">
        <v>19</v>
      </c>
      <c r="C87" s="253" t="s">
        <v>96</v>
      </c>
      <c r="D87" s="253" t="s">
        <v>163</v>
      </c>
      <c r="E87" s="254"/>
      <c r="F87" s="255">
        <v>11</v>
      </c>
      <c r="G87" s="253"/>
      <c r="H87" s="253"/>
      <c r="I87" s="255"/>
      <c r="J87" s="253"/>
      <c r="K87" s="256"/>
      <c r="L87" s="256"/>
      <c r="M87" s="255"/>
      <c r="N87" s="16"/>
      <c r="O87" s="17"/>
      <c r="P87" s="17"/>
      <c r="Q87" s="17"/>
      <c r="R87" s="17"/>
      <c r="S87" s="17"/>
      <c r="T87" s="17"/>
      <c r="U87" s="17"/>
      <c r="V87" s="16"/>
      <c r="W87" s="17"/>
      <c r="X87" s="17"/>
      <c r="Y87" s="17"/>
      <c r="Z87" s="17"/>
      <c r="AA87" s="17"/>
      <c r="AB87" s="17"/>
      <c r="AC87" s="17"/>
      <c r="AD87" s="16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</row>
    <row r="88" spans="1:166" s="327" customFormat="1" ht="15.75" customHeight="1">
      <c r="A88" s="130"/>
      <c r="B88" s="257"/>
      <c r="C88" s="257" t="s">
        <v>86</v>
      </c>
      <c r="D88" s="257" t="s">
        <v>171</v>
      </c>
      <c r="E88" s="258">
        <v>1</v>
      </c>
      <c r="F88" s="258">
        <f>F87*E88</f>
        <v>11</v>
      </c>
      <c r="G88" s="258"/>
      <c r="H88" s="258"/>
      <c r="I88" s="257"/>
      <c r="J88" s="257"/>
      <c r="K88" s="257"/>
      <c r="L88" s="257"/>
      <c r="M88" s="258"/>
      <c r="N88" s="16"/>
      <c r="O88" s="17"/>
      <c r="P88" s="17"/>
      <c r="Q88" s="17"/>
      <c r="R88" s="17"/>
      <c r="S88" s="17"/>
      <c r="T88" s="17"/>
      <c r="U88" s="17"/>
      <c r="V88" s="16"/>
      <c r="W88" s="17"/>
      <c r="X88" s="17"/>
      <c r="Y88" s="17"/>
      <c r="Z88" s="17"/>
      <c r="AA88" s="17"/>
      <c r="AB88" s="17"/>
      <c r="AC88" s="17"/>
      <c r="AD88" s="16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</row>
    <row r="89" spans="1:166" s="327" customFormat="1" ht="15.75" customHeight="1">
      <c r="A89" s="130"/>
      <c r="B89" s="257"/>
      <c r="C89" s="257" t="s">
        <v>84</v>
      </c>
      <c r="D89" s="257" t="s">
        <v>61</v>
      </c>
      <c r="E89" s="258">
        <v>1.07</v>
      </c>
      <c r="F89" s="258">
        <f>F87*E89</f>
        <v>11.770000000000001</v>
      </c>
      <c r="G89" s="257"/>
      <c r="H89" s="257"/>
      <c r="I89" s="258"/>
      <c r="J89" s="258"/>
      <c r="K89" s="179"/>
      <c r="L89" s="179"/>
      <c r="M89" s="258"/>
      <c r="N89" s="16"/>
      <c r="O89" s="17"/>
      <c r="P89" s="17"/>
      <c r="Q89" s="17"/>
      <c r="R89" s="17"/>
      <c r="S89" s="17"/>
      <c r="T89" s="17"/>
      <c r="U89" s="17"/>
      <c r="V89" s="16"/>
      <c r="W89" s="17"/>
      <c r="X89" s="17"/>
      <c r="Y89" s="17"/>
      <c r="Z89" s="17"/>
      <c r="AA89" s="17"/>
      <c r="AB89" s="17"/>
      <c r="AC89" s="17"/>
      <c r="AD89" s="16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</row>
    <row r="90" spans="1:166" s="328" customFormat="1" ht="15.75" customHeight="1">
      <c r="A90" s="130"/>
      <c r="B90" s="257"/>
      <c r="C90" s="257" t="s">
        <v>66</v>
      </c>
      <c r="D90" s="257" t="s">
        <v>61</v>
      </c>
      <c r="E90" s="258">
        <v>0.05</v>
      </c>
      <c r="F90" s="258">
        <f>F87*E90</f>
        <v>0.55000000000000004</v>
      </c>
      <c r="G90" s="257"/>
      <c r="H90" s="258"/>
      <c r="I90" s="258"/>
      <c r="J90" s="257"/>
      <c r="K90" s="258"/>
      <c r="L90" s="258"/>
      <c r="M90" s="258"/>
      <c r="N90" s="16"/>
      <c r="O90" s="17"/>
      <c r="P90" s="17"/>
      <c r="Q90" s="17"/>
      <c r="R90" s="17"/>
      <c r="S90" s="17"/>
      <c r="T90" s="17"/>
      <c r="U90" s="17"/>
      <c r="V90" s="16"/>
      <c r="W90" s="17"/>
      <c r="X90" s="17"/>
      <c r="Y90" s="17"/>
      <c r="Z90" s="17"/>
      <c r="AA90" s="17"/>
      <c r="AB90" s="17"/>
      <c r="AC90" s="17"/>
      <c r="AD90" s="16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</row>
    <row r="91" spans="1:166" s="312" customFormat="1" ht="29.25" customHeight="1">
      <c r="A91" s="120"/>
      <c r="B91" s="242"/>
      <c r="C91" s="253" t="s">
        <v>97</v>
      </c>
      <c r="D91" s="31" t="s">
        <v>163</v>
      </c>
      <c r="E91" s="35"/>
      <c r="F91" s="35">
        <f>F87</f>
        <v>11</v>
      </c>
      <c r="G91" s="35"/>
      <c r="H91" s="35"/>
      <c r="I91" s="35"/>
      <c r="J91" s="35"/>
      <c r="K91" s="36"/>
      <c r="L91" s="37"/>
      <c r="M91" s="35"/>
      <c r="N91" s="16"/>
      <c r="O91" s="17"/>
      <c r="P91" s="17"/>
      <c r="Q91" s="17"/>
      <c r="R91" s="17"/>
      <c r="S91" s="17"/>
      <c r="T91" s="17"/>
      <c r="U91" s="17"/>
      <c r="V91" s="16"/>
      <c r="W91" s="17"/>
      <c r="X91" s="17"/>
      <c r="Y91" s="17"/>
      <c r="Z91" s="17"/>
      <c r="AA91" s="17"/>
      <c r="AB91" s="17"/>
      <c r="AC91" s="17"/>
      <c r="AD91" s="16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</row>
    <row r="92" spans="1:166" s="329" customFormat="1" ht="45.75" customHeight="1">
      <c r="A92" s="133">
        <v>11</v>
      </c>
      <c r="B92" s="259" t="s">
        <v>20</v>
      </c>
      <c r="C92" s="158" t="s">
        <v>260</v>
      </c>
      <c r="D92" s="259" t="s">
        <v>163</v>
      </c>
      <c r="E92" s="260"/>
      <c r="F92" s="261">
        <v>11</v>
      </c>
      <c r="G92" s="259"/>
      <c r="H92" s="261"/>
      <c r="I92" s="261"/>
      <c r="J92" s="262"/>
      <c r="K92" s="222"/>
      <c r="L92" s="222"/>
      <c r="M92" s="262"/>
      <c r="N92" s="16"/>
      <c r="O92" s="17"/>
      <c r="P92" s="17"/>
      <c r="Q92" s="17"/>
      <c r="R92" s="17"/>
      <c r="S92" s="17"/>
      <c r="T92" s="17"/>
      <c r="U92" s="17"/>
      <c r="V92" s="16"/>
      <c r="W92" s="17"/>
      <c r="X92" s="17"/>
      <c r="Y92" s="17"/>
      <c r="Z92" s="17"/>
      <c r="AA92" s="17"/>
      <c r="AB92" s="17"/>
      <c r="AC92" s="17"/>
      <c r="AD92" s="16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</row>
    <row r="93" spans="1:166" s="330" customFormat="1">
      <c r="A93" s="135"/>
      <c r="B93" s="263"/>
      <c r="C93" s="263" t="s">
        <v>64</v>
      </c>
      <c r="D93" s="263" t="s">
        <v>171</v>
      </c>
      <c r="E93" s="264">
        <v>2.06</v>
      </c>
      <c r="F93" s="264">
        <f>F92*E93</f>
        <v>22.66</v>
      </c>
      <c r="G93" s="264"/>
      <c r="H93" s="264"/>
      <c r="I93" s="263"/>
      <c r="J93" s="263"/>
      <c r="K93" s="263"/>
      <c r="L93" s="263"/>
      <c r="M93" s="264"/>
      <c r="N93" s="16"/>
      <c r="O93" s="17"/>
      <c r="P93" s="17"/>
      <c r="Q93" s="17"/>
      <c r="R93" s="17"/>
      <c r="S93" s="17"/>
      <c r="T93" s="17"/>
      <c r="U93" s="17"/>
      <c r="V93" s="16"/>
      <c r="W93" s="17"/>
      <c r="X93" s="17"/>
      <c r="Y93" s="17"/>
      <c r="Z93" s="17"/>
      <c r="AA93" s="17"/>
      <c r="AB93" s="17"/>
      <c r="AC93" s="17"/>
      <c r="AD93" s="16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</row>
    <row r="94" spans="1:166" s="330" customFormat="1">
      <c r="A94" s="135"/>
      <c r="B94" s="263"/>
      <c r="C94" s="263" t="s">
        <v>84</v>
      </c>
      <c r="D94" s="263" t="s">
        <v>61</v>
      </c>
      <c r="E94" s="264">
        <v>2.68</v>
      </c>
      <c r="F94" s="264">
        <f>F92*E94</f>
        <v>29.48</v>
      </c>
      <c r="G94" s="263"/>
      <c r="H94" s="264"/>
      <c r="I94" s="264"/>
      <c r="J94" s="264"/>
      <c r="K94" s="179"/>
      <c r="L94" s="179"/>
      <c r="M94" s="264"/>
      <c r="N94" s="16"/>
      <c r="O94" s="17"/>
      <c r="P94" s="17"/>
      <c r="Q94" s="17"/>
      <c r="R94" s="17"/>
      <c r="S94" s="17"/>
      <c r="T94" s="17"/>
      <c r="U94" s="17"/>
      <c r="V94" s="16"/>
      <c r="W94" s="17"/>
      <c r="X94" s="17"/>
      <c r="Y94" s="17"/>
      <c r="Z94" s="17"/>
      <c r="AA94" s="17"/>
      <c r="AB94" s="17"/>
      <c r="AC94" s="17"/>
      <c r="AD94" s="16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</row>
    <row r="95" spans="1:166" s="331" customFormat="1">
      <c r="A95" s="135"/>
      <c r="B95" s="263"/>
      <c r="C95" s="263" t="s">
        <v>66</v>
      </c>
      <c r="D95" s="263" t="s">
        <v>61</v>
      </c>
      <c r="E95" s="264">
        <v>1.1200000000000001</v>
      </c>
      <c r="F95" s="264">
        <f>F92*E95</f>
        <v>12.32</v>
      </c>
      <c r="G95" s="263"/>
      <c r="H95" s="264"/>
      <c r="I95" s="264"/>
      <c r="J95" s="263"/>
      <c r="K95" s="264"/>
      <c r="L95" s="264"/>
      <c r="M95" s="264"/>
      <c r="N95" s="16"/>
      <c r="O95" s="17"/>
      <c r="P95" s="17"/>
      <c r="Q95" s="17"/>
      <c r="R95" s="17"/>
      <c r="S95" s="17"/>
      <c r="T95" s="17"/>
      <c r="U95" s="17"/>
      <c r="V95" s="16"/>
      <c r="W95" s="17"/>
      <c r="X95" s="17"/>
      <c r="Y95" s="17"/>
      <c r="Z95" s="17"/>
      <c r="AA95" s="17"/>
      <c r="AB95" s="17"/>
      <c r="AC95" s="17"/>
      <c r="AD95" s="16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</row>
    <row r="96" spans="1:166" s="332" customFormat="1">
      <c r="A96" s="138"/>
      <c r="B96" s="265"/>
      <c r="C96" s="176" t="s">
        <v>200</v>
      </c>
      <c r="D96" s="265" t="s">
        <v>163</v>
      </c>
      <c r="E96" s="266"/>
      <c r="F96" s="267">
        <f>F92</f>
        <v>11</v>
      </c>
      <c r="G96" s="265"/>
      <c r="H96" s="265"/>
      <c r="I96" s="35"/>
      <c r="J96" s="35"/>
      <c r="K96" s="36"/>
      <c r="L96" s="37"/>
      <c r="M96" s="35"/>
      <c r="N96" s="16"/>
      <c r="O96" s="17"/>
      <c r="P96" s="17"/>
      <c r="Q96" s="17"/>
      <c r="R96" s="17"/>
      <c r="S96" s="17"/>
      <c r="T96" s="17"/>
      <c r="U96" s="17"/>
      <c r="V96" s="16"/>
      <c r="W96" s="17"/>
      <c r="X96" s="17"/>
      <c r="Y96" s="17"/>
      <c r="Z96" s="17"/>
      <c r="AA96" s="17"/>
      <c r="AB96" s="17"/>
      <c r="AC96" s="17"/>
      <c r="AD96" s="16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</row>
    <row r="97" spans="1:166" s="87" customFormat="1" ht="16.5" customHeight="1">
      <c r="A97" s="53"/>
      <c r="B97" s="53"/>
      <c r="C97" s="54" t="s">
        <v>51</v>
      </c>
      <c r="D97" s="54"/>
      <c r="E97" s="55"/>
      <c r="F97" s="56"/>
      <c r="G97" s="57"/>
      <c r="H97" s="57"/>
      <c r="I97" s="57"/>
      <c r="J97" s="57"/>
      <c r="K97" s="57"/>
      <c r="L97" s="57"/>
      <c r="M97" s="57"/>
      <c r="N97" s="16"/>
      <c r="O97" s="17"/>
      <c r="P97" s="17"/>
      <c r="Q97" s="17"/>
      <c r="R97" s="17"/>
      <c r="S97" s="17"/>
      <c r="T97" s="17"/>
      <c r="U97" s="17"/>
      <c r="V97" s="16"/>
      <c r="W97" s="17"/>
      <c r="X97" s="17"/>
      <c r="Y97" s="17"/>
      <c r="Z97" s="17"/>
      <c r="AA97" s="17"/>
      <c r="AB97" s="17"/>
      <c r="AC97" s="17"/>
      <c r="AD97" s="16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</row>
    <row r="98" spans="1:166" s="88" customFormat="1" ht="32.25" customHeight="1">
      <c r="A98" s="39"/>
      <c r="B98" s="39"/>
      <c r="C98" s="275" t="s">
        <v>184</v>
      </c>
      <c r="D98" s="98"/>
      <c r="E98" s="41"/>
      <c r="F98" s="41"/>
      <c r="G98" s="42"/>
      <c r="H98" s="42"/>
      <c r="I98" s="42"/>
      <c r="J98" s="42"/>
      <c r="K98" s="42"/>
      <c r="L98" s="42"/>
      <c r="M98" s="42"/>
      <c r="N98" s="16"/>
      <c r="O98" s="17"/>
      <c r="P98" s="17"/>
      <c r="Q98" s="17"/>
      <c r="R98" s="17"/>
      <c r="S98" s="17"/>
      <c r="T98" s="17"/>
      <c r="U98" s="17"/>
      <c r="V98" s="16"/>
      <c r="W98" s="17"/>
      <c r="X98" s="17"/>
      <c r="Y98" s="17"/>
      <c r="Z98" s="17"/>
      <c r="AA98" s="17"/>
      <c r="AB98" s="17"/>
      <c r="AC98" s="17"/>
      <c r="AD98" s="16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</row>
    <row r="99" spans="1:166" s="88" customFormat="1">
      <c r="A99" s="39"/>
      <c r="B99" s="39"/>
      <c r="C99" s="40" t="s">
        <v>51</v>
      </c>
      <c r="D99" s="40"/>
      <c r="E99" s="40"/>
      <c r="F99" s="40"/>
      <c r="G99" s="40"/>
      <c r="H99" s="42"/>
      <c r="I99" s="42"/>
      <c r="J99" s="42"/>
      <c r="K99" s="42"/>
      <c r="L99" s="42"/>
      <c r="M99" s="42"/>
      <c r="N99" s="16"/>
      <c r="O99" s="17"/>
      <c r="P99" s="17"/>
      <c r="Q99" s="17"/>
      <c r="R99" s="17"/>
      <c r="S99" s="17"/>
      <c r="T99" s="17"/>
      <c r="U99" s="17"/>
      <c r="V99" s="16"/>
      <c r="W99" s="17"/>
      <c r="X99" s="17"/>
      <c r="Y99" s="17"/>
      <c r="Z99" s="17"/>
      <c r="AA99" s="17"/>
      <c r="AB99" s="17"/>
      <c r="AC99" s="17"/>
      <c r="AD99" s="16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</row>
    <row r="100" spans="1:166" s="333" customFormat="1" ht="33.75" customHeight="1">
      <c r="A100" s="58"/>
      <c r="B100" s="58"/>
      <c r="C100" s="276" t="s">
        <v>185</v>
      </c>
      <c r="D100" s="59"/>
      <c r="E100" s="60"/>
      <c r="F100" s="60"/>
      <c r="G100" s="61"/>
      <c r="H100" s="61"/>
      <c r="I100" s="61"/>
      <c r="J100" s="61"/>
      <c r="K100" s="61"/>
      <c r="L100" s="61"/>
      <c r="M100" s="61"/>
      <c r="N100" s="16"/>
      <c r="O100" s="17"/>
      <c r="P100" s="17"/>
      <c r="Q100" s="17"/>
      <c r="R100" s="17"/>
      <c r="S100" s="17"/>
      <c r="T100" s="17"/>
      <c r="U100" s="17"/>
      <c r="V100" s="16"/>
      <c r="W100" s="17"/>
      <c r="X100" s="17"/>
      <c r="Y100" s="17"/>
      <c r="Z100" s="17"/>
      <c r="AA100" s="17"/>
      <c r="AB100" s="17"/>
      <c r="AC100" s="17"/>
      <c r="AD100" s="16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</row>
    <row r="101" spans="1:166" s="334" customFormat="1" ht="16.5" customHeight="1">
      <c r="A101" s="53"/>
      <c r="B101" s="53"/>
      <c r="C101" s="54" t="s">
        <v>51</v>
      </c>
      <c r="D101" s="54"/>
      <c r="E101" s="55"/>
      <c r="F101" s="56"/>
      <c r="G101" s="57"/>
      <c r="H101" s="57"/>
      <c r="I101" s="57"/>
      <c r="J101" s="57"/>
      <c r="K101" s="57"/>
      <c r="L101" s="57"/>
      <c r="M101" s="57"/>
      <c r="N101" s="16"/>
      <c r="O101" s="17"/>
      <c r="P101" s="17"/>
      <c r="Q101" s="17"/>
      <c r="R101" s="17"/>
      <c r="S101" s="17"/>
      <c r="T101" s="17"/>
      <c r="U101" s="17"/>
      <c r="V101" s="16"/>
      <c r="W101" s="17"/>
      <c r="X101" s="17"/>
      <c r="Y101" s="17"/>
      <c r="Z101" s="17"/>
      <c r="AA101" s="17"/>
      <c r="AB101" s="17"/>
      <c r="AC101" s="17"/>
      <c r="AD101" s="16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</row>
    <row r="102" spans="1:166" s="335" customFormat="1" ht="16.5" customHeight="1">
      <c r="A102" s="53"/>
      <c r="B102" s="53"/>
      <c r="C102" s="62" t="s">
        <v>186</v>
      </c>
      <c r="D102" s="63"/>
      <c r="E102" s="55"/>
      <c r="F102" s="55"/>
      <c r="G102" s="57"/>
      <c r="H102" s="57"/>
      <c r="I102" s="57"/>
      <c r="J102" s="57"/>
      <c r="K102" s="57"/>
      <c r="L102" s="57"/>
      <c r="M102" s="57"/>
      <c r="N102" s="16"/>
      <c r="O102" s="17"/>
      <c r="P102" s="17"/>
      <c r="Q102" s="17"/>
      <c r="R102" s="17"/>
      <c r="S102" s="17"/>
      <c r="T102" s="17"/>
      <c r="U102" s="17"/>
      <c r="V102" s="16"/>
      <c r="W102" s="17"/>
      <c r="X102" s="17"/>
      <c r="Y102" s="17"/>
      <c r="Z102" s="17"/>
      <c r="AA102" s="17"/>
      <c r="AB102" s="17"/>
      <c r="AC102" s="17"/>
      <c r="AD102" s="16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</row>
    <row r="103" spans="1:166" s="335" customFormat="1" ht="16.5" customHeight="1">
      <c r="A103" s="53"/>
      <c r="B103" s="53"/>
      <c r="C103" s="54" t="s">
        <v>98</v>
      </c>
      <c r="D103" s="54"/>
      <c r="E103" s="54"/>
      <c r="F103" s="54"/>
      <c r="G103" s="54"/>
      <c r="H103" s="57"/>
      <c r="I103" s="57"/>
      <c r="J103" s="57"/>
      <c r="K103" s="57"/>
      <c r="L103" s="57"/>
      <c r="M103" s="57"/>
      <c r="N103" s="16"/>
      <c r="O103" s="17"/>
      <c r="P103" s="17"/>
      <c r="Q103" s="17"/>
      <c r="R103" s="17"/>
      <c r="S103" s="17"/>
      <c r="T103" s="17"/>
      <c r="U103" s="17"/>
      <c r="V103" s="16"/>
      <c r="W103" s="17"/>
      <c r="X103" s="17"/>
      <c r="Y103" s="17"/>
      <c r="Z103" s="17"/>
      <c r="AA103" s="17"/>
      <c r="AB103" s="17"/>
      <c r="AC103" s="17"/>
      <c r="AD103" s="16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</row>
    <row r="104" spans="1:166" s="88" customFormat="1" ht="28.5">
      <c r="A104" s="38"/>
      <c r="B104" s="38"/>
      <c r="C104" s="268" t="s">
        <v>219</v>
      </c>
      <c r="D104" s="38"/>
      <c r="E104" s="38"/>
      <c r="F104" s="38"/>
      <c r="G104" s="38"/>
      <c r="H104" s="100"/>
      <c r="I104" s="100"/>
      <c r="J104" s="100"/>
      <c r="K104" s="100"/>
      <c r="L104" s="100"/>
      <c r="M104" s="100"/>
      <c r="N104" s="16"/>
      <c r="O104" s="17"/>
      <c r="P104" s="17"/>
      <c r="Q104" s="17"/>
      <c r="R104" s="17"/>
      <c r="S104" s="17"/>
      <c r="T104" s="17"/>
      <c r="U104" s="17"/>
      <c r="V104" s="16"/>
      <c r="W104" s="17"/>
      <c r="X104" s="17"/>
      <c r="Y104" s="17"/>
      <c r="Z104" s="17"/>
      <c r="AA104" s="17"/>
      <c r="AB104" s="17"/>
      <c r="AC104" s="17"/>
      <c r="AD104" s="16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</row>
    <row r="105" spans="1:166">
      <c r="A105" s="16"/>
      <c r="B105" s="17"/>
      <c r="C105" s="17"/>
      <c r="D105" s="17"/>
      <c r="E105" s="17"/>
      <c r="F105" s="17"/>
      <c r="G105" s="17"/>
      <c r="H105" s="17"/>
      <c r="I105" s="16"/>
      <c r="J105" s="17"/>
      <c r="K105" s="17"/>
      <c r="L105" s="17"/>
      <c r="M105" s="17"/>
      <c r="N105" s="16"/>
      <c r="O105" s="17"/>
      <c r="P105" s="17"/>
      <c r="Q105" s="17"/>
      <c r="R105" s="17"/>
      <c r="S105" s="17"/>
      <c r="T105" s="17"/>
      <c r="U105" s="17"/>
      <c r="V105" s="16"/>
      <c r="W105" s="17"/>
      <c r="X105" s="17"/>
      <c r="Y105" s="17"/>
      <c r="Z105" s="17"/>
      <c r="AA105" s="17"/>
      <c r="AB105" s="17"/>
      <c r="AC105" s="17"/>
      <c r="AD105" s="16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</row>
    <row r="106" spans="1:166" s="317" customFormat="1" ht="22.5" customHeight="1">
      <c r="A106" s="16"/>
      <c r="B106" s="17"/>
      <c r="C106" s="17"/>
      <c r="D106" s="17"/>
      <c r="E106" s="17"/>
      <c r="F106" s="17"/>
      <c r="G106" s="17"/>
      <c r="H106" s="17"/>
      <c r="I106" s="16"/>
      <c r="J106" s="17"/>
      <c r="K106" s="17"/>
      <c r="L106" s="17"/>
      <c r="M106" s="17"/>
      <c r="N106" s="16"/>
      <c r="O106" s="17"/>
      <c r="P106" s="17"/>
      <c r="Q106" s="17"/>
      <c r="R106" s="17"/>
      <c r="S106" s="17"/>
      <c r="T106" s="17"/>
      <c r="U106" s="17"/>
      <c r="V106" s="16"/>
      <c r="W106" s="17"/>
      <c r="X106" s="17"/>
      <c r="Y106" s="17"/>
      <c r="Z106" s="17"/>
      <c r="AA106" s="17"/>
      <c r="AB106" s="17"/>
      <c r="AC106" s="17"/>
      <c r="AD106" s="16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</row>
    <row r="107" spans="1:166">
      <c r="A107" s="16"/>
      <c r="B107" s="17"/>
      <c r="C107" s="17"/>
      <c r="D107" s="17"/>
      <c r="E107" s="17"/>
      <c r="F107" s="17"/>
      <c r="G107" s="17"/>
      <c r="H107" s="17"/>
      <c r="I107" s="16"/>
      <c r="J107" s="17"/>
      <c r="K107" s="17"/>
      <c r="L107" s="17"/>
      <c r="M107" s="17"/>
      <c r="N107" s="16"/>
      <c r="O107" s="17"/>
      <c r="P107" s="17"/>
      <c r="Q107" s="17"/>
      <c r="R107" s="17"/>
      <c r="S107" s="17"/>
      <c r="T107" s="17"/>
      <c r="U107" s="17"/>
      <c r="V107" s="16"/>
      <c r="W107" s="17"/>
      <c r="X107" s="17"/>
      <c r="Y107" s="17"/>
      <c r="Z107" s="17"/>
      <c r="AA107" s="17"/>
      <c r="AB107" s="17"/>
      <c r="AC107" s="17"/>
      <c r="AD107" s="16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</row>
    <row r="108" spans="1:166">
      <c r="A108" s="16"/>
      <c r="B108" s="17"/>
      <c r="C108" s="17"/>
      <c r="D108" s="17"/>
      <c r="E108" s="17"/>
      <c r="F108" s="17"/>
      <c r="G108" s="17"/>
      <c r="H108" s="17"/>
      <c r="I108" s="16"/>
      <c r="J108" s="17"/>
      <c r="K108" s="17"/>
      <c r="L108" s="17"/>
      <c r="M108" s="17"/>
      <c r="N108" s="16"/>
      <c r="O108" s="17"/>
      <c r="P108" s="17"/>
      <c r="Q108" s="17"/>
      <c r="R108" s="17"/>
      <c r="S108" s="17"/>
      <c r="T108" s="17"/>
      <c r="U108" s="17"/>
      <c r="V108" s="16"/>
      <c r="W108" s="17"/>
      <c r="X108" s="17"/>
      <c r="Y108" s="17"/>
      <c r="Z108" s="17"/>
      <c r="AA108" s="17"/>
      <c r="AB108" s="17"/>
      <c r="AC108" s="17"/>
      <c r="AD108" s="16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</row>
    <row r="109" spans="1:166">
      <c r="A109" s="16"/>
      <c r="B109" s="17"/>
      <c r="C109" s="17"/>
      <c r="D109" s="17"/>
      <c r="E109" s="17"/>
      <c r="F109" s="17"/>
      <c r="G109" s="17"/>
      <c r="H109" s="17"/>
      <c r="I109" s="16"/>
      <c r="J109" s="17"/>
      <c r="K109" s="17"/>
      <c r="L109" s="17"/>
      <c r="M109" s="17"/>
      <c r="N109" s="16"/>
      <c r="O109" s="17"/>
      <c r="P109" s="17"/>
      <c r="Q109" s="17"/>
      <c r="R109" s="17"/>
      <c r="S109" s="17"/>
      <c r="T109" s="17"/>
      <c r="U109" s="17"/>
      <c r="V109" s="16"/>
      <c r="W109" s="17"/>
      <c r="X109" s="17"/>
      <c r="Y109" s="17"/>
      <c r="Z109" s="17"/>
      <c r="AA109" s="17"/>
      <c r="AB109" s="17"/>
      <c r="AC109" s="17"/>
      <c r="AD109" s="16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</row>
    <row r="110" spans="1:166">
      <c r="A110" s="16"/>
      <c r="B110" s="17"/>
      <c r="C110" s="17"/>
      <c r="D110" s="17"/>
      <c r="E110" s="17"/>
      <c r="F110" s="17"/>
      <c r="G110" s="17"/>
      <c r="H110" s="17"/>
      <c r="I110" s="16"/>
      <c r="J110" s="17"/>
      <c r="K110" s="17"/>
      <c r="L110" s="17"/>
      <c r="M110" s="17"/>
      <c r="N110" s="16"/>
      <c r="O110" s="17"/>
      <c r="P110" s="17"/>
      <c r="Q110" s="17"/>
      <c r="R110" s="17"/>
      <c r="S110" s="17"/>
      <c r="T110" s="17"/>
      <c r="U110" s="17"/>
      <c r="V110" s="16"/>
      <c r="W110" s="17"/>
      <c r="X110" s="17"/>
      <c r="Y110" s="17"/>
      <c r="Z110" s="17"/>
      <c r="AA110" s="17"/>
      <c r="AB110" s="17"/>
      <c r="AC110" s="17"/>
      <c r="AD110" s="16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</row>
    <row r="111" spans="1:166">
      <c r="A111" s="16"/>
      <c r="B111" s="17"/>
      <c r="C111" s="17"/>
      <c r="D111" s="17"/>
      <c r="E111" s="17"/>
      <c r="F111" s="17"/>
      <c r="G111" s="17"/>
      <c r="H111" s="17"/>
      <c r="I111" s="16"/>
      <c r="J111" s="17"/>
      <c r="K111" s="17"/>
      <c r="L111" s="17"/>
      <c r="M111" s="17"/>
      <c r="N111" s="16"/>
      <c r="O111" s="17"/>
      <c r="P111" s="17"/>
      <c r="Q111" s="17"/>
      <c r="R111" s="17"/>
      <c r="S111" s="17"/>
      <c r="T111" s="17"/>
      <c r="U111" s="17"/>
      <c r="V111" s="16"/>
      <c r="W111" s="17"/>
      <c r="X111" s="17"/>
      <c r="Y111" s="17"/>
      <c r="Z111" s="17"/>
      <c r="AA111" s="17"/>
      <c r="AB111" s="17"/>
      <c r="AC111" s="17"/>
      <c r="AD111" s="16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</row>
    <row r="112" spans="1:166">
      <c r="A112" s="16"/>
      <c r="B112" s="17"/>
      <c r="C112" s="17"/>
      <c r="D112" s="17"/>
      <c r="E112" s="17"/>
      <c r="F112" s="17"/>
      <c r="G112" s="17"/>
      <c r="H112" s="17"/>
      <c r="I112" s="16"/>
      <c r="J112" s="17"/>
      <c r="K112" s="17"/>
      <c r="L112" s="17"/>
      <c r="M112" s="17"/>
      <c r="N112" s="16"/>
      <c r="O112" s="17"/>
      <c r="P112" s="17"/>
      <c r="Q112" s="17"/>
      <c r="R112" s="17"/>
      <c r="S112" s="17"/>
      <c r="T112" s="17"/>
      <c r="U112" s="17"/>
      <c r="V112" s="16"/>
      <c r="W112" s="17"/>
      <c r="X112" s="17"/>
      <c r="Y112" s="17"/>
      <c r="Z112" s="17"/>
      <c r="AA112" s="17"/>
      <c r="AB112" s="17"/>
      <c r="AC112" s="17"/>
      <c r="AD112" s="16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</row>
    <row r="113" spans="1:166">
      <c r="A113" s="16"/>
      <c r="B113" s="17"/>
      <c r="C113" s="17"/>
      <c r="D113" s="17"/>
      <c r="E113" s="17"/>
      <c r="F113" s="17"/>
      <c r="G113" s="17"/>
      <c r="H113" s="17"/>
      <c r="I113" s="16"/>
      <c r="J113" s="17"/>
      <c r="K113" s="17"/>
      <c r="L113" s="17"/>
      <c r="M113" s="17"/>
      <c r="N113" s="16"/>
      <c r="O113" s="17"/>
      <c r="P113" s="17"/>
      <c r="Q113" s="17"/>
      <c r="R113" s="17"/>
      <c r="S113" s="17"/>
      <c r="T113" s="17"/>
      <c r="U113" s="17"/>
      <c r="V113" s="16"/>
      <c r="W113" s="17"/>
      <c r="X113" s="17"/>
      <c r="Y113" s="17"/>
      <c r="Z113" s="17"/>
      <c r="AA113" s="17"/>
      <c r="AB113" s="17"/>
      <c r="AC113" s="17"/>
      <c r="AD113" s="16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</row>
    <row r="114" spans="1:166">
      <c r="A114" s="16"/>
      <c r="B114" s="17"/>
      <c r="C114" s="17"/>
      <c r="D114" s="17"/>
      <c r="E114" s="17"/>
      <c r="F114" s="17"/>
      <c r="G114" s="17"/>
      <c r="H114" s="17"/>
      <c r="I114" s="16"/>
      <c r="J114" s="17"/>
      <c r="K114" s="17"/>
      <c r="L114" s="17"/>
      <c r="M114" s="17"/>
      <c r="N114" s="16"/>
      <c r="O114" s="17"/>
      <c r="P114" s="17"/>
      <c r="Q114" s="17"/>
      <c r="R114" s="17"/>
      <c r="S114" s="17"/>
      <c r="T114" s="17"/>
      <c r="U114" s="17"/>
      <c r="V114" s="16"/>
      <c r="W114" s="17"/>
      <c r="X114" s="17"/>
      <c r="Y114" s="17"/>
      <c r="Z114" s="17"/>
      <c r="AA114" s="17"/>
      <c r="AB114" s="17"/>
      <c r="AC114" s="17"/>
      <c r="AD114" s="16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</row>
    <row r="115" spans="1:166">
      <c r="A115" s="16"/>
      <c r="B115" s="17"/>
      <c r="C115" s="17"/>
      <c r="D115" s="17"/>
      <c r="E115" s="17"/>
      <c r="F115" s="17"/>
      <c r="G115" s="17"/>
      <c r="H115" s="17"/>
      <c r="I115" s="16"/>
      <c r="J115" s="17"/>
      <c r="K115" s="17"/>
      <c r="L115" s="17"/>
      <c r="M115" s="17"/>
      <c r="N115" s="16"/>
      <c r="O115" s="17"/>
      <c r="P115" s="17"/>
      <c r="Q115" s="17"/>
      <c r="R115" s="17"/>
      <c r="S115" s="17"/>
      <c r="T115" s="17"/>
      <c r="U115" s="17"/>
      <c r="V115" s="16"/>
      <c r="W115" s="17"/>
      <c r="X115" s="17"/>
      <c r="Y115" s="17"/>
      <c r="Z115" s="17"/>
      <c r="AA115" s="17"/>
      <c r="AB115" s="17"/>
      <c r="AC115" s="17"/>
      <c r="AD115" s="16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</row>
    <row r="116" spans="1:166">
      <c r="A116" s="16"/>
      <c r="B116" s="17"/>
      <c r="C116" s="17"/>
      <c r="D116" s="17"/>
      <c r="E116" s="17"/>
      <c r="F116" s="17"/>
      <c r="G116" s="17"/>
      <c r="H116" s="17"/>
      <c r="I116" s="16"/>
      <c r="J116" s="17"/>
      <c r="K116" s="17"/>
      <c r="L116" s="17"/>
      <c r="M116" s="17"/>
      <c r="N116" s="16"/>
      <c r="O116" s="17"/>
      <c r="P116" s="17"/>
      <c r="Q116" s="17"/>
      <c r="R116" s="17"/>
      <c r="S116" s="17"/>
      <c r="T116" s="17"/>
      <c r="U116" s="17"/>
      <c r="V116" s="16"/>
      <c r="W116" s="17"/>
      <c r="X116" s="17"/>
      <c r="Y116" s="17"/>
      <c r="Z116" s="17"/>
      <c r="AA116" s="17"/>
      <c r="AB116" s="17"/>
      <c r="AC116" s="17"/>
      <c r="AD116" s="16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</row>
    <row r="117" spans="1:166">
      <c r="A117" s="16"/>
      <c r="B117" s="17"/>
      <c r="C117" s="17"/>
      <c r="D117" s="17"/>
      <c r="E117" s="17"/>
      <c r="F117" s="17"/>
      <c r="G117" s="17"/>
      <c r="H117" s="17"/>
      <c r="I117" s="16"/>
      <c r="J117" s="17"/>
      <c r="K117" s="17"/>
      <c r="L117" s="17"/>
      <c r="M117" s="17"/>
      <c r="N117" s="16"/>
      <c r="O117" s="17"/>
      <c r="P117" s="17"/>
      <c r="Q117" s="17"/>
      <c r="R117" s="17"/>
      <c r="S117" s="17"/>
      <c r="T117" s="17"/>
      <c r="U117" s="17"/>
      <c r="V117" s="16"/>
      <c r="W117" s="17"/>
      <c r="X117" s="17"/>
      <c r="Y117" s="17"/>
      <c r="Z117" s="17"/>
      <c r="AA117" s="17"/>
      <c r="AB117" s="17"/>
      <c r="AC117" s="17"/>
      <c r="AD117" s="16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</row>
    <row r="118" spans="1:166">
      <c r="A118" s="16"/>
      <c r="B118" s="17"/>
      <c r="C118" s="17"/>
      <c r="D118" s="17"/>
      <c r="E118" s="17"/>
      <c r="F118" s="17"/>
      <c r="G118" s="17"/>
      <c r="H118" s="17"/>
      <c r="I118" s="16"/>
      <c r="J118" s="17"/>
      <c r="K118" s="17"/>
      <c r="L118" s="17"/>
      <c r="M118" s="17"/>
      <c r="N118" s="16"/>
      <c r="O118" s="17"/>
      <c r="P118" s="17"/>
      <c r="Q118" s="17"/>
      <c r="R118" s="17"/>
      <c r="S118" s="17"/>
      <c r="T118" s="17"/>
      <c r="U118" s="17"/>
      <c r="V118" s="16"/>
      <c r="W118" s="17"/>
      <c r="X118" s="17"/>
      <c r="Y118" s="17"/>
      <c r="Z118" s="17"/>
      <c r="AA118" s="17"/>
      <c r="AB118" s="17"/>
      <c r="AC118" s="17"/>
      <c r="AD118" s="16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</row>
    <row r="119" spans="1:166">
      <c r="A119" s="16"/>
      <c r="B119" s="17"/>
      <c r="C119" s="17"/>
      <c r="D119" s="17"/>
      <c r="E119" s="17"/>
      <c r="F119" s="17"/>
      <c r="G119" s="17"/>
      <c r="H119" s="17"/>
      <c r="I119" s="16"/>
      <c r="J119" s="17"/>
      <c r="K119" s="17"/>
      <c r="L119" s="17"/>
      <c r="M119" s="17"/>
      <c r="N119" s="16"/>
      <c r="O119" s="17"/>
      <c r="P119" s="17"/>
      <c r="Q119" s="17"/>
      <c r="R119" s="17"/>
      <c r="S119" s="17"/>
      <c r="T119" s="17"/>
      <c r="U119" s="17"/>
      <c r="V119" s="16"/>
      <c r="W119" s="17"/>
      <c r="X119" s="17"/>
      <c r="Y119" s="17"/>
      <c r="Z119" s="17"/>
      <c r="AA119" s="17"/>
      <c r="AB119" s="17"/>
      <c r="AC119" s="17"/>
      <c r="AD119" s="16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</row>
    <row r="120" spans="1:166">
      <c r="A120" s="16"/>
      <c r="B120" s="17"/>
      <c r="C120" s="17"/>
      <c r="D120" s="17"/>
      <c r="E120" s="17"/>
      <c r="F120" s="17"/>
      <c r="G120" s="17"/>
      <c r="H120" s="17"/>
      <c r="I120" s="16"/>
      <c r="J120" s="17"/>
      <c r="K120" s="17"/>
      <c r="L120" s="17"/>
      <c r="M120" s="17"/>
      <c r="N120" s="16"/>
      <c r="O120" s="17"/>
      <c r="P120" s="17"/>
      <c r="Q120" s="17"/>
      <c r="R120" s="17"/>
      <c r="S120" s="17"/>
      <c r="T120" s="17"/>
      <c r="U120" s="17"/>
      <c r="V120" s="16"/>
      <c r="W120" s="17"/>
      <c r="X120" s="17"/>
      <c r="Y120" s="17"/>
      <c r="Z120" s="17"/>
      <c r="AA120" s="17"/>
      <c r="AB120" s="17"/>
      <c r="AC120" s="17"/>
      <c r="AD120" s="16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</row>
    <row r="121" spans="1:166">
      <c r="A121" s="16"/>
      <c r="B121" s="17"/>
      <c r="C121" s="17"/>
      <c r="D121" s="17"/>
      <c r="E121" s="17"/>
      <c r="F121" s="17"/>
      <c r="G121" s="17"/>
      <c r="H121" s="17"/>
      <c r="I121" s="16"/>
      <c r="J121" s="17"/>
      <c r="K121" s="17"/>
      <c r="L121" s="17"/>
      <c r="M121" s="17"/>
      <c r="N121" s="16"/>
      <c r="O121" s="17"/>
      <c r="P121" s="17"/>
      <c r="Q121" s="17"/>
      <c r="R121" s="17"/>
      <c r="S121" s="17"/>
      <c r="T121" s="17"/>
      <c r="U121" s="17"/>
      <c r="V121" s="16"/>
      <c r="W121" s="17"/>
      <c r="X121" s="17"/>
      <c r="Y121" s="17"/>
      <c r="Z121" s="17"/>
      <c r="AA121" s="17"/>
      <c r="AB121" s="17"/>
      <c r="AC121" s="17"/>
      <c r="AD121" s="16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</row>
    <row r="122" spans="1:166">
      <c r="A122" s="16"/>
      <c r="B122" s="17"/>
      <c r="C122" s="17"/>
      <c r="D122" s="17"/>
      <c r="E122" s="17"/>
      <c r="F122" s="17"/>
      <c r="G122" s="17"/>
      <c r="H122" s="17"/>
      <c r="I122" s="16"/>
      <c r="J122" s="17"/>
      <c r="K122" s="17"/>
      <c r="L122" s="17"/>
      <c r="M122" s="17"/>
      <c r="N122" s="16"/>
      <c r="O122" s="17"/>
      <c r="P122" s="17"/>
      <c r="Q122" s="17"/>
      <c r="R122" s="17"/>
      <c r="S122" s="17"/>
      <c r="T122" s="17"/>
      <c r="U122" s="17"/>
      <c r="V122" s="16"/>
      <c r="W122" s="17"/>
      <c r="X122" s="17"/>
      <c r="Y122" s="17"/>
      <c r="Z122" s="17"/>
      <c r="AA122" s="17"/>
      <c r="AB122" s="17"/>
      <c r="AC122" s="17"/>
      <c r="AD122" s="16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</row>
    <row r="123" spans="1:166">
      <c r="A123" s="16"/>
      <c r="B123" s="17"/>
      <c r="C123" s="17"/>
      <c r="D123" s="17"/>
      <c r="E123" s="17"/>
      <c r="F123" s="17"/>
      <c r="G123" s="17"/>
      <c r="H123" s="17"/>
      <c r="I123" s="16"/>
      <c r="J123" s="17"/>
      <c r="K123" s="17"/>
      <c r="L123" s="17"/>
      <c r="M123" s="17"/>
      <c r="N123" s="16"/>
      <c r="O123" s="17"/>
      <c r="P123" s="17"/>
      <c r="Q123" s="17"/>
      <c r="R123" s="17"/>
      <c r="S123" s="17"/>
      <c r="T123" s="17"/>
      <c r="U123" s="17"/>
      <c r="V123" s="16"/>
      <c r="W123" s="17"/>
      <c r="X123" s="17"/>
      <c r="Y123" s="17"/>
      <c r="Z123" s="17"/>
      <c r="AA123" s="17"/>
      <c r="AB123" s="17"/>
      <c r="AC123" s="17"/>
      <c r="AD123" s="16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</row>
    <row r="124" spans="1:166">
      <c r="A124" s="16"/>
      <c r="B124" s="17"/>
      <c r="C124" s="17"/>
      <c r="D124" s="17"/>
      <c r="E124" s="17"/>
      <c r="F124" s="17"/>
      <c r="G124" s="17"/>
      <c r="H124" s="17"/>
      <c r="I124" s="16"/>
      <c r="J124" s="17"/>
      <c r="K124" s="17"/>
      <c r="L124" s="17"/>
      <c r="M124" s="17"/>
      <c r="N124" s="16"/>
      <c r="O124" s="17"/>
      <c r="P124" s="17"/>
      <c r="Q124" s="17"/>
      <c r="R124" s="17"/>
      <c r="S124" s="17"/>
      <c r="T124" s="17"/>
      <c r="U124" s="17"/>
      <c r="V124" s="16"/>
      <c r="W124" s="17"/>
      <c r="X124" s="17"/>
      <c r="Y124" s="17"/>
      <c r="Z124" s="17"/>
      <c r="AA124" s="17"/>
      <c r="AB124" s="17"/>
      <c r="AC124" s="17"/>
      <c r="AD124" s="16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</row>
    <row r="125" spans="1:166">
      <c r="A125" s="16"/>
      <c r="B125" s="17"/>
      <c r="C125" s="17"/>
      <c r="D125" s="17"/>
      <c r="E125" s="17"/>
      <c r="F125" s="17"/>
      <c r="G125" s="17"/>
      <c r="H125" s="17"/>
      <c r="I125" s="16"/>
      <c r="J125" s="17"/>
      <c r="K125" s="17"/>
      <c r="L125" s="17"/>
      <c r="M125" s="17"/>
      <c r="N125" s="16"/>
      <c r="O125" s="17"/>
      <c r="P125" s="17"/>
      <c r="Q125" s="17"/>
      <c r="R125" s="17"/>
      <c r="S125" s="17"/>
      <c r="T125" s="17"/>
      <c r="U125" s="17"/>
      <c r="V125" s="16"/>
      <c r="W125" s="17"/>
      <c r="X125" s="17"/>
      <c r="Y125" s="17"/>
      <c r="Z125" s="17"/>
      <c r="AA125" s="17"/>
      <c r="AB125" s="17"/>
      <c r="AC125" s="17"/>
      <c r="AD125" s="16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</row>
    <row r="126" spans="1:166">
      <c r="A126" s="16"/>
      <c r="B126" s="17"/>
      <c r="C126" s="17"/>
      <c r="D126" s="17"/>
      <c r="E126" s="17"/>
      <c r="F126" s="17"/>
      <c r="G126" s="17"/>
      <c r="H126" s="17"/>
      <c r="I126" s="16"/>
      <c r="J126" s="17"/>
      <c r="K126" s="17"/>
      <c r="L126" s="17"/>
      <c r="M126" s="17"/>
      <c r="N126" s="16"/>
      <c r="O126" s="17"/>
      <c r="P126" s="17"/>
      <c r="Q126" s="17"/>
      <c r="R126" s="17"/>
      <c r="S126" s="17"/>
      <c r="T126" s="17"/>
      <c r="U126" s="17"/>
      <c r="V126" s="16"/>
      <c r="W126" s="17"/>
      <c r="X126" s="17"/>
      <c r="Y126" s="17"/>
      <c r="Z126" s="17"/>
      <c r="AA126" s="17"/>
      <c r="AB126" s="17"/>
      <c r="AC126" s="17"/>
      <c r="AD126" s="16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</row>
    <row r="127" spans="1:166">
      <c r="A127" s="16"/>
      <c r="B127" s="17"/>
      <c r="C127" s="17"/>
      <c r="D127" s="17"/>
      <c r="E127" s="17"/>
      <c r="F127" s="17"/>
      <c r="G127" s="17"/>
      <c r="H127" s="17"/>
      <c r="I127" s="16"/>
      <c r="J127" s="17"/>
      <c r="K127" s="17"/>
      <c r="L127" s="17"/>
      <c r="M127" s="17"/>
      <c r="N127" s="16"/>
      <c r="O127" s="17"/>
      <c r="P127" s="17"/>
      <c r="Q127" s="17"/>
      <c r="R127" s="17"/>
      <c r="S127" s="17"/>
      <c r="T127" s="17"/>
      <c r="U127" s="17"/>
      <c r="V127" s="16"/>
      <c r="W127" s="17"/>
      <c r="X127" s="17"/>
      <c r="Y127" s="17"/>
      <c r="Z127" s="17"/>
      <c r="AA127" s="17"/>
      <c r="AB127" s="17"/>
      <c r="AC127" s="17"/>
      <c r="AD127" s="16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</row>
    <row r="128" spans="1:166">
      <c r="A128" s="16"/>
      <c r="B128" s="17"/>
      <c r="C128" s="17"/>
      <c r="D128" s="17"/>
      <c r="E128" s="17"/>
      <c r="F128" s="17"/>
      <c r="G128" s="17"/>
      <c r="H128" s="17"/>
      <c r="I128" s="16"/>
      <c r="J128" s="17"/>
      <c r="K128" s="17"/>
      <c r="L128" s="17"/>
      <c r="M128" s="17"/>
      <c r="N128" s="16"/>
      <c r="O128" s="17"/>
      <c r="P128" s="17"/>
      <c r="Q128" s="17"/>
      <c r="R128" s="17"/>
      <c r="S128" s="17"/>
      <c r="T128" s="17"/>
      <c r="U128" s="17"/>
      <c r="V128" s="16"/>
      <c r="W128" s="17"/>
      <c r="X128" s="17"/>
      <c r="Y128" s="17"/>
      <c r="Z128" s="17"/>
      <c r="AA128" s="17"/>
      <c r="AB128" s="17"/>
      <c r="AC128" s="17"/>
      <c r="AD128" s="16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</row>
    <row r="129" spans="1:166">
      <c r="A129" s="16"/>
      <c r="B129" s="17"/>
      <c r="C129" s="17"/>
      <c r="D129" s="17"/>
      <c r="E129" s="17"/>
      <c r="F129" s="17"/>
      <c r="G129" s="17"/>
      <c r="H129" s="17"/>
      <c r="I129" s="16"/>
      <c r="J129" s="17"/>
      <c r="K129" s="17"/>
      <c r="L129" s="17"/>
      <c r="M129" s="17"/>
      <c r="N129" s="16"/>
      <c r="O129" s="17"/>
      <c r="P129" s="17"/>
      <c r="Q129" s="17"/>
      <c r="R129" s="17"/>
      <c r="S129" s="17"/>
      <c r="T129" s="17"/>
      <c r="U129" s="17"/>
      <c r="V129" s="16"/>
      <c r="W129" s="17"/>
      <c r="X129" s="17"/>
      <c r="Y129" s="17"/>
      <c r="Z129" s="17"/>
      <c r="AA129" s="17"/>
      <c r="AB129" s="17"/>
      <c r="AC129" s="17"/>
      <c r="AD129" s="16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</row>
    <row r="130" spans="1:166">
      <c r="A130" s="16"/>
      <c r="B130" s="17"/>
      <c r="C130" s="17"/>
      <c r="D130" s="17"/>
      <c r="E130" s="17"/>
      <c r="F130" s="17"/>
      <c r="G130" s="17"/>
      <c r="H130" s="17"/>
      <c r="I130" s="16"/>
      <c r="J130" s="17"/>
      <c r="K130" s="17"/>
      <c r="L130" s="17"/>
      <c r="M130" s="17"/>
      <c r="N130" s="16"/>
      <c r="O130" s="17"/>
      <c r="P130" s="17"/>
      <c r="Q130" s="17"/>
      <c r="R130" s="17"/>
      <c r="S130" s="17"/>
      <c r="T130" s="17"/>
      <c r="U130" s="17"/>
      <c r="V130" s="16"/>
      <c r="W130" s="17"/>
      <c r="X130" s="17"/>
      <c r="Y130" s="17"/>
      <c r="Z130" s="17"/>
      <c r="AA130" s="17"/>
      <c r="AB130" s="17"/>
      <c r="AC130" s="17"/>
      <c r="AD130" s="16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</row>
    <row r="131" spans="1:166">
      <c r="A131" s="16"/>
      <c r="B131" s="17"/>
      <c r="C131" s="17"/>
      <c r="D131" s="17"/>
      <c r="E131" s="17"/>
      <c r="F131" s="17"/>
      <c r="G131" s="17"/>
      <c r="H131" s="17"/>
      <c r="I131" s="16"/>
      <c r="J131" s="17"/>
      <c r="K131" s="17"/>
      <c r="L131" s="17"/>
      <c r="M131" s="17"/>
      <c r="N131" s="16"/>
      <c r="O131" s="17"/>
      <c r="P131" s="17"/>
      <c r="Q131" s="17"/>
      <c r="R131" s="17"/>
      <c r="S131" s="17"/>
      <c r="T131" s="17"/>
      <c r="U131" s="17"/>
      <c r="V131" s="16"/>
      <c r="W131" s="17"/>
      <c r="X131" s="17"/>
      <c r="Y131" s="17"/>
      <c r="Z131" s="17"/>
      <c r="AA131" s="17"/>
      <c r="AB131" s="17"/>
      <c r="AC131" s="17"/>
      <c r="AD131" s="16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</row>
    <row r="132" spans="1:166">
      <c r="A132" s="16"/>
      <c r="B132" s="17"/>
      <c r="C132" s="17"/>
      <c r="D132" s="17"/>
      <c r="E132" s="17"/>
      <c r="F132" s="17"/>
      <c r="G132" s="17"/>
      <c r="H132" s="17"/>
      <c r="I132" s="16"/>
      <c r="J132" s="17"/>
      <c r="K132" s="17"/>
      <c r="L132" s="17"/>
      <c r="M132" s="17"/>
      <c r="N132" s="16"/>
      <c r="O132" s="17"/>
      <c r="P132" s="17"/>
      <c r="Q132" s="17"/>
      <c r="R132" s="17"/>
      <c r="S132" s="17"/>
      <c r="T132" s="17"/>
      <c r="U132" s="17"/>
      <c r="V132" s="16"/>
      <c r="W132" s="17"/>
      <c r="X132" s="17"/>
      <c r="Y132" s="17"/>
      <c r="Z132" s="17"/>
      <c r="AA132" s="17"/>
      <c r="AB132" s="17"/>
      <c r="AC132" s="17"/>
      <c r="AD132" s="16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</row>
    <row r="133" spans="1:166">
      <c r="A133" s="16"/>
      <c r="B133" s="17"/>
      <c r="C133" s="17"/>
      <c r="D133" s="17"/>
      <c r="E133" s="17"/>
      <c r="F133" s="17"/>
      <c r="G133" s="17"/>
      <c r="H133" s="17"/>
      <c r="I133" s="16"/>
      <c r="J133" s="17"/>
      <c r="K133" s="17"/>
      <c r="L133" s="17"/>
      <c r="M133" s="17"/>
      <c r="N133" s="16"/>
      <c r="O133" s="17"/>
      <c r="P133" s="17"/>
      <c r="Q133" s="17"/>
      <c r="R133" s="17"/>
      <c r="S133" s="17"/>
      <c r="T133" s="17"/>
      <c r="U133" s="17"/>
      <c r="V133" s="16"/>
      <c r="W133" s="17"/>
      <c r="X133" s="17"/>
      <c r="Y133" s="17"/>
      <c r="Z133" s="17"/>
      <c r="AA133" s="17"/>
      <c r="AB133" s="17"/>
      <c r="AC133" s="17"/>
      <c r="AD133" s="16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</row>
    <row r="134" spans="1:166">
      <c r="A134" s="16"/>
      <c r="B134" s="17"/>
      <c r="C134" s="17"/>
      <c r="D134" s="17"/>
      <c r="E134" s="17"/>
      <c r="F134" s="17"/>
      <c r="G134" s="17"/>
      <c r="H134" s="17"/>
      <c r="I134" s="16"/>
      <c r="J134" s="17"/>
      <c r="K134" s="17"/>
      <c r="L134" s="17"/>
      <c r="M134" s="17"/>
      <c r="N134" s="16"/>
      <c r="O134" s="17"/>
      <c r="P134" s="17"/>
      <c r="Q134" s="17"/>
      <c r="R134" s="17"/>
      <c r="S134" s="17"/>
      <c r="T134" s="17"/>
      <c r="U134" s="17"/>
      <c r="V134" s="16"/>
      <c r="W134" s="17"/>
      <c r="X134" s="17"/>
      <c r="Y134" s="17"/>
      <c r="Z134" s="17"/>
      <c r="AA134" s="17"/>
      <c r="AB134" s="17"/>
      <c r="AC134" s="17"/>
      <c r="AD134" s="16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</row>
    <row r="135" spans="1:166">
      <c r="A135" s="16"/>
      <c r="B135" s="17"/>
      <c r="C135" s="17"/>
      <c r="D135" s="17"/>
      <c r="E135" s="17"/>
      <c r="F135" s="17"/>
      <c r="G135" s="17"/>
      <c r="H135" s="17"/>
      <c r="I135" s="16"/>
      <c r="J135" s="17"/>
      <c r="K135" s="17"/>
      <c r="L135" s="17"/>
      <c r="M135" s="17"/>
      <c r="N135" s="16"/>
      <c r="O135" s="17"/>
      <c r="P135" s="17"/>
      <c r="Q135" s="17"/>
      <c r="R135" s="17"/>
      <c r="S135" s="17"/>
      <c r="T135" s="17"/>
      <c r="U135" s="17"/>
      <c r="V135" s="16"/>
      <c r="W135" s="17"/>
      <c r="X135" s="17"/>
      <c r="Y135" s="17"/>
      <c r="Z135" s="17"/>
      <c r="AA135" s="17"/>
      <c r="AB135" s="17"/>
      <c r="AC135" s="17"/>
      <c r="AD135" s="16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</row>
    <row r="136" spans="1:166">
      <c r="A136" s="16"/>
      <c r="B136" s="17"/>
      <c r="C136" s="17"/>
      <c r="D136" s="17"/>
      <c r="E136" s="17"/>
      <c r="F136" s="17"/>
      <c r="G136" s="17"/>
      <c r="H136" s="17"/>
      <c r="I136" s="16"/>
      <c r="J136" s="17"/>
      <c r="K136" s="17"/>
      <c r="L136" s="17"/>
      <c r="M136" s="17"/>
      <c r="N136" s="16"/>
      <c r="O136" s="17"/>
      <c r="P136" s="17"/>
      <c r="Q136" s="17"/>
      <c r="R136" s="17"/>
      <c r="S136" s="17"/>
      <c r="T136" s="17"/>
      <c r="U136" s="17"/>
      <c r="V136" s="16"/>
      <c r="W136" s="17"/>
      <c r="X136" s="17"/>
      <c r="Y136" s="17"/>
      <c r="Z136" s="17"/>
      <c r="AA136" s="17"/>
      <c r="AB136" s="17"/>
      <c r="AC136" s="17"/>
      <c r="AD136" s="16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</row>
    <row r="137" spans="1:166">
      <c r="A137" s="16"/>
      <c r="B137" s="17"/>
      <c r="C137" s="17"/>
      <c r="D137" s="17"/>
      <c r="E137" s="17"/>
      <c r="F137" s="17"/>
      <c r="G137" s="17"/>
      <c r="H137" s="17"/>
      <c r="I137" s="16"/>
      <c r="J137" s="17"/>
      <c r="K137" s="17"/>
      <c r="L137" s="17"/>
      <c r="M137" s="17"/>
      <c r="N137" s="16"/>
      <c r="O137" s="17"/>
      <c r="P137" s="17"/>
      <c r="Q137" s="17"/>
      <c r="R137" s="17"/>
      <c r="S137" s="17"/>
      <c r="T137" s="17"/>
      <c r="U137" s="17"/>
      <c r="V137" s="16"/>
      <c r="W137" s="17"/>
      <c r="X137" s="17"/>
      <c r="Y137" s="17"/>
      <c r="Z137" s="17"/>
      <c r="AA137" s="17"/>
      <c r="AB137" s="17"/>
      <c r="AC137" s="17"/>
      <c r="AD137" s="16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</row>
    <row r="138" spans="1:166">
      <c r="A138" s="16"/>
      <c r="B138" s="17"/>
      <c r="C138" s="17"/>
      <c r="D138" s="17"/>
      <c r="E138" s="17"/>
      <c r="F138" s="17"/>
      <c r="G138" s="17"/>
      <c r="H138" s="17"/>
      <c r="I138" s="16"/>
      <c r="J138" s="17"/>
      <c r="K138" s="17"/>
      <c r="L138" s="17"/>
      <c r="M138" s="17"/>
      <c r="N138" s="16"/>
      <c r="O138" s="17"/>
      <c r="P138" s="17"/>
      <c r="Q138" s="17"/>
      <c r="R138" s="17"/>
      <c r="S138" s="17"/>
      <c r="T138" s="17"/>
      <c r="U138" s="17"/>
      <c r="V138" s="16"/>
      <c r="W138" s="17"/>
      <c r="X138" s="17"/>
      <c r="Y138" s="17"/>
      <c r="Z138" s="17"/>
      <c r="AA138" s="17"/>
      <c r="AB138" s="17"/>
      <c r="AC138" s="17"/>
      <c r="AD138" s="16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</row>
    <row r="139" spans="1:166">
      <c r="A139" s="16"/>
      <c r="B139" s="17"/>
      <c r="C139" s="17"/>
      <c r="D139" s="17"/>
      <c r="E139" s="17"/>
      <c r="F139" s="17"/>
      <c r="G139" s="17"/>
      <c r="H139" s="17"/>
      <c r="I139" s="16"/>
      <c r="J139" s="17"/>
      <c r="K139" s="17"/>
      <c r="L139" s="17"/>
      <c r="M139" s="17"/>
      <c r="N139" s="16"/>
      <c r="O139" s="17"/>
      <c r="P139" s="17"/>
      <c r="Q139" s="17"/>
      <c r="R139" s="17"/>
      <c r="S139" s="17"/>
      <c r="T139" s="17"/>
      <c r="U139" s="17"/>
      <c r="V139" s="16"/>
      <c r="W139" s="17"/>
      <c r="X139" s="17"/>
      <c r="Y139" s="17"/>
      <c r="Z139" s="17"/>
      <c r="AA139" s="17"/>
      <c r="AB139" s="17"/>
      <c r="AC139" s="17"/>
      <c r="AD139" s="16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</row>
    <row r="140" spans="1:166">
      <c r="A140" s="16"/>
      <c r="B140" s="17"/>
      <c r="C140" s="17"/>
      <c r="D140" s="17"/>
      <c r="E140" s="17"/>
      <c r="F140" s="17"/>
      <c r="G140" s="17"/>
      <c r="H140" s="17"/>
      <c r="I140" s="16"/>
      <c r="J140" s="17"/>
      <c r="K140" s="17"/>
      <c r="L140" s="17"/>
      <c r="M140" s="17"/>
      <c r="N140" s="16"/>
      <c r="O140" s="17"/>
      <c r="P140" s="17"/>
      <c r="Q140" s="17"/>
      <c r="R140" s="17"/>
      <c r="S140" s="17"/>
      <c r="T140" s="17"/>
      <c r="U140" s="17"/>
      <c r="V140" s="16"/>
      <c r="W140" s="17"/>
      <c r="X140" s="17"/>
      <c r="Y140" s="17"/>
      <c r="Z140" s="17"/>
      <c r="AA140" s="17"/>
      <c r="AB140" s="17"/>
      <c r="AC140" s="17"/>
      <c r="AD140" s="16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</row>
    <row r="141" spans="1:166">
      <c r="A141" s="16"/>
      <c r="B141" s="17"/>
      <c r="C141" s="17"/>
      <c r="D141" s="17"/>
      <c r="E141" s="17"/>
      <c r="F141" s="17"/>
      <c r="G141" s="17"/>
      <c r="H141" s="17"/>
      <c r="I141" s="16"/>
      <c r="J141" s="17"/>
      <c r="K141" s="17"/>
      <c r="L141" s="17"/>
      <c r="M141" s="17"/>
      <c r="N141" s="16"/>
      <c r="O141" s="17"/>
      <c r="P141" s="17"/>
      <c r="Q141" s="17"/>
      <c r="R141" s="17"/>
      <c r="S141" s="17"/>
      <c r="T141" s="17"/>
      <c r="U141" s="17"/>
      <c r="V141" s="16"/>
      <c r="W141" s="17"/>
      <c r="X141" s="17"/>
      <c r="Y141" s="17"/>
      <c r="Z141" s="17"/>
      <c r="AA141" s="17"/>
      <c r="AB141" s="17"/>
      <c r="AC141" s="17"/>
      <c r="AD141" s="16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</row>
    <row r="142" spans="1:166">
      <c r="A142" s="16"/>
      <c r="B142" s="17"/>
      <c r="C142" s="17"/>
      <c r="D142" s="17"/>
      <c r="E142" s="17"/>
      <c r="F142" s="17"/>
      <c r="G142" s="17"/>
      <c r="H142" s="17"/>
      <c r="I142" s="16"/>
      <c r="J142" s="17"/>
      <c r="K142" s="17"/>
      <c r="L142" s="17"/>
      <c r="M142" s="17"/>
      <c r="N142" s="16"/>
      <c r="O142" s="17"/>
      <c r="P142" s="17"/>
      <c r="Q142" s="17"/>
      <c r="R142" s="17"/>
      <c r="S142" s="17"/>
      <c r="T142" s="17"/>
      <c r="U142" s="17"/>
      <c r="V142" s="16"/>
      <c r="W142" s="17"/>
      <c r="X142" s="17"/>
      <c r="Y142" s="17"/>
      <c r="Z142" s="17"/>
      <c r="AA142" s="17"/>
      <c r="AB142" s="17"/>
      <c r="AC142" s="17"/>
      <c r="AD142" s="16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</row>
    <row r="143" spans="1:166">
      <c r="A143" s="16"/>
      <c r="B143" s="17"/>
      <c r="C143" s="17"/>
      <c r="D143" s="17"/>
      <c r="E143" s="17"/>
      <c r="F143" s="17"/>
      <c r="G143" s="17"/>
      <c r="H143" s="17"/>
      <c r="I143" s="16"/>
      <c r="J143" s="17"/>
      <c r="K143" s="17"/>
      <c r="L143" s="17"/>
      <c r="M143" s="17"/>
      <c r="N143" s="16"/>
      <c r="O143" s="17"/>
      <c r="P143" s="17"/>
      <c r="Q143" s="17"/>
      <c r="R143" s="17"/>
      <c r="S143" s="17"/>
      <c r="T143" s="17"/>
      <c r="U143" s="17"/>
      <c r="V143" s="16"/>
      <c r="W143" s="17"/>
      <c r="X143" s="17"/>
      <c r="Y143" s="17"/>
      <c r="Z143" s="17"/>
      <c r="AA143" s="17"/>
      <c r="AB143" s="17"/>
      <c r="AC143" s="17"/>
      <c r="AD143" s="16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</row>
    <row r="144" spans="1:166">
      <c r="A144" s="16"/>
      <c r="B144" s="17"/>
      <c r="C144" s="17"/>
      <c r="D144" s="17"/>
      <c r="E144" s="17"/>
      <c r="F144" s="17"/>
      <c r="G144" s="17"/>
      <c r="H144" s="17"/>
      <c r="I144" s="16"/>
      <c r="J144" s="17"/>
      <c r="K144" s="17"/>
      <c r="L144" s="17"/>
      <c r="M144" s="17"/>
      <c r="N144" s="16"/>
      <c r="O144" s="17"/>
      <c r="P144" s="17"/>
      <c r="Q144" s="17"/>
      <c r="R144" s="17"/>
      <c r="S144" s="17"/>
      <c r="T144" s="17"/>
      <c r="U144" s="17"/>
      <c r="V144" s="16"/>
      <c r="W144" s="17"/>
      <c r="X144" s="17"/>
      <c r="Y144" s="17"/>
      <c r="Z144" s="17"/>
      <c r="AA144" s="17"/>
      <c r="AB144" s="17"/>
      <c r="AC144" s="17"/>
      <c r="AD144" s="16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</row>
    <row r="145" spans="1:166">
      <c r="A145" s="16"/>
      <c r="B145" s="17"/>
      <c r="C145" s="17"/>
      <c r="D145" s="17"/>
      <c r="E145" s="17"/>
      <c r="F145" s="17"/>
      <c r="G145" s="17"/>
      <c r="H145" s="17"/>
      <c r="I145" s="16"/>
      <c r="J145" s="17"/>
      <c r="K145" s="17"/>
      <c r="L145" s="17"/>
      <c r="M145" s="17"/>
      <c r="N145" s="16"/>
      <c r="O145" s="17"/>
      <c r="P145" s="17"/>
      <c r="Q145" s="17"/>
      <c r="R145" s="17"/>
      <c r="S145" s="17"/>
      <c r="T145" s="17"/>
      <c r="U145" s="17"/>
      <c r="V145" s="16"/>
      <c r="W145" s="17"/>
      <c r="X145" s="17"/>
      <c r="Y145" s="17"/>
      <c r="Z145" s="17"/>
      <c r="AA145" s="17"/>
      <c r="AB145" s="17"/>
      <c r="AC145" s="17"/>
      <c r="AD145" s="16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</row>
    <row r="146" spans="1:166">
      <c r="A146" s="16"/>
      <c r="B146" s="17"/>
      <c r="C146" s="17"/>
      <c r="D146" s="17"/>
      <c r="E146" s="17"/>
      <c r="F146" s="17"/>
      <c r="G146" s="17"/>
      <c r="H146" s="17"/>
      <c r="I146" s="16"/>
      <c r="J146" s="17"/>
      <c r="K146" s="17"/>
      <c r="L146" s="17"/>
      <c r="M146" s="17"/>
      <c r="N146" s="16"/>
      <c r="O146" s="17"/>
      <c r="P146" s="17"/>
      <c r="Q146" s="17"/>
      <c r="R146" s="17"/>
      <c r="S146" s="17"/>
      <c r="T146" s="17"/>
      <c r="U146" s="17"/>
      <c r="V146" s="16"/>
      <c r="W146" s="17"/>
      <c r="X146" s="17"/>
      <c r="Y146" s="17"/>
      <c r="Z146" s="17"/>
      <c r="AA146" s="17"/>
      <c r="AB146" s="17"/>
      <c r="AC146" s="17"/>
      <c r="AD146" s="16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</row>
    <row r="147" spans="1:166">
      <c r="A147" s="16"/>
      <c r="B147" s="17"/>
      <c r="C147" s="17"/>
      <c r="D147" s="17"/>
      <c r="E147" s="17"/>
      <c r="F147" s="17"/>
      <c r="G147" s="17"/>
      <c r="H147" s="17"/>
      <c r="I147" s="16"/>
      <c r="J147" s="17"/>
      <c r="K147" s="17"/>
      <c r="L147" s="17"/>
      <c r="M147" s="17"/>
      <c r="N147" s="16"/>
      <c r="O147" s="17"/>
      <c r="P147" s="17"/>
      <c r="Q147" s="17"/>
      <c r="R147" s="17"/>
      <c r="S147" s="17"/>
      <c r="T147" s="17"/>
      <c r="U147" s="17"/>
      <c r="V147" s="16"/>
      <c r="W147" s="17"/>
      <c r="X147" s="17"/>
      <c r="Y147" s="17"/>
      <c r="Z147" s="17"/>
      <c r="AA147" s="17"/>
      <c r="AB147" s="17"/>
      <c r="AC147" s="17"/>
      <c r="AD147" s="16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</row>
    <row r="148" spans="1:166">
      <c r="A148" s="16"/>
      <c r="B148" s="17"/>
      <c r="C148" s="17"/>
      <c r="D148" s="17"/>
      <c r="E148" s="17"/>
      <c r="F148" s="17"/>
      <c r="G148" s="17"/>
      <c r="H148" s="17"/>
      <c r="I148" s="16"/>
      <c r="J148" s="17"/>
      <c r="K148" s="17"/>
      <c r="L148" s="17"/>
      <c r="M148" s="17"/>
      <c r="N148" s="16"/>
      <c r="O148" s="17"/>
      <c r="P148" s="17"/>
      <c r="Q148" s="17"/>
      <c r="R148" s="17"/>
      <c r="S148" s="17"/>
      <c r="T148" s="17"/>
      <c r="U148" s="17"/>
      <c r="V148" s="16"/>
      <c r="W148" s="17"/>
      <c r="X148" s="17"/>
      <c r="Y148" s="17"/>
      <c r="Z148" s="17"/>
      <c r="AA148" s="17"/>
      <c r="AB148" s="17"/>
      <c r="AC148" s="17"/>
      <c r="AD148" s="16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</row>
    <row r="149" spans="1:166">
      <c r="A149" s="16"/>
      <c r="B149" s="17"/>
      <c r="C149" s="17"/>
      <c r="D149" s="17"/>
      <c r="E149" s="17"/>
      <c r="F149" s="17"/>
      <c r="G149" s="17"/>
      <c r="H149" s="17"/>
      <c r="I149" s="16"/>
      <c r="J149" s="17"/>
      <c r="K149" s="17"/>
      <c r="L149" s="17"/>
      <c r="M149" s="17"/>
      <c r="N149" s="16"/>
      <c r="O149" s="17"/>
      <c r="P149" s="17"/>
      <c r="Q149" s="17"/>
      <c r="R149" s="17"/>
      <c r="S149" s="17"/>
      <c r="T149" s="17"/>
      <c r="U149" s="17"/>
      <c r="V149" s="16"/>
      <c r="W149" s="17"/>
      <c r="X149" s="17"/>
      <c r="Y149" s="17"/>
      <c r="Z149" s="17"/>
      <c r="AA149" s="17"/>
      <c r="AB149" s="17"/>
      <c r="AC149" s="17"/>
      <c r="AD149" s="16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</row>
    <row r="150" spans="1:166">
      <c r="A150" s="16"/>
      <c r="B150" s="17"/>
      <c r="C150" s="17"/>
      <c r="D150" s="17"/>
      <c r="E150" s="17"/>
      <c r="F150" s="17"/>
      <c r="G150" s="17"/>
      <c r="H150" s="17"/>
      <c r="I150" s="16"/>
      <c r="J150" s="17"/>
      <c r="K150" s="17"/>
      <c r="L150" s="17"/>
      <c r="M150" s="17"/>
      <c r="N150" s="16"/>
      <c r="O150" s="17"/>
      <c r="P150" s="17"/>
      <c r="Q150" s="17"/>
      <c r="R150" s="17"/>
      <c r="S150" s="17"/>
      <c r="T150" s="17"/>
      <c r="U150" s="17"/>
      <c r="V150" s="16"/>
      <c r="W150" s="17"/>
      <c r="X150" s="17"/>
      <c r="Y150" s="17"/>
      <c r="Z150" s="17"/>
      <c r="AA150" s="17"/>
      <c r="AB150" s="17"/>
      <c r="AC150" s="17"/>
      <c r="AD150" s="16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</row>
    <row r="151" spans="1:166">
      <c r="A151" s="16"/>
      <c r="B151" s="17"/>
      <c r="C151" s="17"/>
      <c r="D151" s="17"/>
      <c r="E151" s="17"/>
      <c r="F151" s="17"/>
      <c r="G151" s="17"/>
      <c r="H151" s="17"/>
      <c r="I151" s="16"/>
      <c r="J151" s="17"/>
      <c r="K151" s="17"/>
      <c r="L151" s="17"/>
      <c r="M151" s="17"/>
      <c r="N151" s="16"/>
      <c r="O151" s="17"/>
      <c r="P151" s="17"/>
      <c r="Q151" s="17"/>
      <c r="R151" s="17"/>
      <c r="S151" s="17"/>
      <c r="T151" s="17"/>
      <c r="U151" s="17"/>
      <c r="V151" s="16"/>
      <c r="W151" s="17"/>
      <c r="X151" s="17"/>
      <c r="Y151" s="17"/>
      <c r="Z151" s="17"/>
      <c r="AA151" s="17"/>
      <c r="AB151" s="17"/>
      <c r="AC151" s="17"/>
      <c r="AD151" s="16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</row>
    <row r="152" spans="1:166">
      <c r="A152" s="16"/>
      <c r="B152" s="17"/>
      <c r="C152" s="17"/>
      <c r="D152" s="17"/>
      <c r="E152" s="17"/>
      <c r="F152" s="17"/>
      <c r="G152" s="17"/>
      <c r="H152" s="17"/>
      <c r="I152" s="16"/>
      <c r="J152" s="17"/>
      <c r="K152" s="17"/>
      <c r="L152" s="17"/>
      <c r="M152" s="17"/>
      <c r="N152" s="16"/>
      <c r="O152" s="17"/>
      <c r="P152" s="17"/>
      <c r="Q152" s="17"/>
      <c r="R152" s="17"/>
      <c r="S152" s="17"/>
      <c r="T152" s="17"/>
      <c r="U152" s="17"/>
      <c r="V152" s="16"/>
      <c r="W152" s="17"/>
      <c r="X152" s="17"/>
      <c r="Y152" s="17"/>
      <c r="Z152" s="17"/>
      <c r="AA152" s="17"/>
      <c r="AB152" s="17"/>
      <c r="AC152" s="17"/>
      <c r="AD152" s="16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</row>
    <row r="153" spans="1:166">
      <c r="A153" s="16"/>
      <c r="B153" s="17"/>
      <c r="C153" s="17"/>
      <c r="D153" s="17"/>
      <c r="E153" s="17"/>
      <c r="F153" s="17"/>
      <c r="G153" s="17"/>
      <c r="H153" s="17"/>
      <c r="I153" s="16"/>
      <c r="J153" s="17"/>
      <c r="K153" s="17"/>
      <c r="L153" s="17"/>
      <c r="M153" s="17"/>
      <c r="N153" s="16"/>
      <c r="O153" s="17"/>
      <c r="P153" s="17"/>
      <c r="Q153" s="17"/>
      <c r="R153" s="17"/>
      <c r="S153" s="17"/>
      <c r="T153" s="17"/>
      <c r="U153" s="17"/>
      <c r="V153" s="16"/>
      <c r="W153" s="17"/>
      <c r="X153" s="17"/>
      <c r="Y153" s="17"/>
      <c r="Z153" s="17"/>
      <c r="AA153" s="17"/>
      <c r="AB153" s="17"/>
      <c r="AC153" s="17"/>
      <c r="AD153" s="16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</row>
    <row r="154" spans="1:166">
      <c r="A154" s="16"/>
      <c r="B154" s="17"/>
      <c r="C154" s="17"/>
      <c r="D154" s="17"/>
      <c r="E154" s="17"/>
      <c r="F154" s="17"/>
      <c r="G154" s="17"/>
      <c r="H154" s="17"/>
      <c r="I154" s="16"/>
      <c r="J154" s="17"/>
      <c r="K154" s="17"/>
      <c r="L154" s="17"/>
      <c r="M154" s="17"/>
      <c r="N154" s="16"/>
      <c r="O154" s="17"/>
      <c r="P154" s="17"/>
      <c r="Q154" s="17"/>
      <c r="R154" s="17"/>
      <c r="S154" s="17"/>
      <c r="T154" s="17"/>
      <c r="U154" s="17"/>
      <c r="V154" s="16"/>
      <c r="W154" s="17"/>
      <c r="X154" s="17"/>
      <c r="Y154" s="17"/>
      <c r="Z154" s="17"/>
      <c r="AA154" s="17"/>
      <c r="AB154" s="17"/>
      <c r="AC154" s="17"/>
      <c r="AD154" s="16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</row>
    <row r="155" spans="1:166">
      <c r="A155" s="16"/>
      <c r="B155" s="17"/>
      <c r="C155" s="17"/>
      <c r="D155" s="17"/>
      <c r="E155" s="17"/>
      <c r="F155" s="17"/>
      <c r="G155" s="17"/>
      <c r="H155" s="17"/>
      <c r="I155" s="16"/>
      <c r="J155" s="17"/>
      <c r="K155" s="17"/>
      <c r="L155" s="17"/>
      <c r="M155" s="17"/>
      <c r="N155" s="16"/>
      <c r="O155" s="17"/>
      <c r="P155" s="17"/>
      <c r="Q155" s="17"/>
      <c r="R155" s="17"/>
      <c r="S155" s="17"/>
      <c r="T155" s="17"/>
      <c r="U155" s="17"/>
      <c r="V155" s="16"/>
      <c r="W155" s="17"/>
      <c r="X155" s="17"/>
      <c r="Y155" s="17"/>
      <c r="Z155" s="17"/>
      <c r="AA155" s="17"/>
      <c r="AB155" s="17"/>
      <c r="AC155" s="17"/>
      <c r="AD155" s="16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</row>
    <row r="156" spans="1:166">
      <c r="A156" s="16"/>
      <c r="B156" s="17"/>
      <c r="C156" s="17"/>
      <c r="D156" s="17"/>
      <c r="E156" s="17"/>
      <c r="F156" s="17"/>
      <c r="G156" s="17"/>
      <c r="H156" s="17"/>
      <c r="I156" s="16"/>
      <c r="J156" s="17"/>
      <c r="K156" s="17"/>
      <c r="L156" s="17"/>
      <c r="M156" s="17"/>
      <c r="N156" s="16"/>
      <c r="O156" s="17"/>
      <c r="P156" s="17"/>
      <c r="Q156" s="17"/>
      <c r="R156" s="17"/>
      <c r="S156" s="17"/>
      <c r="T156" s="17"/>
      <c r="U156" s="17"/>
      <c r="V156" s="16"/>
      <c r="W156" s="17"/>
      <c r="X156" s="17"/>
      <c r="Y156" s="17"/>
      <c r="Z156" s="17"/>
      <c r="AA156" s="17"/>
      <c r="AB156" s="17"/>
      <c r="AC156" s="17"/>
      <c r="AD156" s="16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</row>
    <row r="157" spans="1:166">
      <c r="A157" s="16"/>
      <c r="B157" s="17"/>
      <c r="C157" s="17"/>
      <c r="D157" s="17"/>
      <c r="E157" s="17"/>
      <c r="F157" s="17"/>
      <c r="G157" s="17"/>
      <c r="H157" s="17"/>
      <c r="I157" s="16"/>
      <c r="J157" s="17"/>
      <c r="K157" s="17"/>
      <c r="L157" s="17"/>
      <c r="M157" s="17"/>
      <c r="N157" s="16"/>
      <c r="O157" s="17"/>
      <c r="P157" s="17"/>
      <c r="Q157" s="17"/>
      <c r="R157" s="17"/>
      <c r="S157" s="17"/>
      <c r="T157" s="17"/>
      <c r="U157" s="17"/>
      <c r="V157" s="16"/>
      <c r="W157" s="17"/>
      <c r="X157" s="17"/>
      <c r="Y157" s="17"/>
      <c r="Z157" s="17"/>
      <c r="AA157" s="17"/>
      <c r="AB157" s="17"/>
      <c r="AC157" s="17"/>
      <c r="AD157" s="16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</row>
    <row r="158" spans="1:166">
      <c r="A158" s="16"/>
      <c r="B158" s="17"/>
      <c r="C158" s="17"/>
      <c r="D158" s="17"/>
      <c r="E158" s="17"/>
      <c r="F158" s="17"/>
      <c r="G158" s="17"/>
      <c r="H158" s="17"/>
      <c r="I158" s="16"/>
      <c r="J158" s="17"/>
      <c r="K158" s="17"/>
      <c r="L158" s="17"/>
      <c r="M158" s="17"/>
      <c r="N158" s="16"/>
      <c r="O158" s="17"/>
      <c r="P158" s="17"/>
      <c r="Q158" s="17"/>
      <c r="R158" s="17"/>
      <c r="S158" s="17"/>
      <c r="T158" s="17"/>
      <c r="U158" s="17"/>
      <c r="V158" s="16"/>
      <c r="W158" s="17"/>
      <c r="X158" s="17"/>
      <c r="Y158" s="17"/>
      <c r="Z158" s="17"/>
      <c r="AA158" s="17"/>
      <c r="AB158" s="17"/>
      <c r="AC158" s="17"/>
      <c r="AD158" s="16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</row>
    <row r="159" spans="1:166">
      <c r="A159" s="16"/>
      <c r="B159" s="17"/>
      <c r="C159" s="17"/>
      <c r="D159" s="17"/>
      <c r="E159" s="17"/>
      <c r="F159" s="17"/>
      <c r="G159" s="17"/>
      <c r="H159" s="17"/>
      <c r="I159" s="16"/>
      <c r="J159" s="17"/>
      <c r="K159" s="17"/>
      <c r="L159" s="17"/>
      <c r="M159" s="17"/>
      <c r="N159" s="16"/>
      <c r="O159" s="17"/>
      <c r="P159" s="17"/>
      <c r="Q159" s="17"/>
      <c r="R159" s="17"/>
      <c r="S159" s="17"/>
      <c r="T159" s="17"/>
      <c r="U159" s="17"/>
      <c r="V159" s="16"/>
      <c r="W159" s="17"/>
      <c r="X159" s="17"/>
      <c r="Y159" s="17"/>
      <c r="Z159" s="17"/>
      <c r="AA159" s="17"/>
      <c r="AB159" s="17"/>
      <c r="AC159" s="17"/>
      <c r="AD159" s="16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</row>
    <row r="160" spans="1:166">
      <c r="A160" s="16"/>
      <c r="B160" s="17"/>
      <c r="C160" s="17"/>
      <c r="D160" s="17"/>
      <c r="E160" s="17"/>
      <c r="F160" s="17"/>
      <c r="G160" s="17"/>
      <c r="H160" s="17"/>
      <c r="I160" s="16"/>
      <c r="J160" s="17"/>
      <c r="K160" s="17"/>
      <c r="L160" s="17"/>
      <c r="M160" s="17"/>
      <c r="N160" s="16"/>
      <c r="O160" s="17"/>
      <c r="P160" s="17"/>
      <c r="Q160" s="17"/>
      <c r="R160" s="17"/>
      <c r="S160" s="17"/>
      <c r="T160" s="17"/>
      <c r="U160" s="17"/>
      <c r="V160" s="16"/>
      <c r="W160" s="17"/>
      <c r="X160" s="17"/>
      <c r="Y160" s="17"/>
      <c r="Z160" s="17"/>
      <c r="AA160" s="17"/>
      <c r="AB160" s="17"/>
      <c r="AC160" s="17"/>
      <c r="AD160" s="16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</row>
    <row r="161" spans="1:166">
      <c r="A161" s="16"/>
      <c r="B161" s="17"/>
      <c r="C161" s="17"/>
      <c r="D161" s="17"/>
      <c r="E161" s="17"/>
      <c r="F161" s="17"/>
      <c r="G161" s="17"/>
      <c r="H161" s="17"/>
      <c r="I161" s="16"/>
      <c r="J161" s="17"/>
      <c r="K161" s="17"/>
      <c r="L161" s="17"/>
      <c r="M161" s="17"/>
      <c r="N161" s="16"/>
      <c r="O161" s="17"/>
      <c r="P161" s="17"/>
      <c r="Q161" s="17"/>
      <c r="R161" s="17"/>
      <c r="S161" s="17"/>
      <c r="T161" s="17"/>
      <c r="U161" s="17"/>
      <c r="V161" s="16"/>
      <c r="W161" s="17"/>
      <c r="X161" s="17"/>
      <c r="Y161" s="17"/>
      <c r="Z161" s="17"/>
      <c r="AA161" s="17"/>
      <c r="AB161" s="17"/>
      <c r="AC161" s="17"/>
      <c r="AD161" s="16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</row>
    <row r="162" spans="1:166">
      <c r="A162" s="16"/>
      <c r="B162" s="17"/>
      <c r="C162" s="17"/>
      <c r="D162" s="17"/>
      <c r="E162" s="17"/>
      <c r="F162" s="17"/>
      <c r="G162" s="17"/>
      <c r="H162" s="17"/>
      <c r="I162" s="16"/>
      <c r="J162" s="17"/>
      <c r="K162" s="17"/>
      <c r="L162" s="17"/>
      <c r="M162" s="17"/>
      <c r="N162" s="16"/>
      <c r="O162" s="17"/>
      <c r="P162" s="17"/>
      <c r="Q162" s="17"/>
      <c r="R162" s="17"/>
      <c r="S162" s="17"/>
      <c r="T162" s="17"/>
      <c r="U162" s="17"/>
      <c r="V162" s="16"/>
      <c r="W162" s="17"/>
      <c r="X162" s="17"/>
      <c r="Y162" s="17"/>
      <c r="Z162" s="17"/>
      <c r="AA162" s="17"/>
      <c r="AB162" s="17"/>
      <c r="AC162" s="17"/>
      <c r="AD162" s="16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</row>
    <row r="163" spans="1:166">
      <c r="A163" s="16"/>
      <c r="B163" s="17"/>
      <c r="C163" s="17"/>
      <c r="D163" s="17"/>
      <c r="E163" s="17"/>
      <c r="F163" s="17"/>
      <c r="G163" s="17"/>
      <c r="H163" s="17"/>
      <c r="I163" s="16"/>
      <c r="J163" s="17"/>
      <c r="K163" s="17"/>
      <c r="L163" s="17"/>
      <c r="M163" s="17"/>
      <c r="N163" s="16"/>
      <c r="O163" s="17"/>
      <c r="P163" s="17"/>
      <c r="Q163" s="17"/>
      <c r="R163" s="17"/>
      <c r="S163" s="17"/>
      <c r="T163" s="17"/>
      <c r="U163" s="17"/>
      <c r="V163" s="16"/>
      <c r="W163" s="17"/>
      <c r="X163" s="17"/>
      <c r="Y163" s="17"/>
      <c r="Z163" s="17"/>
      <c r="AA163" s="17"/>
      <c r="AB163" s="17"/>
      <c r="AC163" s="17"/>
      <c r="AD163" s="16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</row>
    <row r="164" spans="1:166">
      <c r="A164" s="16"/>
      <c r="B164" s="17"/>
      <c r="C164" s="17"/>
      <c r="D164" s="17"/>
      <c r="E164" s="17"/>
      <c r="F164" s="17"/>
      <c r="G164" s="17"/>
      <c r="H164" s="17"/>
      <c r="I164" s="16"/>
      <c r="J164" s="17"/>
      <c r="K164" s="17"/>
      <c r="L164" s="17"/>
      <c r="M164" s="17"/>
      <c r="N164" s="16"/>
      <c r="O164" s="17"/>
      <c r="P164" s="17"/>
      <c r="Q164" s="17"/>
      <c r="R164" s="17"/>
      <c r="S164" s="17"/>
      <c r="T164" s="17"/>
      <c r="U164" s="17"/>
      <c r="V164" s="16"/>
      <c r="W164" s="17"/>
      <c r="X164" s="17"/>
      <c r="Y164" s="17"/>
      <c r="Z164" s="17"/>
      <c r="AA164" s="17"/>
      <c r="AB164" s="17"/>
      <c r="AC164" s="17"/>
      <c r="AD164" s="16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</row>
    <row r="165" spans="1:166">
      <c r="A165" s="16"/>
      <c r="B165" s="17"/>
      <c r="C165" s="17"/>
      <c r="D165" s="17"/>
      <c r="E165" s="17"/>
      <c r="F165" s="17"/>
      <c r="G165" s="17"/>
      <c r="H165" s="17"/>
      <c r="I165" s="16"/>
      <c r="J165" s="17"/>
      <c r="K165" s="17"/>
      <c r="L165" s="17"/>
      <c r="M165" s="17"/>
      <c r="N165" s="16"/>
      <c r="O165" s="17"/>
      <c r="P165" s="17"/>
      <c r="Q165" s="17"/>
      <c r="R165" s="17"/>
      <c r="S165" s="17"/>
      <c r="T165" s="17"/>
      <c r="U165" s="17"/>
      <c r="V165" s="16"/>
      <c r="W165" s="17"/>
      <c r="X165" s="17"/>
      <c r="Y165" s="17"/>
      <c r="Z165" s="17"/>
      <c r="AA165" s="17"/>
      <c r="AB165" s="17"/>
      <c r="AC165" s="17"/>
      <c r="AD165" s="16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</row>
    <row r="166" spans="1:166">
      <c r="A166" s="16"/>
      <c r="B166" s="17"/>
      <c r="C166" s="17"/>
      <c r="D166" s="17"/>
      <c r="E166" s="17"/>
      <c r="F166" s="17"/>
      <c r="G166" s="17"/>
      <c r="H166" s="17"/>
      <c r="I166" s="16"/>
      <c r="J166" s="17"/>
      <c r="K166" s="17"/>
      <c r="L166" s="17"/>
      <c r="M166" s="17"/>
      <c r="N166" s="16"/>
      <c r="O166" s="17"/>
      <c r="P166" s="17"/>
      <c r="Q166" s="17"/>
      <c r="R166" s="17"/>
      <c r="S166" s="17"/>
      <c r="T166" s="17"/>
      <c r="U166" s="17"/>
      <c r="V166" s="16"/>
      <c r="W166" s="17"/>
      <c r="X166" s="17"/>
      <c r="Y166" s="17"/>
      <c r="Z166" s="17"/>
      <c r="AA166" s="17"/>
      <c r="AB166" s="17"/>
      <c r="AC166" s="17"/>
      <c r="AD166" s="16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</row>
    <row r="167" spans="1:166">
      <c r="A167" s="16"/>
      <c r="B167" s="17"/>
      <c r="C167" s="17"/>
      <c r="D167" s="17"/>
      <c r="E167" s="17"/>
      <c r="F167" s="17"/>
      <c r="G167" s="17"/>
      <c r="H167" s="17"/>
      <c r="I167" s="16"/>
      <c r="J167" s="17"/>
      <c r="K167" s="17"/>
      <c r="L167" s="17"/>
      <c r="M167" s="17"/>
      <c r="N167" s="16"/>
      <c r="O167" s="17"/>
      <c r="P167" s="17"/>
      <c r="Q167" s="17"/>
      <c r="R167" s="17"/>
      <c r="S167" s="17"/>
      <c r="T167" s="17"/>
      <c r="U167" s="17"/>
      <c r="V167" s="16"/>
      <c r="W167" s="17"/>
      <c r="X167" s="17"/>
      <c r="Y167" s="17"/>
      <c r="Z167" s="17"/>
      <c r="AA167" s="17"/>
      <c r="AB167" s="17"/>
      <c r="AC167" s="17"/>
      <c r="AD167" s="16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</row>
    <row r="168" spans="1:166">
      <c r="A168" s="16"/>
      <c r="B168" s="17"/>
      <c r="C168" s="17"/>
      <c r="D168" s="17"/>
      <c r="E168" s="17"/>
      <c r="F168" s="17"/>
      <c r="G168" s="17"/>
      <c r="H168" s="17"/>
      <c r="I168" s="16"/>
      <c r="J168" s="17"/>
      <c r="K168" s="17"/>
      <c r="L168" s="17"/>
      <c r="M168" s="17"/>
      <c r="N168" s="16"/>
      <c r="O168" s="17"/>
      <c r="P168" s="17"/>
      <c r="Q168" s="17"/>
      <c r="R168" s="17"/>
      <c r="S168" s="17"/>
      <c r="T168" s="17"/>
      <c r="U168" s="17"/>
      <c r="V168" s="16"/>
      <c r="W168" s="17"/>
      <c r="X168" s="17"/>
      <c r="Y168" s="17"/>
      <c r="Z168" s="17"/>
      <c r="AA168" s="17"/>
      <c r="AB168" s="17"/>
      <c r="AC168" s="17"/>
      <c r="AD168" s="16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</row>
    <row r="169" spans="1:166">
      <c r="A169" s="16"/>
      <c r="B169" s="17"/>
      <c r="C169" s="17"/>
      <c r="D169" s="17"/>
      <c r="E169" s="17"/>
      <c r="F169" s="17"/>
      <c r="G169" s="17"/>
      <c r="H169" s="17"/>
      <c r="I169" s="16"/>
      <c r="J169" s="17"/>
      <c r="K169" s="17"/>
      <c r="L169" s="17"/>
      <c r="M169" s="17"/>
      <c r="N169" s="16"/>
      <c r="O169" s="17"/>
      <c r="P169" s="17"/>
      <c r="Q169" s="17"/>
      <c r="R169" s="17"/>
      <c r="S169" s="17"/>
      <c r="T169" s="17"/>
      <c r="U169" s="17"/>
      <c r="V169" s="16"/>
      <c r="W169" s="17"/>
      <c r="X169" s="17"/>
      <c r="Y169" s="17"/>
      <c r="Z169" s="17"/>
      <c r="AA169" s="17"/>
      <c r="AB169" s="17"/>
      <c r="AC169" s="17"/>
      <c r="AD169" s="16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</row>
    <row r="170" spans="1:166">
      <c r="A170" s="16"/>
      <c r="B170" s="17"/>
      <c r="C170" s="17"/>
      <c r="D170" s="17"/>
      <c r="E170" s="17"/>
      <c r="F170" s="17"/>
      <c r="G170" s="17"/>
      <c r="H170" s="17"/>
      <c r="I170" s="16"/>
      <c r="J170" s="17"/>
      <c r="K170" s="17"/>
      <c r="L170" s="17"/>
      <c r="M170" s="17"/>
      <c r="N170" s="16"/>
      <c r="O170" s="17"/>
      <c r="P170" s="17"/>
      <c r="Q170" s="17"/>
      <c r="R170" s="17"/>
      <c r="S170" s="17"/>
      <c r="T170" s="17"/>
      <c r="U170" s="17"/>
      <c r="V170" s="16"/>
      <c r="W170" s="17"/>
      <c r="X170" s="17"/>
      <c r="Y170" s="17"/>
      <c r="Z170" s="17"/>
      <c r="AA170" s="17"/>
      <c r="AB170" s="17"/>
      <c r="AC170" s="17"/>
      <c r="AD170" s="16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</row>
    <row r="171" spans="1:166">
      <c r="A171" s="16"/>
      <c r="B171" s="17"/>
      <c r="C171" s="17"/>
      <c r="D171" s="17"/>
      <c r="E171" s="17"/>
      <c r="F171" s="17"/>
      <c r="G171" s="17"/>
      <c r="H171" s="17"/>
      <c r="I171" s="16"/>
      <c r="J171" s="17"/>
      <c r="K171" s="17"/>
      <c r="L171" s="17"/>
      <c r="M171" s="17"/>
      <c r="N171" s="16"/>
      <c r="O171" s="17"/>
      <c r="P171" s="17"/>
      <c r="Q171" s="17"/>
      <c r="R171" s="17"/>
      <c r="S171" s="17"/>
      <c r="T171" s="17"/>
      <c r="U171" s="17"/>
      <c r="V171" s="16"/>
      <c r="W171" s="17"/>
      <c r="X171" s="17"/>
      <c r="Y171" s="17"/>
      <c r="Z171" s="17"/>
      <c r="AA171" s="17"/>
      <c r="AB171" s="17"/>
      <c r="AC171" s="17"/>
      <c r="AD171" s="16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</row>
    <row r="172" spans="1:166">
      <c r="A172" s="16"/>
      <c r="B172" s="17"/>
      <c r="C172" s="17"/>
      <c r="D172" s="17"/>
      <c r="E172" s="17"/>
      <c r="F172" s="17"/>
      <c r="G172" s="17"/>
      <c r="H172" s="17"/>
      <c r="I172" s="16"/>
      <c r="J172" s="17"/>
      <c r="K172" s="17"/>
      <c r="L172" s="17"/>
      <c r="M172" s="17"/>
      <c r="N172" s="16"/>
      <c r="O172" s="17"/>
      <c r="P172" s="17"/>
      <c r="Q172" s="17"/>
      <c r="R172" s="17"/>
      <c r="S172" s="17"/>
      <c r="T172" s="17"/>
      <c r="U172" s="17"/>
      <c r="V172" s="16"/>
      <c r="W172" s="17"/>
      <c r="X172" s="17"/>
      <c r="Y172" s="17"/>
      <c r="Z172" s="17"/>
      <c r="AA172" s="17"/>
      <c r="AB172" s="17"/>
      <c r="AC172" s="17"/>
      <c r="AD172" s="16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</row>
    <row r="173" spans="1:166">
      <c r="A173" s="16"/>
      <c r="B173" s="17"/>
      <c r="C173" s="17"/>
      <c r="D173" s="17"/>
      <c r="E173" s="17"/>
      <c r="F173" s="17"/>
      <c r="G173" s="17"/>
      <c r="H173" s="17"/>
      <c r="I173" s="16"/>
      <c r="J173" s="17"/>
      <c r="K173" s="17"/>
      <c r="L173" s="17"/>
      <c r="M173" s="17"/>
      <c r="N173" s="16"/>
      <c r="O173" s="17"/>
      <c r="P173" s="17"/>
      <c r="Q173" s="17"/>
      <c r="R173" s="17"/>
      <c r="S173" s="17"/>
      <c r="T173" s="17"/>
      <c r="U173" s="17"/>
      <c r="V173" s="16"/>
      <c r="W173" s="17"/>
      <c r="X173" s="17"/>
      <c r="Y173" s="17"/>
      <c r="Z173" s="17"/>
      <c r="AA173" s="17"/>
      <c r="AB173" s="17"/>
      <c r="AC173" s="17"/>
      <c r="AD173" s="16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</row>
    <row r="174" spans="1:166">
      <c r="A174" s="16"/>
      <c r="B174" s="17"/>
      <c r="C174" s="17"/>
      <c r="D174" s="17"/>
      <c r="E174" s="17"/>
      <c r="F174" s="17"/>
      <c r="G174" s="17"/>
      <c r="H174" s="17"/>
      <c r="I174" s="16"/>
      <c r="J174" s="17"/>
      <c r="K174" s="17"/>
      <c r="L174" s="17"/>
      <c r="M174" s="17"/>
      <c r="N174" s="16"/>
      <c r="O174" s="17"/>
      <c r="P174" s="17"/>
      <c r="Q174" s="17"/>
      <c r="R174" s="17"/>
      <c r="S174" s="17"/>
      <c r="T174" s="17"/>
      <c r="U174" s="17"/>
      <c r="V174" s="16"/>
      <c r="W174" s="17"/>
      <c r="X174" s="17"/>
      <c r="Y174" s="17"/>
      <c r="Z174" s="17"/>
      <c r="AA174" s="17"/>
      <c r="AB174" s="17"/>
      <c r="AC174" s="17"/>
      <c r="AD174" s="16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</row>
    <row r="175" spans="1:166">
      <c r="A175" s="16"/>
      <c r="B175" s="17"/>
      <c r="C175" s="17"/>
      <c r="D175" s="17"/>
      <c r="E175" s="17"/>
      <c r="F175" s="17"/>
      <c r="G175" s="17"/>
      <c r="H175" s="17"/>
      <c r="I175" s="16"/>
      <c r="J175" s="17"/>
      <c r="K175" s="17"/>
      <c r="L175" s="17"/>
      <c r="M175" s="17"/>
      <c r="N175" s="16"/>
      <c r="O175" s="17"/>
      <c r="P175" s="17"/>
      <c r="Q175" s="17"/>
      <c r="R175" s="17"/>
      <c r="S175" s="17"/>
      <c r="T175" s="17"/>
      <c r="U175" s="17"/>
      <c r="V175" s="16"/>
      <c r="W175" s="17"/>
      <c r="X175" s="17"/>
      <c r="Y175" s="17"/>
      <c r="Z175" s="17"/>
      <c r="AA175" s="17"/>
      <c r="AB175" s="17"/>
      <c r="AC175" s="17"/>
      <c r="AD175" s="16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</row>
    <row r="176" spans="1:166">
      <c r="A176" s="16"/>
      <c r="B176" s="17"/>
      <c r="C176" s="17"/>
      <c r="D176" s="17"/>
      <c r="E176" s="17"/>
      <c r="F176" s="17"/>
      <c r="G176" s="17"/>
      <c r="H176" s="17"/>
      <c r="I176" s="16"/>
      <c r="J176" s="17"/>
      <c r="K176" s="17"/>
      <c r="L176" s="17"/>
      <c r="M176" s="17"/>
      <c r="N176" s="16"/>
      <c r="O176" s="17"/>
      <c r="P176" s="17"/>
      <c r="Q176" s="17"/>
      <c r="R176" s="17"/>
      <c r="S176" s="17"/>
      <c r="T176" s="17"/>
      <c r="U176" s="17"/>
      <c r="V176" s="16"/>
      <c r="W176" s="17"/>
      <c r="X176" s="17"/>
      <c r="Y176" s="17"/>
      <c r="Z176" s="17"/>
      <c r="AA176" s="17"/>
      <c r="AB176" s="17"/>
      <c r="AC176" s="17"/>
      <c r="AD176" s="16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</row>
    <row r="177" spans="1:166">
      <c r="A177" s="16"/>
      <c r="B177" s="17"/>
      <c r="C177" s="17"/>
      <c r="D177" s="17"/>
      <c r="E177" s="17"/>
      <c r="F177" s="17"/>
      <c r="G177" s="17"/>
      <c r="H177" s="17"/>
      <c r="I177" s="16"/>
      <c r="J177" s="17"/>
      <c r="K177" s="17"/>
      <c r="L177" s="17"/>
      <c r="M177" s="17"/>
      <c r="N177" s="16"/>
      <c r="O177" s="17"/>
      <c r="P177" s="17"/>
      <c r="Q177" s="17"/>
      <c r="R177" s="17"/>
      <c r="S177" s="17"/>
      <c r="T177" s="17"/>
      <c r="U177" s="17"/>
      <c r="V177" s="16"/>
      <c r="W177" s="17"/>
      <c r="X177" s="17"/>
      <c r="Y177" s="17"/>
      <c r="Z177" s="17"/>
      <c r="AA177" s="17"/>
      <c r="AB177" s="17"/>
      <c r="AC177" s="17"/>
      <c r="AD177" s="16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</row>
    <row r="178" spans="1:166">
      <c r="A178" s="16"/>
      <c r="B178" s="17"/>
      <c r="C178" s="17"/>
      <c r="D178" s="17"/>
      <c r="E178" s="17"/>
      <c r="F178" s="17"/>
      <c r="G178" s="17"/>
      <c r="H178" s="17"/>
      <c r="I178" s="16"/>
      <c r="J178" s="17"/>
      <c r="K178" s="17"/>
      <c r="L178" s="17"/>
      <c r="M178" s="17"/>
      <c r="N178" s="16"/>
      <c r="O178" s="17"/>
      <c r="P178" s="17"/>
      <c r="Q178" s="17"/>
      <c r="R178" s="17"/>
      <c r="S178" s="17"/>
      <c r="T178" s="17"/>
      <c r="U178" s="17"/>
      <c r="V178" s="16"/>
      <c r="W178" s="17"/>
      <c r="X178" s="17"/>
      <c r="Y178" s="17"/>
      <c r="Z178" s="17"/>
      <c r="AA178" s="17"/>
      <c r="AB178" s="17"/>
      <c r="AC178" s="17"/>
      <c r="AD178" s="16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</row>
    <row r="179" spans="1:166">
      <c r="A179" s="16"/>
      <c r="B179" s="17"/>
      <c r="C179" s="17"/>
      <c r="D179" s="17"/>
      <c r="E179" s="17"/>
      <c r="F179" s="17"/>
      <c r="G179" s="17"/>
      <c r="H179" s="17"/>
      <c r="I179" s="16"/>
      <c r="J179" s="17"/>
      <c r="K179" s="17"/>
      <c r="L179" s="17"/>
      <c r="M179" s="17"/>
      <c r="N179" s="16"/>
      <c r="O179" s="17"/>
      <c r="P179" s="17"/>
      <c r="Q179" s="17"/>
      <c r="R179" s="17"/>
      <c r="S179" s="17"/>
      <c r="T179" s="17"/>
      <c r="U179" s="17"/>
      <c r="V179" s="16"/>
      <c r="W179" s="17"/>
      <c r="X179" s="17"/>
      <c r="Y179" s="17"/>
      <c r="Z179" s="17"/>
      <c r="AA179" s="17"/>
      <c r="AB179" s="17"/>
      <c r="AC179" s="17"/>
      <c r="AD179" s="16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</row>
    <row r="180" spans="1:166">
      <c r="A180" s="16"/>
      <c r="B180" s="17"/>
      <c r="C180" s="17"/>
      <c r="D180" s="17"/>
      <c r="E180" s="17"/>
      <c r="F180" s="17"/>
      <c r="G180" s="17"/>
      <c r="H180" s="17"/>
      <c r="I180" s="16"/>
      <c r="J180" s="17"/>
      <c r="K180" s="17"/>
      <c r="L180" s="17"/>
      <c r="M180" s="17"/>
      <c r="N180" s="16"/>
      <c r="O180" s="17"/>
      <c r="P180" s="17"/>
      <c r="Q180" s="17"/>
      <c r="R180" s="17"/>
      <c r="S180" s="17"/>
      <c r="T180" s="17"/>
      <c r="U180" s="17"/>
      <c r="V180" s="16"/>
      <c r="W180" s="17"/>
      <c r="X180" s="17"/>
      <c r="Y180" s="17"/>
      <c r="Z180" s="17"/>
      <c r="AA180" s="17"/>
      <c r="AB180" s="17"/>
      <c r="AC180" s="17"/>
      <c r="AD180" s="16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</row>
    <row r="181" spans="1:166">
      <c r="A181" s="16"/>
      <c r="B181" s="17"/>
      <c r="C181" s="17"/>
      <c r="D181" s="17"/>
      <c r="E181" s="17"/>
      <c r="F181" s="17"/>
      <c r="G181" s="17"/>
      <c r="H181" s="17"/>
      <c r="I181" s="16"/>
      <c r="J181" s="17"/>
      <c r="K181" s="17"/>
      <c r="L181" s="17"/>
      <c r="M181" s="17"/>
      <c r="N181" s="16"/>
      <c r="O181" s="17"/>
      <c r="P181" s="17"/>
      <c r="Q181" s="17"/>
      <c r="R181" s="17"/>
      <c r="S181" s="17"/>
      <c r="T181" s="17"/>
      <c r="U181" s="17"/>
      <c r="V181" s="16"/>
      <c r="W181" s="17"/>
      <c r="X181" s="17"/>
      <c r="Y181" s="17"/>
      <c r="Z181" s="17"/>
      <c r="AA181" s="17"/>
      <c r="AB181" s="17"/>
      <c r="AC181" s="17"/>
      <c r="AD181" s="16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</row>
    <row r="182" spans="1:166">
      <c r="A182" s="16"/>
      <c r="B182" s="17"/>
      <c r="C182" s="17"/>
      <c r="D182" s="17"/>
      <c r="E182" s="17"/>
      <c r="F182" s="17"/>
      <c r="G182" s="17"/>
      <c r="H182" s="17"/>
      <c r="I182" s="16"/>
      <c r="J182" s="17"/>
      <c r="K182" s="17"/>
      <c r="L182" s="17"/>
      <c r="M182" s="17"/>
      <c r="N182" s="16"/>
      <c r="O182" s="17"/>
      <c r="P182" s="17"/>
      <c r="Q182" s="17"/>
      <c r="R182" s="17"/>
      <c r="S182" s="17"/>
      <c r="T182" s="17"/>
      <c r="U182" s="17"/>
      <c r="V182" s="16"/>
      <c r="W182" s="17"/>
      <c r="X182" s="17"/>
      <c r="Y182" s="17"/>
      <c r="Z182" s="17"/>
      <c r="AA182" s="17"/>
      <c r="AB182" s="17"/>
      <c r="AC182" s="17"/>
      <c r="AD182" s="16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</row>
    <row r="183" spans="1:166">
      <c r="A183" s="16"/>
      <c r="B183" s="17"/>
      <c r="C183" s="17"/>
      <c r="D183" s="17"/>
      <c r="E183" s="17"/>
      <c r="F183" s="17"/>
      <c r="G183" s="17"/>
      <c r="H183" s="17"/>
      <c r="I183" s="16"/>
      <c r="J183" s="17"/>
      <c r="K183" s="17"/>
      <c r="L183" s="17"/>
      <c r="M183" s="17"/>
      <c r="N183" s="16"/>
      <c r="O183" s="17"/>
      <c r="P183" s="17"/>
      <c r="Q183" s="17"/>
      <c r="R183" s="17"/>
      <c r="S183" s="17"/>
      <c r="T183" s="17"/>
      <c r="U183" s="17"/>
      <c r="V183" s="16"/>
      <c r="W183" s="17"/>
      <c r="X183" s="17"/>
      <c r="Y183" s="17"/>
      <c r="Z183" s="17"/>
      <c r="AA183" s="17"/>
      <c r="AB183" s="17"/>
      <c r="AC183" s="17"/>
      <c r="AD183" s="16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</row>
    <row r="184" spans="1:166">
      <c r="A184" s="16"/>
      <c r="B184" s="17"/>
      <c r="C184" s="17"/>
      <c r="D184" s="17"/>
      <c r="E184" s="17"/>
      <c r="F184" s="17"/>
      <c r="G184" s="17"/>
      <c r="H184" s="17"/>
      <c r="I184" s="16"/>
      <c r="J184" s="17"/>
      <c r="K184" s="17"/>
      <c r="L184" s="17"/>
      <c r="M184" s="17"/>
      <c r="N184" s="16"/>
      <c r="O184" s="17"/>
      <c r="P184" s="17"/>
      <c r="Q184" s="17"/>
      <c r="R184" s="17"/>
      <c r="S184" s="17"/>
      <c r="T184" s="17"/>
      <c r="U184" s="17"/>
      <c r="V184" s="16"/>
      <c r="W184" s="17"/>
      <c r="X184" s="17"/>
      <c r="Y184" s="17"/>
      <c r="Z184" s="17"/>
      <c r="AA184" s="17"/>
      <c r="AB184" s="17"/>
      <c r="AC184" s="17"/>
      <c r="AD184" s="16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</row>
    <row r="185" spans="1:166">
      <c r="A185" s="16"/>
      <c r="B185" s="17"/>
      <c r="C185" s="17"/>
      <c r="D185" s="17"/>
      <c r="E185" s="17"/>
      <c r="F185" s="17"/>
      <c r="G185" s="17"/>
      <c r="H185" s="17"/>
      <c r="I185" s="16"/>
      <c r="J185" s="17"/>
      <c r="K185" s="17"/>
      <c r="L185" s="17"/>
      <c r="M185" s="17"/>
      <c r="N185" s="16"/>
      <c r="O185" s="17"/>
      <c r="P185" s="17"/>
      <c r="Q185" s="17"/>
      <c r="R185" s="17"/>
      <c r="S185" s="17"/>
      <c r="T185" s="17"/>
      <c r="U185" s="17"/>
      <c r="V185" s="16"/>
      <c r="W185" s="17"/>
      <c r="X185" s="17"/>
      <c r="Y185" s="17"/>
      <c r="Z185" s="17"/>
      <c r="AA185" s="17"/>
      <c r="AB185" s="17"/>
      <c r="AC185" s="17"/>
      <c r="AD185" s="16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</row>
    <row r="186" spans="1:166">
      <c r="A186" s="16"/>
      <c r="B186" s="17"/>
      <c r="C186" s="17"/>
      <c r="D186" s="17"/>
      <c r="E186" s="17"/>
      <c r="F186" s="17"/>
      <c r="G186" s="17"/>
      <c r="H186" s="17"/>
      <c r="I186" s="16"/>
      <c r="J186" s="17"/>
      <c r="K186" s="17"/>
      <c r="L186" s="17"/>
      <c r="M186" s="17"/>
      <c r="N186" s="16"/>
      <c r="O186" s="17"/>
      <c r="P186" s="17"/>
      <c r="Q186" s="17"/>
      <c r="R186" s="17"/>
      <c r="S186" s="17"/>
      <c r="T186" s="17"/>
      <c r="U186" s="17"/>
      <c r="V186" s="16"/>
      <c r="W186" s="17"/>
      <c r="X186" s="17"/>
      <c r="Y186" s="17"/>
      <c r="Z186" s="17"/>
      <c r="AA186" s="17"/>
      <c r="AB186" s="17"/>
      <c r="AC186" s="17"/>
      <c r="AD186" s="16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</row>
    <row r="187" spans="1:166">
      <c r="A187" s="16"/>
      <c r="B187" s="17"/>
      <c r="C187" s="17"/>
      <c r="D187" s="17"/>
      <c r="E187" s="17"/>
      <c r="F187" s="17"/>
      <c r="G187" s="17"/>
      <c r="H187" s="17"/>
      <c r="I187" s="16"/>
      <c r="J187" s="17"/>
      <c r="K187" s="17"/>
      <c r="L187" s="17"/>
      <c r="M187" s="17"/>
      <c r="N187" s="16"/>
      <c r="O187" s="17"/>
      <c r="P187" s="17"/>
      <c r="Q187" s="17"/>
      <c r="R187" s="17"/>
      <c r="S187" s="17"/>
      <c r="T187" s="17"/>
      <c r="U187" s="17"/>
      <c r="V187" s="16"/>
      <c r="W187" s="17"/>
      <c r="X187" s="17"/>
      <c r="Y187" s="17"/>
      <c r="Z187" s="17"/>
      <c r="AA187" s="17"/>
      <c r="AB187" s="17"/>
      <c r="AC187" s="17"/>
      <c r="AD187" s="16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</row>
    <row r="188" spans="1:166">
      <c r="A188" s="16"/>
      <c r="B188" s="17"/>
      <c r="C188" s="17"/>
      <c r="D188" s="17"/>
      <c r="E188" s="17"/>
      <c r="F188" s="17"/>
      <c r="G188" s="17"/>
      <c r="H188" s="17"/>
      <c r="I188" s="16"/>
      <c r="J188" s="17"/>
      <c r="K188" s="17"/>
      <c r="L188" s="17"/>
      <c r="M188" s="17"/>
      <c r="N188" s="16"/>
      <c r="O188" s="17"/>
      <c r="P188" s="17"/>
      <c r="Q188" s="17"/>
      <c r="R188" s="17"/>
      <c r="S188" s="17"/>
      <c r="T188" s="17"/>
      <c r="U188" s="17"/>
      <c r="V188" s="16"/>
      <c r="W188" s="17"/>
      <c r="X188" s="17"/>
      <c r="Y188" s="17"/>
      <c r="Z188" s="17"/>
      <c r="AA188" s="17"/>
      <c r="AB188" s="17"/>
      <c r="AC188" s="17"/>
      <c r="AD188" s="16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</row>
    <row r="189" spans="1:166">
      <c r="A189" s="16"/>
      <c r="B189" s="17"/>
      <c r="C189" s="17"/>
      <c r="D189" s="17"/>
      <c r="E189" s="17"/>
      <c r="F189" s="17"/>
      <c r="G189" s="17"/>
      <c r="H189" s="17"/>
      <c r="I189" s="16"/>
      <c r="J189" s="17"/>
      <c r="K189" s="17"/>
      <c r="L189" s="17"/>
      <c r="M189" s="17"/>
      <c r="N189" s="16"/>
      <c r="O189" s="17"/>
      <c r="P189" s="17"/>
      <c r="Q189" s="17"/>
      <c r="R189" s="17"/>
      <c r="S189" s="17"/>
      <c r="T189" s="17"/>
      <c r="U189" s="17"/>
      <c r="V189" s="16"/>
      <c r="W189" s="17"/>
      <c r="X189" s="17"/>
      <c r="Y189" s="17"/>
      <c r="Z189" s="17"/>
      <c r="AA189" s="17"/>
      <c r="AB189" s="17"/>
      <c r="AC189" s="17"/>
      <c r="AD189" s="16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</row>
    <row r="190" spans="1:166">
      <c r="A190" s="16"/>
      <c r="B190" s="17"/>
      <c r="C190" s="17"/>
      <c r="D190" s="17"/>
      <c r="E190" s="17"/>
      <c r="F190" s="17"/>
      <c r="G190" s="17"/>
      <c r="H190" s="17"/>
      <c r="I190" s="16"/>
      <c r="J190" s="17"/>
      <c r="K190" s="17"/>
      <c r="L190" s="17"/>
      <c r="M190" s="17"/>
      <c r="N190" s="16"/>
      <c r="O190" s="17"/>
      <c r="P190" s="17"/>
      <c r="Q190" s="17"/>
      <c r="R190" s="17"/>
      <c r="S190" s="17"/>
      <c r="T190" s="17"/>
      <c r="U190" s="17"/>
      <c r="V190" s="16"/>
      <c r="W190" s="17"/>
      <c r="X190" s="17"/>
      <c r="Y190" s="17"/>
      <c r="Z190" s="17"/>
      <c r="AA190" s="17"/>
      <c r="AB190" s="17"/>
      <c r="AC190" s="17"/>
      <c r="AD190" s="16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</row>
    <row r="191" spans="1:166">
      <c r="A191" s="16"/>
      <c r="B191" s="17"/>
      <c r="C191" s="17"/>
      <c r="D191" s="17"/>
      <c r="E191" s="17"/>
      <c r="F191" s="17"/>
      <c r="G191" s="17"/>
      <c r="H191" s="17"/>
      <c r="I191" s="16"/>
      <c r="J191" s="17"/>
      <c r="K191" s="17"/>
      <c r="L191" s="17"/>
      <c r="M191" s="17"/>
      <c r="N191" s="16"/>
      <c r="O191" s="17"/>
      <c r="P191" s="17"/>
      <c r="Q191" s="17"/>
      <c r="R191" s="17"/>
      <c r="S191" s="17"/>
      <c r="T191" s="17"/>
      <c r="U191" s="17"/>
      <c r="V191" s="16"/>
      <c r="W191" s="17"/>
      <c r="X191" s="17"/>
      <c r="Y191" s="17"/>
      <c r="Z191" s="17"/>
      <c r="AA191" s="17"/>
      <c r="AB191" s="17"/>
      <c r="AC191" s="17"/>
      <c r="AD191" s="16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</row>
    <row r="192" spans="1:166">
      <c r="A192" s="16"/>
      <c r="B192" s="17"/>
      <c r="C192" s="17"/>
      <c r="D192" s="17"/>
      <c r="E192" s="17"/>
      <c r="F192" s="17"/>
      <c r="G192" s="17"/>
      <c r="H192" s="17"/>
      <c r="I192" s="16"/>
      <c r="J192" s="17"/>
      <c r="K192" s="17"/>
      <c r="L192" s="17"/>
      <c r="M192" s="17"/>
      <c r="N192" s="16"/>
      <c r="O192" s="17"/>
      <c r="P192" s="17"/>
      <c r="Q192" s="17"/>
      <c r="R192" s="17"/>
      <c r="S192" s="17"/>
      <c r="T192" s="17"/>
      <c r="U192" s="17"/>
      <c r="V192" s="16"/>
      <c r="W192" s="17"/>
      <c r="X192" s="17"/>
      <c r="Y192" s="17"/>
      <c r="Z192" s="17"/>
      <c r="AA192" s="17"/>
      <c r="AB192" s="17"/>
      <c r="AC192" s="17"/>
      <c r="AD192" s="16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</row>
    <row r="193" spans="1:166">
      <c r="A193" s="16"/>
      <c r="B193" s="17"/>
      <c r="C193" s="17"/>
      <c r="D193" s="17"/>
      <c r="E193" s="17"/>
      <c r="F193" s="17"/>
      <c r="G193" s="17"/>
      <c r="H193" s="17"/>
      <c r="I193" s="16"/>
      <c r="J193" s="17"/>
      <c r="K193" s="17"/>
      <c r="L193" s="17"/>
      <c r="M193" s="17"/>
      <c r="N193" s="16"/>
      <c r="O193" s="17"/>
      <c r="P193" s="17"/>
      <c r="Q193" s="17"/>
      <c r="R193" s="17"/>
      <c r="S193" s="17"/>
      <c r="T193" s="17"/>
      <c r="U193" s="17"/>
      <c r="V193" s="16"/>
      <c r="W193" s="17"/>
      <c r="X193" s="17"/>
      <c r="Y193" s="17"/>
      <c r="Z193" s="17"/>
      <c r="AA193" s="17"/>
      <c r="AB193" s="17"/>
      <c r="AC193" s="17"/>
      <c r="AD193" s="16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</row>
    <row r="194" spans="1:166">
      <c r="A194" s="16"/>
      <c r="B194" s="17"/>
      <c r="C194" s="17"/>
      <c r="D194" s="17"/>
      <c r="E194" s="17"/>
      <c r="F194" s="17"/>
      <c r="G194" s="17"/>
      <c r="H194" s="17"/>
      <c r="I194" s="16"/>
      <c r="J194" s="17"/>
      <c r="K194" s="17"/>
      <c r="L194" s="17"/>
      <c r="M194" s="17"/>
      <c r="N194" s="16"/>
      <c r="O194" s="17"/>
      <c r="P194" s="17"/>
      <c r="Q194" s="17"/>
      <c r="R194" s="17"/>
      <c r="S194" s="17"/>
      <c r="T194" s="17"/>
      <c r="U194" s="17"/>
      <c r="V194" s="16"/>
      <c r="W194" s="17"/>
      <c r="X194" s="17"/>
      <c r="Y194" s="17"/>
      <c r="Z194" s="17"/>
      <c r="AA194" s="17"/>
      <c r="AB194" s="17"/>
      <c r="AC194" s="17"/>
      <c r="AD194" s="16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</row>
    <row r="195" spans="1:166">
      <c r="A195" s="16"/>
      <c r="B195" s="17"/>
      <c r="C195" s="17"/>
      <c r="D195" s="17"/>
      <c r="E195" s="17"/>
      <c r="F195" s="17"/>
      <c r="G195" s="17"/>
      <c r="H195" s="17"/>
      <c r="I195" s="16"/>
      <c r="J195" s="17"/>
      <c r="K195" s="17"/>
      <c r="L195" s="17"/>
      <c r="M195" s="17"/>
      <c r="N195" s="16"/>
      <c r="O195" s="17"/>
      <c r="P195" s="17"/>
      <c r="Q195" s="17"/>
      <c r="R195" s="17"/>
      <c r="S195" s="17"/>
      <c r="T195" s="17"/>
      <c r="U195" s="17"/>
      <c r="V195" s="16"/>
      <c r="W195" s="17"/>
      <c r="X195" s="17"/>
      <c r="Y195" s="17"/>
      <c r="Z195" s="17"/>
      <c r="AA195" s="17"/>
      <c r="AB195" s="17"/>
      <c r="AC195" s="17"/>
      <c r="AD195" s="16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</row>
    <row r="196" spans="1:166">
      <c r="A196" s="16"/>
      <c r="B196" s="17"/>
      <c r="C196" s="17"/>
      <c r="D196" s="17"/>
      <c r="E196" s="17"/>
      <c r="F196" s="17"/>
      <c r="G196" s="17"/>
      <c r="H196" s="17"/>
      <c r="I196" s="16"/>
      <c r="J196" s="17"/>
      <c r="K196" s="17"/>
      <c r="L196" s="17"/>
      <c r="M196" s="17"/>
      <c r="N196" s="16"/>
      <c r="O196" s="17"/>
      <c r="P196" s="17"/>
      <c r="Q196" s="17"/>
      <c r="R196" s="17"/>
      <c r="S196" s="17"/>
      <c r="T196" s="17"/>
      <c r="U196" s="17"/>
      <c r="V196" s="16"/>
      <c r="W196" s="17"/>
      <c r="X196" s="17"/>
      <c r="Y196" s="17"/>
      <c r="Z196" s="17"/>
      <c r="AA196" s="17"/>
      <c r="AB196" s="17"/>
      <c r="AC196" s="17"/>
      <c r="AD196" s="16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</row>
    <row r="197" spans="1:166">
      <c r="A197" s="16"/>
      <c r="B197" s="17"/>
      <c r="C197" s="17"/>
      <c r="D197" s="17"/>
      <c r="E197" s="17"/>
      <c r="F197" s="17"/>
      <c r="G197" s="17"/>
      <c r="H197" s="17"/>
      <c r="I197" s="16"/>
      <c r="J197" s="17"/>
      <c r="K197" s="17"/>
      <c r="L197" s="17"/>
      <c r="M197" s="17"/>
      <c r="N197" s="16"/>
      <c r="O197" s="17"/>
      <c r="P197" s="17"/>
      <c r="Q197" s="17"/>
      <c r="R197" s="17"/>
      <c r="S197" s="17"/>
      <c r="T197" s="17"/>
      <c r="U197" s="17"/>
      <c r="V197" s="16"/>
      <c r="W197" s="17"/>
      <c r="X197" s="17"/>
      <c r="Y197" s="17"/>
      <c r="Z197" s="17"/>
      <c r="AA197" s="17"/>
      <c r="AB197" s="17"/>
      <c r="AC197" s="17"/>
      <c r="AD197" s="16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</row>
    <row r="198" spans="1:166">
      <c r="A198" s="16"/>
      <c r="B198" s="17"/>
      <c r="C198" s="17"/>
      <c r="D198" s="17"/>
      <c r="E198" s="17"/>
      <c r="F198" s="17"/>
      <c r="G198" s="17"/>
      <c r="H198" s="17"/>
      <c r="I198" s="16"/>
      <c r="J198" s="17"/>
      <c r="K198" s="17"/>
      <c r="L198" s="17"/>
      <c r="M198" s="17"/>
      <c r="N198" s="16"/>
      <c r="O198" s="17"/>
      <c r="P198" s="17"/>
      <c r="Q198" s="17"/>
      <c r="R198" s="17"/>
      <c r="S198" s="17"/>
      <c r="T198" s="17"/>
      <c r="U198" s="17"/>
      <c r="V198" s="16"/>
      <c r="W198" s="17"/>
      <c r="X198" s="17"/>
      <c r="Y198" s="17"/>
      <c r="Z198" s="17"/>
      <c r="AA198" s="17"/>
      <c r="AB198" s="17"/>
      <c r="AC198" s="17"/>
      <c r="AD198" s="16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</row>
    <row r="199" spans="1:166">
      <c r="A199" s="16"/>
      <c r="B199" s="17"/>
      <c r="C199" s="17"/>
      <c r="D199" s="17"/>
      <c r="E199" s="17"/>
      <c r="F199" s="17"/>
      <c r="G199" s="17"/>
      <c r="H199" s="17"/>
      <c r="I199" s="16"/>
      <c r="J199" s="17"/>
      <c r="K199" s="17"/>
      <c r="L199" s="17"/>
      <c r="M199" s="17"/>
      <c r="N199" s="16"/>
      <c r="O199" s="17"/>
      <c r="P199" s="17"/>
      <c r="Q199" s="17"/>
      <c r="R199" s="17"/>
      <c r="S199" s="17"/>
      <c r="T199" s="17"/>
      <c r="U199" s="17"/>
      <c r="V199" s="16"/>
      <c r="W199" s="17"/>
      <c r="X199" s="17"/>
      <c r="Y199" s="17"/>
      <c r="Z199" s="17"/>
      <c r="AA199" s="17"/>
      <c r="AB199" s="17"/>
      <c r="AC199" s="17"/>
      <c r="AD199" s="16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</row>
    <row r="200" spans="1:166">
      <c r="A200" s="16"/>
      <c r="B200" s="17"/>
      <c r="C200" s="17"/>
      <c r="D200" s="17"/>
      <c r="E200" s="17"/>
      <c r="F200" s="17"/>
      <c r="G200" s="17"/>
      <c r="H200" s="17"/>
      <c r="I200" s="16"/>
      <c r="J200" s="17"/>
      <c r="K200" s="17"/>
      <c r="L200" s="17"/>
      <c r="M200" s="17"/>
      <c r="N200" s="16"/>
      <c r="O200" s="17"/>
      <c r="P200" s="17"/>
      <c r="Q200" s="17"/>
      <c r="R200" s="17"/>
      <c r="S200" s="17"/>
      <c r="T200" s="17"/>
      <c r="U200" s="17"/>
      <c r="V200" s="16"/>
      <c r="W200" s="17"/>
      <c r="X200" s="17"/>
      <c r="Y200" s="17"/>
      <c r="Z200" s="17"/>
      <c r="AA200" s="17"/>
      <c r="AB200" s="17"/>
      <c r="AC200" s="17"/>
      <c r="AD200" s="16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</row>
    <row r="201" spans="1:166">
      <c r="A201" s="16"/>
      <c r="B201" s="17"/>
      <c r="C201" s="17"/>
      <c r="D201" s="17"/>
      <c r="E201" s="17"/>
      <c r="F201" s="17"/>
      <c r="G201" s="17"/>
      <c r="H201" s="17"/>
      <c r="I201" s="16"/>
      <c r="J201" s="17"/>
      <c r="K201" s="17"/>
      <c r="L201" s="17"/>
      <c r="M201" s="17"/>
      <c r="N201" s="16"/>
      <c r="O201" s="17"/>
      <c r="P201" s="17"/>
      <c r="Q201" s="17"/>
      <c r="R201" s="17"/>
      <c r="S201" s="17"/>
      <c r="T201" s="17"/>
      <c r="U201" s="17"/>
      <c r="V201" s="16"/>
      <c r="W201" s="17"/>
      <c r="X201" s="17"/>
      <c r="Y201" s="17"/>
      <c r="Z201" s="17"/>
      <c r="AA201" s="17"/>
      <c r="AB201" s="17"/>
      <c r="AC201" s="17"/>
      <c r="AD201" s="16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</row>
    <row r="202" spans="1:166">
      <c r="A202" s="16"/>
      <c r="B202" s="17"/>
      <c r="C202" s="17"/>
      <c r="D202" s="17"/>
      <c r="E202" s="17"/>
      <c r="F202" s="17"/>
      <c r="G202" s="17"/>
      <c r="H202" s="17"/>
      <c r="I202" s="16"/>
      <c r="J202" s="17"/>
      <c r="K202" s="17"/>
      <c r="L202" s="17"/>
      <c r="M202" s="17"/>
      <c r="N202" s="16"/>
      <c r="O202" s="17"/>
      <c r="P202" s="17"/>
      <c r="Q202" s="17"/>
      <c r="R202" s="17"/>
      <c r="S202" s="17"/>
      <c r="T202" s="17"/>
      <c r="U202" s="17"/>
      <c r="V202" s="16"/>
      <c r="W202" s="17"/>
      <c r="X202" s="17"/>
      <c r="Y202" s="17"/>
      <c r="Z202" s="17"/>
      <c r="AA202" s="17"/>
      <c r="AB202" s="17"/>
      <c r="AC202" s="17"/>
      <c r="AD202" s="16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</row>
    <row r="203" spans="1:166">
      <c r="A203" s="16"/>
      <c r="B203" s="17"/>
      <c r="C203" s="17"/>
      <c r="D203" s="17"/>
      <c r="E203" s="17"/>
      <c r="F203" s="17"/>
      <c r="G203" s="17"/>
      <c r="H203" s="17"/>
      <c r="I203" s="16"/>
      <c r="J203" s="17"/>
      <c r="K203" s="17"/>
      <c r="L203" s="17"/>
      <c r="M203" s="17"/>
      <c r="N203" s="16"/>
      <c r="O203" s="17"/>
      <c r="P203" s="17"/>
      <c r="Q203" s="17"/>
      <c r="R203" s="17"/>
      <c r="S203" s="17"/>
      <c r="T203" s="17"/>
      <c r="U203" s="17"/>
      <c r="V203" s="16"/>
      <c r="W203" s="17"/>
      <c r="X203" s="17"/>
      <c r="Y203" s="17"/>
      <c r="Z203" s="17"/>
      <c r="AA203" s="17"/>
      <c r="AB203" s="17"/>
      <c r="AC203" s="17"/>
      <c r="AD203" s="16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</row>
    <row r="204" spans="1:166">
      <c r="A204" s="16"/>
      <c r="B204" s="17"/>
      <c r="C204" s="17"/>
      <c r="D204" s="17"/>
      <c r="E204" s="17"/>
      <c r="F204" s="17"/>
      <c r="G204" s="17"/>
      <c r="H204" s="17"/>
      <c r="I204" s="16"/>
      <c r="J204" s="17"/>
      <c r="K204" s="17"/>
      <c r="L204" s="17"/>
      <c r="M204" s="17"/>
      <c r="N204" s="16"/>
      <c r="O204" s="17"/>
      <c r="P204" s="17"/>
      <c r="Q204" s="17"/>
      <c r="R204" s="17"/>
      <c r="S204" s="17"/>
      <c r="T204" s="17"/>
      <c r="U204" s="17"/>
      <c r="V204" s="16"/>
      <c r="W204" s="17"/>
      <c r="X204" s="17"/>
      <c r="Y204" s="17"/>
      <c r="Z204" s="17"/>
      <c r="AA204" s="17"/>
      <c r="AB204" s="17"/>
      <c r="AC204" s="17"/>
      <c r="AD204" s="16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</row>
    <row r="205" spans="1:166">
      <c r="A205" s="16"/>
      <c r="B205" s="17"/>
      <c r="C205" s="17"/>
      <c r="D205" s="17"/>
      <c r="E205" s="17"/>
      <c r="F205" s="17"/>
      <c r="G205" s="17"/>
      <c r="H205" s="17"/>
      <c r="I205" s="16"/>
      <c r="J205" s="17"/>
      <c r="K205" s="17"/>
      <c r="L205" s="17"/>
      <c r="M205" s="17"/>
      <c r="N205" s="16"/>
      <c r="O205" s="17"/>
      <c r="P205" s="17"/>
      <c r="Q205" s="17"/>
      <c r="R205" s="17"/>
      <c r="S205" s="17"/>
      <c r="T205" s="17"/>
      <c r="U205" s="17"/>
      <c r="V205" s="16"/>
      <c r="W205" s="17"/>
      <c r="X205" s="17"/>
      <c r="Y205" s="17"/>
      <c r="Z205" s="17"/>
      <c r="AA205" s="17"/>
      <c r="AB205" s="17"/>
      <c r="AC205" s="17"/>
      <c r="AD205" s="16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</row>
    <row r="206" spans="1:166">
      <c r="A206" s="16"/>
      <c r="B206" s="17"/>
      <c r="C206" s="17"/>
      <c r="D206" s="17"/>
      <c r="E206" s="17"/>
      <c r="F206" s="17"/>
      <c r="G206" s="17"/>
      <c r="H206" s="17"/>
      <c r="I206" s="16"/>
      <c r="J206" s="17"/>
      <c r="K206" s="17"/>
      <c r="L206" s="17"/>
      <c r="M206" s="17"/>
      <c r="N206" s="16"/>
      <c r="O206" s="17"/>
      <c r="P206" s="17"/>
      <c r="Q206" s="17"/>
      <c r="R206" s="17"/>
      <c r="S206" s="17"/>
      <c r="T206" s="17"/>
      <c r="U206" s="17"/>
      <c r="V206" s="16"/>
      <c r="W206" s="17"/>
      <c r="X206" s="17"/>
      <c r="Y206" s="17"/>
      <c r="Z206" s="17"/>
      <c r="AA206" s="17"/>
      <c r="AB206" s="17"/>
      <c r="AC206" s="17"/>
      <c r="AD206" s="16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</row>
    <row r="207" spans="1:166">
      <c r="A207" s="16"/>
      <c r="B207" s="17"/>
      <c r="C207" s="17"/>
      <c r="D207" s="17"/>
      <c r="E207" s="17"/>
      <c r="F207" s="17"/>
      <c r="G207" s="17"/>
      <c r="H207" s="17"/>
      <c r="I207" s="16"/>
      <c r="J207" s="17"/>
      <c r="K207" s="17"/>
      <c r="L207" s="17"/>
      <c r="M207" s="17"/>
      <c r="N207" s="16"/>
      <c r="O207" s="17"/>
      <c r="P207" s="17"/>
      <c r="Q207" s="17"/>
      <c r="R207" s="17"/>
      <c r="S207" s="17"/>
      <c r="T207" s="17"/>
      <c r="U207" s="17"/>
      <c r="V207" s="16"/>
      <c r="W207" s="17"/>
      <c r="X207" s="17"/>
      <c r="Y207" s="17"/>
      <c r="Z207" s="17"/>
      <c r="AA207" s="17"/>
      <c r="AB207" s="17"/>
      <c r="AC207" s="17"/>
      <c r="AD207" s="16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</row>
    <row r="208" spans="1:166">
      <c r="A208" s="16"/>
      <c r="B208" s="17"/>
      <c r="C208" s="17"/>
      <c r="D208" s="17"/>
      <c r="E208" s="17"/>
      <c r="F208" s="17"/>
      <c r="G208" s="17"/>
      <c r="H208" s="17"/>
      <c r="I208" s="16"/>
      <c r="J208" s="17"/>
      <c r="K208" s="17"/>
      <c r="L208" s="17"/>
      <c r="M208" s="17"/>
      <c r="N208" s="16"/>
      <c r="O208" s="17"/>
      <c r="P208" s="17"/>
      <c r="Q208" s="17"/>
      <c r="R208" s="17"/>
      <c r="S208" s="17"/>
      <c r="T208" s="17"/>
      <c r="U208" s="17"/>
      <c r="V208" s="16"/>
      <c r="W208" s="17"/>
      <c r="X208" s="17"/>
      <c r="Y208" s="17"/>
      <c r="Z208" s="17"/>
      <c r="AA208" s="17"/>
      <c r="AB208" s="17"/>
      <c r="AC208" s="17"/>
      <c r="AD208" s="16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</row>
    <row r="209" spans="1:166">
      <c r="A209" s="16"/>
      <c r="B209" s="17"/>
      <c r="C209" s="17"/>
      <c r="D209" s="17"/>
      <c r="E209" s="17"/>
      <c r="F209" s="17"/>
      <c r="G209" s="17"/>
      <c r="H209" s="17"/>
      <c r="I209" s="16"/>
      <c r="J209" s="17"/>
      <c r="K209" s="17"/>
      <c r="L209" s="17"/>
      <c r="M209" s="17"/>
      <c r="N209" s="16"/>
      <c r="O209" s="17"/>
      <c r="P209" s="17"/>
      <c r="Q209" s="17"/>
      <c r="R209" s="17"/>
      <c r="S209" s="17"/>
      <c r="T209" s="17"/>
      <c r="U209" s="17"/>
      <c r="V209" s="16"/>
      <c r="W209" s="17"/>
      <c r="X209" s="17"/>
      <c r="Y209" s="17"/>
      <c r="Z209" s="17"/>
      <c r="AA209" s="17"/>
      <c r="AB209" s="17"/>
      <c r="AC209" s="17"/>
      <c r="AD209" s="16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</row>
    <row r="210" spans="1:166">
      <c r="A210" s="16"/>
      <c r="B210" s="17"/>
      <c r="C210" s="17"/>
      <c r="D210" s="17"/>
      <c r="E210" s="17"/>
      <c r="F210" s="17"/>
      <c r="G210" s="17"/>
      <c r="H210" s="17"/>
      <c r="I210" s="16"/>
      <c r="J210" s="17"/>
      <c r="K210" s="17"/>
      <c r="L210" s="17"/>
      <c r="M210" s="17"/>
      <c r="N210" s="16"/>
      <c r="O210" s="17"/>
      <c r="P210" s="17"/>
      <c r="Q210" s="17"/>
      <c r="R210" s="17"/>
      <c r="S210" s="17"/>
      <c r="T210" s="17"/>
      <c r="U210" s="17"/>
      <c r="V210" s="16"/>
      <c r="W210" s="17"/>
      <c r="X210" s="17"/>
      <c r="Y210" s="17"/>
      <c r="Z210" s="17"/>
      <c r="AA210" s="17"/>
      <c r="AB210" s="17"/>
      <c r="AC210" s="17"/>
      <c r="AD210" s="16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</row>
    <row r="211" spans="1:166">
      <c r="A211" s="16"/>
      <c r="B211" s="17"/>
      <c r="C211" s="17"/>
      <c r="D211" s="17"/>
      <c r="E211" s="17"/>
      <c r="F211" s="17"/>
      <c r="G211" s="17"/>
      <c r="H211" s="17"/>
      <c r="I211" s="16"/>
      <c r="J211" s="17"/>
      <c r="K211" s="17"/>
      <c r="L211" s="17"/>
      <c r="M211" s="17"/>
      <c r="N211" s="16"/>
      <c r="O211" s="17"/>
      <c r="P211" s="17"/>
      <c r="Q211" s="17"/>
      <c r="R211" s="17"/>
      <c r="S211" s="17"/>
      <c r="T211" s="17"/>
      <c r="U211" s="17"/>
      <c r="V211" s="16"/>
      <c r="W211" s="17"/>
      <c r="X211" s="17"/>
      <c r="Y211" s="17"/>
      <c r="Z211" s="17"/>
      <c r="AA211" s="17"/>
      <c r="AB211" s="17"/>
      <c r="AC211" s="17"/>
      <c r="AD211" s="16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</row>
    <row r="212" spans="1:166">
      <c r="A212" s="16"/>
      <c r="B212" s="17"/>
      <c r="C212" s="17"/>
      <c r="D212" s="17"/>
      <c r="E212" s="17"/>
      <c r="F212" s="17"/>
      <c r="G212" s="17"/>
      <c r="H212" s="17"/>
      <c r="I212" s="16"/>
      <c r="J212" s="17"/>
      <c r="K212" s="17"/>
      <c r="L212" s="17"/>
      <c r="M212" s="17"/>
      <c r="N212" s="16"/>
      <c r="O212" s="17"/>
      <c r="P212" s="17"/>
      <c r="Q212" s="17"/>
      <c r="R212" s="17"/>
      <c r="S212" s="17"/>
      <c r="T212" s="17"/>
      <c r="U212" s="17"/>
      <c r="V212" s="16"/>
      <c r="W212" s="17"/>
      <c r="X212" s="17"/>
      <c r="Y212" s="17"/>
      <c r="Z212" s="17"/>
      <c r="AA212" s="17"/>
      <c r="AB212" s="17"/>
      <c r="AC212" s="17"/>
      <c r="AD212" s="16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</row>
    <row r="213" spans="1:166">
      <c r="A213" s="16"/>
      <c r="B213" s="17"/>
      <c r="C213" s="17"/>
      <c r="D213" s="17"/>
      <c r="E213" s="17"/>
      <c r="F213" s="17"/>
      <c r="G213" s="17"/>
      <c r="H213" s="17"/>
      <c r="I213" s="16"/>
      <c r="J213" s="17"/>
      <c r="K213" s="17"/>
      <c r="L213" s="17"/>
      <c r="M213" s="17"/>
      <c r="N213" s="16"/>
      <c r="O213" s="17"/>
      <c r="P213" s="17"/>
      <c r="Q213" s="17"/>
      <c r="R213" s="17"/>
      <c r="S213" s="17"/>
      <c r="T213" s="17"/>
      <c r="U213" s="17"/>
      <c r="V213" s="16"/>
      <c r="W213" s="17"/>
      <c r="X213" s="17"/>
      <c r="Y213" s="17"/>
      <c r="Z213" s="17"/>
      <c r="AA213" s="17"/>
      <c r="AB213" s="17"/>
      <c r="AC213" s="17"/>
      <c r="AD213" s="16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</row>
    <row r="214" spans="1:166">
      <c r="A214" s="16"/>
      <c r="B214" s="17"/>
      <c r="C214" s="17"/>
      <c r="D214" s="17"/>
      <c r="E214" s="17"/>
      <c r="F214" s="17"/>
      <c r="G214" s="17"/>
      <c r="H214" s="17"/>
      <c r="I214" s="16"/>
      <c r="J214" s="17"/>
      <c r="K214" s="17"/>
      <c r="L214" s="17"/>
      <c r="M214" s="17"/>
      <c r="N214" s="16"/>
      <c r="O214" s="17"/>
      <c r="P214" s="17"/>
      <c r="Q214" s="17"/>
      <c r="R214" s="17"/>
      <c r="S214" s="17"/>
      <c r="T214" s="17"/>
      <c r="U214" s="17"/>
      <c r="V214" s="16"/>
      <c r="W214" s="17"/>
      <c r="X214" s="17"/>
      <c r="Y214" s="17"/>
      <c r="Z214" s="17"/>
      <c r="AA214" s="17"/>
      <c r="AB214" s="17"/>
      <c r="AC214" s="17"/>
      <c r="AD214" s="16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</row>
    <row r="215" spans="1:166">
      <c r="A215" s="16"/>
      <c r="B215" s="17"/>
      <c r="C215" s="17"/>
      <c r="D215" s="17"/>
      <c r="E215" s="17"/>
      <c r="F215" s="17"/>
      <c r="G215" s="17"/>
      <c r="H215" s="17"/>
      <c r="I215" s="16"/>
      <c r="J215" s="17"/>
      <c r="K215" s="17"/>
      <c r="L215" s="17"/>
      <c r="M215" s="17"/>
      <c r="N215" s="16"/>
      <c r="O215" s="17"/>
      <c r="P215" s="17"/>
      <c r="Q215" s="17"/>
      <c r="R215" s="17"/>
      <c r="S215" s="17"/>
      <c r="T215" s="17"/>
      <c r="U215" s="17"/>
      <c r="V215" s="16"/>
      <c r="W215" s="17"/>
      <c r="X215" s="17"/>
      <c r="Y215" s="17"/>
      <c r="Z215" s="17"/>
      <c r="AA215" s="17"/>
      <c r="AB215" s="17"/>
      <c r="AC215" s="17"/>
      <c r="AD215" s="16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</row>
    <row r="216" spans="1:166">
      <c r="A216" s="16"/>
      <c r="B216" s="17"/>
      <c r="C216" s="17"/>
      <c r="D216" s="17"/>
      <c r="E216" s="17"/>
      <c r="F216" s="17"/>
      <c r="G216" s="17"/>
      <c r="H216" s="17"/>
      <c r="I216" s="16"/>
      <c r="J216" s="17"/>
      <c r="K216" s="17"/>
      <c r="L216" s="17"/>
      <c r="M216" s="17"/>
      <c r="N216" s="16"/>
      <c r="O216" s="17"/>
      <c r="P216" s="17"/>
      <c r="Q216" s="17"/>
      <c r="R216" s="17"/>
      <c r="S216" s="17"/>
      <c r="T216" s="17"/>
      <c r="U216" s="17"/>
      <c r="V216" s="16"/>
      <c r="W216" s="17"/>
      <c r="X216" s="17"/>
      <c r="Y216" s="17"/>
      <c r="Z216" s="17"/>
      <c r="AA216" s="17"/>
      <c r="AB216" s="17"/>
      <c r="AC216" s="17"/>
      <c r="AD216" s="16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</row>
    <row r="217" spans="1:166">
      <c r="A217" s="16"/>
      <c r="B217" s="17"/>
      <c r="C217" s="17"/>
      <c r="D217" s="17"/>
      <c r="E217" s="17"/>
      <c r="F217" s="17"/>
      <c r="G217" s="17"/>
      <c r="H217" s="17"/>
      <c r="I217" s="16"/>
      <c r="J217" s="17"/>
      <c r="K217" s="17"/>
      <c r="L217" s="17"/>
      <c r="M217" s="17"/>
      <c r="N217" s="16"/>
      <c r="O217" s="17"/>
      <c r="P217" s="17"/>
      <c r="Q217" s="17"/>
      <c r="R217" s="17"/>
      <c r="S217" s="17"/>
      <c r="T217" s="17"/>
      <c r="U217" s="17"/>
      <c r="V217" s="16"/>
      <c r="W217" s="17"/>
      <c r="X217" s="17"/>
      <c r="Y217" s="17"/>
      <c r="Z217" s="17"/>
      <c r="AA217" s="17"/>
      <c r="AB217" s="17"/>
      <c r="AC217" s="17"/>
      <c r="AD217" s="16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</row>
    <row r="218" spans="1:166">
      <c r="A218" s="16"/>
      <c r="B218" s="17"/>
      <c r="C218" s="17"/>
      <c r="D218" s="17"/>
      <c r="E218" s="17"/>
      <c r="F218" s="17"/>
      <c r="G218" s="17"/>
      <c r="H218" s="17"/>
      <c r="I218" s="16"/>
      <c r="J218" s="17"/>
      <c r="K218" s="17"/>
      <c r="L218" s="17"/>
      <c r="M218" s="17"/>
      <c r="N218" s="16"/>
      <c r="O218" s="17"/>
      <c r="P218" s="17"/>
      <c r="Q218" s="17"/>
      <c r="R218" s="17"/>
      <c r="S218" s="17"/>
      <c r="T218" s="17"/>
      <c r="U218" s="17"/>
      <c r="V218" s="16"/>
      <c r="W218" s="17"/>
      <c r="X218" s="17"/>
      <c r="Y218" s="17"/>
      <c r="Z218" s="17"/>
      <c r="AA218" s="17"/>
      <c r="AB218" s="17"/>
      <c r="AC218" s="17"/>
      <c r="AD218" s="16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</row>
    <row r="219" spans="1:166">
      <c r="A219" s="16"/>
      <c r="B219" s="17"/>
      <c r="C219" s="17"/>
      <c r="D219" s="17"/>
      <c r="E219" s="17"/>
      <c r="F219" s="17"/>
      <c r="G219" s="17"/>
      <c r="H219" s="17"/>
      <c r="I219" s="16"/>
      <c r="J219" s="17"/>
      <c r="K219" s="17"/>
      <c r="L219" s="17"/>
      <c r="M219" s="17"/>
      <c r="N219" s="16"/>
      <c r="O219" s="17"/>
      <c r="P219" s="17"/>
      <c r="Q219" s="17"/>
      <c r="R219" s="17"/>
      <c r="S219" s="17"/>
      <c r="T219" s="17"/>
      <c r="U219" s="17"/>
      <c r="V219" s="16"/>
      <c r="W219" s="17"/>
      <c r="X219" s="17"/>
      <c r="Y219" s="17"/>
      <c r="Z219" s="17"/>
      <c r="AA219" s="17"/>
      <c r="AB219" s="17"/>
      <c r="AC219" s="17"/>
      <c r="AD219" s="16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</row>
    <row r="220" spans="1:166">
      <c r="A220" s="16"/>
      <c r="B220" s="17"/>
      <c r="C220" s="17"/>
      <c r="D220" s="17"/>
      <c r="E220" s="17"/>
      <c r="F220" s="17"/>
      <c r="G220" s="17"/>
      <c r="H220" s="17"/>
      <c r="I220" s="16"/>
      <c r="J220" s="17"/>
      <c r="K220" s="17"/>
      <c r="L220" s="17"/>
      <c r="M220" s="17"/>
      <c r="N220" s="16"/>
      <c r="O220" s="17"/>
      <c r="P220" s="17"/>
      <c r="Q220" s="17"/>
      <c r="R220" s="17"/>
      <c r="S220" s="17"/>
      <c r="T220" s="17"/>
      <c r="U220" s="17"/>
      <c r="V220" s="16"/>
      <c r="W220" s="17"/>
      <c r="X220" s="17"/>
      <c r="Y220" s="17"/>
      <c r="Z220" s="17"/>
      <c r="AA220" s="17"/>
      <c r="AB220" s="17"/>
      <c r="AC220" s="17"/>
      <c r="AD220" s="16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</row>
    <row r="221" spans="1:166">
      <c r="A221" s="16"/>
      <c r="B221" s="17"/>
      <c r="C221" s="17"/>
      <c r="D221" s="17"/>
      <c r="E221" s="17"/>
      <c r="F221" s="17"/>
      <c r="G221" s="17"/>
      <c r="H221" s="17"/>
      <c r="I221" s="16"/>
      <c r="J221" s="17"/>
      <c r="K221" s="17"/>
      <c r="L221" s="17"/>
      <c r="M221" s="17"/>
      <c r="N221" s="16"/>
      <c r="O221" s="17"/>
      <c r="P221" s="17"/>
      <c r="Q221" s="17"/>
      <c r="R221" s="17"/>
      <c r="S221" s="17"/>
      <c r="T221" s="17"/>
      <c r="U221" s="17"/>
      <c r="V221" s="16"/>
      <c r="W221" s="17"/>
      <c r="X221" s="17"/>
      <c r="Y221" s="17"/>
      <c r="Z221" s="17"/>
      <c r="AA221" s="17"/>
      <c r="AB221" s="17"/>
      <c r="AC221" s="17"/>
      <c r="AD221" s="16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</row>
    <row r="222" spans="1:166">
      <c r="A222" s="16"/>
      <c r="B222" s="17"/>
      <c r="C222" s="17"/>
      <c r="D222" s="17"/>
      <c r="E222" s="17"/>
      <c r="F222" s="17"/>
      <c r="G222" s="17"/>
      <c r="H222" s="17"/>
      <c r="I222" s="16"/>
      <c r="J222" s="17"/>
      <c r="K222" s="17"/>
      <c r="L222" s="17"/>
      <c r="M222" s="17"/>
      <c r="N222" s="16"/>
      <c r="O222" s="17"/>
      <c r="P222" s="17"/>
      <c r="Q222" s="17"/>
      <c r="R222" s="17"/>
      <c r="S222" s="17"/>
      <c r="T222" s="17"/>
      <c r="U222" s="17"/>
      <c r="V222" s="16"/>
      <c r="W222" s="17"/>
      <c r="X222" s="17"/>
      <c r="Y222" s="17"/>
      <c r="Z222" s="17"/>
      <c r="AA222" s="17"/>
      <c r="AB222" s="17"/>
      <c r="AC222" s="17"/>
      <c r="AD222" s="16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</row>
    <row r="223" spans="1:166">
      <c r="A223" s="16"/>
      <c r="B223" s="17"/>
      <c r="C223" s="17"/>
      <c r="D223" s="17"/>
      <c r="E223" s="17"/>
      <c r="F223" s="17"/>
      <c r="G223" s="17"/>
      <c r="H223" s="17"/>
      <c r="I223" s="16"/>
      <c r="J223" s="17"/>
      <c r="K223" s="17"/>
      <c r="L223" s="17"/>
      <c r="M223" s="17"/>
      <c r="N223" s="16"/>
      <c r="O223" s="17"/>
      <c r="P223" s="17"/>
      <c r="Q223" s="17"/>
      <c r="R223" s="17"/>
      <c r="S223" s="17"/>
      <c r="T223" s="17"/>
      <c r="U223" s="17"/>
      <c r="V223" s="16"/>
      <c r="W223" s="17"/>
      <c r="X223" s="17"/>
      <c r="Y223" s="17"/>
      <c r="Z223" s="17"/>
      <c r="AA223" s="17"/>
      <c r="AB223" s="17"/>
      <c r="AC223" s="17"/>
      <c r="AD223" s="16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</row>
    <row r="224" spans="1:166">
      <c r="A224" s="16"/>
      <c r="B224" s="17"/>
      <c r="C224" s="17"/>
      <c r="D224" s="17"/>
      <c r="E224" s="17"/>
      <c r="F224" s="17"/>
      <c r="G224" s="17"/>
      <c r="H224" s="17"/>
      <c r="I224" s="16"/>
      <c r="J224" s="17"/>
      <c r="K224" s="17"/>
      <c r="L224" s="17"/>
      <c r="M224" s="17"/>
      <c r="N224" s="16"/>
      <c r="O224" s="17"/>
      <c r="P224" s="17"/>
      <c r="Q224" s="17"/>
      <c r="R224" s="17"/>
      <c r="S224" s="17"/>
      <c r="T224" s="17"/>
      <c r="U224" s="17"/>
      <c r="V224" s="16"/>
      <c r="W224" s="17"/>
      <c r="X224" s="17"/>
      <c r="Y224" s="17"/>
      <c r="Z224" s="17"/>
      <c r="AA224" s="17"/>
      <c r="AB224" s="17"/>
      <c r="AC224" s="17"/>
      <c r="AD224" s="16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</row>
    <row r="225" spans="1:166">
      <c r="A225" s="16"/>
      <c r="B225" s="17"/>
      <c r="C225" s="17"/>
      <c r="D225" s="17"/>
      <c r="E225" s="17"/>
      <c r="F225" s="17"/>
      <c r="G225" s="17"/>
      <c r="H225" s="17"/>
      <c r="I225" s="16"/>
      <c r="J225" s="17"/>
      <c r="K225" s="17"/>
      <c r="L225" s="17"/>
      <c r="M225" s="17"/>
      <c r="N225" s="16"/>
      <c r="O225" s="17"/>
      <c r="P225" s="17"/>
      <c r="Q225" s="17"/>
      <c r="R225" s="17"/>
      <c r="S225" s="17"/>
      <c r="T225" s="17"/>
      <c r="U225" s="17"/>
      <c r="V225" s="16"/>
      <c r="W225" s="17"/>
      <c r="X225" s="17"/>
      <c r="Y225" s="17"/>
      <c r="Z225" s="17"/>
      <c r="AA225" s="17"/>
      <c r="AB225" s="17"/>
      <c r="AC225" s="17"/>
      <c r="AD225" s="16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</row>
    <row r="226" spans="1:166">
      <c r="A226" s="16"/>
      <c r="B226" s="17"/>
      <c r="C226" s="17"/>
      <c r="D226" s="17"/>
      <c r="E226" s="17"/>
      <c r="F226" s="17"/>
      <c r="G226" s="17"/>
      <c r="H226" s="17"/>
      <c r="I226" s="16"/>
      <c r="J226" s="17"/>
      <c r="K226" s="17"/>
      <c r="L226" s="17"/>
      <c r="M226" s="17"/>
      <c r="N226" s="16"/>
      <c r="O226" s="17"/>
      <c r="P226" s="17"/>
      <c r="Q226" s="17"/>
      <c r="R226" s="17"/>
      <c r="S226" s="17"/>
      <c r="T226" s="17"/>
      <c r="U226" s="17"/>
      <c r="V226" s="16"/>
      <c r="W226" s="17"/>
      <c r="X226" s="17"/>
      <c r="Y226" s="17"/>
      <c r="Z226" s="17"/>
      <c r="AA226" s="17"/>
      <c r="AB226" s="17"/>
      <c r="AC226" s="17"/>
      <c r="AD226" s="16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</row>
    <row r="227" spans="1:166">
      <c r="A227" s="16"/>
      <c r="B227" s="17"/>
      <c r="C227" s="17"/>
      <c r="D227" s="17"/>
      <c r="E227" s="17"/>
      <c r="F227" s="17"/>
      <c r="G227" s="17"/>
      <c r="H227" s="17"/>
      <c r="I227" s="16"/>
      <c r="J227" s="17"/>
      <c r="K227" s="17"/>
      <c r="L227" s="17"/>
      <c r="M227" s="17"/>
      <c r="N227" s="16"/>
      <c r="O227" s="17"/>
      <c r="P227" s="17"/>
      <c r="Q227" s="17"/>
      <c r="R227" s="17"/>
      <c r="S227" s="17"/>
      <c r="T227" s="17"/>
      <c r="U227" s="17"/>
      <c r="V227" s="16"/>
      <c r="W227" s="17"/>
      <c r="X227" s="17"/>
      <c r="Y227" s="17"/>
      <c r="Z227" s="17"/>
      <c r="AA227" s="17"/>
      <c r="AB227" s="17"/>
      <c r="AC227" s="17"/>
      <c r="AD227" s="16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</row>
    <row r="228" spans="1:166">
      <c r="A228" s="16"/>
      <c r="B228" s="17"/>
      <c r="C228" s="17"/>
      <c r="D228" s="17"/>
      <c r="E228" s="17"/>
      <c r="F228" s="17"/>
      <c r="G228" s="17"/>
      <c r="H228" s="17"/>
      <c r="I228" s="16"/>
      <c r="J228" s="17"/>
      <c r="K228" s="17"/>
      <c r="L228" s="17"/>
      <c r="M228" s="17"/>
      <c r="N228" s="16"/>
      <c r="O228" s="17"/>
      <c r="P228" s="17"/>
      <c r="Q228" s="17"/>
      <c r="R228" s="17"/>
      <c r="S228" s="17"/>
      <c r="T228" s="17"/>
      <c r="U228" s="17"/>
      <c r="V228" s="16"/>
      <c r="W228" s="17"/>
      <c r="X228" s="17"/>
      <c r="Y228" s="17"/>
      <c r="Z228" s="17"/>
      <c r="AA228" s="17"/>
      <c r="AB228" s="17"/>
      <c r="AC228" s="17"/>
      <c r="AD228" s="16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</row>
    <row r="229" spans="1:166">
      <c r="A229" s="16"/>
      <c r="B229" s="17"/>
      <c r="C229" s="17"/>
      <c r="D229" s="17"/>
      <c r="E229" s="17"/>
      <c r="F229" s="17"/>
      <c r="G229" s="17"/>
      <c r="H229" s="17"/>
      <c r="I229" s="16"/>
      <c r="J229" s="17"/>
      <c r="K229" s="17"/>
      <c r="L229" s="17"/>
      <c r="M229" s="17"/>
      <c r="N229" s="16"/>
      <c r="O229" s="17"/>
      <c r="P229" s="17"/>
      <c r="Q229" s="17"/>
      <c r="R229" s="17"/>
      <c r="S229" s="17"/>
      <c r="T229" s="17"/>
      <c r="U229" s="17"/>
      <c r="V229" s="16"/>
      <c r="W229" s="17"/>
      <c r="X229" s="17"/>
      <c r="Y229" s="17"/>
      <c r="Z229" s="17"/>
      <c r="AA229" s="17"/>
      <c r="AB229" s="17"/>
      <c r="AC229" s="17"/>
      <c r="AD229" s="16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</row>
    <row r="230" spans="1:166">
      <c r="A230" s="16"/>
      <c r="B230" s="17"/>
      <c r="C230" s="17"/>
      <c r="D230" s="17"/>
      <c r="E230" s="17"/>
      <c r="F230" s="17"/>
      <c r="G230" s="17"/>
      <c r="H230" s="17"/>
      <c r="I230" s="16"/>
      <c r="J230" s="17"/>
      <c r="K230" s="17"/>
      <c r="L230" s="17"/>
      <c r="M230" s="17"/>
      <c r="N230" s="16"/>
      <c r="O230" s="17"/>
      <c r="P230" s="17"/>
      <c r="Q230" s="17"/>
      <c r="R230" s="17"/>
      <c r="S230" s="17"/>
      <c r="T230" s="17"/>
      <c r="U230" s="17"/>
      <c r="V230" s="16"/>
      <c r="W230" s="17"/>
      <c r="X230" s="17"/>
      <c r="Y230" s="17"/>
      <c r="Z230" s="17"/>
      <c r="AA230" s="17"/>
      <c r="AB230" s="17"/>
      <c r="AC230" s="17"/>
      <c r="AD230" s="16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</row>
    <row r="231" spans="1:166">
      <c r="A231" s="16"/>
      <c r="B231" s="17"/>
      <c r="C231" s="17"/>
      <c r="D231" s="17"/>
      <c r="E231" s="17"/>
      <c r="F231" s="17"/>
      <c r="G231" s="17"/>
      <c r="H231" s="17"/>
      <c r="I231" s="16"/>
      <c r="J231" s="17"/>
      <c r="K231" s="17"/>
      <c r="L231" s="17"/>
      <c r="M231" s="17"/>
      <c r="N231" s="16"/>
      <c r="O231" s="17"/>
      <c r="P231" s="17"/>
      <c r="Q231" s="17"/>
      <c r="R231" s="17"/>
      <c r="S231" s="17"/>
      <c r="T231" s="17"/>
      <c r="U231" s="17"/>
      <c r="V231" s="16"/>
      <c r="W231" s="17"/>
      <c r="X231" s="17"/>
      <c r="Y231" s="17"/>
      <c r="Z231" s="17"/>
      <c r="AA231" s="17"/>
      <c r="AB231" s="17"/>
      <c r="AC231" s="17"/>
      <c r="AD231" s="16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</row>
    <row r="232" spans="1:166">
      <c r="A232" s="16"/>
      <c r="B232" s="17"/>
      <c r="C232" s="17"/>
      <c r="D232" s="17"/>
      <c r="E232" s="17"/>
      <c r="F232" s="17"/>
      <c r="G232" s="17"/>
      <c r="H232" s="17"/>
      <c r="I232" s="16"/>
      <c r="J232" s="17"/>
      <c r="K232" s="17"/>
      <c r="L232" s="17"/>
      <c r="M232" s="17"/>
      <c r="N232" s="16"/>
      <c r="O232" s="17"/>
      <c r="P232" s="17"/>
      <c r="Q232" s="17"/>
      <c r="R232" s="17"/>
      <c r="S232" s="17"/>
      <c r="T232" s="17"/>
      <c r="U232" s="17"/>
      <c r="V232" s="16"/>
      <c r="W232" s="17"/>
      <c r="X232" s="17"/>
      <c r="Y232" s="17"/>
      <c r="Z232" s="17"/>
      <c r="AA232" s="17"/>
      <c r="AB232" s="17"/>
      <c r="AC232" s="17"/>
      <c r="AD232" s="16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</row>
    <row r="233" spans="1:166">
      <c r="A233" s="16"/>
      <c r="B233" s="17"/>
      <c r="C233" s="17"/>
      <c r="D233" s="17"/>
      <c r="E233" s="17"/>
      <c r="F233" s="17"/>
      <c r="G233" s="17"/>
      <c r="H233" s="17"/>
      <c r="I233" s="16"/>
      <c r="J233" s="17"/>
      <c r="K233" s="17"/>
      <c r="L233" s="17"/>
      <c r="M233" s="17"/>
      <c r="N233" s="16"/>
      <c r="O233" s="17"/>
      <c r="P233" s="17"/>
      <c r="Q233" s="17"/>
      <c r="R233" s="17"/>
      <c r="S233" s="17"/>
      <c r="T233" s="17"/>
      <c r="U233" s="17"/>
      <c r="V233" s="16"/>
      <c r="W233" s="17"/>
      <c r="X233" s="17"/>
      <c r="Y233" s="17"/>
      <c r="Z233" s="17"/>
      <c r="AA233" s="17"/>
      <c r="AB233" s="17"/>
      <c r="AC233" s="17"/>
      <c r="AD233" s="16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</row>
    <row r="234" spans="1:166">
      <c r="A234" s="16"/>
      <c r="B234" s="17"/>
      <c r="C234" s="17"/>
      <c r="D234" s="17"/>
      <c r="E234" s="17"/>
      <c r="F234" s="17"/>
      <c r="G234" s="17"/>
      <c r="H234" s="17"/>
      <c r="I234" s="16"/>
      <c r="J234" s="17"/>
      <c r="K234" s="17"/>
      <c r="L234" s="17"/>
      <c r="M234" s="17"/>
      <c r="N234" s="16"/>
      <c r="O234" s="17"/>
      <c r="P234" s="17"/>
      <c r="Q234" s="17"/>
      <c r="R234" s="17"/>
      <c r="S234" s="17"/>
      <c r="T234" s="17"/>
      <c r="U234" s="17"/>
      <c r="V234" s="16"/>
      <c r="W234" s="17"/>
      <c r="X234" s="17"/>
      <c r="Y234" s="17"/>
      <c r="Z234" s="17"/>
      <c r="AA234" s="17"/>
      <c r="AB234" s="17"/>
      <c r="AC234" s="17"/>
      <c r="AD234" s="16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</row>
    <row r="235" spans="1:166">
      <c r="A235" s="16"/>
      <c r="B235" s="17"/>
      <c r="C235" s="17"/>
      <c r="D235" s="17"/>
      <c r="E235" s="17"/>
      <c r="F235" s="17"/>
      <c r="G235" s="17"/>
      <c r="H235" s="17"/>
      <c r="I235" s="16"/>
      <c r="J235" s="17"/>
      <c r="K235" s="17"/>
      <c r="L235" s="17"/>
      <c r="M235" s="17"/>
      <c r="N235" s="16"/>
      <c r="O235" s="17"/>
      <c r="P235" s="17"/>
      <c r="Q235" s="17"/>
      <c r="R235" s="17"/>
      <c r="S235" s="17"/>
      <c r="T235" s="17"/>
      <c r="U235" s="17"/>
      <c r="V235" s="16"/>
      <c r="W235" s="17"/>
      <c r="X235" s="17"/>
      <c r="Y235" s="17"/>
      <c r="Z235" s="17"/>
      <c r="AA235" s="17"/>
      <c r="AB235" s="17"/>
      <c r="AC235" s="17"/>
      <c r="AD235" s="16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</row>
    <row r="236" spans="1:166">
      <c r="A236" s="16"/>
      <c r="B236" s="17"/>
      <c r="C236" s="17"/>
      <c r="D236" s="17"/>
      <c r="E236" s="17"/>
      <c r="F236" s="17"/>
      <c r="G236" s="17"/>
      <c r="H236" s="17"/>
      <c r="I236" s="16"/>
      <c r="J236" s="17"/>
      <c r="K236" s="17"/>
      <c r="L236" s="17"/>
      <c r="M236" s="17"/>
      <c r="N236" s="16"/>
      <c r="O236" s="17"/>
      <c r="P236" s="17"/>
      <c r="Q236" s="17"/>
      <c r="R236" s="17"/>
      <c r="S236" s="17"/>
      <c r="T236" s="17"/>
      <c r="U236" s="17"/>
      <c r="V236" s="16"/>
      <c r="W236" s="17"/>
      <c r="X236" s="17"/>
      <c r="Y236" s="17"/>
      <c r="Z236" s="17"/>
      <c r="AA236" s="17"/>
      <c r="AB236" s="17"/>
      <c r="AC236" s="17"/>
      <c r="AD236" s="16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</row>
    <row r="237" spans="1:166">
      <c r="A237" s="16"/>
      <c r="B237" s="17"/>
      <c r="C237" s="17"/>
      <c r="D237" s="17"/>
      <c r="E237" s="17"/>
      <c r="F237" s="17"/>
      <c r="G237" s="17"/>
      <c r="H237" s="17"/>
      <c r="I237" s="16"/>
      <c r="J237" s="17"/>
      <c r="K237" s="17"/>
      <c r="L237" s="17"/>
      <c r="M237" s="17"/>
      <c r="N237" s="16"/>
      <c r="O237" s="17"/>
      <c r="P237" s="17"/>
      <c r="Q237" s="17"/>
      <c r="R237" s="17"/>
      <c r="S237" s="17"/>
      <c r="T237" s="17"/>
      <c r="U237" s="17"/>
      <c r="V237" s="16"/>
      <c r="W237" s="17"/>
      <c r="X237" s="17"/>
      <c r="Y237" s="17"/>
      <c r="Z237" s="17"/>
      <c r="AA237" s="17"/>
      <c r="AB237" s="17"/>
      <c r="AC237" s="17"/>
      <c r="AD237" s="16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</row>
    <row r="238" spans="1:166">
      <c r="A238" s="16"/>
      <c r="B238" s="17"/>
      <c r="C238" s="17"/>
      <c r="D238" s="17"/>
      <c r="E238" s="17"/>
      <c r="F238" s="17"/>
      <c r="G238" s="17"/>
      <c r="H238" s="17"/>
      <c r="I238" s="16"/>
      <c r="J238" s="17"/>
      <c r="K238" s="17"/>
      <c r="L238" s="17"/>
      <c r="M238" s="17"/>
      <c r="N238" s="16"/>
      <c r="O238" s="17"/>
      <c r="P238" s="17"/>
      <c r="Q238" s="17"/>
      <c r="R238" s="17"/>
      <c r="S238" s="17"/>
      <c r="T238" s="17"/>
      <c r="U238" s="17"/>
      <c r="V238" s="16"/>
      <c r="W238" s="17"/>
      <c r="X238" s="17"/>
      <c r="Y238" s="17"/>
      <c r="Z238" s="17"/>
      <c r="AA238" s="17"/>
      <c r="AB238" s="17"/>
      <c r="AC238" s="17"/>
      <c r="AD238" s="16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</row>
    <row r="239" spans="1:166">
      <c r="A239" s="16"/>
      <c r="B239" s="17"/>
      <c r="C239" s="17"/>
      <c r="D239" s="17"/>
      <c r="E239" s="17"/>
      <c r="F239" s="17"/>
      <c r="G239" s="17"/>
      <c r="H239" s="17"/>
      <c r="I239" s="16"/>
      <c r="J239" s="17"/>
      <c r="K239" s="17"/>
      <c r="L239" s="17"/>
      <c r="M239" s="17"/>
      <c r="N239" s="16"/>
      <c r="O239" s="17"/>
      <c r="P239" s="17"/>
      <c r="Q239" s="17"/>
      <c r="R239" s="17"/>
      <c r="S239" s="17"/>
      <c r="T239" s="17"/>
      <c r="U239" s="17"/>
      <c r="V239" s="16"/>
      <c r="W239" s="17"/>
      <c r="X239" s="17"/>
      <c r="Y239" s="17"/>
      <c r="Z239" s="17"/>
      <c r="AA239" s="17"/>
      <c r="AB239" s="17"/>
      <c r="AC239" s="17"/>
      <c r="AD239" s="16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</row>
    <row r="240" spans="1:166">
      <c r="A240" s="16"/>
      <c r="B240" s="17"/>
      <c r="C240" s="17"/>
      <c r="D240" s="17"/>
      <c r="E240" s="17"/>
      <c r="F240" s="17"/>
      <c r="G240" s="17"/>
      <c r="H240" s="17"/>
      <c r="I240" s="16"/>
      <c r="J240" s="17"/>
      <c r="K240" s="17"/>
      <c r="L240" s="17"/>
      <c r="M240" s="17"/>
      <c r="N240" s="16"/>
      <c r="O240" s="17"/>
      <c r="P240" s="17"/>
      <c r="Q240" s="17"/>
      <c r="R240" s="17"/>
      <c r="S240" s="17"/>
      <c r="T240" s="17"/>
      <c r="U240" s="17"/>
      <c r="V240" s="16"/>
      <c r="W240" s="17"/>
      <c r="X240" s="17"/>
      <c r="Y240" s="17"/>
      <c r="Z240" s="17"/>
      <c r="AA240" s="17"/>
      <c r="AB240" s="17"/>
      <c r="AC240" s="17"/>
      <c r="AD240" s="16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</row>
    <row r="241" spans="1:166">
      <c r="A241" s="16"/>
      <c r="B241" s="17"/>
      <c r="C241" s="17"/>
      <c r="D241" s="17"/>
      <c r="E241" s="17"/>
      <c r="F241" s="17"/>
      <c r="G241" s="17"/>
      <c r="H241" s="17"/>
      <c r="I241" s="16"/>
      <c r="J241" s="17"/>
      <c r="K241" s="17"/>
      <c r="L241" s="17"/>
      <c r="M241" s="17"/>
      <c r="N241" s="16"/>
      <c r="O241" s="17"/>
      <c r="P241" s="17"/>
      <c r="Q241" s="17"/>
      <c r="R241" s="17"/>
      <c r="S241" s="17"/>
      <c r="T241" s="17"/>
      <c r="U241" s="17"/>
      <c r="V241" s="16"/>
      <c r="W241" s="17"/>
      <c r="X241" s="17"/>
      <c r="Y241" s="17"/>
      <c r="Z241" s="17"/>
      <c r="AA241" s="17"/>
      <c r="AB241" s="17"/>
      <c r="AC241" s="17"/>
      <c r="AD241" s="16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</row>
    <row r="242" spans="1:166">
      <c r="A242" s="16"/>
      <c r="B242" s="17"/>
      <c r="C242" s="17"/>
      <c r="D242" s="17"/>
      <c r="E242" s="17"/>
      <c r="F242" s="17"/>
      <c r="G242" s="17"/>
      <c r="H242" s="17"/>
      <c r="I242" s="16"/>
      <c r="J242" s="17"/>
      <c r="K242" s="17"/>
      <c r="L242" s="17"/>
      <c r="M242" s="17"/>
      <c r="N242" s="16"/>
      <c r="O242" s="17"/>
      <c r="P242" s="17"/>
      <c r="Q242" s="17"/>
      <c r="R242" s="17"/>
      <c r="S242" s="17"/>
      <c r="T242" s="17"/>
      <c r="U242" s="17"/>
      <c r="V242" s="16"/>
      <c r="W242" s="17"/>
      <c r="X242" s="17"/>
      <c r="Y242" s="17"/>
      <c r="Z242" s="17"/>
      <c r="AA242" s="17"/>
      <c r="AB242" s="17"/>
      <c r="AC242" s="17"/>
      <c r="AD242" s="16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</row>
    <row r="243" spans="1:166">
      <c r="A243" s="16"/>
      <c r="B243" s="17"/>
      <c r="C243" s="17"/>
      <c r="D243" s="17"/>
      <c r="E243" s="17"/>
      <c r="F243" s="17"/>
      <c r="G243" s="17"/>
      <c r="H243" s="17"/>
      <c r="I243" s="16"/>
      <c r="J243" s="17"/>
      <c r="K243" s="17"/>
      <c r="L243" s="17"/>
      <c r="M243" s="17"/>
      <c r="N243" s="16"/>
      <c r="O243" s="17"/>
      <c r="P243" s="17"/>
      <c r="Q243" s="17"/>
      <c r="R243" s="17"/>
      <c r="S243" s="17"/>
      <c r="T243" s="17"/>
      <c r="U243" s="17"/>
      <c r="V243" s="16"/>
      <c r="W243" s="17"/>
      <c r="X243" s="17"/>
      <c r="Y243" s="17"/>
      <c r="Z243" s="17"/>
      <c r="AA243" s="17"/>
      <c r="AB243" s="17"/>
      <c r="AC243" s="17"/>
      <c r="AD243" s="16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</row>
    <row r="244" spans="1:166">
      <c r="A244" s="16"/>
      <c r="B244" s="17"/>
      <c r="C244" s="17"/>
      <c r="D244" s="17"/>
      <c r="E244" s="17"/>
      <c r="F244" s="17"/>
      <c r="G244" s="17"/>
      <c r="H244" s="17"/>
      <c r="I244" s="16"/>
      <c r="J244" s="17"/>
      <c r="K244" s="17"/>
      <c r="L244" s="17"/>
      <c r="M244" s="17"/>
      <c r="N244" s="16"/>
      <c r="O244" s="17"/>
      <c r="P244" s="17"/>
      <c r="Q244" s="17"/>
      <c r="R244" s="17"/>
      <c r="S244" s="17"/>
      <c r="T244" s="17"/>
      <c r="U244" s="17"/>
      <c r="V244" s="16"/>
      <c r="W244" s="17"/>
      <c r="X244" s="17"/>
      <c r="Y244" s="17"/>
      <c r="Z244" s="17"/>
      <c r="AA244" s="17"/>
      <c r="AB244" s="17"/>
      <c r="AC244" s="17"/>
      <c r="AD244" s="16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</row>
    <row r="245" spans="1:166">
      <c r="A245" s="16"/>
      <c r="B245" s="17"/>
      <c r="C245" s="17"/>
      <c r="D245" s="17"/>
      <c r="E245" s="17"/>
      <c r="F245" s="17"/>
      <c r="G245" s="17"/>
      <c r="H245" s="17"/>
      <c r="I245" s="16"/>
      <c r="J245" s="17"/>
      <c r="K245" s="17"/>
      <c r="L245" s="17"/>
      <c r="M245" s="17"/>
      <c r="N245" s="16"/>
      <c r="O245" s="17"/>
      <c r="P245" s="17"/>
      <c r="Q245" s="17"/>
      <c r="R245" s="17"/>
      <c r="S245" s="17"/>
      <c r="T245" s="17"/>
      <c r="U245" s="17"/>
      <c r="V245" s="16"/>
      <c r="W245" s="17"/>
      <c r="X245" s="17"/>
      <c r="Y245" s="17"/>
      <c r="Z245" s="17"/>
      <c r="AA245" s="17"/>
      <c r="AB245" s="17"/>
      <c r="AC245" s="17"/>
      <c r="AD245" s="16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</row>
    <row r="246" spans="1:166">
      <c r="A246" s="16"/>
      <c r="B246" s="17"/>
      <c r="C246" s="17"/>
      <c r="D246" s="17"/>
      <c r="E246" s="17"/>
      <c r="F246" s="17"/>
      <c r="G246" s="17"/>
      <c r="H246" s="17"/>
      <c r="I246" s="16"/>
      <c r="J246" s="17"/>
      <c r="K246" s="17"/>
      <c r="L246" s="17"/>
      <c r="M246" s="17"/>
      <c r="N246" s="16"/>
      <c r="O246" s="17"/>
      <c r="P246" s="17"/>
      <c r="Q246" s="17"/>
      <c r="R246" s="17"/>
      <c r="S246" s="17"/>
      <c r="T246" s="17"/>
      <c r="U246" s="17"/>
      <c r="V246" s="16"/>
      <c r="W246" s="17"/>
      <c r="X246" s="17"/>
      <c r="Y246" s="17"/>
      <c r="Z246" s="17"/>
      <c r="AA246" s="17"/>
      <c r="AB246" s="17"/>
      <c r="AC246" s="17"/>
      <c r="AD246" s="16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</row>
    <row r="247" spans="1:166">
      <c r="A247" s="16"/>
      <c r="B247" s="17"/>
      <c r="C247" s="17"/>
      <c r="D247" s="17"/>
      <c r="E247" s="17"/>
      <c r="F247" s="17"/>
      <c r="G247" s="17"/>
      <c r="H247" s="17"/>
      <c r="I247" s="16"/>
      <c r="J247" s="17"/>
      <c r="K247" s="17"/>
      <c r="L247" s="17"/>
      <c r="M247" s="17"/>
      <c r="N247" s="16"/>
      <c r="O247" s="17"/>
      <c r="P247" s="17"/>
      <c r="Q247" s="17"/>
      <c r="R247" s="17"/>
      <c r="S247" s="17"/>
      <c r="T247" s="17"/>
      <c r="U247" s="17"/>
      <c r="V247" s="16"/>
      <c r="W247" s="17"/>
      <c r="X247" s="17"/>
      <c r="Y247" s="17"/>
      <c r="Z247" s="17"/>
      <c r="AA247" s="17"/>
      <c r="AB247" s="17"/>
      <c r="AC247" s="17"/>
      <c r="AD247" s="16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</row>
    <row r="248" spans="1:166">
      <c r="A248" s="16"/>
      <c r="B248" s="17"/>
      <c r="C248" s="17"/>
      <c r="D248" s="17"/>
      <c r="E248" s="17"/>
      <c r="F248" s="17"/>
      <c r="G248" s="17"/>
      <c r="H248" s="17"/>
      <c r="I248" s="16"/>
      <c r="J248" s="17"/>
      <c r="K248" s="17"/>
      <c r="L248" s="17"/>
      <c r="M248" s="17"/>
      <c r="N248" s="16"/>
      <c r="O248" s="17"/>
      <c r="P248" s="17"/>
      <c r="Q248" s="17"/>
      <c r="R248" s="17"/>
      <c r="S248" s="17"/>
      <c r="T248" s="17"/>
      <c r="U248" s="17"/>
      <c r="V248" s="16"/>
      <c r="W248" s="17"/>
      <c r="X248" s="17"/>
      <c r="Y248" s="17"/>
      <c r="Z248" s="17"/>
      <c r="AA248" s="17"/>
      <c r="AB248" s="17"/>
      <c r="AC248" s="17"/>
      <c r="AD248" s="16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</row>
    <row r="249" spans="1:166">
      <c r="A249" s="16"/>
      <c r="B249" s="17"/>
      <c r="C249" s="17"/>
      <c r="D249" s="17"/>
      <c r="E249" s="17"/>
      <c r="F249" s="17"/>
      <c r="G249" s="17"/>
      <c r="H249" s="17"/>
      <c r="I249" s="16"/>
      <c r="J249" s="17"/>
      <c r="K249" s="17"/>
      <c r="L249" s="17"/>
      <c r="M249" s="17"/>
      <c r="N249" s="16"/>
      <c r="O249" s="17"/>
      <c r="P249" s="17"/>
      <c r="Q249" s="17"/>
      <c r="R249" s="17"/>
      <c r="S249" s="17"/>
      <c r="T249" s="17"/>
      <c r="U249" s="17"/>
      <c r="V249" s="16"/>
      <c r="W249" s="17"/>
      <c r="X249" s="17"/>
      <c r="Y249" s="17"/>
      <c r="Z249" s="17"/>
      <c r="AA249" s="17"/>
      <c r="AB249" s="17"/>
      <c r="AC249" s="17"/>
      <c r="AD249" s="16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</row>
    <row r="250" spans="1:166">
      <c r="A250" s="16"/>
      <c r="B250" s="17"/>
      <c r="C250" s="17"/>
      <c r="D250" s="17"/>
      <c r="E250" s="17"/>
      <c r="F250" s="17"/>
      <c r="G250" s="17"/>
      <c r="H250" s="17"/>
      <c r="I250" s="16"/>
      <c r="J250" s="17"/>
      <c r="K250" s="17"/>
      <c r="L250" s="17"/>
      <c r="M250" s="17"/>
      <c r="N250" s="16"/>
      <c r="O250" s="17"/>
      <c r="P250" s="17"/>
      <c r="Q250" s="17"/>
      <c r="R250" s="17"/>
      <c r="S250" s="17"/>
      <c r="T250" s="17"/>
      <c r="U250" s="17"/>
      <c r="V250" s="16"/>
      <c r="W250" s="17"/>
      <c r="X250" s="17"/>
      <c r="Y250" s="17"/>
      <c r="Z250" s="17"/>
      <c r="AA250" s="17"/>
      <c r="AB250" s="17"/>
      <c r="AC250" s="17"/>
      <c r="AD250" s="16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</row>
    <row r="251" spans="1:166">
      <c r="A251" s="16"/>
      <c r="B251" s="17"/>
      <c r="C251" s="17"/>
      <c r="D251" s="17"/>
      <c r="E251" s="17"/>
      <c r="F251" s="17"/>
      <c r="G251" s="17"/>
      <c r="H251" s="17"/>
      <c r="I251" s="16"/>
      <c r="J251" s="17"/>
      <c r="K251" s="17"/>
      <c r="L251" s="17"/>
      <c r="M251" s="17"/>
      <c r="N251" s="16"/>
      <c r="O251" s="17"/>
      <c r="P251" s="17"/>
      <c r="Q251" s="17"/>
      <c r="R251" s="17"/>
      <c r="S251" s="17"/>
      <c r="T251" s="17"/>
      <c r="U251" s="17"/>
      <c r="V251" s="16"/>
      <c r="W251" s="17"/>
      <c r="X251" s="17"/>
      <c r="Y251" s="17"/>
      <c r="Z251" s="17"/>
      <c r="AA251" s="17"/>
      <c r="AB251" s="17"/>
      <c r="AC251" s="17"/>
      <c r="AD251" s="16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</row>
    <row r="252" spans="1:166">
      <c r="A252" s="16"/>
      <c r="B252" s="17"/>
      <c r="C252" s="17"/>
      <c r="D252" s="17"/>
      <c r="E252" s="17"/>
      <c r="F252" s="17"/>
      <c r="G252" s="17"/>
      <c r="H252" s="17"/>
      <c r="I252" s="16"/>
      <c r="J252" s="17"/>
      <c r="K252" s="17"/>
      <c r="L252" s="17"/>
      <c r="M252" s="17"/>
      <c r="N252" s="16"/>
      <c r="O252" s="17"/>
      <c r="P252" s="17"/>
      <c r="Q252" s="17"/>
      <c r="R252" s="17"/>
      <c r="S252" s="17"/>
      <c r="T252" s="17"/>
      <c r="U252" s="17"/>
      <c r="V252" s="16"/>
      <c r="W252" s="17"/>
      <c r="X252" s="17"/>
      <c r="Y252" s="17"/>
      <c r="Z252" s="17"/>
      <c r="AA252" s="17"/>
      <c r="AB252" s="17"/>
      <c r="AC252" s="17"/>
      <c r="AD252" s="16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</row>
    <row r="253" spans="1:166">
      <c r="A253" s="16"/>
      <c r="B253" s="17"/>
      <c r="C253" s="17"/>
      <c r="D253" s="17"/>
      <c r="E253" s="17"/>
      <c r="F253" s="17"/>
      <c r="G253" s="17"/>
      <c r="H253" s="17"/>
      <c r="I253" s="16"/>
      <c r="J253" s="17"/>
      <c r="K253" s="17"/>
      <c r="L253" s="17"/>
      <c r="M253" s="17"/>
      <c r="N253" s="16"/>
      <c r="O253" s="17"/>
      <c r="P253" s="17"/>
      <c r="Q253" s="17"/>
      <c r="R253" s="17"/>
      <c r="S253" s="17"/>
      <c r="T253" s="17"/>
      <c r="U253" s="17"/>
      <c r="V253" s="16"/>
      <c r="W253" s="17"/>
      <c r="X253" s="17"/>
      <c r="Y253" s="17"/>
      <c r="Z253" s="17"/>
      <c r="AA253" s="17"/>
      <c r="AB253" s="17"/>
      <c r="AC253" s="17"/>
      <c r="AD253" s="16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</row>
    <row r="254" spans="1:166">
      <c r="A254" s="16"/>
      <c r="B254" s="17"/>
      <c r="C254" s="17"/>
      <c r="D254" s="17"/>
      <c r="E254" s="17"/>
      <c r="F254" s="17"/>
      <c r="G254" s="17"/>
      <c r="H254" s="17"/>
      <c r="I254" s="16"/>
      <c r="J254" s="17"/>
      <c r="K254" s="17"/>
      <c r="L254" s="17"/>
      <c r="M254" s="17"/>
      <c r="N254" s="16"/>
      <c r="O254" s="17"/>
      <c r="P254" s="17"/>
      <c r="Q254" s="17"/>
      <c r="R254" s="17"/>
      <c r="S254" s="17"/>
      <c r="T254" s="17"/>
      <c r="U254" s="17"/>
      <c r="V254" s="16"/>
      <c r="W254" s="17"/>
      <c r="X254" s="17"/>
      <c r="Y254" s="17"/>
      <c r="Z254" s="17"/>
      <c r="AA254" s="17"/>
      <c r="AB254" s="17"/>
      <c r="AC254" s="17"/>
      <c r="AD254" s="16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</row>
    <row r="255" spans="1:166">
      <c r="A255" s="16"/>
      <c r="B255" s="17"/>
      <c r="C255" s="17"/>
      <c r="D255" s="17"/>
      <c r="E255" s="17"/>
      <c r="F255" s="17"/>
      <c r="G255" s="17"/>
      <c r="H255" s="17"/>
      <c r="I255" s="16"/>
      <c r="J255" s="17"/>
      <c r="K255" s="17"/>
      <c r="L255" s="17"/>
      <c r="M255" s="17"/>
      <c r="N255" s="16"/>
      <c r="O255" s="17"/>
      <c r="P255" s="17"/>
      <c r="Q255" s="17"/>
      <c r="R255" s="17"/>
      <c r="S255" s="17"/>
      <c r="T255" s="17"/>
      <c r="U255" s="17"/>
      <c r="V255" s="16"/>
      <c r="W255" s="17"/>
      <c r="X255" s="17"/>
      <c r="Y255" s="17"/>
      <c r="Z255" s="17"/>
      <c r="AA255" s="17"/>
      <c r="AB255" s="17"/>
      <c r="AC255" s="17"/>
      <c r="AD255" s="16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</row>
    <row r="256" spans="1:166">
      <c r="A256" s="16"/>
      <c r="B256" s="17"/>
      <c r="C256" s="17"/>
      <c r="D256" s="17"/>
      <c r="E256" s="17"/>
      <c r="F256" s="17"/>
      <c r="G256" s="17"/>
      <c r="H256" s="17"/>
      <c r="I256" s="16"/>
      <c r="J256" s="17"/>
      <c r="K256" s="17"/>
      <c r="L256" s="17"/>
      <c r="M256" s="17"/>
      <c r="N256" s="16"/>
      <c r="O256" s="17"/>
      <c r="P256" s="17"/>
      <c r="Q256" s="17"/>
      <c r="R256" s="17"/>
      <c r="S256" s="17"/>
      <c r="T256" s="17"/>
      <c r="U256" s="17"/>
      <c r="V256" s="16"/>
      <c r="W256" s="17"/>
      <c r="X256" s="17"/>
      <c r="Y256" s="17"/>
      <c r="Z256" s="17"/>
      <c r="AA256" s="17"/>
      <c r="AB256" s="17"/>
      <c r="AC256" s="17"/>
      <c r="AD256" s="16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</row>
    <row r="257" spans="1:166">
      <c r="A257" s="16"/>
      <c r="B257" s="17"/>
      <c r="C257" s="17"/>
      <c r="D257" s="17"/>
      <c r="E257" s="17"/>
      <c r="F257" s="17"/>
      <c r="G257" s="17"/>
      <c r="H257" s="17"/>
      <c r="I257" s="16"/>
      <c r="J257" s="17"/>
      <c r="K257" s="17"/>
      <c r="L257" s="17"/>
      <c r="M257" s="17"/>
      <c r="N257" s="16"/>
      <c r="O257" s="17"/>
      <c r="P257" s="17"/>
      <c r="Q257" s="17"/>
      <c r="R257" s="17"/>
      <c r="S257" s="17"/>
      <c r="T257" s="17"/>
      <c r="U257" s="17"/>
      <c r="V257" s="16"/>
      <c r="W257" s="17"/>
      <c r="X257" s="17"/>
      <c r="Y257" s="17"/>
      <c r="Z257" s="17"/>
      <c r="AA257" s="17"/>
      <c r="AB257" s="17"/>
      <c r="AC257" s="17"/>
      <c r="AD257" s="16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</row>
    <row r="258" spans="1:166">
      <c r="A258" s="16"/>
      <c r="B258" s="17"/>
      <c r="C258" s="17"/>
      <c r="D258" s="17"/>
      <c r="E258" s="17"/>
      <c r="F258" s="17"/>
      <c r="G258" s="17"/>
      <c r="H258" s="17"/>
      <c r="I258" s="16"/>
      <c r="J258" s="17"/>
      <c r="K258" s="17"/>
      <c r="L258" s="17"/>
      <c r="M258" s="17"/>
      <c r="N258" s="16"/>
      <c r="O258" s="17"/>
      <c r="P258" s="17"/>
      <c r="Q258" s="17"/>
      <c r="R258" s="17"/>
      <c r="S258" s="17"/>
      <c r="T258" s="17"/>
      <c r="U258" s="17"/>
      <c r="V258" s="16"/>
      <c r="W258" s="17"/>
      <c r="X258" s="17"/>
      <c r="Y258" s="17"/>
      <c r="Z258" s="17"/>
      <c r="AA258" s="17"/>
      <c r="AB258" s="17"/>
      <c r="AC258" s="17"/>
      <c r="AD258" s="16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</row>
    <row r="259" spans="1:166">
      <c r="A259" s="16"/>
      <c r="B259" s="17"/>
      <c r="C259" s="17"/>
      <c r="D259" s="17"/>
      <c r="E259" s="17"/>
      <c r="F259" s="17"/>
      <c r="G259" s="17"/>
      <c r="H259" s="17"/>
      <c r="I259" s="16"/>
      <c r="J259" s="17"/>
      <c r="K259" s="17"/>
      <c r="L259" s="17"/>
      <c r="M259" s="17"/>
      <c r="N259" s="16"/>
      <c r="O259" s="17"/>
      <c r="P259" s="17"/>
      <c r="Q259" s="17"/>
      <c r="R259" s="17"/>
      <c r="S259" s="17"/>
      <c r="T259" s="17"/>
      <c r="U259" s="17"/>
      <c r="V259" s="16"/>
      <c r="W259" s="17"/>
      <c r="X259" s="17"/>
      <c r="Y259" s="17"/>
      <c r="Z259" s="17"/>
      <c r="AA259" s="17"/>
      <c r="AB259" s="17"/>
      <c r="AC259" s="17"/>
      <c r="AD259" s="16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</row>
    <row r="260" spans="1:166">
      <c r="A260" s="16"/>
      <c r="B260" s="17"/>
      <c r="C260" s="17"/>
      <c r="D260" s="17"/>
      <c r="E260" s="17"/>
      <c r="F260" s="17"/>
      <c r="G260" s="17"/>
      <c r="H260" s="17"/>
      <c r="I260" s="16"/>
      <c r="J260" s="17"/>
      <c r="K260" s="17"/>
      <c r="L260" s="17"/>
      <c r="M260" s="17"/>
      <c r="N260" s="16"/>
      <c r="O260" s="17"/>
      <c r="P260" s="17"/>
      <c r="Q260" s="17"/>
      <c r="R260" s="17"/>
      <c r="S260" s="17"/>
      <c r="T260" s="17"/>
      <c r="U260" s="17"/>
      <c r="V260" s="16"/>
      <c r="W260" s="17"/>
      <c r="X260" s="17"/>
      <c r="Y260" s="17"/>
      <c r="Z260" s="17"/>
      <c r="AA260" s="17"/>
      <c r="AB260" s="17"/>
      <c r="AC260" s="17"/>
      <c r="AD260" s="16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</row>
    <row r="261" spans="1:166">
      <c r="A261" s="16"/>
      <c r="B261" s="17"/>
      <c r="C261" s="17"/>
      <c r="D261" s="17"/>
      <c r="E261" s="17"/>
      <c r="F261" s="17"/>
      <c r="G261" s="17"/>
      <c r="H261" s="17"/>
      <c r="I261" s="16"/>
      <c r="J261" s="17"/>
      <c r="K261" s="17"/>
      <c r="L261" s="17"/>
      <c r="M261" s="17"/>
      <c r="N261" s="16"/>
      <c r="O261" s="17"/>
      <c r="P261" s="17"/>
      <c r="Q261" s="17"/>
      <c r="R261" s="17"/>
      <c r="S261" s="17"/>
      <c r="T261" s="17"/>
      <c r="U261" s="17"/>
      <c r="V261" s="16"/>
      <c r="W261" s="17"/>
      <c r="X261" s="17"/>
      <c r="Y261" s="17"/>
      <c r="Z261" s="17"/>
      <c r="AA261" s="17"/>
      <c r="AB261" s="17"/>
      <c r="AC261" s="17"/>
      <c r="AD261" s="16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</row>
    <row r="262" spans="1:166">
      <c r="A262" s="16"/>
      <c r="B262" s="17"/>
      <c r="C262" s="17"/>
      <c r="D262" s="17"/>
      <c r="E262" s="17"/>
      <c r="F262" s="17"/>
      <c r="G262" s="17"/>
      <c r="H262" s="17"/>
      <c r="I262" s="16"/>
      <c r="J262" s="17"/>
      <c r="K262" s="17"/>
      <c r="L262" s="17"/>
      <c r="M262" s="17"/>
      <c r="N262" s="16"/>
      <c r="O262" s="17"/>
      <c r="P262" s="17"/>
      <c r="Q262" s="17"/>
      <c r="R262" s="17"/>
      <c r="S262" s="17"/>
      <c r="T262" s="17"/>
      <c r="U262" s="17"/>
      <c r="V262" s="16"/>
      <c r="W262" s="17"/>
      <c r="X262" s="17"/>
      <c r="Y262" s="17"/>
      <c r="Z262" s="17"/>
      <c r="AA262" s="17"/>
      <c r="AB262" s="17"/>
      <c r="AC262" s="17"/>
      <c r="AD262" s="16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</row>
    <row r="263" spans="1:166">
      <c r="A263" s="16"/>
      <c r="B263" s="17"/>
      <c r="C263" s="17"/>
      <c r="D263" s="17"/>
      <c r="E263" s="17"/>
      <c r="F263" s="17"/>
      <c r="G263" s="17"/>
      <c r="H263" s="17"/>
      <c r="I263" s="16"/>
      <c r="J263" s="17"/>
      <c r="K263" s="17"/>
      <c r="L263" s="17"/>
      <c r="M263" s="17"/>
      <c r="N263" s="16"/>
      <c r="O263" s="17"/>
      <c r="P263" s="17"/>
      <c r="Q263" s="17"/>
      <c r="R263" s="17"/>
      <c r="S263" s="17"/>
      <c r="T263" s="17"/>
      <c r="U263" s="17"/>
      <c r="V263" s="16"/>
      <c r="W263" s="17"/>
      <c r="X263" s="17"/>
      <c r="Y263" s="17"/>
      <c r="Z263" s="17"/>
      <c r="AA263" s="17"/>
      <c r="AB263" s="17"/>
      <c r="AC263" s="17"/>
      <c r="AD263" s="16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</row>
    <row r="264" spans="1:166">
      <c r="A264" s="16"/>
      <c r="B264" s="17"/>
      <c r="C264" s="17"/>
      <c r="D264" s="17"/>
      <c r="E264" s="17"/>
      <c r="F264" s="17"/>
      <c r="G264" s="17"/>
      <c r="H264" s="17"/>
      <c r="I264" s="16"/>
      <c r="J264" s="17"/>
      <c r="K264" s="17"/>
      <c r="L264" s="17"/>
      <c r="M264" s="17"/>
      <c r="N264" s="16"/>
      <c r="O264" s="17"/>
      <c r="P264" s="17"/>
      <c r="Q264" s="17"/>
      <c r="R264" s="17"/>
      <c r="S264" s="17"/>
      <c r="T264" s="17"/>
      <c r="U264" s="17"/>
      <c r="V264" s="16"/>
      <c r="W264" s="17"/>
      <c r="X264" s="17"/>
      <c r="Y264" s="17"/>
      <c r="Z264" s="17"/>
      <c r="AA264" s="17"/>
      <c r="AB264" s="17"/>
      <c r="AC264" s="17"/>
      <c r="AD264" s="16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</row>
    <row r="265" spans="1:166">
      <c r="A265" s="16"/>
      <c r="B265" s="17"/>
      <c r="C265" s="17"/>
      <c r="D265" s="17"/>
      <c r="E265" s="17"/>
      <c r="F265" s="17"/>
      <c r="G265" s="17"/>
      <c r="H265" s="17"/>
      <c r="I265" s="16"/>
      <c r="J265" s="17"/>
      <c r="K265" s="17"/>
      <c r="L265" s="17"/>
      <c r="M265" s="17"/>
      <c r="N265" s="16"/>
      <c r="O265" s="17"/>
      <c r="P265" s="17"/>
      <c r="Q265" s="17"/>
      <c r="R265" s="17"/>
      <c r="S265" s="17"/>
      <c r="T265" s="17"/>
      <c r="U265" s="17"/>
      <c r="V265" s="16"/>
      <c r="W265" s="17"/>
      <c r="X265" s="17"/>
      <c r="Y265" s="17"/>
      <c r="Z265" s="17"/>
      <c r="AA265" s="17"/>
      <c r="AB265" s="17"/>
      <c r="AC265" s="17"/>
      <c r="AD265" s="16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</row>
    <row r="266" spans="1:166">
      <c r="A266" s="16"/>
      <c r="B266" s="17"/>
      <c r="C266" s="17"/>
      <c r="D266" s="17"/>
      <c r="E266" s="17"/>
      <c r="F266" s="17"/>
      <c r="G266" s="17"/>
      <c r="H266" s="17"/>
      <c r="I266" s="16"/>
      <c r="J266" s="17"/>
      <c r="K266" s="17"/>
      <c r="L266" s="17"/>
      <c r="M266" s="17"/>
      <c r="N266" s="16"/>
      <c r="O266" s="17"/>
      <c r="P266" s="17"/>
      <c r="Q266" s="17"/>
      <c r="R266" s="17"/>
      <c r="S266" s="17"/>
      <c r="T266" s="17"/>
      <c r="U266" s="17"/>
      <c r="V266" s="16"/>
      <c r="W266" s="17"/>
      <c r="X266" s="17"/>
      <c r="Y266" s="17"/>
      <c r="Z266" s="17"/>
      <c r="AA266" s="17"/>
      <c r="AB266" s="17"/>
      <c r="AC266" s="17"/>
      <c r="AD266" s="16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</row>
    <row r="267" spans="1:166">
      <c r="A267" s="16"/>
      <c r="B267" s="17"/>
      <c r="C267" s="17"/>
      <c r="D267" s="17"/>
      <c r="E267" s="17"/>
      <c r="F267" s="17"/>
      <c r="G267" s="17"/>
      <c r="H267" s="17"/>
      <c r="I267" s="16"/>
      <c r="J267" s="17"/>
      <c r="K267" s="17"/>
      <c r="L267" s="17"/>
      <c r="M267" s="17"/>
      <c r="N267" s="16"/>
      <c r="O267" s="17"/>
      <c r="P267" s="17"/>
      <c r="Q267" s="17"/>
      <c r="R267" s="17"/>
      <c r="S267" s="17"/>
      <c r="T267" s="17"/>
      <c r="U267" s="17"/>
      <c r="V267" s="16"/>
      <c r="W267" s="17"/>
      <c r="X267" s="17"/>
      <c r="Y267" s="17"/>
      <c r="Z267" s="17"/>
      <c r="AA267" s="17"/>
      <c r="AB267" s="17"/>
      <c r="AC267" s="17"/>
      <c r="AD267" s="16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</row>
    <row r="268" spans="1:166">
      <c r="A268" s="16"/>
      <c r="B268" s="17"/>
      <c r="C268" s="17"/>
      <c r="D268" s="17"/>
      <c r="E268" s="17"/>
      <c r="F268" s="17"/>
      <c r="G268" s="17"/>
      <c r="H268" s="17"/>
      <c r="I268" s="16"/>
      <c r="J268" s="17"/>
      <c r="K268" s="17"/>
      <c r="L268" s="17"/>
      <c r="M268" s="17"/>
      <c r="N268" s="16"/>
      <c r="O268" s="17"/>
      <c r="P268" s="17"/>
      <c r="Q268" s="17"/>
      <c r="R268" s="17"/>
      <c r="S268" s="17"/>
      <c r="T268" s="17"/>
      <c r="U268" s="17"/>
      <c r="V268" s="16"/>
      <c r="W268" s="17"/>
      <c r="X268" s="17"/>
      <c r="Y268" s="17"/>
      <c r="Z268" s="17"/>
      <c r="AA268" s="17"/>
      <c r="AB268" s="17"/>
      <c r="AC268" s="17"/>
      <c r="AD268" s="16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</row>
    <row r="269" spans="1:166">
      <c r="A269" s="16"/>
      <c r="B269" s="17"/>
      <c r="C269" s="17"/>
      <c r="D269" s="17"/>
      <c r="E269" s="17"/>
      <c r="F269" s="17"/>
      <c r="G269" s="17"/>
      <c r="H269" s="17"/>
      <c r="I269" s="16"/>
      <c r="J269" s="17"/>
      <c r="K269" s="17"/>
      <c r="L269" s="17"/>
      <c r="M269" s="17"/>
      <c r="N269" s="16"/>
      <c r="O269" s="17"/>
      <c r="P269" s="17"/>
      <c r="Q269" s="17"/>
      <c r="R269" s="17"/>
      <c r="S269" s="17"/>
      <c r="T269" s="17"/>
      <c r="U269" s="17"/>
      <c r="V269" s="16"/>
      <c r="W269" s="17"/>
      <c r="X269" s="17"/>
      <c r="Y269" s="17"/>
      <c r="Z269" s="17"/>
      <c r="AA269" s="17"/>
      <c r="AB269" s="17"/>
      <c r="AC269" s="17"/>
      <c r="AD269" s="16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</row>
    <row r="270" spans="1:166">
      <c r="A270" s="16"/>
      <c r="B270" s="17"/>
      <c r="C270" s="17"/>
      <c r="D270" s="17"/>
      <c r="E270" s="17"/>
      <c r="F270" s="17"/>
      <c r="G270" s="17"/>
      <c r="H270" s="17"/>
      <c r="I270" s="16"/>
      <c r="J270" s="17"/>
      <c r="K270" s="17"/>
      <c r="L270" s="17"/>
      <c r="M270" s="17"/>
      <c r="N270" s="16"/>
      <c r="O270" s="17"/>
      <c r="P270" s="17"/>
      <c r="Q270" s="17"/>
      <c r="R270" s="17"/>
      <c r="S270" s="17"/>
      <c r="T270" s="17"/>
      <c r="U270" s="17"/>
      <c r="V270" s="16"/>
      <c r="W270" s="17"/>
      <c r="X270" s="17"/>
      <c r="Y270" s="17"/>
      <c r="Z270" s="17"/>
      <c r="AA270" s="17"/>
      <c r="AB270" s="17"/>
      <c r="AC270" s="17"/>
      <c r="AD270" s="16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</row>
    <row r="271" spans="1:166">
      <c r="A271" s="16"/>
      <c r="B271" s="17"/>
      <c r="C271" s="17"/>
      <c r="D271" s="17"/>
      <c r="E271" s="17"/>
      <c r="F271" s="17"/>
      <c r="G271" s="17"/>
      <c r="H271" s="17"/>
      <c r="I271" s="16"/>
      <c r="J271" s="17"/>
      <c r="K271" s="17"/>
      <c r="L271" s="17"/>
      <c r="M271" s="17"/>
      <c r="N271" s="16"/>
      <c r="O271" s="17"/>
      <c r="P271" s="17"/>
      <c r="Q271" s="17"/>
      <c r="R271" s="17"/>
      <c r="S271" s="17"/>
      <c r="T271" s="17"/>
      <c r="U271" s="17"/>
      <c r="V271" s="16"/>
      <c r="W271" s="17"/>
      <c r="X271" s="17"/>
      <c r="Y271" s="17"/>
      <c r="Z271" s="17"/>
      <c r="AA271" s="17"/>
      <c r="AB271" s="17"/>
      <c r="AC271" s="17"/>
      <c r="AD271" s="16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</row>
    <row r="272" spans="1:166">
      <c r="A272" s="16"/>
      <c r="B272" s="17"/>
      <c r="C272" s="17"/>
      <c r="D272" s="17"/>
      <c r="E272" s="17"/>
      <c r="F272" s="17"/>
      <c r="G272" s="17"/>
      <c r="H272" s="17"/>
      <c r="I272" s="16"/>
      <c r="J272" s="17"/>
      <c r="K272" s="17"/>
      <c r="L272" s="17"/>
      <c r="M272" s="17"/>
      <c r="N272" s="16"/>
      <c r="O272" s="17"/>
      <c r="P272" s="17"/>
      <c r="Q272" s="17"/>
      <c r="R272" s="17"/>
      <c r="S272" s="17"/>
      <c r="T272" s="17"/>
      <c r="U272" s="17"/>
      <c r="V272" s="16"/>
      <c r="W272" s="17"/>
      <c r="X272" s="17"/>
      <c r="Y272" s="17"/>
      <c r="Z272" s="17"/>
      <c r="AA272" s="17"/>
      <c r="AB272" s="17"/>
      <c r="AC272" s="17"/>
      <c r="AD272" s="16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</row>
    <row r="273" spans="1:166">
      <c r="A273" s="16"/>
      <c r="B273" s="17"/>
      <c r="C273" s="17"/>
      <c r="D273" s="17"/>
      <c r="E273" s="17"/>
      <c r="F273" s="17"/>
      <c r="G273" s="17"/>
      <c r="H273" s="17"/>
      <c r="I273" s="16"/>
      <c r="J273" s="17"/>
      <c r="K273" s="17"/>
      <c r="L273" s="17"/>
      <c r="M273" s="17"/>
      <c r="N273" s="16"/>
      <c r="O273" s="17"/>
      <c r="P273" s="17"/>
      <c r="Q273" s="17"/>
      <c r="R273" s="17"/>
      <c r="S273" s="17"/>
      <c r="T273" s="17"/>
      <c r="U273" s="17"/>
      <c r="V273" s="16"/>
      <c r="W273" s="17"/>
      <c r="X273" s="17"/>
      <c r="Y273" s="17"/>
      <c r="Z273" s="17"/>
      <c r="AA273" s="17"/>
      <c r="AB273" s="17"/>
      <c r="AC273" s="17"/>
      <c r="AD273" s="16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</row>
    <row r="274" spans="1:166">
      <c r="A274" s="16"/>
      <c r="B274" s="17"/>
      <c r="C274" s="17"/>
      <c r="D274" s="17"/>
      <c r="E274" s="17"/>
      <c r="F274" s="17"/>
      <c r="G274" s="17"/>
      <c r="H274" s="17"/>
      <c r="I274" s="16"/>
      <c r="J274" s="17"/>
      <c r="K274" s="17"/>
      <c r="L274" s="17"/>
      <c r="M274" s="17"/>
      <c r="N274" s="16"/>
      <c r="O274" s="17"/>
      <c r="P274" s="17"/>
      <c r="Q274" s="17"/>
      <c r="R274" s="17"/>
      <c r="S274" s="17"/>
      <c r="T274" s="17"/>
      <c r="U274" s="17"/>
      <c r="V274" s="16"/>
      <c r="W274" s="17"/>
      <c r="X274" s="17"/>
      <c r="Y274" s="17"/>
      <c r="Z274" s="17"/>
      <c r="AA274" s="17"/>
      <c r="AB274" s="17"/>
      <c r="AC274" s="17"/>
      <c r="AD274" s="16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</row>
    <row r="275" spans="1:166">
      <c r="A275" s="16"/>
      <c r="B275" s="17"/>
      <c r="C275" s="17"/>
      <c r="D275" s="17"/>
      <c r="E275" s="17"/>
      <c r="F275" s="17"/>
      <c r="G275" s="17"/>
      <c r="H275" s="17"/>
      <c r="I275" s="16"/>
      <c r="J275" s="17"/>
      <c r="K275" s="17"/>
      <c r="L275" s="17"/>
      <c r="M275" s="17"/>
      <c r="N275" s="16"/>
      <c r="O275" s="17"/>
      <c r="P275" s="17"/>
      <c r="Q275" s="17"/>
      <c r="R275" s="17"/>
      <c r="S275" s="17"/>
      <c r="T275" s="17"/>
      <c r="U275" s="17"/>
      <c r="V275" s="16"/>
      <c r="W275" s="17"/>
      <c r="X275" s="17"/>
      <c r="Y275" s="17"/>
      <c r="Z275" s="17"/>
      <c r="AA275" s="17"/>
      <c r="AB275" s="17"/>
      <c r="AC275" s="17"/>
      <c r="AD275" s="16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</row>
    <row r="276" spans="1:166">
      <c r="A276" s="16"/>
      <c r="B276" s="17"/>
      <c r="C276" s="17"/>
      <c r="D276" s="17"/>
      <c r="E276" s="17"/>
      <c r="F276" s="17"/>
      <c r="G276" s="17"/>
      <c r="H276" s="17"/>
      <c r="I276" s="16"/>
      <c r="J276" s="17"/>
      <c r="K276" s="17"/>
      <c r="L276" s="17"/>
      <c r="M276" s="17"/>
      <c r="N276" s="16"/>
      <c r="O276" s="17"/>
      <c r="P276" s="17"/>
      <c r="Q276" s="17"/>
      <c r="R276" s="17"/>
      <c r="S276" s="17"/>
      <c r="T276" s="17"/>
      <c r="U276" s="17"/>
      <c r="V276" s="16"/>
      <c r="W276" s="17"/>
      <c r="X276" s="17"/>
      <c r="Y276" s="17"/>
      <c r="Z276" s="17"/>
      <c r="AA276" s="17"/>
      <c r="AB276" s="17"/>
      <c r="AC276" s="17"/>
      <c r="AD276" s="16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</row>
    <row r="277" spans="1:166">
      <c r="A277" s="16"/>
      <c r="B277" s="17"/>
      <c r="C277" s="17"/>
      <c r="D277" s="17"/>
      <c r="E277" s="17"/>
      <c r="F277" s="17"/>
      <c r="G277" s="17"/>
      <c r="H277" s="17"/>
      <c r="I277" s="16"/>
      <c r="J277" s="17"/>
      <c r="K277" s="17"/>
      <c r="L277" s="17"/>
      <c r="M277" s="17"/>
      <c r="N277" s="16"/>
      <c r="O277" s="17"/>
      <c r="P277" s="17"/>
      <c r="Q277" s="17"/>
      <c r="R277" s="17"/>
      <c r="S277" s="17"/>
      <c r="T277" s="17"/>
      <c r="U277" s="17"/>
      <c r="V277" s="16"/>
      <c r="W277" s="17"/>
      <c r="X277" s="17"/>
      <c r="Y277" s="17"/>
      <c r="Z277" s="17"/>
      <c r="AA277" s="17"/>
      <c r="AB277" s="17"/>
      <c r="AC277" s="17"/>
      <c r="AD277" s="16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</row>
    <row r="278" spans="1:166">
      <c r="A278" s="16"/>
      <c r="B278" s="17"/>
      <c r="C278" s="17"/>
      <c r="D278" s="17"/>
      <c r="E278" s="17"/>
      <c r="F278" s="17"/>
      <c r="G278" s="17"/>
      <c r="H278" s="17"/>
      <c r="I278" s="16"/>
      <c r="J278" s="17"/>
      <c r="K278" s="17"/>
      <c r="L278" s="17"/>
      <c r="M278" s="17"/>
      <c r="N278" s="16"/>
      <c r="O278" s="17"/>
      <c r="P278" s="17"/>
      <c r="Q278" s="17"/>
      <c r="R278" s="17"/>
      <c r="S278" s="17"/>
      <c r="T278" s="17"/>
      <c r="U278" s="17"/>
      <c r="V278" s="16"/>
      <c r="W278" s="17"/>
      <c r="X278" s="17"/>
      <c r="Y278" s="17"/>
      <c r="Z278" s="17"/>
      <c r="AA278" s="17"/>
      <c r="AB278" s="17"/>
      <c r="AC278" s="17"/>
      <c r="AD278" s="16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</row>
    <row r="279" spans="1:166">
      <c r="A279" s="16"/>
      <c r="B279" s="17"/>
      <c r="C279" s="17"/>
      <c r="D279" s="17"/>
      <c r="E279" s="17"/>
      <c r="F279" s="17"/>
      <c r="G279" s="17"/>
      <c r="H279" s="17"/>
      <c r="I279" s="16"/>
      <c r="J279" s="17"/>
      <c r="K279" s="17"/>
      <c r="L279" s="17"/>
      <c r="M279" s="17"/>
      <c r="N279" s="16"/>
      <c r="O279" s="17"/>
      <c r="P279" s="17"/>
      <c r="Q279" s="17"/>
      <c r="R279" s="17"/>
      <c r="S279" s="17"/>
      <c r="T279" s="17"/>
      <c r="U279" s="17"/>
      <c r="V279" s="16"/>
      <c r="W279" s="17"/>
      <c r="X279" s="17"/>
      <c r="Y279" s="17"/>
      <c r="Z279" s="17"/>
      <c r="AA279" s="17"/>
      <c r="AB279" s="17"/>
      <c r="AC279" s="17"/>
      <c r="AD279" s="16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</row>
    <row r="280" spans="1:166">
      <c r="A280" s="16"/>
      <c r="B280" s="17"/>
      <c r="C280" s="17"/>
      <c r="D280" s="17"/>
      <c r="E280" s="17"/>
      <c r="F280" s="17"/>
      <c r="G280" s="17"/>
      <c r="H280" s="17"/>
      <c r="I280" s="16"/>
      <c r="J280" s="17"/>
      <c r="K280" s="17"/>
      <c r="L280" s="17"/>
      <c r="M280" s="17"/>
      <c r="N280" s="16"/>
      <c r="O280" s="17"/>
      <c r="P280" s="17"/>
      <c r="Q280" s="17"/>
      <c r="R280" s="17"/>
      <c r="S280" s="17"/>
      <c r="T280" s="17"/>
      <c r="U280" s="17"/>
      <c r="V280" s="16"/>
      <c r="W280" s="17"/>
      <c r="X280" s="17"/>
      <c r="Y280" s="17"/>
      <c r="Z280" s="17"/>
      <c r="AA280" s="17"/>
      <c r="AB280" s="17"/>
      <c r="AC280" s="17"/>
      <c r="AD280" s="16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</row>
    <row r="281" spans="1:166">
      <c r="A281" s="16"/>
      <c r="B281" s="17"/>
      <c r="C281" s="17"/>
      <c r="D281" s="17"/>
      <c r="E281" s="17"/>
      <c r="F281" s="17"/>
      <c r="G281" s="17"/>
      <c r="H281" s="17"/>
      <c r="I281" s="16"/>
      <c r="J281" s="17"/>
      <c r="K281" s="17"/>
      <c r="L281" s="17"/>
      <c r="M281" s="17"/>
      <c r="N281" s="16"/>
      <c r="O281" s="17"/>
      <c r="P281" s="17"/>
      <c r="Q281" s="17"/>
      <c r="R281" s="17"/>
      <c r="S281" s="17"/>
      <c r="T281" s="17"/>
      <c r="U281" s="17"/>
      <c r="V281" s="16"/>
      <c r="W281" s="17"/>
      <c r="X281" s="17"/>
      <c r="Y281" s="17"/>
      <c r="Z281" s="17"/>
      <c r="AA281" s="17"/>
      <c r="AB281" s="17"/>
      <c r="AC281" s="17"/>
      <c r="AD281" s="16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</row>
    <row r="282" spans="1:166">
      <c r="A282" s="16"/>
      <c r="B282" s="17"/>
      <c r="C282" s="17"/>
      <c r="D282" s="17"/>
      <c r="E282" s="17"/>
      <c r="F282" s="17"/>
      <c r="G282" s="17"/>
      <c r="H282" s="17"/>
      <c r="I282" s="16"/>
      <c r="J282" s="17"/>
      <c r="K282" s="17"/>
      <c r="L282" s="17"/>
      <c r="M282" s="17"/>
      <c r="N282" s="16"/>
      <c r="O282" s="17"/>
      <c r="P282" s="17"/>
      <c r="Q282" s="17"/>
      <c r="R282" s="17"/>
      <c r="S282" s="17"/>
      <c r="T282" s="17"/>
      <c r="U282" s="17"/>
      <c r="V282" s="16"/>
      <c r="W282" s="17"/>
      <c r="X282" s="17"/>
      <c r="Y282" s="17"/>
      <c r="Z282" s="17"/>
      <c r="AA282" s="17"/>
      <c r="AB282" s="17"/>
      <c r="AC282" s="17"/>
      <c r="AD282" s="16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</row>
    <row r="283" spans="1:166">
      <c r="A283" s="16"/>
      <c r="B283" s="17"/>
      <c r="C283" s="17"/>
      <c r="D283" s="17"/>
      <c r="E283" s="17"/>
      <c r="F283" s="17"/>
      <c r="G283" s="17"/>
      <c r="H283" s="17"/>
      <c r="I283" s="16"/>
      <c r="J283" s="17"/>
      <c r="K283" s="17"/>
      <c r="L283" s="17"/>
      <c r="M283" s="17"/>
      <c r="N283" s="16"/>
      <c r="O283" s="17"/>
      <c r="P283" s="17"/>
      <c r="Q283" s="17"/>
      <c r="R283" s="17"/>
      <c r="S283" s="17"/>
      <c r="T283" s="17"/>
      <c r="U283" s="17"/>
      <c r="V283" s="16"/>
      <c r="W283" s="17"/>
      <c r="X283" s="17"/>
      <c r="Y283" s="17"/>
      <c r="Z283" s="17"/>
      <c r="AA283" s="17"/>
      <c r="AB283" s="17"/>
      <c r="AC283" s="17"/>
      <c r="AD283" s="16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</row>
    <row r="284" spans="1:166">
      <c r="A284" s="16"/>
      <c r="B284" s="17"/>
      <c r="C284" s="17"/>
      <c r="D284" s="17"/>
      <c r="E284" s="17"/>
      <c r="F284" s="17"/>
      <c r="G284" s="17"/>
      <c r="H284" s="17"/>
      <c r="I284" s="16"/>
      <c r="J284" s="17"/>
      <c r="K284" s="17"/>
      <c r="L284" s="17"/>
      <c r="M284" s="17"/>
      <c r="N284" s="16"/>
      <c r="O284" s="17"/>
      <c r="P284" s="17"/>
      <c r="Q284" s="17"/>
      <c r="R284" s="17"/>
      <c r="S284" s="17"/>
      <c r="T284" s="17"/>
      <c r="U284" s="17"/>
      <c r="V284" s="16"/>
      <c r="W284" s="17"/>
      <c r="X284" s="17"/>
      <c r="Y284" s="17"/>
      <c r="Z284" s="17"/>
      <c r="AA284" s="17"/>
      <c r="AB284" s="17"/>
      <c r="AC284" s="17"/>
      <c r="AD284" s="16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</row>
    <row r="285" spans="1:166">
      <c r="A285" s="16"/>
      <c r="B285" s="17"/>
      <c r="C285" s="17"/>
      <c r="D285" s="17"/>
      <c r="E285" s="17"/>
      <c r="F285" s="17"/>
      <c r="G285" s="17"/>
      <c r="H285" s="17"/>
      <c r="I285" s="16"/>
      <c r="J285" s="17"/>
      <c r="K285" s="17"/>
      <c r="L285" s="17"/>
      <c r="M285" s="17"/>
      <c r="N285" s="16"/>
      <c r="O285" s="17"/>
      <c r="P285" s="17"/>
      <c r="Q285" s="17"/>
      <c r="R285" s="17"/>
      <c r="S285" s="17"/>
      <c r="T285" s="17"/>
      <c r="U285" s="17"/>
      <c r="V285" s="16"/>
      <c r="W285" s="17"/>
      <c r="X285" s="17"/>
      <c r="Y285" s="17"/>
      <c r="Z285" s="17"/>
      <c r="AA285" s="17"/>
      <c r="AB285" s="17"/>
      <c r="AC285" s="17"/>
      <c r="AD285" s="16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</row>
    <row r="286" spans="1:166">
      <c r="A286" s="16"/>
      <c r="B286" s="17"/>
      <c r="C286" s="17"/>
      <c r="D286" s="17"/>
      <c r="E286" s="17"/>
      <c r="F286" s="17"/>
      <c r="G286" s="17"/>
      <c r="H286" s="17"/>
      <c r="I286" s="16"/>
      <c r="J286" s="17"/>
      <c r="K286" s="17"/>
      <c r="L286" s="17"/>
      <c r="M286" s="17"/>
      <c r="N286" s="16"/>
      <c r="O286" s="17"/>
      <c r="P286" s="17"/>
      <c r="Q286" s="17"/>
      <c r="R286" s="17"/>
      <c r="S286" s="17"/>
      <c r="T286" s="17"/>
      <c r="U286" s="17"/>
      <c r="V286" s="16"/>
      <c r="W286" s="17"/>
      <c r="X286" s="17"/>
      <c r="Y286" s="17"/>
      <c r="Z286" s="17"/>
      <c r="AA286" s="17"/>
      <c r="AB286" s="17"/>
      <c r="AC286" s="17"/>
      <c r="AD286" s="16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</row>
    <row r="287" spans="1:166">
      <c r="A287" s="16"/>
      <c r="B287" s="17"/>
      <c r="C287" s="17"/>
      <c r="D287" s="17"/>
      <c r="E287" s="17"/>
      <c r="F287" s="17"/>
      <c r="G287" s="17"/>
      <c r="H287" s="17"/>
      <c r="I287" s="16"/>
      <c r="J287" s="17"/>
      <c r="K287" s="17"/>
      <c r="L287" s="17"/>
      <c r="M287" s="17"/>
      <c r="N287" s="16"/>
      <c r="O287" s="17"/>
      <c r="P287" s="17"/>
      <c r="Q287" s="17"/>
      <c r="R287" s="17"/>
      <c r="S287" s="17"/>
      <c r="T287" s="17"/>
      <c r="U287" s="17"/>
      <c r="V287" s="16"/>
      <c r="W287" s="17"/>
      <c r="X287" s="17"/>
      <c r="Y287" s="17"/>
      <c r="Z287" s="17"/>
      <c r="AA287" s="17"/>
      <c r="AB287" s="17"/>
      <c r="AC287" s="17"/>
      <c r="AD287" s="16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</row>
    <row r="288" spans="1:166">
      <c r="A288" s="16"/>
      <c r="B288" s="17"/>
      <c r="C288" s="17"/>
      <c r="D288" s="17"/>
      <c r="E288" s="17"/>
      <c r="F288" s="17"/>
      <c r="G288" s="17"/>
      <c r="H288" s="17"/>
      <c r="I288" s="16"/>
      <c r="J288" s="17"/>
      <c r="K288" s="17"/>
      <c r="L288" s="17"/>
      <c r="M288" s="17"/>
      <c r="N288" s="16"/>
      <c r="O288" s="17"/>
      <c r="P288" s="17"/>
      <c r="Q288" s="17"/>
      <c r="R288" s="17"/>
      <c r="S288" s="17"/>
      <c r="T288" s="17"/>
      <c r="U288" s="17"/>
      <c r="V288" s="16"/>
      <c r="W288" s="17"/>
      <c r="X288" s="17"/>
      <c r="Y288" s="17"/>
      <c r="Z288" s="17"/>
      <c r="AA288" s="17"/>
      <c r="AB288" s="17"/>
      <c r="AC288" s="17"/>
      <c r="AD288" s="16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</row>
    <row r="289" spans="1:166">
      <c r="A289" s="16"/>
      <c r="B289" s="17"/>
      <c r="C289" s="17"/>
      <c r="D289" s="17"/>
      <c r="E289" s="17"/>
      <c r="F289" s="17"/>
      <c r="G289" s="17"/>
      <c r="H289" s="17"/>
      <c r="I289" s="16"/>
      <c r="J289" s="17"/>
      <c r="K289" s="17"/>
      <c r="L289" s="17"/>
      <c r="M289" s="17"/>
      <c r="N289" s="16"/>
      <c r="O289" s="17"/>
      <c r="P289" s="17"/>
      <c r="Q289" s="17"/>
      <c r="R289" s="17"/>
      <c r="S289" s="17"/>
      <c r="T289" s="17"/>
      <c r="U289" s="17"/>
      <c r="V289" s="16"/>
      <c r="W289" s="17"/>
      <c r="X289" s="17"/>
      <c r="Y289" s="17"/>
      <c r="Z289" s="17"/>
      <c r="AA289" s="17"/>
      <c r="AB289" s="17"/>
      <c r="AC289" s="17"/>
      <c r="AD289" s="16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</row>
    <row r="290" spans="1:166">
      <c r="A290" s="16"/>
      <c r="B290" s="17"/>
      <c r="C290" s="17"/>
      <c r="D290" s="17"/>
      <c r="E290" s="17"/>
      <c r="F290" s="17"/>
      <c r="G290" s="17"/>
      <c r="H290" s="17"/>
      <c r="I290" s="16"/>
      <c r="J290" s="17"/>
      <c r="K290" s="17"/>
      <c r="L290" s="17"/>
      <c r="M290" s="17"/>
      <c r="N290" s="16"/>
      <c r="O290" s="17"/>
      <c r="P290" s="17"/>
      <c r="Q290" s="17"/>
      <c r="R290" s="17"/>
      <c r="S290" s="17"/>
      <c r="T290" s="17"/>
      <c r="U290" s="17"/>
      <c r="V290" s="16"/>
      <c r="W290" s="17"/>
      <c r="X290" s="17"/>
      <c r="Y290" s="17"/>
      <c r="Z290" s="17"/>
      <c r="AA290" s="17"/>
      <c r="AB290" s="17"/>
      <c r="AC290" s="17"/>
      <c r="AD290" s="16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</row>
    <row r="291" spans="1:166">
      <c r="A291" s="16"/>
      <c r="B291" s="17"/>
      <c r="C291" s="17"/>
      <c r="D291" s="17"/>
      <c r="E291" s="17"/>
      <c r="F291" s="17"/>
      <c r="G291" s="17"/>
      <c r="H291" s="17"/>
      <c r="I291" s="16"/>
      <c r="J291" s="17"/>
      <c r="K291" s="17"/>
      <c r="L291" s="17"/>
      <c r="M291" s="17"/>
      <c r="N291" s="16"/>
      <c r="O291" s="17"/>
      <c r="P291" s="17"/>
      <c r="Q291" s="17"/>
      <c r="R291" s="17"/>
      <c r="S291" s="17"/>
      <c r="T291" s="17"/>
      <c r="U291" s="17"/>
      <c r="V291" s="16"/>
      <c r="W291" s="17"/>
      <c r="X291" s="17"/>
      <c r="Y291" s="17"/>
      <c r="Z291" s="17"/>
      <c r="AA291" s="17"/>
      <c r="AB291" s="17"/>
      <c r="AC291" s="17"/>
      <c r="AD291" s="16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</row>
    <row r="292" spans="1:166">
      <c r="A292" s="16"/>
      <c r="B292" s="17"/>
      <c r="C292" s="17"/>
      <c r="D292" s="17"/>
      <c r="E292" s="17"/>
      <c r="F292" s="17"/>
      <c r="G292" s="17"/>
      <c r="H292" s="17"/>
      <c r="I292" s="16"/>
      <c r="J292" s="17"/>
      <c r="K292" s="17"/>
      <c r="L292" s="17"/>
      <c r="M292" s="17"/>
      <c r="N292" s="16"/>
      <c r="O292" s="17"/>
      <c r="P292" s="17"/>
      <c r="Q292" s="17"/>
      <c r="R292" s="17"/>
      <c r="S292" s="17"/>
      <c r="T292" s="17"/>
      <c r="U292" s="17"/>
      <c r="V292" s="16"/>
      <c r="W292" s="17"/>
      <c r="X292" s="17"/>
      <c r="Y292" s="17"/>
      <c r="Z292" s="17"/>
      <c r="AA292" s="17"/>
      <c r="AB292" s="17"/>
      <c r="AC292" s="17"/>
      <c r="AD292" s="16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</row>
    <row r="293" spans="1:166">
      <c r="A293" s="16"/>
      <c r="B293" s="17"/>
      <c r="C293" s="17"/>
      <c r="D293" s="17"/>
      <c r="E293" s="17"/>
      <c r="F293" s="17"/>
      <c r="G293" s="17"/>
      <c r="H293" s="17"/>
      <c r="I293" s="16"/>
      <c r="J293" s="17"/>
      <c r="K293" s="17"/>
      <c r="L293" s="17"/>
      <c r="M293" s="17"/>
      <c r="N293" s="16"/>
      <c r="O293" s="17"/>
      <c r="P293" s="17"/>
      <c r="Q293" s="17"/>
      <c r="R293" s="17"/>
      <c r="S293" s="17"/>
      <c r="T293" s="17"/>
      <c r="U293" s="17"/>
      <c r="V293" s="16"/>
      <c r="W293" s="17"/>
      <c r="X293" s="17"/>
      <c r="Y293" s="17"/>
      <c r="Z293" s="17"/>
      <c r="AA293" s="17"/>
      <c r="AB293" s="17"/>
      <c r="AC293" s="17"/>
      <c r="AD293" s="16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</row>
    <row r="294" spans="1:166">
      <c r="A294" s="16"/>
      <c r="B294" s="17"/>
      <c r="C294" s="17"/>
      <c r="D294" s="17"/>
      <c r="E294" s="17"/>
      <c r="F294" s="17"/>
      <c r="G294" s="17"/>
      <c r="H294" s="17"/>
      <c r="I294" s="16"/>
      <c r="J294" s="17"/>
      <c r="K294" s="17"/>
      <c r="L294" s="17"/>
      <c r="M294" s="17"/>
      <c r="N294" s="16"/>
      <c r="O294" s="17"/>
      <c r="P294" s="17"/>
      <c r="Q294" s="17"/>
      <c r="R294" s="17"/>
      <c r="S294" s="17"/>
      <c r="T294" s="17"/>
      <c r="U294" s="17"/>
      <c r="V294" s="16"/>
      <c r="W294" s="17"/>
      <c r="X294" s="17"/>
      <c r="Y294" s="17"/>
      <c r="Z294" s="17"/>
      <c r="AA294" s="17"/>
      <c r="AB294" s="17"/>
      <c r="AC294" s="17"/>
      <c r="AD294" s="16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</row>
    <row r="295" spans="1:166">
      <c r="A295" s="16"/>
      <c r="B295" s="17"/>
      <c r="C295" s="17"/>
      <c r="D295" s="17"/>
      <c r="E295" s="17"/>
      <c r="F295" s="17"/>
      <c r="G295" s="17"/>
      <c r="H295" s="17"/>
      <c r="I295" s="16"/>
      <c r="J295" s="17"/>
      <c r="K295" s="17"/>
      <c r="L295" s="17"/>
      <c r="M295" s="17"/>
      <c r="N295" s="16"/>
      <c r="O295" s="17"/>
      <c r="P295" s="17"/>
      <c r="Q295" s="17"/>
      <c r="R295" s="17"/>
      <c r="S295" s="17"/>
      <c r="T295" s="17"/>
      <c r="U295" s="17"/>
      <c r="V295" s="16"/>
      <c r="W295" s="17"/>
      <c r="X295" s="17"/>
      <c r="Y295" s="17"/>
      <c r="Z295" s="17"/>
      <c r="AA295" s="17"/>
      <c r="AB295" s="17"/>
      <c r="AC295" s="17"/>
      <c r="AD295" s="16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</row>
    <row r="296" spans="1:166">
      <c r="A296" s="16"/>
      <c r="B296" s="17"/>
      <c r="C296" s="17"/>
      <c r="D296" s="17"/>
      <c r="E296" s="17"/>
      <c r="F296" s="17"/>
      <c r="G296" s="17"/>
      <c r="H296" s="17"/>
      <c r="I296" s="16"/>
      <c r="J296" s="17"/>
      <c r="K296" s="17"/>
      <c r="L296" s="17"/>
      <c r="M296" s="17"/>
      <c r="N296" s="16"/>
      <c r="O296" s="17"/>
      <c r="P296" s="17"/>
      <c r="Q296" s="17"/>
      <c r="R296" s="17"/>
      <c r="S296" s="17"/>
      <c r="T296" s="17"/>
      <c r="U296" s="17"/>
      <c r="V296" s="16"/>
      <c r="W296" s="17"/>
      <c r="X296" s="17"/>
      <c r="Y296" s="17"/>
      <c r="Z296" s="17"/>
      <c r="AA296" s="17"/>
      <c r="AB296" s="17"/>
      <c r="AC296" s="17"/>
      <c r="AD296" s="16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</row>
    <row r="297" spans="1:166">
      <c r="A297" s="16"/>
      <c r="B297" s="17"/>
      <c r="C297" s="17"/>
      <c r="D297" s="17"/>
      <c r="E297" s="17"/>
      <c r="F297" s="17"/>
      <c r="G297" s="17"/>
      <c r="H297" s="17"/>
      <c r="I297" s="16"/>
      <c r="J297" s="17"/>
      <c r="K297" s="17"/>
      <c r="L297" s="17"/>
      <c r="M297" s="17"/>
      <c r="N297" s="16"/>
      <c r="O297" s="17"/>
      <c r="P297" s="17"/>
      <c r="Q297" s="17"/>
      <c r="R297" s="17"/>
      <c r="S297" s="17"/>
      <c r="T297" s="17"/>
      <c r="U297" s="17"/>
      <c r="V297" s="16"/>
      <c r="W297" s="17"/>
      <c r="X297" s="17"/>
      <c r="Y297" s="17"/>
      <c r="Z297" s="17"/>
      <c r="AA297" s="17"/>
      <c r="AB297" s="17"/>
      <c r="AC297" s="17"/>
      <c r="AD297" s="16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</row>
    <row r="298" spans="1:166">
      <c r="A298" s="16"/>
      <c r="B298" s="17"/>
      <c r="C298" s="17"/>
      <c r="D298" s="17"/>
      <c r="E298" s="17"/>
      <c r="F298" s="17"/>
      <c r="G298" s="17"/>
      <c r="H298" s="17"/>
      <c r="I298" s="16"/>
      <c r="J298" s="17"/>
      <c r="K298" s="17"/>
      <c r="L298" s="17"/>
      <c r="M298" s="17"/>
      <c r="N298" s="16"/>
      <c r="O298" s="17"/>
      <c r="P298" s="17"/>
      <c r="Q298" s="17"/>
      <c r="R298" s="17"/>
      <c r="S298" s="17"/>
      <c r="T298" s="17"/>
      <c r="U298" s="17"/>
      <c r="V298" s="16"/>
      <c r="W298" s="17"/>
      <c r="X298" s="17"/>
      <c r="Y298" s="17"/>
      <c r="Z298" s="17"/>
      <c r="AA298" s="17"/>
      <c r="AB298" s="17"/>
      <c r="AC298" s="17"/>
      <c r="AD298" s="16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</row>
    <row r="299" spans="1:166">
      <c r="A299" s="16"/>
      <c r="B299" s="17"/>
      <c r="C299" s="17"/>
      <c r="D299" s="17"/>
      <c r="E299" s="17"/>
      <c r="F299" s="17"/>
      <c r="G299" s="17"/>
      <c r="H299" s="17"/>
      <c r="I299" s="16"/>
      <c r="J299" s="17"/>
      <c r="K299" s="17"/>
      <c r="L299" s="17"/>
      <c r="M299" s="17"/>
      <c r="N299" s="16"/>
      <c r="O299" s="17"/>
      <c r="P299" s="17"/>
      <c r="Q299" s="17"/>
      <c r="R299" s="17"/>
      <c r="S299" s="17"/>
      <c r="T299" s="17"/>
      <c r="U299" s="17"/>
      <c r="V299" s="16"/>
      <c r="W299" s="17"/>
      <c r="X299" s="17"/>
      <c r="Y299" s="17"/>
      <c r="Z299" s="17"/>
      <c r="AA299" s="17"/>
      <c r="AB299" s="17"/>
      <c r="AC299" s="17"/>
      <c r="AD299" s="16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</row>
    <row r="300" spans="1:166">
      <c r="A300" s="16"/>
      <c r="B300" s="17"/>
      <c r="C300" s="17"/>
      <c r="D300" s="17"/>
      <c r="E300" s="17"/>
      <c r="F300" s="17"/>
      <c r="G300" s="17"/>
      <c r="H300" s="17"/>
      <c r="I300" s="16"/>
      <c r="J300" s="17"/>
      <c r="K300" s="17"/>
      <c r="L300" s="17"/>
      <c r="M300" s="17"/>
      <c r="N300" s="16"/>
      <c r="O300" s="17"/>
      <c r="P300" s="17"/>
      <c r="Q300" s="17"/>
      <c r="R300" s="17"/>
      <c r="S300" s="17"/>
      <c r="T300" s="17"/>
      <c r="U300" s="17"/>
      <c r="V300" s="16"/>
      <c r="W300" s="17"/>
      <c r="X300" s="17"/>
      <c r="Y300" s="17"/>
      <c r="Z300" s="17"/>
      <c r="AA300" s="17"/>
      <c r="AB300" s="17"/>
      <c r="AC300" s="17"/>
      <c r="AD300" s="16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</row>
    <row r="301" spans="1:166">
      <c r="A301" s="16"/>
      <c r="B301" s="17"/>
      <c r="C301" s="17"/>
      <c r="D301" s="17"/>
      <c r="E301" s="17"/>
      <c r="F301" s="17"/>
      <c r="G301" s="17"/>
      <c r="H301" s="17"/>
      <c r="I301" s="16"/>
      <c r="J301" s="17"/>
      <c r="K301" s="17"/>
      <c r="L301" s="17"/>
      <c r="M301" s="17"/>
      <c r="N301" s="16"/>
      <c r="O301" s="17"/>
      <c r="P301" s="17"/>
      <c r="Q301" s="17"/>
      <c r="R301" s="17"/>
      <c r="S301" s="17"/>
      <c r="T301" s="17"/>
      <c r="U301" s="17"/>
      <c r="V301" s="16"/>
      <c r="W301" s="17"/>
      <c r="X301" s="17"/>
      <c r="Y301" s="17"/>
      <c r="Z301" s="17"/>
      <c r="AA301" s="17"/>
      <c r="AB301" s="17"/>
      <c r="AC301" s="17"/>
      <c r="AD301" s="16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</row>
    <row r="302" spans="1:166">
      <c r="A302" s="16"/>
      <c r="B302" s="17"/>
      <c r="C302" s="17"/>
      <c r="D302" s="17"/>
      <c r="E302" s="17"/>
      <c r="F302" s="17"/>
      <c r="G302" s="17"/>
      <c r="H302" s="17"/>
      <c r="I302" s="16"/>
      <c r="J302" s="17"/>
      <c r="K302" s="17"/>
      <c r="L302" s="17"/>
      <c r="M302" s="17"/>
      <c r="N302" s="16"/>
      <c r="O302" s="17"/>
      <c r="P302" s="17"/>
      <c r="Q302" s="17"/>
      <c r="R302" s="17"/>
      <c r="S302" s="17"/>
      <c r="T302" s="17"/>
      <c r="U302" s="17"/>
      <c r="V302" s="16"/>
      <c r="W302" s="17"/>
      <c r="X302" s="17"/>
      <c r="Y302" s="17"/>
      <c r="Z302" s="17"/>
      <c r="AA302" s="17"/>
      <c r="AB302" s="17"/>
      <c r="AC302" s="17"/>
      <c r="AD302" s="16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</row>
    <row r="303" spans="1:166">
      <c r="A303" s="16"/>
      <c r="B303" s="17"/>
      <c r="C303" s="17"/>
      <c r="D303" s="17"/>
      <c r="E303" s="17"/>
      <c r="F303" s="17"/>
      <c r="G303" s="17"/>
      <c r="H303" s="17"/>
      <c r="I303" s="16"/>
      <c r="J303" s="17"/>
      <c r="K303" s="17"/>
      <c r="L303" s="17"/>
      <c r="M303" s="17"/>
      <c r="N303" s="16"/>
      <c r="O303" s="17"/>
      <c r="P303" s="17"/>
      <c r="Q303" s="17"/>
      <c r="R303" s="17"/>
      <c r="S303" s="17"/>
      <c r="T303" s="17"/>
      <c r="U303" s="17"/>
      <c r="V303" s="16"/>
      <c r="W303" s="17"/>
      <c r="X303" s="17"/>
      <c r="Y303" s="17"/>
      <c r="Z303" s="17"/>
      <c r="AA303" s="17"/>
      <c r="AB303" s="17"/>
      <c r="AC303" s="17"/>
      <c r="AD303" s="16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</row>
    <row r="304" spans="1:166">
      <c r="A304" s="16"/>
      <c r="B304" s="17"/>
      <c r="C304" s="17"/>
      <c r="D304" s="17"/>
      <c r="E304" s="17"/>
      <c r="F304" s="17"/>
      <c r="G304" s="17"/>
      <c r="H304" s="17"/>
      <c r="I304" s="16"/>
      <c r="J304" s="17"/>
      <c r="K304" s="17"/>
      <c r="L304" s="17"/>
      <c r="M304" s="17"/>
      <c r="N304" s="16"/>
      <c r="O304" s="17"/>
      <c r="P304" s="17"/>
      <c r="Q304" s="17"/>
      <c r="R304" s="17"/>
      <c r="S304" s="17"/>
      <c r="T304" s="17"/>
      <c r="U304" s="17"/>
      <c r="V304" s="16"/>
      <c r="W304" s="17"/>
      <c r="X304" s="17"/>
      <c r="Y304" s="17"/>
      <c r="Z304" s="17"/>
      <c r="AA304" s="17"/>
      <c r="AB304" s="17"/>
      <c r="AC304" s="17"/>
      <c r="AD304" s="16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</row>
    <row r="305" spans="1:166">
      <c r="A305" s="16"/>
      <c r="B305" s="17"/>
      <c r="C305" s="17"/>
      <c r="D305" s="17"/>
      <c r="E305" s="17"/>
      <c r="F305" s="17"/>
      <c r="G305" s="17"/>
      <c r="H305" s="17"/>
      <c r="I305" s="16"/>
      <c r="J305" s="17"/>
      <c r="K305" s="17"/>
      <c r="L305" s="17"/>
      <c r="M305" s="17"/>
      <c r="N305" s="16"/>
      <c r="O305" s="17"/>
      <c r="P305" s="17"/>
      <c r="Q305" s="17"/>
      <c r="R305" s="17"/>
      <c r="S305" s="17"/>
      <c r="T305" s="17"/>
      <c r="U305" s="17"/>
      <c r="V305" s="16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</row>
    <row r="306" spans="1:166">
      <c r="A306" s="16"/>
      <c r="B306" s="17"/>
      <c r="C306" s="17"/>
      <c r="D306" s="17"/>
      <c r="E306" s="17"/>
      <c r="F306" s="17"/>
      <c r="G306" s="17"/>
      <c r="H306" s="17"/>
      <c r="I306" s="16"/>
      <c r="J306" s="17"/>
      <c r="K306" s="17"/>
      <c r="L306" s="17"/>
      <c r="M306" s="17"/>
      <c r="N306" s="16"/>
      <c r="O306" s="17"/>
      <c r="P306" s="17"/>
      <c r="Q306" s="17"/>
      <c r="R306" s="17"/>
      <c r="S306" s="17"/>
      <c r="T306" s="17"/>
      <c r="U306" s="17"/>
      <c r="V306" s="16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</row>
    <row r="307" spans="1:166">
      <c r="A307" s="16"/>
      <c r="B307" s="17"/>
      <c r="C307" s="17"/>
      <c r="D307" s="17"/>
      <c r="E307" s="17"/>
      <c r="F307" s="17"/>
      <c r="G307" s="17"/>
      <c r="H307" s="17"/>
      <c r="I307" s="16"/>
      <c r="J307" s="17"/>
      <c r="K307" s="17"/>
      <c r="L307" s="17"/>
      <c r="M307" s="17"/>
      <c r="N307" s="16"/>
      <c r="O307" s="17"/>
      <c r="P307" s="17"/>
      <c r="Q307" s="17"/>
      <c r="R307" s="17"/>
      <c r="S307" s="17"/>
      <c r="T307" s="17"/>
      <c r="U307" s="17"/>
      <c r="V307" s="16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</row>
    <row r="308" spans="1:166">
      <c r="A308" s="16"/>
      <c r="B308" s="17"/>
      <c r="C308" s="17"/>
      <c r="D308" s="17"/>
      <c r="E308" s="17"/>
      <c r="F308" s="17"/>
      <c r="G308" s="17"/>
      <c r="H308" s="17"/>
      <c r="I308" s="16"/>
      <c r="J308" s="17"/>
      <c r="K308" s="17"/>
      <c r="L308" s="17"/>
      <c r="M308" s="17"/>
      <c r="N308" s="16"/>
      <c r="O308" s="17"/>
      <c r="P308" s="17"/>
      <c r="Q308" s="17"/>
      <c r="R308" s="17"/>
      <c r="S308" s="17"/>
      <c r="T308" s="17"/>
      <c r="U308" s="17"/>
      <c r="V308" s="16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</row>
    <row r="309" spans="1:166">
      <c r="A309" s="16"/>
      <c r="B309" s="17"/>
      <c r="C309" s="17"/>
      <c r="D309" s="17"/>
      <c r="E309" s="17"/>
      <c r="F309" s="17"/>
      <c r="G309" s="17"/>
      <c r="H309" s="17"/>
      <c r="I309" s="16"/>
      <c r="J309" s="17"/>
      <c r="K309" s="17"/>
      <c r="L309" s="17"/>
      <c r="M309" s="17"/>
      <c r="N309" s="16"/>
      <c r="O309" s="17"/>
      <c r="P309" s="17"/>
      <c r="Q309" s="17"/>
      <c r="R309" s="17"/>
      <c r="S309" s="17"/>
      <c r="T309" s="17"/>
      <c r="U309" s="17"/>
      <c r="V309" s="16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</row>
    <row r="310" spans="1:166">
      <c r="A310" s="16"/>
      <c r="B310" s="17"/>
      <c r="C310" s="17"/>
      <c r="D310" s="17"/>
      <c r="E310" s="17"/>
      <c r="F310" s="17"/>
      <c r="G310" s="17"/>
      <c r="H310" s="17"/>
      <c r="I310" s="16"/>
      <c r="J310" s="17"/>
      <c r="K310" s="17"/>
      <c r="L310" s="17"/>
      <c r="M310" s="17"/>
      <c r="N310" s="16"/>
      <c r="O310" s="17"/>
      <c r="P310" s="17"/>
      <c r="Q310" s="17"/>
      <c r="R310" s="17"/>
      <c r="S310" s="17"/>
      <c r="T310" s="17"/>
      <c r="U310" s="17"/>
      <c r="V310" s="16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</row>
    <row r="311" spans="1:166">
      <c r="A311" s="16"/>
      <c r="B311" s="17"/>
      <c r="C311" s="17"/>
      <c r="D311" s="17"/>
      <c r="E311" s="17"/>
      <c r="F311" s="17"/>
      <c r="G311" s="17"/>
      <c r="H311" s="17"/>
      <c r="I311" s="16"/>
      <c r="J311" s="17"/>
      <c r="K311" s="17"/>
      <c r="L311" s="17"/>
      <c r="M311" s="17"/>
      <c r="N311" s="16"/>
      <c r="O311" s="17"/>
      <c r="P311" s="17"/>
      <c r="Q311" s="17"/>
      <c r="R311" s="17"/>
      <c r="S311" s="17"/>
      <c r="T311" s="17"/>
      <c r="U311" s="17"/>
      <c r="V311" s="16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</row>
    <row r="312" spans="1:166">
      <c r="A312" s="16"/>
      <c r="B312" s="17"/>
      <c r="C312" s="17"/>
      <c r="D312" s="17"/>
      <c r="E312" s="17"/>
      <c r="F312" s="17"/>
      <c r="G312" s="17"/>
      <c r="H312" s="17"/>
      <c r="I312" s="16"/>
      <c r="J312" s="17"/>
      <c r="K312" s="17"/>
      <c r="L312" s="17"/>
      <c r="M312" s="17"/>
      <c r="N312" s="16"/>
      <c r="O312" s="17"/>
      <c r="P312" s="17"/>
      <c r="Q312" s="17"/>
      <c r="R312" s="17"/>
      <c r="S312" s="17"/>
      <c r="T312" s="17"/>
      <c r="U312" s="17"/>
      <c r="V312" s="16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</row>
    <row r="313" spans="1:166">
      <c r="A313" s="16"/>
      <c r="B313" s="17"/>
      <c r="C313" s="17"/>
      <c r="D313" s="17"/>
      <c r="E313" s="17"/>
      <c r="F313" s="17"/>
      <c r="G313" s="17"/>
      <c r="H313" s="17"/>
      <c r="I313" s="16"/>
      <c r="J313" s="17"/>
      <c r="K313" s="17"/>
      <c r="L313" s="17"/>
      <c r="M313" s="17"/>
      <c r="N313" s="16"/>
      <c r="O313" s="17"/>
      <c r="P313" s="17"/>
      <c r="Q313" s="17"/>
      <c r="R313" s="17"/>
      <c r="S313" s="17"/>
      <c r="T313" s="17"/>
      <c r="U313" s="17"/>
      <c r="V313" s="16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</row>
    <row r="314" spans="1:166">
      <c r="A314" s="16"/>
      <c r="B314" s="17"/>
      <c r="C314" s="17"/>
      <c r="D314" s="17"/>
      <c r="E314" s="17"/>
      <c r="F314" s="17"/>
      <c r="G314" s="17"/>
      <c r="H314" s="17"/>
      <c r="I314" s="16"/>
      <c r="J314" s="17"/>
      <c r="K314" s="17"/>
      <c r="L314" s="17"/>
      <c r="M314" s="17"/>
      <c r="N314" s="16"/>
      <c r="O314" s="17"/>
      <c r="P314" s="17"/>
      <c r="Q314" s="17"/>
      <c r="R314" s="17"/>
      <c r="S314" s="17"/>
      <c r="T314" s="17"/>
      <c r="U314" s="17"/>
      <c r="V314" s="16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</row>
    <row r="315" spans="1:166">
      <c r="A315" s="16"/>
      <c r="B315" s="17"/>
      <c r="C315" s="17"/>
      <c r="D315" s="17"/>
      <c r="E315" s="17"/>
      <c r="F315" s="17"/>
      <c r="G315" s="17"/>
      <c r="H315" s="17"/>
      <c r="I315" s="16"/>
      <c r="J315" s="17"/>
      <c r="K315" s="17"/>
      <c r="L315" s="17"/>
      <c r="M315" s="17"/>
      <c r="N315" s="16"/>
      <c r="O315" s="17"/>
      <c r="P315" s="17"/>
      <c r="Q315" s="17"/>
      <c r="R315" s="17"/>
      <c r="S315" s="17"/>
      <c r="T315" s="17"/>
      <c r="U315" s="17"/>
      <c r="V315" s="16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</row>
    <row r="316" spans="1:166">
      <c r="A316" s="16"/>
      <c r="B316" s="17"/>
      <c r="C316" s="17"/>
      <c r="D316" s="17"/>
      <c r="E316" s="17"/>
      <c r="F316" s="17"/>
      <c r="G316" s="17"/>
      <c r="H316" s="17"/>
      <c r="I316" s="16"/>
      <c r="J316" s="17"/>
      <c r="K316" s="17"/>
      <c r="L316" s="17"/>
      <c r="M316" s="17"/>
      <c r="N316" s="16"/>
      <c r="O316" s="17"/>
      <c r="P316" s="17"/>
      <c r="Q316" s="17"/>
      <c r="R316" s="17"/>
      <c r="S316" s="17"/>
      <c r="T316" s="17"/>
      <c r="U316" s="17"/>
      <c r="V316" s="16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</row>
    <row r="317" spans="1:166">
      <c r="A317" s="16"/>
      <c r="B317" s="17"/>
      <c r="C317" s="17"/>
      <c r="D317" s="17"/>
      <c r="E317" s="17"/>
      <c r="F317" s="17"/>
      <c r="G317" s="17"/>
      <c r="H317" s="17"/>
      <c r="I317" s="16"/>
      <c r="J317" s="17"/>
      <c r="K317" s="17"/>
      <c r="L317" s="17"/>
      <c r="M317" s="17"/>
      <c r="N317" s="16"/>
      <c r="O317" s="17"/>
      <c r="P317" s="17"/>
      <c r="Q317" s="17"/>
      <c r="R317" s="17"/>
      <c r="S317" s="17"/>
      <c r="T317" s="17"/>
      <c r="U317" s="17"/>
      <c r="V317" s="16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</row>
    <row r="318" spans="1:166">
      <c r="A318" s="16"/>
      <c r="B318" s="17"/>
      <c r="C318" s="17"/>
      <c r="D318" s="17"/>
      <c r="E318" s="17"/>
      <c r="F318" s="17"/>
      <c r="G318" s="17"/>
      <c r="H318" s="17"/>
      <c r="I318" s="16"/>
      <c r="J318" s="17"/>
      <c r="K318" s="17"/>
      <c r="L318" s="17"/>
      <c r="M318" s="17"/>
      <c r="N318" s="16"/>
      <c r="O318" s="17"/>
      <c r="P318" s="17"/>
      <c r="Q318" s="17"/>
      <c r="R318" s="17"/>
      <c r="S318" s="17"/>
      <c r="T318" s="17"/>
      <c r="U318" s="17"/>
      <c r="V318" s="16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</row>
    <row r="319" spans="1:166">
      <c r="A319" s="16"/>
      <c r="B319" s="17"/>
      <c r="C319" s="17"/>
      <c r="D319" s="17"/>
      <c r="E319" s="17"/>
      <c r="F319" s="17"/>
      <c r="G319" s="17"/>
      <c r="H319" s="17"/>
      <c r="I319" s="16"/>
      <c r="J319" s="17"/>
      <c r="K319" s="17"/>
      <c r="L319" s="17"/>
      <c r="M319" s="17"/>
      <c r="N319" s="16"/>
      <c r="O319" s="17"/>
      <c r="P319" s="17"/>
      <c r="Q319" s="17"/>
      <c r="R319" s="17"/>
      <c r="S319" s="17"/>
      <c r="T319" s="17"/>
      <c r="U319" s="17"/>
      <c r="V319" s="16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</row>
    <row r="320" spans="1:166">
      <c r="A320" s="16"/>
      <c r="B320" s="17"/>
      <c r="C320" s="17"/>
      <c r="D320" s="17"/>
      <c r="E320" s="17"/>
      <c r="F320" s="17"/>
      <c r="G320" s="17"/>
      <c r="H320" s="17"/>
      <c r="I320" s="16"/>
      <c r="J320" s="17"/>
      <c r="K320" s="17"/>
      <c r="L320" s="17"/>
      <c r="M320" s="17"/>
      <c r="N320" s="16"/>
      <c r="O320" s="17"/>
      <c r="P320" s="17"/>
      <c r="Q320" s="17"/>
      <c r="R320" s="17"/>
      <c r="S320" s="17"/>
      <c r="T320" s="17"/>
      <c r="U320" s="17"/>
      <c r="V320" s="16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</row>
    <row r="321" spans="1:166">
      <c r="A321" s="16"/>
      <c r="B321" s="17"/>
      <c r="C321" s="17"/>
      <c r="D321" s="17"/>
      <c r="E321" s="17"/>
      <c r="F321" s="17"/>
      <c r="G321" s="17"/>
      <c r="H321" s="17"/>
      <c r="I321" s="16"/>
      <c r="J321" s="17"/>
      <c r="K321" s="17"/>
      <c r="L321" s="17"/>
      <c r="M321" s="17"/>
      <c r="N321" s="16"/>
      <c r="O321" s="17"/>
      <c r="P321" s="17"/>
      <c r="Q321" s="17"/>
      <c r="R321" s="17"/>
      <c r="S321" s="17"/>
      <c r="T321" s="17"/>
      <c r="U321" s="17"/>
      <c r="V321" s="16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</row>
    <row r="322" spans="1:166">
      <c r="A322" s="16"/>
      <c r="B322" s="17"/>
      <c r="C322" s="17"/>
      <c r="D322" s="17"/>
      <c r="E322" s="17"/>
      <c r="F322" s="17"/>
      <c r="G322" s="17"/>
      <c r="H322" s="17"/>
      <c r="I322" s="16"/>
      <c r="J322" s="17"/>
      <c r="K322" s="17"/>
      <c r="L322" s="17"/>
      <c r="M322" s="17"/>
      <c r="N322" s="16"/>
      <c r="O322" s="17"/>
      <c r="P322" s="17"/>
      <c r="Q322" s="17"/>
      <c r="R322" s="17"/>
      <c r="S322" s="17"/>
      <c r="T322" s="17"/>
      <c r="U322" s="17"/>
      <c r="V322" s="16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</row>
    <row r="323" spans="1:166">
      <c r="A323" s="16"/>
      <c r="B323" s="17"/>
      <c r="C323" s="17"/>
      <c r="D323" s="17"/>
      <c r="E323" s="17"/>
      <c r="F323" s="17"/>
      <c r="G323" s="17"/>
      <c r="H323" s="17"/>
      <c r="I323" s="16"/>
      <c r="J323" s="17"/>
      <c r="K323" s="17"/>
      <c r="L323" s="17"/>
      <c r="M323" s="17"/>
      <c r="N323" s="16"/>
      <c r="O323" s="17"/>
      <c r="P323" s="17"/>
      <c r="Q323" s="17"/>
      <c r="R323" s="17"/>
      <c r="S323" s="17"/>
      <c r="T323" s="17"/>
      <c r="U323" s="17"/>
      <c r="V323" s="16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</row>
    <row r="324" spans="1:166">
      <c r="A324" s="16"/>
      <c r="B324" s="17"/>
      <c r="C324" s="17"/>
      <c r="D324" s="17"/>
      <c r="E324" s="17"/>
      <c r="F324" s="17"/>
      <c r="G324" s="17"/>
      <c r="H324" s="17"/>
      <c r="I324" s="16"/>
      <c r="J324" s="17"/>
      <c r="K324" s="17"/>
      <c r="L324" s="17"/>
      <c r="M324" s="17"/>
      <c r="N324" s="16"/>
      <c r="O324" s="17"/>
      <c r="P324" s="17"/>
      <c r="Q324" s="17"/>
      <c r="R324" s="17"/>
      <c r="S324" s="17"/>
      <c r="T324" s="17"/>
      <c r="U324" s="17"/>
      <c r="V324" s="16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</row>
    <row r="325" spans="1:166">
      <c r="A325" s="16"/>
      <c r="B325" s="17"/>
      <c r="C325" s="17"/>
      <c r="D325" s="17"/>
      <c r="E325" s="17"/>
      <c r="F325" s="17"/>
      <c r="G325" s="17"/>
      <c r="H325" s="17"/>
      <c r="I325" s="16"/>
      <c r="J325" s="17"/>
      <c r="K325" s="17"/>
      <c r="L325" s="17"/>
      <c r="M325" s="17"/>
      <c r="N325" s="16"/>
      <c r="O325" s="17"/>
      <c r="P325" s="17"/>
      <c r="Q325" s="17"/>
      <c r="R325" s="17"/>
      <c r="S325" s="17"/>
      <c r="T325" s="17"/>
      <c r="U325" s="17"/>
      <c r="V325" s="16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</row>
    <row r="326" spans="1:166">
      <c r="A326" s="16"/>
      <c r="B326" s="17"/>
      <c r="C326" s="17"/>
      <c r="D326" s="17"/>
      <c r="E326" s="17"/>
      <c r="F326" s="17"/>
      <c r="G326" s="17"/>
      <c r="H326" s="17"/>
      <c r="I326" s="16"/>
      <c r="J326" s="17"/>
      <c r="K326" s="17"/>
      <c r="L326" s="17"/>
      <c r="M326" s="17"/>
      <c r="N326" s="16"/>
      <c r="O326" s="17"/>
      <c r="P326" s="17"/>
      <c r="Q326" s="17"/>
      <c r="R326" s="17"/>
      <c r="S326" s="17"/>
      <c r="T326" s="17"/>
      <c r="U326" s="17"/>
      <c r="V326" s="16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</row>
    <row r="327" spans="1:166">
      <c r="A327" s="16"/>
      <c r="B327" s="17"/>
      <c r="C327" s="17"/>
      <c r="D327" s="17"/>
      <c r="E327" s="17"/>
      <c r="F327" s="17"/>
      <c r="G327" s="17"/>
      <c r="H327" s="17"/>
      <c r="I327" s="16"/>
      <c r="J327" s="17"/>
      <c r="K327" s="17"/>
      <c r="L327" s="17"/>
      <c r="M327" s="17"/>
      <c r="N327" s="16"/>
      <c r="O327" s="17"/>
      <c r="P327" s="17"/>
      <c r="Q327" s="17"/>
      <c r="R327" s="17"/>
      <c r="S327" s="17"/>
      <c r="T327" s="17"/>
      <c r="U327" s="17"/>
      <c r="V327" s="16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</row>
    <row r="328" spans="1:166">
      <c r="A328" s="16"/>
      <c r="B328" s="17"/>
      <c r="C328" s="17"/>
      <c r="D328" s="17"/>
      <c r="E328" s="17"/>
      <c r="F328" s="17"/>
      <c r="G328" s="17"/>
      <c r="H328" s="17"/>
      <c r="I328" s="16"/>
      <c r="J328" s="17"/>
      <c r="K328" s="17"/>
      <c r="L328" s="17"/>
      <c r="M328" s="17"/>
      <c r="N328" s="16"/>
      <c r="O328" s="17"/>
      <c r="P328" s="17"/>
      <c r="Q328" s="17"/>
      <c r="R328" s="17"/>
      <c r="S328" s="17"/>
      <c r="T328" s="17"/>
      <c r="U328" s="17"/>
      <c r="V328" s="16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</row>
    <row r="329" spans="1:166">
      <c r="A329" s="16"/>
      <c r="B329" s="17"/>
      <c r="C329" s="17"/>
      <c r="D329" s="17"/>
      <c r="E329" s="17"/>
      <c r="F329" s="17"/>
      <c r="G329" s="17"/>
      <c r="H329" s="17"/>
      <c r="I329" s="16"/>
      <c r="J329" s="17"/>
      <c r="K329" s="17"/>
      <c r="L329" s="17"/>
      <c r="M329" s="17"/>
      <c r="N329" s="16"/>
      <c r="O329" s="17"/>
      <c r="P329" s="17"/>
      <c r="Q329" s="17"/>
      <c r="R329" s="17"/>
      <c r="S329" s="17"/>
      <c r="T329" s="17"/>
      <c r="U329" s="17"/>
      <c r="V329" s="16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</row>
    <row r="330" spans="1:166">
      <c r="A330" s="16"/>
      <c r="B330" s="17"/>
      <c r="C330" s="17"/>
      <c r="D330" s="17"/>
      <c r="E330" s="17"/>
      <c r="F330" s="17"/>
      <c r="G330" s="17"/>
      <c r="H330" s="17"/>
      <c r="I330" s="16"/>
      <c r="J330" s="17"/>
      <c r="K330" s="17"/>
      <c r="L330" s="17"/>
      <c r="M330" s="17"/>
      <c r="N330" s="16"/>
      <c r="O330" s="17"/>
      <c r="P330" s="17"/>
      <c r="Q330" s="17"/>
      <c r="R330" s="17"/>
      <c r="S330" s="17"/>
      <c r="T330" s="17"/>
      <c r="U330" s="17"/>
      <c r="V330" s="16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</row>
    <row r="331" spans="1:166">
      <c r="A331" s="16"/>
      <c r="B331" s="17"/>
      <c r="C331" s="17"/>
      <c r="D331" s="17"/>
      <c r="E331" s="17"/>
      <c r="F331" s="17"/>
      <c r="G331" s="17"/>
      <c r="H331" s="17"/>
      <c r="I331" s="16"/>
      <c r="J331" s="17"/>
      <c r="K331" s="17"/>
      <c r="L331" s="17"/>
      <c r="M331" s="17"/>
      <c r="N331" s="16"/>
      <c r="O331" s="17"/>
      <c r="P331" s="17"/>
      <c r="Q331" s="17"/>
      <c r="R331" s="17"/>
      <c r="S331" s="17"/>
      <c r="T331" s="17"/>
      <c r="U331" s="17"/>
      <c r="V331" s="16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</row>
    <row r="332" spans="1:166">
      <c r="A332" s="16"/>
      <c r="B332" s="17"/>
      <c r="C332" s="17"/>
      <c r="D332" s="17"/>
      <c r="E332" s="17"/>
      <c r="F332" s="17"/>
      <c r="G332" s="17"/>
      <c r="H332" s="17"/>
      <c r="I332" s="16"/>
      <c r="J332" s="17"/>
      <c r="K332" s="17"/>
      <c r="L332" s="17"/>
      <c r="M332" s="17"/>
      <c r="N332" s="16"/>
      <c r="O332" s="17"/>
      <c r="P332" s="17"/>
      <c r="Q332" s="17"/>
      <c r="R332" s="17"/>
      <c r="S332" s="17"/>
      <c r="T332" s="17"/>
      <c r="U332" s="17"/>
      <c r="V332" s="16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</row>
    <row r="333" spans="1:166">
      <c r="A333" s="16"/>
      <c r="B333" s="17"/>
      <c r="C333" s="17"/>
      <c r="D333" s="17"/>
      <c r="E333" s="17"/>
      <c r="F333" s="17"/>
      <c r="G333" s="17"/>
      <c r="H333" s="17"/>
      <c r="I333" s="16"/>
      <c r="J333" s="17"/>
      <c r="K333" s="17"/>
      <c r="L333" s="17"/>
      <c r="M333" s="17"/>
      <c r="N333" s="16"/>
      <c r="O333" s="17"/>
      <c r="P333" s="17"/>
      <c r="Q333" s="17"/>
      <c r="R333" s="17"/>
      <c r="S333" s="17"/>
      <c r="T333" s="17"/>
      <c r="U333" s="17"/>
      <c r="V333" s="16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</row>
    <row r="334" spans="1:166">
      <c r="A334" s="16"/>
      <c r="B334" s="17"/>
      <c r="C334" s="17"/>
      <c r="D334" s="17"/>
      <c r="E334" s="17"/>
      <c r="F334" s="17"/>
      <c r="G334" s="17"/>
      <c r="H334" s="17"/>
      <c r="I334" s="16"/>
      <c r="J334" s="17"/>
      <c r="K334" s="17"/>
      <c r="L334" s="17"/>
      <c r="M334" s="17"/>
      <c r="N334" s="16"/>
      <c r="O334" s="17"/>
      <c r="P334" s="17"/>
      <c r="Q334" s="17"/>
      <c r="R334" s="17"/>
      <c r="S334" s="17"/>
      <c r="T334" s="17"/>
      <c r="U334" s="17"/>
      <c r="V334" s="16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</row>
    <row r="335" spans="1:166">
      <c r="A335" s="16"/>
      <c r="B335" s="17"/>
      <c r="C335" s="17"/>
      <c r="D335" s="17"/>
      <c r="E335" s="17"/>
      <c r="F335" s="17"/>
      <c r="G335" s="17"/>
      <c r="H335" s="17"/>
      <c r="I335" s="16"/>
      <c r="J335" s="17"/>
      <c r="K335" s="17"/>
      <c r="L335" s="17"/>
      <c r="M335" s="17"/>
      <c r="N335" s="16"/>
      <c r="O335" s="17"/>
      <c r="P335" s="17"/>
      <c r="Q335" s="17"/>
      <c r="R335" s="17"/>
      <c r="S335" s="17"/>
      <c r="T335" s="17"/>
      <c r="U335" s="17"/>
      <c r="V335" s="16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</row>
    <row r="336" spans="1:166">
      <c r="A336" s="16"/>
      <c r="B336" s="17"/>
      <c r="C336" s="17"/>
      <c r="D336" s="17"/>
      <c r="E336" s="17"/>
      <c r="F336" s="17"/>
      <c r="G336" s="17"/>
      <c r="H336" s="17"/>
      <c r="I336" s="16"/>
      <c r="J336" s="17"/>
      <c r="K336" s="17"/>
      <c r="L336" s="17"/>
      <c r="M336" s="17"/>
      <c r="N336" s="16"/>
      <c r="O336" s="17"/>
      <c r="P336" s="17"/>
      <c r="Q336" s="17"/>
      <c r="R336" s="17"/>
      <c r="S336" s="17"/>
      <c r="T336" s="17"/>
      <c r="U336" s="17"/>
      <c r="V336" s="16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</row>
    <row r="337" spans="1:166">
      <c r="A337" s="16"/>
      <c r="B337" s="17"/>
      <c r="C337" s="17"/>
      <c r="D337" s="17"/>
      <c r="E337" s="17"/>
      <c r="F337" s="17"/>
      <c r="G337" s="17"/>
      <c r="H337" s="17"/>
      <c r="I337" s="16"/>
      <c r="J337" s="17"/>
      <c r="K337" s="17"/>
      <c r="L337" s="17"/>
      <c r="M337" s="17"/>
      <c r="N337" s="16"/>
      <c r="O337" s="17"/>
      <c r="P337" s="17"/>
      <c r="Q337" s="17"/>
      <c r="R337" s="17"/>
      <c r="S337" s="17"/>
      <c r="T337" s="17"/>
      <c r="U337" s="17"/>
      <c r="V337" s="16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</row>
    <row r="338" spans="1:166">
      <c r="A338" s="16"/>
      <c r="B338" s="17"/>
      <c r="C338" s="17"/>
      <c r="D338" s="17"/>
      <c r="E338" s="17"/>
      <c r="F338" s="17"/>
      <c r="G338" s="17"/>
      <c r="H338" s="17"/>
      <c r="I338" s="16"/>
      <c r="J338" s="17"/>
      <c r="K338" s="17"/>
      <c r="L338" s="17"/>
      <c r="M338" s="17"/>
      <c r="N338" s="16"/>
      <c r="O338" s="17"/>
      <c r="P338" s="17"/>
      <c r="Q338" s="17"/>
      <c r="R338" s="17"/>
      <c r="S338" s="17"/>
      <c r="T338" s="17"/>
      <c r="U338" s="17"/>
      <c r="V338" s="16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</row>
    <row r="339" spans="1:166">
      <c r="A339" s="16"/>
      <c r="B339" s="17"/>
      <c r="C339" s="17"/>
      <c r="D339" s="17"/>
      <c r="E339" s="17"/>
      <c r="F339" s="17"/>
      <c r="G339" s="17"/>
      <c r="H339" s="17"/>
      <c r="I339" s="16"/>
      <c r="J339" s="17"/>
      <c r="K339" s="17"/>
      <c r="L339" s="17"/>
      <c r="M339" s="17"/>
      <c r="N339" s="16"/>
      <c r="O339" s="17"/>
      <c r="P339" s="17"/>
      <c r="Q339" s="17"/>
      <c r="R339" s="17"/>
      <c r="S339" s="17"/>
      <c r="T339" s="17"/>
      <c r="U339" s="17"/>
      <c r="V339" s="16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</row>
    <row r="340" spans="1:166">
      <c r="A340" s="16"/>
      <c r="B340" s="17"/>
      <c r="C340" s="17"/>
      <c r="D340" s="17"/>
      <c r="E340" s="17"/>
      <c r="F340" s="17"/>
      <c r="G340" s="17"/>
      <c r="H340" s="17"/>
      <c r="I340" s="16"/>
      <c r="J340" s="17"/>
      <c r="K340" s="17"/>
      <c r="L340" s="17"/>
      <c r="M340" s="17"/>
      <c r="N340" s="16"/>
      <c r="O340" s="17"/>
      <c r="P340" s="17"/>
      <c r="Q340" s="17"/>
      <c r="R340" s="17"/>
      <c r="S340" s="17"/>
      <c r="T340" s="17"/>
      <c r="U340" s="17"/>
      <c r="V340" s="16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</row>
    <row r="341" spans="1:166">
      <c r="A341" s="16"/>
      <c r="B341" s="17"/>
      <c r="C341" s="17"/>
      <c r="D341" s="17"/>
      <c r="E341" s="17"/>
      <c r="F341" s="17"/>
      <c r="G341" s="17"/>
      <c r="H341" s="17"/>
      <c r="I341" s="16"/>
      <c r="J341" s="17"/>
      <c r="K341" s="17"/>
      <c r="L341" s="17"/>
      <c r="M341" s="17"/>
      <c r="N341" s="16"/>
      <c r="O341" s="17"/>
      <c r="P341" s="17"/>
      <c r="Q341" s="17"/>
      <c r="R341" s="17"/>
      <c r="S341" s="17"/>
      <c r="T341" s="17"/>
      <c r="U341" s="17"/>
      <c r="V341" s="16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</row>
    <row r="342" spans="1:166">
      <c r="A342" s="16"/>
      <c r="B342" s="17"/>
      <c r="C342" s="17"/>
      <c r="D342" s="17"/>
      <c r="E342" s="17"/>
      <c r="F342" s="17"/>
      <c r="G342" s="17"/>
      <c r="H342" s="17"/>
      <c r="I342" s="16"/>
      <c r="J342" s="17"/>
      <c r="K342" s="17"/>
      <c r="L342" s="17"/>
      <c r="M342" s="17"/>
      <c r="N342" s="16"/>
      <c r="O342" s="17"/>
      <c r="P342" s="17"/>
      <c r="Q342" s="17"/>
      <c r="R342" s="17"/>
      <c r="S342" s="17"/>
      <c r="T342" s="17"/>
      <c r="U342" s="17"/>
      <c r="V342" s="16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</row>
    <row r="343" spans="1:166">
      <c r="A343" s="16"/>
      <c r="B343" s="17"/>
      <c r="C343" s="17"/>
      <c r="D343" s="17"/>
      <c r="E343" s="17"/>
      <c r="F343" s="17"/>
      <c r="G343" s="17"/>
      <c r="H343" s="17"/>
      <c r="I343" s="16"/>
      <c r="J343" s="17"/>
      <c r="K343" s="17"/>
      <c r="L343" s="17"/>
      <c r="M343" s="17"/>
      <c r="N343" s="16"/>
      <c r="O343" s="17"/>
      <c r="P343" s="17"/>
      <c r="Q343" s="17"/>
      <c r="R343" s="17"/>
      <c r="S343" s="17"/>
      <c r="T343" s="17"/>
      <c r="U343" s="17"/>
      <c r="V343" s="16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</row>
    <row r="344" spans="1:166">
      <c r="A344" s="16"/>
      <c r="B344" s="17"/>
      <c r="C344" s="17"/>
      <c r="D344" s="17"/>
      <c r="E344" s="17"/>
      <c r="F344" s="17"/>
      <c r="G344" s="17"/>
      <c r="H344" s="17"/>
      <c r="I344" s="16"/>
      <c r="J344" s="17"/>
      <c r="K344" s="17"/>
      <c r="L344" s="17"/>
      <c r="M344" s="17"/>
      <c r="N344" s="16"/>
      <c r="O344" s="17"/>
      <c r="P344" s="17"/>
      <c r="Q344" s="17"/>
      <c r="R344" s="17"/>
      <c r="S344" s="17"/>
      <c r="T344" s="17"/>
      <c r="U344" s="17"/>
      <c r="V344" s="16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</row>
    <row r="345" spans="1:166">
      <c r="A345" s="16"/>
      <c r="B345" s="17"/>
      <c r="C345" s="17"/>
      <c r="D345" s="17"/>
      <c r="E345" s="17"/>
      <c r="F345" s="17"/>
      <c r="G345" s="17"/>
      <c r="H345" s="17"/>
      <c r="I345" s="16"/>
      <c r="J345" s="17"/>
      <c r="K345" s="17"/>
      <c r="L345" s="17"/>
      <c r="M345" s="17"/>
      <c r="N345" s="16"/>
      <c r="O345" s="17"/>
      <c r="P345" s="17"/>
      <c r="Q345" s="17"/>
      <c r="R345" s="17"/>
      <c r="S345" s="17"/>
      <c r="T345" s="17"/>
      <c r="U345" s="17"/>
      <c r="V345" s="16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</row>
    <row r="346" spans="1:166">
      <c r="A346" s="16"/>
      <c r="B346" s="17"/>
      <c r="C346" s="17"/>
      <c r="D346" s="17"/>
      <c r="E346" s="17"/>
      <c r="F346" s="17"/>
      <c r="G346" s="17"/>
      <c r="H346" s="17"/>
      <c r="I346" s="16"/>
      <c r="J346" s="17"/>
      <c r="K346" s="17"/>
      <c r="L346" s="17"/>
      <c r="M346" s="17"/>
      <c r="N346" s="16"/>
      <c r="O346" s="17"/>
      <c r="P346" s="17"/>
      <c r="Q346" s="17"/>
      <c r="R346" s="17"/>
      <c r="S346" s="17"/>
      <c r="T346" s="17"/>
      <c r="U346" s="17"/>
      <c r="V346" s="16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</row>
    <row r="347" spans="1:166">
      <c r="A347" s="16"/>
      <c r="B347" s="17"/>
      <c r="C347" s="17"/>
      <c r="D347" s="17"/>
      <c r="E347" s="17"/>
      <c r="F347" s="17"/>
      <c r="G347" s="17"/>
      <c r="H347" s="17"/>
      <c r="I347" s="16"/>
      <c r="J347" s="17"/>
      <c r="K347" s="17"/>
      <c r="L347" s="17"/>
      <c r="M347" s="17"/>
      <c r="N347" s="16"/>
      <c r="O347" s="17"/>
      <c r="P347" s="17"/>
      <c r="Q347" s="17"/>
      <c r="R347" s="17"/>
      <c r="S347" s="17"/>
      <c r="T347" s="17"/>
      <c r="U347" s="17"/>
      <c r="V347" s="16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</row>
    <row r="348" spans="1:166">
      <c r="A348" s="16"/>
      <c r="B348" s="17"/>
      <c r="C348" s="17"/>
      <c r="D348" s="17"/>
      <c r="E348" s="17"/>
      <c r="F348" s="17"/>
      <c r="G348" s="17"/>
      <c r="H348" s="17"/>
      <c r="I348" s="16"/>
      <c r="J348" s="17"/>
      <c r="K348" s="17"/>
      <c r="L348" s="17"/>
      <c r="M348" s="17"/>
      <c r="N348" s="16"/>
      <c r="O348" s="17"/>
      <c r="P348" s="17"/>
      <c r="Q348" s="17"/>
      <c r="R348" s="17"/>
      <c r="S348" s="17"/>
      <c r="T348" s="17"/>
      <c r="U348" s="17"/>
      <c r="V348" s="16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</row>
    <row r="349" spans="1:166">
      <c r="A349" s="16"/>
      <c r="B349" s="17"/>
      <c r="C349" s="17"/>
      <c r="D349" s="17"/>
      <c r="E349" s="17"/>
      <c r="F349" s="17"/>
      <c r="G349" s="17"/>
      <c r="H349" s="17"/>
      <c r="I349" s="16"/>
      <c r="J349" s="17"/>
      <c r="K349" s="17"/>
      <c r="L349" s="17"/>
      <c r="M349" s="17"/>
      <c r="N349" s="16"/>
      <c r="O349" s="17"/>
      <c r="P349" s="17"/>
      <c r="Q349" s="17"/>
      <c r="R349" s="17"/>
      <c r="S349" s="17"/>
      <c r="T349" s="17"/>
      <c r="U349" s="17"/>
      <c r="V349" s="16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</row>
    <row r="350" spans="1:166">
      <c r="A350" s="16"/>
      <c r="B350" s="17"/>
      <c r="C350" s="17"/>
      <c r="D350" s="17"/>
      <c r="E350" s="17"/>
      <c r="F350" s="17"/>
      <c r="G350" s="17"/>
      <c r="H350" s="17"/>
      <c r="I350" s="16"/>
      <c r="J350" s="17"/>
      <c r="K350" s="17"/>
      <c r="L350" s="17"/>
      <c r="M350" s="17"/>
      <c r="N350" s="16"/>
      <c r="O350" s="17"/>
      <c r="P350" s="17"/>
      <c r="Q350" s="17"/>
      <c r="R350" s="17"/>
      <c r="S350" s="17"/>
      <c r="T350" s="17"/>
      <c r="U350" s="17"/>
      <c r="V350" s="16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</row>
    <row r="351" spans="1:166">
      <c r="A351" s="16"/>
      <c r="B351" s="17"/>
      <c r="C351" s="17"/>
      <c r="D351" s="17"/>
      <c r="E351" s="17"/>
      <c r="F351" s="17"/>
      <c r="G351" s="17"/>
      <c r="H351" s="17"/>
      <c r="I351" s="16"/>
      <c r="J351" s="17"/>
      <c r="K351" s="17"/>
      <c r="L351" s="17"/>
      <c r="M351" s="17"/>
      <c r="N351" s="16"/>
      <c r="O351" s="17"/>
      <c r="P351" s="17"/>
      <c r="Q351" s="17"/>
      <c r="R351" s="17"/>
      <c r="S351" s="17"/>
      <c r="T351" s="17"/>
      <c r="U351" s="17"/>
      <c r="V351" s="16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</row>
    <row r="352" spans="1:166">
      <c r="A352" s="16"/>
      <c r="B352" s="17"/>
      <c r="C352" s="17"/>
      <c r="D352" s="17"/>
      <c r="E352" s="17"/>
      <c r="F352" s="17"/>
      <c r="G352" s="17"/>
      <c r="H352" s="17"/>
      <c r="I352" s="16"/>
      <c r="J352" s="17"/>
      <c r="K352" s="17"/>
      <c r="L352" s="17"/>
      <c r="M352" s="17"/>
      <c r="N352" s="16"/>
      <c r="O352" s="17"/>
      <c r="P352" s="17"/>
      <c r="Q352" s="17"/>
      <c r="R352" s="17"/>
      <c r="S352" s="17"/>
      <c r="T352" s="17"/>
      <c r="U352" s="17"/>
      <c r="V352" s="16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</row>
    <row r="353" spans="1:166">
      <c r="A353" s="16"/>
      <c r="B353" s="17"/>
      <c r="C353" s="17"/>
      <c r="D353" s="17"/>
      <c r="E353" s="17"/>
      <c r="F353" s="17"/>
      <c r="G353" s="17"/>
      <c r="H353" s="17"/>
      <c r="I353" s="16"/>
      <c r="J353" s="17"/>
      <c r="K353" s="17"/>
      <c r="L353" s="17"/>
      <c r="M353" s="17"/>
      <c r="N353" s="16"/>
      <c r="O353" s="17"/>
      <c r="P353" s="17"/>
      <c r="Q353" s="17"/>
      <c r="R353" s="17"/>
      <c r="S353" s="17"/>
      <c r="T353" s="17"/>
      <c r="U353" s="17"/>
      <c r="V353" s="16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</row>
    <row r="354" spans="1:166">
      <c r="A354" s="16"/>
      <c r="B354" s="17"/>
      <c r="C354" s="17"/>
      <c r="D354" s="17"/>
      <c r="E354" s="17"/>
      <c r="F354" s="17"/>
      <c r="G354" s="17"/>
      <c r="H354" s="17"/>
      <c r="I354" s="16"/>
      <c r="J354" s="17"/>
      <c r="K354" s="17"/>
      <c r="L354" s="17"/>
      <c r="M354" s="17"/>
      <c r="N354" s="16"/>
      <c r="O354" s="17"/>
      <c r="P354" s="17"/>
      <c r="Q354" s="17"/>
      <c r="R354" s="17"/>
      <c r="S354" s="17"/>
      <c r="T354" s="17"/>
      <c r="U354" s="17"/>
      <c r="V354" s="16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</row>
    <row r="355" spans="1:166">
      <c r="A355" s="16"/>
      <c r="B355" s="17"/>
      <c r="C355" s="17"/>
      <c r="D355" s="17"/>
      <c r="E355" s="17"/>
      <c r="F355" s="17"/>
      <c r="G355" s="17"/>
      <c r="H355" s="17"/>
      <c r="I355" s="16"/>
      <c r="J355" s="17"/>
      <c r="K355" s="17"/>
      <c r="L355" s="17"/>
      <c r="M355" s="17"/>
      <c r="N355" s="16"/>
      <c r="O355" s="17"/>
      <c r="P355" s="17"/>
      <c r="Q355" s="17"/>
      <c r="R355" s="17"/>
      <c r="S355" s="17"/>
      <c r="T355" s="17"/>
      <c r="U355" s="17"/>
      <c r="V355" s="16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</row>
    <row r="356" spans="1:166">
      <c r="A356" s="16"/>
      <c r="B356" s="17"/>
      <c r="C356" s="17"/>
      <c r="D356" s="17"/>
      <c r="E356" s="17"/>
      <c r="F356" s="17"/>
      <c r="G356" s="17"/>
      <c r="H356" s="17"/>
      <c r="I356" s="16"/>
      <c r="J356" s="17"/>
      <c r="K356" s="17"/>
      <c r="L356" s="17"/>
      <c r="M356" s="17"/>
      <c r="N356" s="16"/>
      <c r="O356" s="17"/>
      <c r="P356" s="17"/>
      <c r="Q356" s="17"/>
      <c r="R356" s="17"/>
      <c r="S356" s="17"/>
      <c r="T356" s="17"/>
      <c r="U356" s="17"/>
      <c r="V356" s="16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</row>
    <row r="357" spans="1:166">
      <c r="A357" s="16"/>
      <c r="B357" s="17"/>
      <c r="C357" s="17"/>
      <c r="D357" s="17"/>
      <c r="E357" s="17"/>
      <c r="F357" s="17"/>
      <c r="G357" s="17"/>
      <c r="H357" s="17"/>
      <c r="I357" s="16"/>
      <c r="J357" s="17"/>
      <c r="K357" s="17"/>
      <c r="L357" s="17"/>
      <c r="M357" s="17"/>
      <c r="N357" s="16"/>
      <c r="O357" s="17"/>
      <c r="P357" s="17"/>
      <c r="Q357" s="17"/>
      <c r="R357" s="17"/>
      <c r="S357" s="17"/>
      <c r="T357" s="17"/>
      <c r="U357" s="17"/>
      <c r="V357" s="16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</row>
    <row r="358" spans="1:166">
      <c r="A358" s="16"/>
      <c r="B358" s="17"/>
      <c r="C358" s="17"/>
      <c r="D358" s="17"/>
      <c r="E358" s="17"/>
      <c r="F358" s="17"/>
      <c r="G358" s="17"/>
      <c r="H358" s="17"/>
      <c r="I358" s="16"/>
      <c r="J358" s="17"/>
      <c r="K358" s="17"/>
      <c r="L358" s="17"/>
      <c r="M358" s="17"/>
      <c r="N358" s="16"/>
      <c r="O358" s="17"/>
      <c r="P358" s="17"/>
      <c r="Q358" s="17"/>
      <c r="R358" s="17"/>
      <c r="S358" s="17"/>
      <c r="T358" s="17"/>
      <c r="U358" s="17"/>
      <c r="V358" s="16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</row>
    <row r="359" spans="1:166">
      <c r="A359" s="16"/>
      <c r="B359" s="17"/>
      <c r="C359" s="17"/>
      <c r="D359" s="17"/>
      <c r="E359" s="17"/>
      <c r="F359" s="17"/>
      <c r="G359" s="17"/>
      <c r="H359" s="17"/>
      <c r="I359" s="16"/>
      <c r="J359" s="17"/>
      <c r="K359" s="17"/>
      <c r="L359" s="17"/>
      <c r="M359" s="17"/>
      <c r="N359" s="16"/>
      <c r="O359" s="17"/>
      <c r="P359" s="17"/>
      <c r="Q359" s="17"/>
      <c r="R359" s="17"/>
      <c r="S359" s="17"/>
      <c r="T359" s="17"/>
      <c r="U359" s="17"/>
      <c r="V359" s="16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</row>
    <row r="360" spans="1:166">
      <c r="A360" s="16"/>
      <c r="B360" s="17"/>
      <c r="C360" s="17"/>
      <c r="D360" s="17"/>
      <c r="E360" s="17"/>
      <c r="F360" s="17"/>
      <c r="G360" s="17"/>
      <c r="H360" s="17"/>
      <c r="I360" s="16"/>
      <c r="J360" s="17"/>
      <c r="K360" s="17"/>
      <c r="L360" s="17"/>
      <c r="M360" s="17"/>
      <c r="N360" s="16"/>
      <c r="O360" s="17"/>
      <c r="P360" s="17"/>
      <c r="Q360" s="17"/>
      <c r="R360" s="17"/>
      <c r="S360" s="17"/>
      <c r="T360" s="17"/>
      <c r="U360" s="17"/>
      <c r="V360" s="16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</row>
    <row r="361" spans="1:166">
      <c r="A361" s="16"/>
      <c r="B361" s="17"/>
      <c r="C361" s="17"/>
      <c r="D361" s="17"/>
      <c r="E361" s="17"/>
      <c r="F361" s="17"/>
      <c r="G361" s="17"/>
      <c r="H361" s="17"/>
      <c r="I361" s="16"/>
      <c r="J361" s="17"/>
      <c r="K361" s="17"/>
      <c r="L361" s="17"/>
      <c r="M361" s="17"/>
      <c r="N361" s="16"/>
      <c r="O361" s="17"/>
      <c r="P361" s="17"/>
      <c r="Q361" s="17"/>
      <c r="R361" s="17"/>
      <c r="S361" s="17"/>
      <c r="T361" s="17"/>
      <c r="U361" s="17"/>
      <c r="V361" s="16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</row>
    <row r="362" spans="1:166">
      <c r="A362" s="16"/>
      <c r="B362" s="17"/>
      <c r="C362" s="17"/>
      <c r="D362" s="17"/>
      <c r="E362" s="17"/>
      <c r="F362" s="17"/>
      <c r="G362" s="17"/>
      <c r="H362" s="17"/>
      <c r="I362" s="16"/>
      <c r="J362" s="17"/>
      <c r="K362" s="17"/>
      <c r="L362" s="17"/>
      <c r="M362" s="17"/>
      <c r="N362" s="16"/>
      <c r="O362" s="17"/>
      <c r="P362" s="17"/>
      <c r="Q362" s="17"/>
      <c r="R362" s="17"/>
      <c r="S362" s="17"/>
      <c r="T362" s="17"/>
      <c r="U362" s="17"/>
      <c r="V362" s="16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</row>
    <row r="363" spans="1:166">
      <c r="A363" s="16"/>
      <c r="B363" s="17"/>
      <c r="C363" s="17"/>
      <c r="D363" s="17"/>
      <c r="E363" s="17"/>
      <c r="F363" s="17"/>
      <c r="G363" s="17"/>
      <c r="H363" s="17"/>
      <c r="I363" s="16"/>
      <c r="J363" s="17"/>
      <c r="K363" s="17"/>
      <c r="L363" s="17"/>
      <c r="M363" s="17"/>
      <c r="N363" s="16"/>
      <c r="O363" s="17"/>
      <c r="P363" s="17"/>
      <c r="Q363" s="17"/>
      <c r="R363" s="17"/>
      <c r="S363" s="17"/>
      <c r="T363" s="17"/>
      <c r="U363" s="17"/>
      <c r="V363" s="16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</row>
    <row r="364" spans="1:166">
      <c r="A364" s="16"/>
      <c r="B364" s="17"/>
      <c r="C364" s="17"/>
      <c r="D364" s="17"/>
      <c r="E364" s="17"/>
      <c r="F364" s="17"/>
      <c r="G364" s="17"/>
      <c r="H364" s="17"/>
      <c r="I364" s="16"/>
      <c r="J364" s="17"/>
      <c r="K364" s="17"/>
      <c r="L364" s="17"/>
      <c r="M364" s="17"/>
      <c r="N364" s="16"/>
      <c r="O364" s="17"/>
      <c r="P364" s="17"/>
      <c r="Q364" s="17"/>
      <c r="R364" s="17"/>
      <c r="S364" s="17"/>
      <c r="T364" s="17"/>
      <c r="U364" s="17"/>
      <c r="V364" s="16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</row>
    <row r="365" spans="1:166">
      <c r="A365" s="16"/>
      <c r="B365" s="17"/>
      <c r="C365" s="17"/>
      <c r="D365" s="17"/>
      <c r="E365" s="17"/>
      <c r="F365" s="17"/>
      <c r="G365" s="17"/>
      <c r="H365" s="17"/>
      <c r="I365" s="16"/>
      <c r="J365" s="17"/>
      <c r="K365" s="17"/>
      <c r="L365" s="17"/>
      <c r="M365" s="17"/>
      <c r="N365" s="16"/>
      <c r="O365" s="17"/>
      <c r="P365" s="17"/>
      <c r="Q365" s="17"/>
      <c r="R365" s="17"/>
      <c r="S365" s="17"/>
      <c r="T365" s="17"/>
      <c r="U365" s="17"/>
      <c r="V365" s="16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</row>
    <row r="366" spans="1:166">
      <c r="A366" s="16"/>
      <c r="B366" s="17"/>
      <c r="C366" s="17"/>
      <c r="D366" s="17"/>
      <c r="E366" s="17"/>
      <c r="F366" s="17"/>
      <c r="G366" s="17"/>
      <c r="H366" s="17"/>
      <c r="I366" s="16"/>
      <c r="J366" s="17"/>
      <c r="K366" s="17"/>
      <c r="L366" s="17"/>
      <c r="M366" s="17"/>
      <c r="N366" s="16"/>
      <c r="O366" s="17"/>
      <c r="P366" s="17"/>
      <c r="Q366" s="17"/>
      <c r="R366" s="17"/>
      <c r="S366" s="17"/>
      <c r="T366" s="17"/>
      <c r="U366" s="17"/>
      <c r="V366" s="16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</row>
    <row r="367" spans="1:166">
      <c r="A367" s="16"/>
      <c r="B367" s="17"/>
      <c r="C367" s="17"/>
      <c r="D367" s="17"/>
      <c r="E367" s="17"/>
      <c r="F367" s="17"/>
      <c r="G367" s="17"/>
      <c r="H367" s="17"/>
      <c r="I367" s="16"/>
      <c r="J367" s="17"/>
      <c r="K367" s="17"/>
      <c r="L367" s="17"/>
      <c r="M367" s="17"/>
      <c r="N367" s="16"/>
      <c r="O367" s="17"/>
      <c r="P367" s="17"/>
      <c r="Q367" s="17"/>
      <c r="R367" s="17"/>
      <c r="S367" s="17"/>
      <c r="T367" s="17"/>
      <c r="U367" s="17"/>
      <c r="V367" s="16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</row>
    <row r="368" spans="1:166">
      <c r="A368" s="16"/>
      <c r="B368" s="17"/>
      <c r="C368" s="17"/>
      <c r="D368" s="17"/>
      <c r="E368" s="17"/>
      <c r="F368" s="17"/>
      <c r="G368" s="17"/>
      <c r="H368" s="17"/>
      <c r="I368" s="16"/>
      <c r="J368" s="17"/>
      <c r="K368" s="17"/>
      <c r="L368" s="17"/>
      <c r="M368" s="17"/>
      <c r="N368" s="16"/>
      <c r="O368" s="17"/>
      <c r="P368" s="17"/>
      <c r="Q368" s="17"/>
      <c r="R368" s="17"/>
      <c r="S368" s="17"/>
      <c r="T368" s="17"/>
      <c r="U368" s="17"/>
      <c r="V368" s="16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</row>
    <row r="369" spans="1:166">
      <c r="A369" s="16"/>
      <c r="B369" s="17"/>
      <c r="C369" s="17"/>
      <c r="D369" s="17"/>
      <c r="E369" s="17"/>
      <c r="F369" s="17"/>
      <c r="G369" s="17"/>
      <c r="H369" s="17"/>
      <c r="I369" s="16"/>
      <c r="J369" s="17"/>
      <c r="K369" s="17"/>
      <c r="L369" s="17"/>
      <c r="M369" s="17"/>
      <c r="N369" s="16"/>
      <c r="O369" s="17"/>
      <c r="P369" s="17"/>
      <c r="Q369" s="17"/>
      <c r="R369" s="17"/>
      <c r="S369" s="17"/>
      <c r="T369" s="17"/>
      <c r="U369" s="17"/>
      <c r="V369" s="16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</row>
    <row r="370" spans="1:166">
      <c r="A370" s="16"/>
      <c r="B370" s="17"/>
      <c r="C370" s="17"/>
      <c r="D370" s="17"/>
      <c r="E370" s="17"/>
      <c r="F370" s="17"/>
      <c r="G370" s="17"/>
      <c r="H370" s="17"/>
      <c r="I370" s="16"/>
      <c r="J370" s="17"/>
      <c r="K370" s="17"/>
      <c r="L370" s="17"/>
      <c r="M370" s="17"/>
      <c r="N370" s="16"/>
      <c r="O370" s="17"/>
      <c r="P370" s="17"/>
      <c r="Q370" s="17"/>
      <c r="R370" s="17"/>
      <c r="S370" s="17"/>
      <c r="T370" s="17"/>
      <c r="U370" s="17"/>
      <c r="V370" s="16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</row>
    <row r="371" spans="1:166">
      <c r="A371" s="16"/>
      <c r="B371" s="17"/>
      <c r="C371" s="17"/>
      <c r="D371" s="17"/>
      <c r="E371" s="17"/>
      <c r="F371" s="17"/>
      <c r="G371" s="17"/>
      <c r="H371" s="17"/>
      <c r="I371" s="16"/>
      <c r="J371" s="17"/>
      <c r="K371" s="17"/>
      <c r="L371" s="17"/>
      <c r="M371" s="17"/>
      <c r="N371" s="16"/>
      <c r="O371" s="17"/>
      <c r="P371" s="17"/>
      <c r="Q371" s="17"/>
      <c r="R371" s="17"/>
      <c r="S371" s="17"/>
      <c r="T371" s="17"/>
      <c r="U371" s="17"/>
      <c r="V371" s="16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</row>
    <row r="372" spans="1:166">
      <c r="A372" s="16"/>
      <c r="B372" s="17"/>
      <c r="C372" s="17"/>
      <c r="D372" s="17"/>
      <c r="E372" s="17"/>
      <c r="F372" s="17"/>
      <c r="G372" s="17"/>
      <c r="H372" s="17"/>
      <c r="I372" s="16"/>
      <c r="J372" s="17"/>
      <c r="K372" s="17"/>
      <c r="L372" s="17"/>
      <c r="M372" s="17"/>
      <c r="N372" s="16"/>
      <c r="O372" s="17"/>
      <c r="P372" s="17"/>
      <c r="Q372" s="17"/>
      <c r="R372" s="17"/>
      <c r="S372" s="17"/>
      <c r="T372" s="17"/>
      <c r="U372" s="17"/>
      <c r="V372" s="16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</row>
    <row r="373" spans="1:166">
      <c r="A373" s="16"/>
      <c r="B373" s="17"/>
      <c r="C373" s="17"/>
      <c r="D373" s="17"/>
      <c r="E373" s="17"/>
      <c r="F373" s="17"/>
      <c r="G373" s="17"/>
      <c r="H373" s="17"/>
      <c r="I373" s="16"/>
      <c r="J373" s="17"/>
      <c r="K373" s="17"/>
      <c r="L373" s="17"/>
      <c r="M373" s="17"/>
      <c r="N373" s="16"/>
      <c r="O373" s="17"/>
      <c r="P373" s="17"/>
      <c r="Q373" s="17"/>
      <c r="R373" s="17"/>
      <c r="S373" s="17"/>
      <c r="T373" s="17"/>
      <c r="U373" s="17"/>
      <c r="V373" s="16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</row>
    <row r="374" spans="1:166">
      <c r="A374" s="16"/>
      <c r="B374" s="17"/>
      <c r="C374" s="17"/>
      <c r="D374" s="17"/>
      <c r="E374" s="17"/>
      <c r="F374" s="17"/>
      <c r="G374" s="17"/>
      <c r="H374" s="17"/>
      <c r="I374" s="16"/>
      <c r="J374" s="17"/>
      <c r="K374" s="17"/>
      <c r="L374" s="17"/>
      <c r="M374" s="17"/>
      <c r="N374" s="16"/>
      <c r="O374" s="17"/>
      <c r="P374" s="17"/>
      <c r="Q374" s="17"/>
      <c r="R374" s="17"/>
      <c r="S374" s="17"/>
      <c r="T374" s="17"/>
      <c r="U374" s="17"/>
      <c r="V374" s="16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</row>
    <row r="375" spans="1:166">
      <c r="A375" s="16"/>
      <c r="B375" s="17"/>
      <c r="C375" s="17"/>
      <c r="D375" s="17"/>
      <c r="E375" s="17"/>
      <c r="F375" s="17"/>
      <c r="G375" s="17"/>
      <c r="H375" s="17"/>
      <c r="I375" s="16"/>
      <c r="J375" s="17"/>
      <c r="K375" s="17"/>
      <c r="L375" s="17"/>
      <c r="M375" s="17"/>
      <c r="N375" s="16"/>
      <c r="O375" s="17"/>
      <c r="P375" s="17"/>
      <c r="Q375" s="17"/>
      <c r="R375" s="17"/>
      <c r="S375" s="17"/>
      <c r="T375" s="17"/>
      <c r="U375" s="17"/>
      <c r="V375" s="16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</row>
    <row r="376" spans="1:166">
      <c r="A376" s="16"/>
      <c r="B376" s="17"/>
      <c r="C376" s="17"/>
      <c r="D376" s="17"/>
      <c r="E376" s="17"/>
      <c r="F376" s="17"/>
      <c r="G376" s="17"/>
      <c r="H376" s="17"/>
      <c r="I376" s="16"/>
      <c r="J376" s="17"/>
      <c r="K376" s="17"/>
      <c r="L376" s="17"/>
      <c r="M376" s="17"/>
      <c r="N376" s="16"/>
      <c r="O376" s="17"/>
      <c r="P376" s="17"/>
      <c r="Q376" s="17"/>
      <c r="R376" s="17"/>
      <c r="S376" s="17"/>
      <c r="T376" s="17"/>
      <c r="U376" s="17"/>
      <c r="V376" s="16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</row>
    <row r="377" spans="1:166">
      <c r="A377" s="16"/>
      <c r="B377" s="17"/>
      <c r="C377" s="17"/>
      <c r="D377" s="17"/>
      <c r="E377" s="17"/>
      <c r="F377" s="17"/>
      <c r="G377" s="17"/>
      <c r="H377" s="17"/>
      <c r="I377" s="16"/>
      <c r="J377" s="17"/>
      <c r="K377" s="17"/>
      <c r="L377" s="17"/>
      <c r="M377" s="17"/>
      <c r="N377" s="16"/>
      <c r="O377" s="17"/>
      <c r="P377" s="17"/>
      <c r="Q377" s="17"/>
      <c r="R377" s="17"/>
      <c r="S377" s="17"/>
      <c r="T377" s="17"/>
      <c r="U377" s="17"/>
      <c r="V377" s="16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</row>
    <row r="378" spans="1:166">
      <c r="A378" s="16"/>
      <c r="B378" s="17"/>
      <c r="C378" s="17"/>
      <c r="D378" s="17"/>
      <c r="E378" s="17"/>
      <c r="F378" s="17"/>
      <c r="G378" s="17"/>
      <c r="H378" s="17"/>
      <c r="I378" s="16"/>
      <c r="J378" s="17"/>
      <c r="K378" s="17"/>
      <c r="L378" s="17"/>
      <c r="M378" s="17"/>
      <c r="N378" s="16"/>
      <c r="O378" s="17"/>
      <c r="P378" s="17"/>
      <c r="Q378" s="17"/>
      <c r="R378" s="17"/>
      <c r="S378" s="17"/>
      <c r="T378" s="17"/>
      <c r="U378" s="17"/>
      <c r="V378" s="16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</row>
    <row r="379" spans="1:166">
      <c r="A379" s="16"/>
      <c r="B379" s="17"/>
      <c r="C379" s="17"/>
      <c r="D379" s="17"/>
      <c r="E379" s="17"/>
      <c r="F379" s="17"/>
      <c r="G379" s="17"/>
      <c r="H379" s="17"/>
      <c r="I379" s="16"/>
      <c r="J379" s="17"/>
      <c r="K379" s="17"/>
      <c r="L379" s="17"/>
      <c r="M379" s="17"/>
      <c r="N379" s="16"/>
      <c r="O379" s="17"/>
      <c r="P379" s="17"/>
      <c r="Q379" s="17"/>
      <c r="R379" s="17"/>
      <c r="S379" s="17"/>
      <c r="T379" s="17"/>
      <c r="U379" s="17"/>
      <c r="V379" s="16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</row>
    <row r="380" spans="1:166">
      <c r="A380" s="16"/>
      <c r="B380" s="17"/>
      <c r="C380" s="17"/>
      <c r="D380" s="17"/>
      <c r="E380" s="17"/>
      <c r="F380" s="17"/>
      <c r="G380" s="17"/>
      <c r="H380" s="17"/>
      <c r="I380" s="16"/>
      <c r="J380" s="17"/>
      <c r="K380" s="17"/>
      <c r="L380" s="17"/>
      <c r="M380" s="17"/>
      <c r="N380" s="16"/>
      <c r="O380" s="17"/>
      <c r="P380" s="17"/>
      <c r="Q380" s="17"/>
      <c r="R380" s="17"/>
      <c r="S380" s="17"/>
      <c r="T380" s="17"/>
      <c r="U380" s="17"/>
      <c r="V380" s="16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</row>
    <row r="381" spans="1:166">
      <c r="A381" s="16"/>
      <c r="B381" s="17"/>
      <c r="C381" s="17"/>
      <c r="D381" s="17"/>
      <c r="E381" s="17"/>
      <c r="F381" s="17"/>
      <c r="G381" s="17"/>
      <c r="H381" s="17"/>
      <c r="I381" s="16"/>
      <c r="J381" s="17"/>
      <c r="K381" s="17"/>
      <c r="L381" s="17"/>
      <c r="M381" s="17"/>
      <c r="N381" s="16"/>
      <c r="O381" s="17"/>
      <c r="P381" s="17"/>
      <c r="Q381" s="17"/>
      <c r="R381" s="17"/>
      <c r="S381" s="17"/>
      <c r="T381" s="17"/>
      <c r="U381" s="17"/>
      <c r="V381" s="16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</row>
    <row r="382" spans="1:166">
      <c r="A382" s="16"/>
      <c r="B382" s="17"/>
      <c r="C382" s="17"/>
      <c r="D382" s="17"/>
      <c r="E382" s="17"/>
      <c r="F382" s="17"/>
      <c r="G382" s="17"/>
      <c r="H382" s="17"/>
      <c r="I382" s="16"/>
      <c r="J382" s="17"/>
      <c r="K382" s="17"/>
      <c r="L382" s="17"/>
      <c r="M382" s="17"/>
      <c r="N382" s="16"/>
      <c r="O382" s="17"/>
      <c r="P382" s="17"/>
      <c r="Q382" s="17"/>
      <c r="R382" s="17"/>
      <c r="S382" s="17"/>
      <c r="T382" s="17"/>
      <c r="U382" s="17"/>
      <c r="V382" s="16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</row>
    <row r="383" spans="1:166">
      <c r="A383" s="16"/>
      <c r="B383" s="17"/>
      <c r="C383" s="17"/>
      <c r="D383" s="17"/>
      <c r="E383" s="17"/>
      <c r="F383" s="17"/>
      <c r="G383" s="17"/>
      <c r="H383" s="17"/>
      <c r="I383" s="16"/>
      <c r="J383" s="17"/>
      <c r="K383" s="17"/>
      <c r="L383" s="17"/>
      <c r="M383" s="17"/>
      <c r="N383" s="16"/>
      <c r="O383" s="17"/>
      <c r="P383" s="17"/>
      <c r="Q383" s="17"/>
      <c r="R383" s="17"/>
      <c r="S383" s="17"/>
      <c r="T383" s="17"/>
      <c r="U383" s="17"/>
      <c r="V383" s="16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</row>
    <row r="384" spans="1:166">
      <c r="A384" s="16"/>
      <c r="B384" s="17"/>
      <c r="C384" s="17"/>
      <c r="D384" s="17"/>
      <c r="E384" s="17"/>
      <c r="F384" s="17"/>
      <c r="G384" s="17"/>
      <c r="H384" s="17"/>
      <c r="I384" s="16"/>
      <c r="J384" s="17"/>
      <c r="K384" s="17"/>
      <c r="L384" s="17"/>
      <c r="M384" s="17"/>
      <c r="N384" s="16"/>
      <c r="O384" s="17"/>
      <c r="P384" s="17"/>
      <c r="Q384" s="17"/>
      <c r="R384" s="17"/>
      <c r="S384" s="17"/>
      <c r="T384" s="17"/>
      <c r="U384" s="17"/>
      <c r="V384" s="16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</row>
    <row r="385" spans="1:166">
      <c r="A385" s="16"/>
      <c r="B385" s="17"/>
      <c r="C385" s="17"/>
      <c r="D385" s="17"/>
      <c r="E385" s="17"/>
      <c r="F385" s="17"/>
      <c r="G385" s="17"/>
      <c r="H385" s="17"/>
      <c r="I385" s="16"/>
      <c r="J385" s="17"/>
      <c r="K385" s="17"/>
      <c r="L385" s="17"/>
      <c r="M385" s="17"/>
      <c r="N385" s="16"/>
      <c r="O385" s="17"/>
      <c r="P385" s="17"/>
      <c r="Q385" s="17"/>
      <c r="R385" s="17"/>
      <c r="S385" s="17"/>
      <c r="T385" s="17"/>
      <c r="U385" s="17"/>
      <c r="V385" s="16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</row>
    <row r="386" spans="1:166">
      <c r="A386" s="16"/>
      <c r="B386" s="17"/>
      <c r="C386" s="17"/>
      <c r="D386" s="17"/>
      <c r="E386" s="17"/>
      <c r="F386" s="17"/>
      <c r="G386" s="17"/>
      <c r="H386" s="17"/>
      <c r="I386" s="16"/>
      <c r="J386" s="17"/>
      <c r="K386" s="17"/>
      <c r="L386" s="17"/>
      <c r="M386" s="17"/>
      <c r="N386" s="16"/>
      <c r="O386" s="17"/>
      <c r="P386" s="17"/>
      <c r="Q386" s="17"/>
      <c r="R386" s="17"/>
      <c r="S386" s="17"/>
      <c r="T386" s="17"/>
      <c r="U386" s="17"/>
      <c r="V386" s="16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</row>
    <row r="387" spans="1:166">
      <c r="A387" s="16"/>
      <c r="B387" s="17"/>
      <c r="C387" s="17"/>
      <c r="D387" s="17"/>
      <c r="E387" s="17"/>
      <c r="F387" s="17"/>
      <c r="G387" s="17"/>
      <c r="H387" s="17"/>
      <c r="I387" s="16"/>
      <c r="J387" s="17"/>
      <c r="K387" s="17"/>
      <c r="L387" s="17"/>
      <c r="M387" s="17"/>
      <c r="N387" s="16"/>
      <c r="O387" s="17"/>
      <c r="P387" s="17"/>
      <c r="Q387" s="17"/>
      <c r="R387" s="17"/>
      <c r="S387" s="17"/>
      <c r="T387" s="17"/>
      <c r="U387" s="17"/>
      <c r="V387" s="16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</row>
    <row r="388" spans="1:166">
      <c r="A388" s="16"/>
      <c r="B388" s="17"/>
      <c r="C388" s="17"/>
      <c r="D388" s="17"/>
      <c r="E388" s="17"/>
      <c r="F388" s="17"/>
      <c r="G388" s="17"/>
      <c r="H388" s="17"/>
      <c r="I388" s="16"/>
      <c r="J388" s="17"/>
      <c r="K388" s="17"/>
      <c r="L388" s="17"/>
      <c r="M388" s="17"/>
      <c r="N388" s="16"/>
      <c r="O388" s="17"/>
      <c r="P388" s="17"/>
      <c r="Q388" s="17"/>
      <c r="R388" s="17"/>
      <c r="S388" s="17"/>
      <c r="T388" s="17"/>
      <c r="U388" s="17"/>
      <c r="V388" s="16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</row>
    <row r="389" spans="1:166">
      <c r="A389" s="16"/>
      <c r="B389" s="17"/>
      <c r="C389" s="17"/>
      <c r="D389" s="17"/>
      <c r="E389" s="17"/>
      <c r="F389" s="17"/>
      <c r="G389" s="17"/>
      <c r="H389" s="17"/>
      <c r="I389" s="16"/>
      <c r="J389" s="17"/>
      <c r="K389" s="17"/>
      <c r="L389" s="17"/>
      <c r="M389" s="17"/>
      <c r="N389" s="16"/>
      <c r="O389" s="17"/>
      <c r="P389" s="17"/>
      <c r="Q389" s="17"/>
      <c r="R389" s="17"/>
      <c r="S389" s="17"/>
      <c r="T389" s="17"/>
      <c r="U389" s="17"/>
      <c r="V389" s="16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</row>
    <row r="390" spans="1:166">
      <c r="A390" s="16"/>
      <c r="B390" s="17"/>
      <c r="C390" s="17"/>
      <c r="D390" s="17"/>
      <c r="E390" s="17"/>
      <c r="F390" s="17"/>
      <c r="G390" s="17"/>
      <c r="H390" s="17"/>
      <c r="I390" s="16"/>
      <c r="J390" s="17"/>
      <c r="K390" s="17"/>
      <c r="L390" s="17"/>
      <c r="M390" s="17"/>
      <c r="N390" s="16"/>
      <c r="O390" s="17"/>
      <c r="P390" s="17"/>
      <c r="Q390" s="17"/>
      <c r="R390" s="17"/>
      <c r="S390" s="17"/>
      <c r="T390" s="17"/>
      <c r="U390" s="17"/>
      <c r="V390" s="16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</row>
    <row r="391" spans="1:166">
      <c r="A391" s="16"/>
      <c r="B391" s="17"/>
      <c r="C391" s="17"/>
      <c r="D391" s="17"/>
      <c r="E391" s="17"/>
      <c r="F391" s="17"/>
      <c r="G391" s="17"/>
      <c r="H391" s="17"/>
      <c r="I391" s="16"/>
      <c r="J391" s="17"/>
      <c r="K391" s="17"/>
      <c r="L391" s="17"/>
      <c r="M391" s="17"/>
      <c r="N391" s="16"/>
      <c r="O391" s="17"/>
      <c r="P391" s="17"/>
      <c r="Q391" s="17"/>
      <c r="R391" s="17"/>
      <c r="S391" s="17"/>
      <c r="T391" s="17"/>
      <c r="U391" s="17"/>
      <c r="V391" s="16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</row>
    <row r="392" spans="1:166">
      <c r="A392" s="16"/>
      <c r="B392" s="17"/>
      <c r="C392" s="17"/>
      <c r="D392" s="17"/>
      <c r="E392" s="17"/>
      <c r="F392" s="17"/>
      <c r="G392" s="17"/>
      <c r="H392" s="17"/>
      <c r="I392" s="16"/>
      <c r="J392" s="17"/>
      <c r="K392" s="17"/>
      <c r="L392" s="17"/>
      <c r="M392" s="17"/>
      <c r="N392" s="16"/>
      <c r="O392" s="17"/>
      <c r="P392" s="17"/>
      <c r="Q392" s="17"/>
      <c r="R392" s="17"/>
      <c r="S392" s="17"/>
      <c r="T392" s="17"/>
      <c r="U392" s="17"/>
      <c r="V392" s="16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</row>
    <row r="393" spans="1:166">
      <c r="A393" s="16"/>
      <c r="B393" s="17"/>
      <c r="C393" s="17"/>
      <c r="D393" s="17"/>
      <c r="E393" s="17"/>
      <c r="F393" s="17"/>
      <c r="G393" s="17"/>
      <c r="H393" s="17"/>
      <c r="I393" s="16"/>
      <c r="J393" s="17"/>
      <c r="K393" s="17"/>
      <c r="L393" s="17"/>
      <c r="M393" s="17"/>
      <c r="N393" s="16"/>
      <c r="O393" s="17"/>
      <c r="P393" s="17"/>
      <c r="Q393" s="17"/>
      <c r="R393" s="17"/>
      <c r="S393" s="17"/>
      <c r="T393" s="17"/>
      <c r="U393" s="17"/>
      <c r="V393" s="16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</row>
    <row r="394" spans="1:166">
      <c r="A394" s="16"/>
      <c r="B394" s="17"/>
      <c r="C394" s="17"/>
      <c r="D394" s="17"/>
      <c r="E394" s="17"/>
      <c r="F394" s="17"/>
      <c r="G394" s="17"/>
      <c r="H394" s="17"/>
      <c r="I394" s="16"/>
      <c r="J394" s="17"/>
      <c r="K394" s="17"/>
      <c r="L394" s="17"/>
      <c r="M394" s="17"/>
      <c r="N394" s="16"/>
      <c r="O394" s="17"/>
      <c r="P394" s="17"/>
      <c r="Q394" s="17"/>
      <c r="R394" s="17"/>
      <c r="S394" s="17"/>
      <c r="T394" s="17"/>
      <c r="U394" s="17"/>
      <c r="V394" s="16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</row>
    <row r="395" spans="1:166">
      <c r="A395" s="16"/>
      <c r="B395" s="17"/>
      <c r="C395" s="17"/>
      <c r="D395" s="17"/>
      <c r="E395" s="17"/>
      <c r="F395" s="17"/>
      <c r="G395" s="17"/>
      <c r="H395" s="17"/>
      <c r="I395" s="16"/>
      <c r="J395" s="17"/>
      <c r="K395" s="17"/>
      <c r="L395" s="17"/>
      <c r="M395" s="17"/>
      <c r="N395" s="16"/>
      <c r="O395" s="17"/>
      <c r="P395" s="17"/>
      <c r="Q395" s="17"/>
      <c r="R395" s="17"/>
      <c r="S395" s="17"/>
      <c r="T395" s="17"/>
      <c r="U395" s="17"/>
      <c r="V395" s="16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</row>
    <row r="396" spans="1:166">
      <c r="A396" s="16"/>
      <c r="B396" s="17"/>
      <c r="C396" s="17"/>
      <c r="D396" s="17"/>
      <c r="E396" s="17"/>
      <c r="F396" s="17"/>
      <c r="G396" s="17"/>
      <c r="H396" s="17"/>
      <c r="I396" s="16"/>
      <c r="J396" s="17"/>
      <c r="K396" s="17"/>
      <c r="L396" s="17"/>
      <c r="M396" s="17"/>
      <c r="N396" s="16"/>
      <c r="O396" s="17"/>
      <c r="P396" s="17"/>
      <c r="Q396" s="17"/>
      <c r="R396" s="17"/>
      <c r="S396" s="17"/>
      <c r="T396" s="17"/>
      <c r="U396" s="17"/>
      <c r="V396" s="16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</row>
    <row r="397" spans="1:166">
      <c r="A397" s="16"/>
      <c r="B397" s="17"/>
      <c r="C397" s="17"/>
      <c r="D397" s="17"/>
      <c r="E397" s="17"/>
      <c r="F397" s="17"/>
      <c r="G397" s="17"/>
      <c r="H397" s="17"/>
      <c r="I397" s="16"/>
      <c r="J397" s="17"/>
      <c r="K397" s="17"/>
      <c r="L397" s="17"/>
      <c r="M397" s="17"/>
      <c r="N397" s="16"/>
      <c r="O397" s="17"/>
      <c r="P397" s="17"/>
      <c r="Q397" s="17"/>
      <c r="R397" s="17"/>
      <c r="S397" s="17"/>
      <c r="T397" s="17"/>
      <c r="U397" s="17"/>
      <c r="V397" s="16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</row>
    <row r="398" spans="1:166">
      <c r="A398" s="16"/>
      <c r="B398" s="17"/>
      <c r="C398" s="17"/>
      <c r="D398" s="17"/>
      <c r="E398" s="17"/>
      <c r="F398" s="17"/>
      <c r="G398" s="17"/>
      <c r="H398" s="17"/>
      <c r="I398" s="16"/>
      <c r="J398" s="17"/>
      <c r="K398" s="17"/>
      <c r="L398" s="17"/>
      <c r="M398" s="17"/>
      <c r="N398" s="16"/>
      <c r="O398" s="17"/>
      <c r="P398" s="17"/>
      <c r="Q398" s="17"/>
      <c r="R398" s="17"/>
      <c r="S398" s="17"/>
      <c r="T398" s="17"/>
      <c r="U398" s="17"/>
      <c r="V398" s="16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</row>
    <row r="399" spans="1:166">
      <c r="A399" s="16"/>
      <c r="B399" s="17"/>
      <c r="C399" s="17"/>
      <c r="D399" s="17"/>
      <c r="E399" s="17"/>
      <c r="F399" s="17"/>
      <c r="G399" s="17"/>
      <c r="H399" s="17"/>
      <c r="I399" s="16"/>
      <c r="J399" s="17"/>
      <c r="K399" s="17"/>
      <c r="L399" s="17"/>
      <c r="M399" s="17"/>
      <c r="N399" s="16"/>
      <c r="O399" s="17"/>
      <c r="P399" s="17"/>
      <c r="Q399" s="17"/>
      <c r="R399" s="17"/>
      <c r="S399" s="17"/>
      <c r="T399" s="17"/>
      <c r="U399" s="17"/>
      <c r="V399" s="16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</row>
    <row r="400" spans="1:166">
      <c r="A400" s="16"/>
      <c r="B400" s="17"/>
      <c r="C400" s="17"/>
      <c r="D400" s="17"/>
      <c r="E400" s="17"/>
      <c r="F400" s="17"/>
      <c r="G400" s="17"/>
      <c r="H400" s="17"/>
      <c r="I400" s="16"/>
      <c r="J400" s="17"/>
      <c r="K400" s="17"/>
      <c r="L400" s="17"/>
      <c r="M400" s="17"/>
      <c r="N400" s="16"/>
      <c r="O400" s="17"/>
      <c r="P400" s="17"/>
      <c r="Q400" s="17"/>
      <c r="R400" s="17"/>
      <c r="S400" s="17"/>
      <c r="T400" s="17"/>
      <c r="U400" s="17"/>
      <c r="V400" s="16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</row>
    <row r="401" spans="1:166">
      <c r="A401" s="16"/>
      <c r="B401" s="17"/>
      <c r="C401" s="17"/>
      <c r="D401" s="17"/>
      <c r="E401" s="17"/>
      <c r="F401" s="17"/>
      <c r="G401" s="17"/>
      <c r="H401" s="17"/>
      <c r="I401" s="16"/>
      <c r="J401" s="17"/>
      <c r="K401" s="17"/>
      <c r="L401" s="17"/>
      <c r="M401" s="17"/>
      <c r="N401" s="16"/>
      <c r="O401" s="17"/>
      <c r="P401" s="17"/>
      <c r="Q401" s="17"/>
      <c r="R401" s="17"/>
      <c r="S401" s="17"/>
      <c r="T401" s="17"/>
      <c r="U401" s="17"/>
      <c r="V401" s="16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</row>
    <row r="402" spans="1:166">
      <c r="A402" s="16"/>
      <c r="B402" s="17"/>
      <c r="C402" s="17"/>
      <c r="D402" s="17"/>
      <c r="E402" s="17"/>
      <c r="F402" s="17"/>
      <c r="G402" s="17"/>
      <c r="H402" s="17"/>
      <c r="I402" s="16"/>
      <c r="J402" s="17"/>
      <c r="K402" s="17"/>
      <c r="L402" s="17"/>
      <c r="M402" s="17"/>
      <c r="N402" s="16"/>
      <c r="O402" s="17"/>
      <c r="P402" s="17"/>
      <c r="Q402" s="17"/>
      <c r="R402" s="17"/>
      <c r="S402" s="17"/>
      <c r="T402" s="17"/>
      <c r="U402" s="17"/>
      <c r="V402" s="16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</row>
    <row r="403" spans="1:166">
      <c r="A403" s="16"/>
      <c r="B403" s="17"/>
      <c r="C403" s="17"/>
      <c r="D403" s="17"/>
      <c r="E403" s="17"/>
      <c r="F403" s="17"/>
      <c r="G403" s="17"/>
      <c r="H403" s="17"/>
      <c r="I403" s="16"/>
      <c r="J403" s="17"/>
      <c r="K403" s="17"/>
      <c r="L403" s="17"/>
      <c r="M403" s="17"/>
      <c r="N403" s="16"/>
      <c r="O403" s="17"/>
      <c r="P403" s="17"/>
      <c r="Q403" s="17"/>
      <c r="R403" s="17"/>
      <c r="S403" s="17"/>
      <c r="T403" s="17"/>
      <c r="U403" s="17"/>
      <c r="V403" s="16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</row>
    <row r="404" spans="1:166">
      <c r="A404" s="16"/>
      <c r="B404" s="17"/>
      <c r="C404" s="17"/>
      <c r="D404" s="17"/>
      <c r="E404" s="17"/>
      <c r="F404" s="17"/>
      <c r="G404" s="17"/>
      <c r="H404" s="17"/>
      <c r="I404" s="16"/>
      <c r="J404" s="17"/>
      <c r="K404" s="17"/>
      <c r="L404" s="17"/>
      <c r="M404" s="17"/>
      <c r="N404" s="16"/>
      <c r="O404" s="17"/>
      <c r="P404" s="17"/>
      <c r="Q404" s="17"/>
      <c r="R404" s="17"/>
      <c r="S404" s="17"/>
      <c r="T404" s="17"/>
      <c r="U404" s="17"/>
      <c r="V404" s="16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</row>
    <row r="405" spans="1:166">
      <c r="A405" s="16"/>
      <c r="B405" s="17"/>
      <c r="C405" s="17"/>
      <c r="D405" s="17"/>
      <c r="E405" s="17"/>
      <c r="F405" s="17"/>
      <c r="G405" s="17"/>
      <c r="H405" s="17"/>
      <c r="I405" s="16"/>
      <c r="J405" s="17"/>
      <c r="K405" s="17"/>
      <c r="L405" s="17"/>
      <c r="M405" s="17"/>
      <c r="N405" s="16"/>
      <c r="O405" s="17"/>
      <c r="P405" s="17"/>
      <c r="Q405" s="17"/>
      <c r="R405" s="17"/>
      <c r="S405" s="17"/>
      <c r="T405" s="17"/>
      <c r="U405" s="17"/>
      <c r="V405" s="16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</row>
    <row r="406" spans="1:166">
      <c r="A406" s="16"/>
      <c r="B406" s="17"/>
      <c r="C406" s="17"/>
      <c r="D406" s="17"/>
      <c r="E406" s="17"/>
      <c r="F406" s="17"/>
      <c r="G406" s="17"/>
      <c r="H406" s="17"/>
      <c r="I406" s="16"/>
      <c r="J406" s="17"/>
      <c r="K406" s="17"/>
      <c r="L406" s="17"/>
      <c r="M406" s="17"/>
      <c r="N406" s="16"/>
      <c r="O406" s="17"/>
      <c r="P406" s="17"/>
      <c r="Q406" s="17"/>
      <c r="R406" s="17"/>
      <c r="S406" s="17"/>
      <c r="T406" s="17"/>
      <c r="U406" s="17"/>
      <c r="V406" s="16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</row>
    <row r="407" spans="1:166">
      <c r="A407" s="16"/>
      <c r="B407" s="17"/>
      <c r="C407" s="17"/>
      <c r="D407" s="17"/>
      <c r="E407" s="17"/>
      <c r="F407" s="17"/>
      <c r="G407" s="17"/>
      <c r="H407" s="17"/>
      <c r="I407" s="16"/>
      <c r="J407" s="17"/>
      <c r="K407" s="17"/>
      <c r="L407" s="17"/>
      <c r="M407" s="17"/>
      <c r="N407" s="16"/>
      <c r="O407" s="17"/>
      <c r="P407" s="17"/>
      <c r="Q407" s="17"/>
      <c r="R407" s="17"/>
      <c r="S407" s="17"/>
      <c r="T407" s="17"/>
      <c r="U407" s="17"/>
      <c r="V407" s="16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</row>
    <row r="408" spans="1:166">
      <c r="A408" s="16"/>
      <c r="B408" s="17"/>
      <c r="C408" s="17"/>
      <c r="D408" s="17"/>
      <c r="E408" s="17"/>
      <c r="F408" s="17"/>
      <c r="G408" s="17"/>
      <c r="H408" s="17"/>
      <c r="I408" s="16"/>
      <c r="J408" s="17"/>
      <c r="K408" s="17"/>
      <c r="L408" s="17"/>
      <c r="M408" s="17"/>
      <c r="N408" s="16"/>
      <c r="O408" s="17"/>
      <c r="P408" s="17"/>
      <c r="Q408" s="17"/>
      <c r="R408" s="17"/>
      <c r="S408" s="17"/>
      <c r="T408" s="17"/>
      <c r="U408" s="17"/>
      <c r="V408" s="16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</row>
    <row r="409" spans="1:166">
      <c r="A409" s="16"/>
      <c r="B409" s="17"/>
      <c r="C409" s="17"/>
      <c r="D409" s="17"/>
      <c r="E409" s="17"/>
      <c r="F409" s="17"/>
      <c r="G409" s="17"/>
      <c r="H409" s="17"/>
      <c r="I409" s="16"/>
      <c r="J409" s="17"/>
      <c r="K409" s="17"/>
      <c r="L409" s="17"/>
      <c r="M409" s="17"/>
      <c r="N409" s="16"/>
      <c r="O409" s="17"/>
      <c r="P409" s="17"/>
      <c r="Q409" s="17"/>
      <c r="R409" s="17"/>
      <c r="S409" s="17"/>
      <c r="T409" s="17"/>
      <c r="U409" s="17"/>
      <c r="V409" s="16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</row>
    <row r="410" spans="1:166">
      <c r="A410" s="16"/>
      <c r="B410" s="17"/>
      <c r="C410" s="17"/>
      <c r="D410" s="17"/>
      <c r="E410" s="17"/>
      <c r="F410" s="17"/>
      <c r="G410" s="17"/>
      <c r="H410" s="17"/>
      <c r="I410" s="16"/>
      <c r="J410" s="17"/>
      <c r="K410" s="17"/>
      <c r="L410" s="17"/>
      <c r="M410" s="17"/>
      <c r="N410" s="16"/>
      <c r="O410" s="17"/>
      <c r="P410" s="17"/>
      <c r="Q410" s="17"/>
      <c r="R410" s="17"/>
      <c r="S410" s="17"/>
      <c r="T410" s="17"/>
      <c r="U410" s="17"/>
      <c r="V410" s="16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</row>
    <row r="411" spans="1:166">
      <c r="A411" s="16"/>
      <c r="B411" s="17"/>
      <c r="C411" s="17"/>
      <c r="D411" s="17"/>
      <c r="E411" s="17"/>
      <c r="F411" s="17"/>
      <c r="G411" s="17"/>
      <c r="H411" s="17"/>
      <c r="I411" s="16"/>
      <c r="J411" s="17"/>
      <c r="K411" s="17"/>
      <c r="L411" s="17"/>
      <c r="M411" s="17"/>
      <c r="N411" s="16"/>
      <c r="O411" s="17"/>
      <c r="P411" s="17"/>
      <c r="Q411" s="17"/>
      <c r="R411" s="17"/>
      <c r="S411" s="17"/>
      <c r="T411" s="17"/>
      <c r="U411" s="17"/>
      <c r="V411" s="16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</row>
    <row r="412" spans="1:166">
      <c r="A412" s="16"/>
      <c r="B412" s="17"/>
      <c r="C412" s="17"/>
      <c r="D412" s="17"/>
      <c r="E412" s="17"/>
      <c r="F412" s="17"/>
      <c r="G412" s="17"/>
      <c r="H412" s="17"/>
      <c r="I412" s="16"/>
      <c r="J412" s="17"/>
      <c r="K412" s="17"/>
      <c r="L412" s="17"/>
      <c r="M412" s="17"/>
      <c r="N412" s="16"/>
      <c r="O412" s="17"/>
      <c r="P412" s="17"/>
      <c r="Q412" s="17"/>
      <c r="R412" s="17"/>
      <c r="S412" s="17"/>
      <c r="T412" s="17"/>
      <c r="U412" s="17"/>
      <c r="V412" s="16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</row>
    <row r="413" spans="1:166">
      <c r="A413" s="16"/>
      <c r="B413" s="17"/>
      <c r="C413" s="17"/>
      <c r="D413" s="17"/>
      <c r="E413" s="17"/>
      <c r="F413" s="17"/>
      <c r="G413" s="17"/>
      <c r="H413" s="17"/>
      <c r="I413" s="16"/>
      <c r="J413" s="17"/>
      <c r="K413" s="17"/>
      <c r="L413" s="17"/>
      <c r="M413" s="17"/>
      <c r="N413" s="16"/>
      <c r="O413" s="17"/>
      <c r="P413" s="17"/>
      <c r="Q413" s="17"/>
      <c r="R413" s="17"/>
      <c r="S413" s="17"/>
      <c r="T413" s="17"/>
      <c r="U413" s="17"/>
      <c r="V413" s="16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</row>
    <row r="414" spans="1:166">
      <c r="A414" s="16"/>
      <c r="B414" s="17"/>
      <c r="C414" s="17"/>
      <c r="D414" s="17"/>
      <c r="E414" s="17"/>
      <c r="F414" s="17"/>
      <c r="G414" s="17"/>
      <c r="H414" s="17"/>
      <c r="I414" s="16"/>
      <c r="J414" s="17"/>
      <c r="K414" s="17"/>
      <c r="L414" s="17"/>
      <c r="M414" s="17"/>
      <c r="N414" s="16"/>
      <c r="O414" s="17"/>
      <c r="P414" s="17"/>
      <c r="Q414" s="17"/>
      <c r="R414" s="17"/>
      <c r="S414" s="17"/>
      <c r="T414" s="17"/>
      <c r="U414" s="17"/>
      <c r="V414" s="16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</row>
    <row r="415" spans="1:166">
      <c r="A415" s="16"/>
      <c r="B415" s="17"/>
      <c r="C415" s="17"/>
      <c r="D415" s="17"/>
      <c r="E415" s="17"/>
      <c r="F415" s="17"/>
      <c r="G415" s="17"/>
      <c r="H415" s="17"/>
      <c r="I415" s="16"/>
      <c r="J415" s="17"/>
      <c r="K415" s="17"/>
      <c r="L415" s="17"/>
      <c r="M415" s="17"/>
      <c r="N415" s="16"/>
      <c r="O415" s="17"/>
      <c r="P415" s="17"/>
      <c r="Q415" s="17"/>
      <c r="R415" s="17"/>
      <c r="S415" s="17"/>
      <c r="T415" s="17"/>
      <c r="U415" s="17"/>
      <c r="V415" s="16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</row>
    <row r="416" spans="1:166">
      <c r="A416" s="16"/>
      <c r="B416" s="17"/>
      <c r="C416" s="17"/>
      <c r="D416" s="17"/>
      <c r="E416" s="17"/>
      <c r="F416" s="17"/>
      <c r="G416" s="17"/>
      <c r="H416" s="17"/>
      <c r="I416" s="16"/>
      <c r="J416" s="17"/>
      <c r="K416" s="17"/>
      <c r="L416" s="17"/>
      <c r="M416" s="17"/>
      <c r="N416" s="16"/>
      <c r="O416" s="17"/>
      <c r="P416" s="17"/>
      <c r="Q416" s="17"/>
      <c r="R416" s="17"/>
      <c r="S416" s="17"/>
      <c r="T416" s="17"/>
      <c r="U416" s="17"/>
      <c r="V416" s="16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</row>
    <row r="417" spans="1:166">
      <c r="A417" s="16"/>
      <c r="B417" s="17"/>
      <c r="C417" s="17"/>
      <c r="D417" s="17"/>
      <c r="E417" s="17"/>
      <c r="F417" s="17"/>
      <c r="G417" s="17"/>
      <c r="H417" s="17"/>
      <c r="I417" s="16"/>
      <c r="J417" s="17"/>
      <c r="K417" s="17"/>
      <c r="L417" s="17"/>
      <c r="M417" s="17"/>
      <c r="N417" s="16"/>
      <c r="O417" s="17"/>
      <c r="P417" s="17"/>
      <c r="Q417" s="17"/>
      <c r="R417" s="17"/>
      <c r="S417" s="17"/>
      <c r="T417" s="17"/>
      <c r="U417" s="17"/>
      <c r="V417" s="16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</row>
    <row r="418" spans="1:166">
      <c r="A418" s="16"/>
      <c r="B418" s="17"/>
      <c r="C418" s="17"/>
      <c r="D418" s="17"/>
      <c r="E418" s="17"/>
      <c r="F418" s="17"/>
      <c r="G418" s="17"/>
      <c r="H418" s="17"/>
      <c r="I418" s="16"/>
      <c r="J418" s="17"/>
      <c r="K418" s="17"/>
      <c r="L418" s="17"/>
      <c r="M418" s="17"/>
      <c r="N418" s="16"/>
      <c r="O418" s="17"/>
      <c r="P418" s="17"/>
      <c r="Q418" s="17"/>
      <c r="R418" s="17"/>
      <c r="S418" s="17"/>
      <c r="T418" s="17"/>
      <c r="U418" s="17"/>
      <c r="V418" s="16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</row>
    <row r="419" spans="1:166">
      <c r="A419" s="16"/>
      <c r="B419" s="17"/>
      <c r="C419" s="17"/>
      <c r="D419" s="17"/>
      <c r="E419" s="17"/>
      <c r="F419" s="17"/>
      <c r="G419" s="17"/>
      <c r="H419" s="17"/>
      <c r="I419" s="16"/>
      <c r="J419" s="17"/>
      <c r="K419" s="17"/>
      <c r="L419" s="17"/>
      <c r="M419" s="17"/>
      <c r="N419" s="16"/>
      <c r="O419" s="17"/>
      <c r="P419" s="17"/>
      <c r="Q419" s="17"/>
      <c r="R419" s="17"/>
      <c r="S419" s="17"/>
      <c r="T419" s="17"/>
      <c r="U419" s="17"/>
      <c r="V419" s="16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</row>
    <row r="420" spans="1:166">
      <c r="A420" s="16"/>
      <c r="B420" s="17"/>
      <c r="C420" s="17"/>
      <c r="D420" s="17"/>
      <c r="E420" s="17"/>
      <c r="F420" s="17"/>
      <c r="G420" s="17"/>
      <c r="H420" s="17"/>
      <c r="I420" s="16"/>
      <c r="J420" s="17"/>
      <c r="K420" s="17"/>
      <c r="L420" s="17"/>
      <c r="M420" s="17"/>
      <c r="N420" s="16"/>
      <c r="O420" s="17"/>
      <c r="P420" s="17"/>
      <c r="Q420" s="17"/>
      <c r="R420" s="17"/>
      <c r="S420" s="17"/>
      <c r="T420" s="17"/>
      <c r="U420" s="17"/>
      <c r="V420" s="16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</row>
    <row r="421" spans="1:166">
      <c r="A421" s="16"/>
      <c r="B421" s="17"/>
      <c r="C421" s="17"/>
      <c r="D421" s="17"/>
      <c r="E421" s="17"/>
      <c r="F421" s="17"/>
      <c r="G421" s="17"/>
      <c r="H421" s="17"/>
      <c r="I421" s="16"/>
      <c r="J421" s="17"/>
      <c r="K421" s="17"/>
      <c r="L421" s="17"/>
      <c r="M421" s="17"/>
      <c r="N421" s="16"/>
      <c r="O421" s="17"/>
      <c r="P421" s="17"/>
      <c r="Q421" s="17"/>
      <c r="R421" s="17"/>
      <c r="S421" s="17"/>
      <c r="T421" s="17"/>
      <c r="U421" s="17"/>
      <c r="V421" s="16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</row>
    <row r="422" spans="1:166">
      <c r="A422" s="16"/>
      <c r="B422" s="17"/>
      <c r="C422" s="17"/>
      <c r="D422" s="17"/>
      <c r="E422" s="17"/>
      <c r="F422" s="17"/>
      <c r="G422" s="17"/>
      <c r="H422" s="17"/>
      <c r="I422" s="16"/>
      <c r="J422" s="17"/>
      <c r="K422" s="17"/>
      <c r="L422" s="17"/>
      <c r="M422" s="17"/>
      <c r="N422" s="16"/>
      <c r="O422" s="17"/>
      <c r="P422" s="17"/>
      <c r="Q422" s="17"/>
      <c r="R422" s="17"/>
      <c r="S422" s="17"/>
      <c r="T422" s="17"/>
      <c r="U422" s="17"/>
      <c r="V422" s="16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</row>
    <row r="423" spans="1:166">
      <c r="A423" s="16"/>
      <c r="B423" s="17"/>
      <c r="C423" s="17"/>
      <c r="D423" s="17"/>
      <c r="E423" s="17"/>
      <c r="F423" s="17"/>
      <c r="G423" s="17"/>
      <c r="H423" s="17"/>
      <c r="I423" s="16"/>
      <c r="J423" s="17"/>
      <c r="K423" s="17"/>
      <c r="L423" s="17"/>
      <c r="M423" s="17"/>
      <c r="N423" s="16"/>
      <c r="O423" s="17"/>
      <c r="P423" s="17"/>
      <c r="Q423" s="17"/>
      <c r="R423" s="17"/>
      <c r="S423" s="17"/>
      <c r="T423" s="17"/>
      <c r="U423" s="17"/>
      <c r="V423" s="16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</row>
    <row r="424" spans="1:166">
      <c r="A424" s="16"/>
      <c r="B424" s="17"/>
      <c r="C424" s="17"/>
      <c r="D424" s="17"/>
      <c r="E424" s="17"/>
      <c r="F424" s="17"/>
      <c r="G424" s="17"/>
      <c r="H424" s="17"/>
      <c r="I424" s="16"/>
      <c r="J424" s="17"/>
      <c r="K424" s="17"/>
      <c r="L424" s="17"/>
      <c r="M424" s="17"/>
      <c r="N424" s="16"/>
      <c r="O424" s="17"/>
      <c r="P424" s="17"/>
      <c r="Q424" s="17"/>
      <c r="R424" s="17"/>
      <c r="S424" s="17"/>
      <c r="T424" s="17"/>
      <c r="U424" s="17"/>
      <c r="V424" s="16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</row>
    <row r="425" spans="1:166">
      <c r="A425" s="16"/>
      <c r="B425" s="17"/>
      <c r="C425" s="17"/>
      <c r="D425" s="17"/>
      <c r="E425" s="17"/>
      <c r="F425" s="17"/>
      <c r="G425" s="17"/>
      <c r="H425" s="17"/>
      <c r="I425" s="16"/>
      <c r="J425" s="17"/>
      <c r="K425" s="17"/>
      <c r="L425" s="17"/>
      <c r="M425" s="17"/>
      <c r="N425" s="16"/>
      <c r="O425" s="17"/>
      <c r="P425" s="17"/>
      <c r="Q425" s="17"/>
      <c r="R425" s="17"/>
      <c r="S425" s="17"/>
      <c r="T425" s="17"/>
      <c r="U425" s="17"/>
      <c r="V425" s="16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</row>
    <row r="426" spans="1:166">
      <c r="A426" s="16"/>
      <c r="B426" s="17"/>
      <c r="C426" s="17"/>
      <c r="D426" s="17"/>
      <c r="E426" s="17"/>
      <c r="F426" s="17"/>
      <c r="G426" s="17"/>
      <c r="H426" s="17"/>
      <c r="I426" s="16"/>
      <c r="J426" s="17"/>
      <c r="K426" s="17"/>
      <c r="L426" s="17"/>
      <c r="M426" s="17"/>
      <c r="N426" s="16"/>
      <c r="O426" s="17"/>
      <c r="P426" s="17"/>
      <c r="Q426" s="17"/>
      <c r="R426" s="17"/>
      <c r="S426" s="17"/>
      <c r="T426" s="17"/>
      <c r="U426" s="17"/>
      <c r="V426" s="16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</row>
    <row r="427" spans="1:166">
      <c r="A427" s="16"/>
      <c r="B427" s="17"/>
      <c r="C427" s="17"/>
      <c r="D427" s="17"/>
      <c r="E427" s="17"/>
      <c r="F427" s="17"/>
      <c r="G427" s="17"/>
      <c r="H427" s="17"/>
      <c r="I427" s="16"/>
      <c r="J427" s="17"/>
      <c r="K427" s="17"/>
      <c r="L427" s="17"/>
      <c r="M427" s="17"/>
      <c r="N427" s="16"/>
      <c r="O427" s="17"/>
      <c r="P427" s="17"/>
      <c r="Q427" s="17"/>
      <c r="R427" s="17"/>
      <c r="S427" s="17"/>
      <c r="T427" s="17"/>
      <c r="U427" s="17"/>
      <c r="V427" s="16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</row>
    <row r="428" spans="1:166">
      <c r="A428" s="16"/>
      <c r="B428" s="17"/>
      <c r="C428" s="17"/>
      <c r="D428" s="17"/>
      <c r="E428" s="17"/>
      <c r="F428" s="17"/>
      <c r="G428" s="17"/>
      <c r="H428" s="17"/>
      <c r="I428" s="16"/>
      <c r="J428" s="17"/>
      <c r="K428" s="17"/>
      <c r="L428" s="17"/>
      <c r="M428" s="17"/>
      <c r="N428" s="16"/>
      <c r="O428" s="17"/>
      <c r="P428" s="17"/>
      <c r="Q428" s="17"/>
      <c r="R428" s="17"/>
      <c r="S428" s="17"/>
      <c r="T428" s="17"/>
      <c r="U428" s="17"/>
      <c r="V428" s="16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</row>
    <row r="429" spans="1:166">
      <c r="A429" s="16"/>
      <c r="B429" s="17"/>
      <c r="C429" s="17"/>
      <c r="D429" s="17"/>
      <c r="E429" s="17"/>
      <c r="F429" s="17"/>
      <c r="G429" s="17"/>
      <c r="H429" s="17"/>
      <c r="I429" s="16"/>
      <c r="J429" s="17"/>
      <c r="K429" s="17"/>
      <c r="L429" s="17"/>
      <c r="M429" s="17"/>
      <c r="N429" s="16"/>
      <c r="O429" s="17"/>
      <c r="P429" s="17"/>
      <c r="Q429" s="17"/>
      <c r="R429" s="17"/>
      <c r="S429" s="17"/>
      <c r="T429" s="17"/>
      <c r="U429" s="17"/>
      <c r="V429" s="16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</row>
    <row r="430" spans="1:166">
      <c r="A430" s="16"/>
      <c r="B430" s="17"/>
      <c r="C430" s="17"/>
      <c r="D430" s="17"/>
      <c r="E430" s="17"/>
      <c r="F430" s="17"/>
      <c r="G430" s="17"/>
      <c r="H430" s="17"/>
      <c r="I430" s="16"/>
      <c r="J430" s="17"/>
      <c r="K430" s="17"/>
      <c r="L430" s="17"/>
      <c r="M430" s="17"/>
      <c r="N430" s="16"/>
      <c r="O430" s="17"/>
      <c r="P430" s="17"/>
      <c r="Q430" s="17"/>
      <c r="R430" s="17"/>
      <c r="S430" s="17"/>
      <c r="T430" s="17"/>
      <c r="U430" s="17"/>
      <c r="V430" s="16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</row>
    <row r="431" spans="1:166">
      <c r="A431" s="16"/>
      <c r="B431" s="17"/>
      <c r="C431" s="17"/>
      <c r="D431" s="17"/>
      <c r="E431" s="17"/>
      <c r="F431" s="17"/>
      <c r="G431" s="17"/>
      <c r="H431" s="17"/>
      <c r="I431" s="16"/>
      <c r="J431" s="17"/>
      <c r="K431" s="17"/>
      <c r="L431" s="17"/>
      <c r="M431" s="17"/>
      <c r="N431" s="16"/>
      <c r="O431" s="17"/>
      <c r="P431" s="17"/>
      <c r="Q431" s="17"/>
      <c r="R431" s="17"/>
      <c r="S431" s="17"/>
      <c r="T431" s="17"/>
      <c r="U431" s="17"/>
      <c r="V431" s="16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</row>
    <row r="432" spans="1:166">
      <c r="A432" s="16"/>
      <c r="B432" s="17"/>
      <c r="C432" s="17"/>
      <c r="D432" s="17"/>
      <c r="E432" s="17"/>
      <c r="F432" s="17"/>
      <c r="G432" s="17"/>
      <c r="H432" s="17"/>
      <c r="I432" s="16"/>
      <c r="J432" s="17"/>
      <c r="K432" s="17"/>
      <c r="L432" s="17"/>
      <c r="M432" s="17"/>
      <c r="N432" s="16"/>
      <c r="O432" s="17"/>
      <c r="P432" s="17"/>
      <c r="Q432" s="17"/>
      <c r="R432" s="17"/>
      <c r="S432" s="17"/>
      <c r="T432" s="17"/>
      <c r="U432" s="17"/>
      <c r="V432" s="16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</row>
    <row r="433" spans="1:166">
      <c r="A433" s="16"/>
      <c r="B433" s="17"/>
      <c r="C433" s="17"/>
      <c r="D433" s="17"/>
      <c r="E433" s="17"/>
      <c r="F433" s="17"/>
      <c r="G433" s="17"/>
      <c r="H433" s="17"/>
      <c r="I433" s="16"/>
      <c r="J433" s="17"/>
      <c r="K433" s="17"/>
      <c r="L433" s="17"/>
      <c r="M433" s="17"/>
      <c r="N433" s="16"/>
      <c r="O433" s="17"/>
      <c r="P433" s="17"/>
      <c r="Q433" s="17"/>
      <c r="R433" s="17"/>
      <c r="S433" s="17"/>
      <c r="T433" s="17"/>
      <c r="U433" s="17"/>
      <c r="V433" s="16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</row>
    <row r="434" spans="1:166">
      <c r="A434" s="16"/>
      <c r="B434" s="17"/>
      <c r="C434" s="17"/>
      <c r="D434" s="17"/>
      <c r="E434" s="17"/>
      <c r="F434" s="17"/>
      <c r="G434" s="17"/>
      <c r="H434" s="17"/>
      <c r="I434" s="16"/>
      <c r="J434" s="17"/>
      <c r="K434" s="17"/>
      <c r="L434" s="17"/>
      <c r="M434" s="17"/>
      <c r="N434" s="16"/>
      <c r="O434" s="17"/>
      <c r="P434" s="17"/>
      <c r="Q434" s="17"/>
      <c r="R434" s="17"/>
      <c r="S434" s="17"/>
      <c r="T434" s="17"/>
      <c r="U434" s="17"/>
      <c r="V434" s="16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</row>
    <row r="435" spans="1:166">
      <c r="A435" s="16"/>
      <c r="B435" s="17"/>
      <c r="C435" s="17"/>
      <c r="D435" s="17"/>
      <c r="E435" s="17"/>
      <c r="F435" s="17"/>
      <c r="G435" s="17"/>
      <c r="H435" s="17"/>
      <c r="I435" s="16"/>
      <c r="J435" s="17"/>
      <c r="K435" s="17"/>
      <c r="L435" s="17"/>
      <c r="M435" s="17"/>
      <c r="N435" s="16"/>
      <c r="O435" s="17"/>
      <c r="P435" s="17"/>
      <c r="Q435" s="17"/>
      <c r="R435" s="17"/>
      <c r="S435" s="17"/>
      <c r="T435" s="17"/>
      <c r="U435" s="17"/>
      <c r="V435" s="16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</row>
    <row r="436" spans="1:166">
      <c r="A436" s="16"/>
      <c r="B436" s="17"/>
      <c r="C436" s="17"/>
      <c r="D436" s="17"/>
      <c r="E436" s="17"/>
      <c r="F436" s="17"/>
      <c r="G436" s="17"/>
      <c r="H436" s="17"/>
      <c r="I436" s="16"/>
      <c r="J436" s="17"/>
      <c r="K436" s="17"/>
      <c r="L436" s="17"/>
      <c r="M436" s="17"/>
      <c r="N436" s="16"/>
      <c r="O436" s="17"/>
      <c r="P436" s="17"/>
      <c r="Q436" s="17"/>
      <c r="R436" s="17"/>
      <c r="S436" s="17"/>
      <c r="T436" s="17"/>
      <c r="U436" s="17"/>
      <c r="V436" s="16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</row>
    <row r="437" spans="1:166">
      <c r="A437" s="16"/>
      <c r="B437" s="17"/>
      <c r="C437" s="17"/>
      <c r="D437" s="17"/>
      <c r="E437" s="17"/>
      <c r="F437" s="17"/>
      <c r="G437" s="17"/>
      <c r="H437" s="17"/>
      <c r="I437" s="16"/>
      <c r="J437" s="17"/>
      <c r="K437" s="17"/>
      <c r="L437" s="17"/>
      <c r="M437" s="17"/>
      <c r="N437" s="16"/>
      <c r="O437" s="17"/>
      <c r="P437" s="17"/>
      <c r="Q437" s="17"/>
      <c r="R437" s="17"/>
      <c r="S437" s="17"/>
      <c r="T437" s="17"/>
      <c r="U437" s="17"/>
      <c r="V437" s="16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</row>
    <row r="438" spans="1:166">
      <c r="A438" s="16"/>
      <c r="B438" s="17"/>
      <c r="C438" s="17"/>
      <c r="D438" s="17"/>
      <c r="E438" s="17"/>
      <c r="F438" s="17"/>
      <c r="G438" s="17"/>
      <c r="H438" s="17"/>
      <c r="I438" s="16"/>
      <c r="J438" s="17"/>
      <c r="K438" s="17"/>
      <c r="L438" s="17"/>
      <c r="M438" s="17"/>
      <c r="N438" s="16"/>
      <c r="O438" s="17"/>
      <c r="P438" s="17"/>
      <c r="Q438" s="17"/>
      <c r="R438" s="17"/>
      <c r="S438" s="17"/>
      <c r="T438" s="17"/>
      <c r="U438" s="17"/>
      <c r="V438" s="16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</row>
    <row r="439" spans="1:166">
      <c r="A439" s="16"/>
      <c r="B439" s="17"/>
      <c r="C439" s="17"/>
      <c r="D439" s="17"/>
      <c r="E439" s="17"/>
      <c r="F439" s="17"/>
      <c r="G439" s="17"/>
      <c r="H439" s="17"/>
      <c r="I439" s="16"/>
      <c r="J439" s="17"/>
      <c r="K439" s="17"/>
      <c r="L439" s="17"/>
      <c r="M439" s="17"/>
      <c r="N439" s="16"/>
      <c r="O439" s="17"/>
      <c r="P439" s="17"/>
      <c r="Q439" s="17"/>
      <c r="R439" s="17"/>
      <c r="S439" s="17"/>
      <c r="T439" s="17"/>
      <c r="U439" s="17"/>
      <c r="V439" s="16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</row>
    <row r="440" spans="1:166">
      <c r="A440" s="16"/>
      <c r="B440" s="17"/>
      <c r="C440" s="17"/>
      <c r="D440" s="17"/>
      <c r="E440" s="17"/>
      <c r="F440" s="17"/>
      <c r="G440" s="17"/>
      <c r="H440" s="17"/>
      <c r="I440" s="16"/>
      <c r="J440" s="17"/>
      <c r="K440" s="17"/>
      <c r="L440" s="17"/>
      <c r="M440" s="17"/>
      <c r="N440" s="16"/>
      <c r="O440" s="17"/>
      <c r="P440" s="17"/>
      <c r="Q440" s="17"/>
      <c r="R440" s="17"/>
      <c r="S440" s="17"/>
      <c r="T440" s="17"/>
      <c r="U440" s="17"/>
      <c r="V440" s="16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</row>
    <row r="441" spans="1:166">
      <c r="A441" s="16"/>
      <c r="B441" s="17"/>
      <c r="C441" s="17"/>
      <c r="D441" s="17"/>
      <c r="E441" s="17"/>
      <c r="F441" s="17"/>
      <c r="G441" s="17"/>
      <c r="H441" s="17"/>
      <c r="I441" s="16"/>
      <c r="J441" s="17"/>
      <c r="K441" s="17"/>
      <c r="L441" s="17"/>
      <c r="M441" s="17"/>
      <c r="N441" s="16"/>
      <c r="O441" s="17"/>
      <c r="P441" s="17"/>
      <c r="Q441" s="17"/>
      <c r="R441" s="17"/>
      <c r="S441" s="17"/>
      <c r="T441" s="17"/>
      <c r="U441" s="17"/>
      <c r="V441" s="16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</row>
    <row r="442" spans="1:166">
      <c r="A442" s="16"/>
      <c r="B442" s="17"/>
      <c r="C442" s="17"/>
      <c r="D442" s="17"/>
      <c r="E442" s="17"/>
      <c r="F442" s="17"/>
      <c r="G442" s="17"/>
      <c r="H442" s="17"/>
      <c r="I442" s="16"/>
      <c r="J442" s="17"/>
      <c r="K442" s="17"/>
      <c r="L442" s="17"/>
      <c r="M442" s="17"/>
      <c r="N442" s="16"/>
      <c r="O442" s="17"/>
      <c r="P442" s="17"/>
      <c r="Q442" s="17"/>
      <c r="R442" s="17"/>
      <c r="S442" s="17"/>
      <c r="T442" s="17"/>
      <c r="U442" s="17"/>
      <c r="V442" s="16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</row>
    <row r="443" spans="1:166">
      <c r="A443" s="16"/>
      <c r="B443" s="17"/>
      <c r="C443" s="17"/>
      <c r="D443" s="17"/>
      <c r="E443" s="17"/>
      <c r="F443" s="17"/>
      <c r="G443" s="17"/>
      <c r="H443" s="17"/>
      <c r="I443" s="16"/>
      <c r="J443" s="17"/>
      <c r="K443" s="17"/>
      <c r="L443" s="17"/>
      <c r="M443" s="17"/>
      <c r="N443" s="16"/>
      <c r="O443" s="17"/>
      <c r="P443" s="17"/>
      <c r="Q443" s="17"/>
      <c r="R443" s="17"/>
      <c r="S443" s="17"/>
      <c r="T443" s="17"/>
      <c r="U443" s="17"/>
      <c r="V443" s="16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</row>
    <row r="444" spans="1:166">
      <c r="A444" s="16"/>
      <c r="B444" s="17"/>
      <c r="C444" s="17"/>
      <c r="D444" s="17"/>
      <c r="E444" s="17"/>
      <c r="F444" s="17"/>
      <c r="G444" s="17"/>
      <c r="H444" s="17"/>
      <c r="I444" s="16"/>
      <c r="J444" s="17"/>
      <c r="K444" s="17"/>
      <c r="L444" s="17"/>
      <c r="M444" s="17"/>
      <c r="N444" s="16"/>
      <c r="O444" s="17"/>
      <c r="P444" s="17"/>
      <c r="Q444" s="17"/>
      <c r="R444" s="17"/>
      <c r="S444" s="17"/>
      <c r="T444" s="17"/>
      <c r="U444" s="17"/>
      <c r="V444" s="16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</row>
    <row r="445" spans="1:166">
      <c r="A445" s="16"/>
      <c r="B445" s="17"/>
      <c r="C445" s="17"/>
      <c r="D445" s="17"/>
      <c r="E445" s="17"/>
      <c r="F445" s="17"/>
      <c r="G445" s="17"/>
      <c r="H445" s="17"/>
      <c r="I445" s="16"/>
      <c r="J445" s="17"/>
      <c r="K445" s="17"/>
      <c r="L445" s="17"/>
      <c r="M445" s="17"/>
      <c r="N445" s="16"/>
      <c r="O445" s="17"/>
      <c r="P445" s="17"/>
      <c r="Q445" s="17"/>
      <c r="R445" s="17"/>
      <c r="S445" s="17"/>
      <c r="T445" s="17"/>
      <c r="U445" s="17"/>
      <c r="V445" s="16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</row>
    <row r="446" spans="1:166">
      <c r="A446" s="16"/>
      <c r="B446" s="17"/>
      <c r="C446" s="17"/>
      <c r="D446" s="17"/>
      <c r="E446" s="17"/>
      <c r="F446" s="17"/>
      <c r="G446" s="17"/>
      <c r="H446" s="17"/>
      <c r="I446" s="16"/>
      <c r="J446" s="17"/>
      <c r="K446" s="17"/>
      <c r="L446" s="17"/>
      <c r="M446" s="17"/>
      <c r="N446" s="16"/>
      <c r="O446" s="17"/>
      <c r="P446" s="17"/>
      <c r="Q446" s="17"/>
      <c r="R446" s="17"/>
      <c r="S446" s="17"/>
      <c r="T446" s="17"/>
      <c r="U446" s="17"/>
      <c r="V446" s="16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</row>
    <row r="447" spans="1:166">
      <c r="A447" s="16"/>
      <c r="B447" s="17"/>
      <c r="C447" s="17"/>
      <c r="D447" s="17"/>
      <c r="E447" s="17"/>
      <c r="F447" s="17"/>
      <c r="G447" s="17"/>
      <c r="H447" s="17"/>
      <c r="I447" s="16"/>
      <c r="J447" s="17"/>
      <c r="K447" s="17"/>
      <c r="L447" s="17"/>
      <c r="M447" s="17"/>
      <c r="N447" s="16"/>
      <c r="O447" s="17"/>
      <c r="P447" s="17"/>
      <c r="Q447" s="17"/>
      <c r="R447" s="17"/>
      <c r="S447" s="17"/>
      <c r="T447" s="17"/>
      <c r="U447" s="17"/>
      <c r="V447" s="16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</row>
    <row r="448" spans="1:166">
      <c r="A448" s="16"/>
      <c r="B448" s="17"/>
      <c r="C448" s="17"/>
      <c r="D448" s="17"/>
      <c r="E448" s="17"/>
      <c r="F448" s="17"/>
      <c r="G448" s="17"/>
      <c r="H448" s="17"/>
      <c r="I448" s="16"/>
      <c r="J448" s="17"/>
      <c r="K448" s="17"/>
      <c r="L448" s="17"/>
      <c r="M448" s="17"/>
      <c r="N448" s="16"/>
      <c r="O448" s="17"/>
      <c r="P448" s="17"/>
      <c r="Q448" s="17"/>
      <c r="R448" s="17"/>
      <c r="S448" s="17"/>
      <c r="T448" s="17"/>
      <c r="U448" s="17"/>
      <c r="V448" s="16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</row>
    <row r="449" spans="1:166">
      <c r="A449" s="16"/>
      <c r="B449" s="17"/>
      <c r="C449" s="17"/>
      <c r="D449" s="17"/>
      <c r="E449" s="17"/>
      <c r="F449" s="17"/>
      <c r="G449" s="17"/>
      <c r="H449" s="17"/>
      <c r="I449" s="16"/>
      <c r="J449" s="17"/>
      <c r="K449" s="17"/>
      <c r="L449" s="17"/>
      <c r="M449" s="17"/>
      <c r="N449" s="16"/>
      <c r="O449" s="17"/>
      <c r="P449" s="17"/>
      <c r="Q449" s="17"/>
      <c r="R449" s="17"/>
      <c r="S449" s="17"/>
      <c r="T449" s="17"/>
      <c r="U449" s="17"/>
      <c r="V449" s="16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</row>
    <row r="450" spans="1:166">
      <c r="A450" s="16"/>
      <c r="B450" s="17"/>
      <c r="C450" s="17"/>
      <c r="D450" s="17"/>
      <c r="E450" s="17"/>
      <c r="F450" s="17"/>
      <c r="G450" s="17"/>
      <c r="H450" s="17"/>
      <c r="I450" s="16"/>
      <c r="J450" s="17"/>
      <c r="K450" s="17"/>
      <c r="L450" s="17"/>
      <c r="M450" s="17"/>
      <c r="N450" s="16"/>
      <c r="O450" s="17"/>
      <c r="P450" s="17"/>
      <c r="Q450" s="17"/>
      <c r="R450" s="17"/>
      <c r="S450" s="17"/>
      <c r="T450" s="17"/>
      <c r="U450" s="17"/>
      <c r="V450" s="16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</row>
    <row r="451" spans="1:166">
      <c r="A451" s="16"/>
      <c r="B451" s="17"/>
      <c r="C451" s="17"/>
      <c r="D451" s="17"/>
      <c r="E451" s="17"/>
      <c r="F451" s="17"/>
      <c r="G451" s="17"/>
      <c r="H451" s="17"/>
      <c r="I451" s="16"/>
      <c r="J451" s="17"/>
      <c r="K451" s="17"/>
      <c r="L451" s="17"/>
      <c r="M451" s="17"/>
      <c r="N451" s="16"/>
      <c r="O451" s="17"/>
      <c r="P451" s="17"/>
      <c r="Q451" s="17"/>
      <c r="R451" s="17"/>
      <c r="S451" s="17"/>
      <c r="T451" s="17"/>
      <c r="U451" s="17"/>
      <c r="V451" s="16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</row>
    <row r="452" spans="1:166">
      <c r="A452" s="16"/>
      <c r="B452" s="17"/>
      <c r="C452" s="17"/>
      <c r="D452" s="17"/>
      <c r="E452" s="17"/>
      <c r="F452" s="17"/>
      <c r="G452" s="17"/>
      <c r="H452" s="17"/>
      <c r="I452" s="16"/>
      <c r="J452" s="17"/>
      <c r="K452" s="17"/>
      <c r="L452" s="17"/>
      <c r="M452" s="17"/>
      <c r="N452" s="16"/>
      <c r="O452" s="17"/>
      <c r="P452" s="17"/>
      <c r="Q452" s="17"/>
      <c r="R452" s="17"/>
      <c r="S452" s="17"/>
      <c r="T452" s="17"/>
      <c r="U452" s="17"/>
      <c r="V452" s="16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</row>
    <row r="453" spans="1:166">
      <c r="A453" s="16"/>
      <c r="B453" s="17"/>
      <c r="C453" s="17"/>
      <c r="D453" s="17"/>
      <c r="E453" s="17"/>
      <c r="F453" s="17"/>
      <c r="G453" s="17"/>
      <c r="H453" s="17"/>
      <c r="I453" s="16"/>
      <c r="J453" s="17"/>
      <c r="K453" s="17"/>
      <c r="L453" s="17"/>
      <c r="M453" s="17"/>
      <c r="N453" s="16"/>
      <c r="O453" s="17"/>
      <c r="P453" s="17"/>
      <c r="Q453" s="17"/>
      <c r="R453" s="17"/>
      <c r="S453" s="17"/>
      <c r="T453" s="17"/>
      <c r="U453" s="17"/>
      <c r="V453" s="16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</row>
    <row r="454" spans="1:166">
      <c r="A454" s="16"/>
      <c r="B454" s="17"/>
      <c r="C454" s="17"/>
      <c r="D454" s="17"/>
      <c r="E454" s="17"/>
      <c r="F454" s="17"/>
      <c r="G454" s="17"/>
      <c r="H454" s="17"/>
      <c r="I454" s="16"/>
      <c r="J454" s="17"/>
      <c r="K454" s="17"/>
      <c r="L454" s="17"/>
      <c r="M454" s="17"/>
      <c r="N454" s="16"/>
      <c r="O454" s="17"/>
      <c r="P454" s="17"/>
      <c r="Q454" s="17"/>
      <c r="R454" s="17"/>
      <c r="S454" s="17"/>
      <c r="T454" s="17"/>
      <c r="U454" s="17"/>
      <c r="V454" s="16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</row>
    <row r="455" spans="1:166">
      <c r="A455" s="16"/>
      <c r="B455" s="17"/>
      <c r="C455" s="17"/>
      <c r="D455" s="17"/>
      <c r="E455" s="17"/>
      <c r="F455" s="17"/>
      <c r="G455" s="17"/>
      <c r="H455" s="17"/>
      <c r="I455" s="16"/>
      <c r="J455" s="17"/>
      <c r="K455" s="17"/>
      <c r="L455" s="17"/>
      <c r="M455" s="17"/>
      <c r="N455" s="16"/>
      <c r="O455" s="17"/>
      <c r="P455" s="17"/>
      <c r="Q455" s="17"/>
      <c r="R455" s="17"/>
      <c r="S455" s="17"/>
      <c r="T455" s="17"/>
      <c r="U455" s="17"/>
      <c r="V455" s="16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</row>
    <row r="456" spans="1:166">
      <c r="A456" s="16"/>
      <c r="B456" s="17"/>
      <c r="C456" s="17"/>
      <c r="D456" s="17"/>
      <c r="E456" s="17"/>
      <c r="F456" s="17"/>
      <c r="G456" s="17"/>
      <c r="H456" s="17"/>
      <c r="I456" s="16"/>
      <c r="J456" s="17"/>
      <c r="K456" s="17"/>
      <c r="L456" s="17"/>
      <c r="M456" s="17"/>
      <c r="N456" s="16"/>
      <c r="O456" s="17"/>
      <c r="P456" s="17"/>
      <c r="Q456" s="17"/>
      <c r="R456" s="17"/>
      <c r="S456" s="17"/>
      <c r="T456" s="17"/>
      <c r="U456" s="17"/>
      <c r="V456" s="16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</row>
    <row r="457" spans="1:166">
      <c r="A457" s="16"/>
      <c r="B457" s="17"/>
      <c r="C457" s="17"/>
      <c r="D457" s="17"/>
      <c r="E457" s="17"/>
      <c r="F457" s="17"/>
      <c r="G457" s="17"/>
      <c r="H457" s="17"/>
      <c r="I457" s="16"/>
      <c r="J457" s="17"/>
      <c r="K457" s="17"/>
      <c r="L457" s="17"/>
      <c r="M457" s="17"/>
      <c r="N457" s="16"/>
      <c r="O457" s="17"/>
      <c r="P457" s="17"/>
      <c r="Q457" s="17"/>
      <c r="R457" s="17"/>
      <c r="S457" s="17"/>
      <c r="T457" s="17"/>
      <c r="U457" s="17"/>
      <c r="V457" s="16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</row>
    <row r="458" spans="1:166">
      <c r="A458" s="16"/>
      <c r="B458" s="17"/>
      <c r="C458" s="17"/>
      <c r="D458" s="17"/>
      <c r="E458" s="17"/>
      <c r="F458" s="17"/>
      <c r="G458" s="17"/>
      <c r="H458" s="17"/>
      <c r="I458" s="16"/>
      <c r="J458" s="17"/>
      <c r="K458" s="17"/>
      <c r="L458" s="17"/>
      <c r="M458" s="17"/>
      <c r="N458" s="16"/>
      <c r="O458" s="17"/>
      <c r="P458" s="17"/>
      <c r="Q458" s="17"/>
      <c r="R458" s="17"/>
      <c r="S458" s="17"/>
      <c r="T458" s="17"/>
      <c r="U458" s="17"/>
      <c r="V458" s="16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</row>
    <row r="459" spans="1:166">
      <c r="A459" s="16"/>
      <c r="B459" s="17"/>
      <c r="C459" s="17"/>
      <c r="D459" s="17"/>
      <c r="E459" s="17"/>
      <c r="F459" s="17"/>
      <c r="G459" s="17"/>
      <c r="H459" s="17"/>
      <c r="I459" s="16"/>
      <c r="J459" s="17"/>
      <c r="K459" s="17"/>
      <c r="L459" s="17"/>
      <c r="M459" s="17"/>
      <c r="N459" s="16"/>
      <c r="O459" s="17"/>
      <c r="P459" s="17"/>
      <c r="Q459" s="17"/>
      <c r="R459" s="17"/>
      <c r="S459" s="17"/>
      <c r="T459" s="17"/>
      <c r="U459" s="17"/>
      <c r="V459" s="16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</row>
    <row r="460" spans="1:166">
      <c r="A460" s="16"/>
      <c r="B460" s="17"/>
      <c r="C460" s="17"/>
      <c r="D460" s="17"/>
      <c r="E460" s="17"/>
      <c r="F460" s="17"/>
      <c r="G460" s="17"/>
      <c r="H460" s="17"/>
      <c r="I460" s="16"/>
      <c r="J460" s="17"/>
      <c r="K460" s="17"/>
      <c r="L460" s="17"/>
      <c r="M460" s="17"/>
      <c r="N460" s="16"/>
      <c r="O460" s="17"/>
      <c r="P460" s="17"/>
      <c r="Q460" s="17"/>
      <c r="R460" s="17"/>
      <c r="S460" s="17"/>
      <c r="T460" s="17"/>
      <c r="U460" s="17"/>
      <c r="V460" s="16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</row>
    <row r="461" spans="1:166">
      <c r="A461" s="16"/>
      <c r="B461" s="17"/>
      <c r="C461" s="17"/>
      <c r="D461" s="17"/>
      <c r="E461" s="17"/>
      <c r="F461" s="17"/>
      <c r="G461" s="17"/>
      <c r="H461" s="17"/>
      <c r="I461" s="16"/>
      <c r="J461" s="17"/>
      <c r="K461" s="17"/>
      <c r="L461" s="17"/>
      <c r="M461" s="17"/>
      <c r="N461" s="16"/>
      <c r="O461" s="17"/>
      <c r="P461" s="17"/>
      <c r="Q461" s="17"/>
      <c r="R461" s="17"/>
      <c r="S461" s="17"/>
      <c r="T461" s="17"/>
      <c r="U461" s="17"/>
      <c r="V461" s="16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</row>
    <row r="462" spans="1:166">
      <c r="A462" s="16"/>
      <c r="B462" s="17"/>
      <c r="C462" s="17"/>
      <c r="D462" s="17"/>
      <c r="E462" s="17"/>
      <c r="F462" s="17"/>
      <c r="G462" s="17"/>
      <c r="H462" s="17"/>
      <c r="I462" s="16"/>
      <c r="J462" s="17"/>
      <c r="K462" s="17"/>
      <c r="L462" s="17"/>
      <c r="M462" s="17"/>
      <c r="N462" s="16"/>
      <c r="O462" s="17"/>
      <c r="P462" s="17"/>
      <c r="Q462" s="17"/>
      <c r="R462" s="17"/>
      <c r="S462" s="17"/>
      <c r="T462" s="17"/>
      <c r="U462" s="17"/>
      <c r="V462" s="16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</row>
    <row r="463" spans="1:166">
      <c r="A463" s="16"/>
      <c r="B463" s="17"/>
      <c r="C463" s="17"/>
      <c r="D463" s="17"/>
      <c r="E463" s="17"/>
      <c r="F463" s="17"/>
      <c r="G463" s="17"/>
      <c r="H463" s="17"/>
      <c r="I463" s="16"/>
      <c r="J463" s="17"/>
      <c r="K463" s="17"/>
      <c r="L463" s="17"/>
      <c r="M463" s="17"/>
      <c r="N463" s="16"/>
      <c r="O463" s="17"/>
      <c r="P463" s="17"/>
      <c r="Q463" s="17"/>
      <c r="R463" s="17"/>
      <c r="S463" s="17"/>
      <c r="T463" s="17"/>
      <c r="U463" s="17"/>
      <c r="V463" s="16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</row>
    <row r="464" spans="1:166">
      <c r="A464" s="16"/>
      <c r="B464" s="17"/>
      <c r="C464" s="17"/>
      <c r="D464" s="17"/>
      <c r="E464" s="17"/>
      <c r="F464" s="17"/>
      <c r="G464" s="17"/>
      <c r="H464" s="17"/>
      <c r="I464" s="16"/>
      <c r="J464" s="17"/>
      <c r="K464" s="17"/>
      <c r="L464" s="17"/>
      <c r="M464" s="17"/>
      <c r="N464" s="16"/>
      <c r="O464" s="17"/>
      <c r="P464" s="17"/>
      <c r="Q464" s="17"/>
      <c r="R464" s="17"/>
      <c r="S464" s="17"/>
      <c r="T464" s="17"/>
      <c r="U464" s="17"/>
      <c r="V464" s="16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</row>
    <row r="465" spans="1:166">
      <c r="A465" s="16"/>
      <c r="B465" s="17"/>
      <c r="C465" s="17"/>
      <c r="D465" s="17"/>
      <c r="E465" s="17"/>
      <c r="F465" s="17"/>
      <c r="G465" s="17"/>
      <c r="H465" s="17"/>
      <c r="I465" s="16"/>
      <c r="J465" s="17"/>
      <c r="K465" s="17"/>
      <c r="L465" s="17"/>
      <c r="M465" s="17"/>
      <c r="N465" s="16"/>
      <c r="O465" s="17"/>
      <c r="P465" s="17"/>
      <c r="Q465" s="17"/>
      <c r="R465" s="17"/>
      <c r="S465" s="17"/>
      <c r="T465" s="17"/>
      <c r="U465" s="17"/>
      <c r="V465" s="16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</row>
    <row r="466" spans="1:166">
      <c r="A466" s="16"/>
      <c r="B466" s="17"/>
      <c r="C466" s="17"/>
      <c r="D466" s="17"/>
      <c r="E466" s="17"/>
      <c r="F466" s="17"/>
      <c r="G466" s="17"/>
      <c r="H466" s="17"/>
      <c r="I466" s="16"/>
      <c r="J466" s="17"/>
      <c r="K466" s="17"/>
      <c r="L466" s="17"/>
      <c r="M466" s="17"/>
      <c r="N466" s="16"/>
      <c r="O466" s="17"/>
      <c r="P466" s="17"/>
      <c r="Q466" s="17"/>
      <c r="R466" s="17"/>
      <c r="S466" s="17"/>
      <c r="T466" s="17"/>
      <c r="U466" s="17"/>
      <c r="V466" s="16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</row>
    <row r="467" spans="1:166">
      <c r="A467" s="16"/>
      <c r="B467" s="17"/>
      <c r="C467" s="17"/>
      <c r="D467" s="17"/>
      <c r="E467" s="17"/>
      <c r="F467" s="17"/>
      <c r="G467" s="17"/>
      <c r="H467" s="17"/>
      <c r="I467" s="16"/>
      <c r="J467" s="17"/>
      <c r="K467" s="17"/>
      <c r="L467" s="17"/>
      <c r="M467" s="17"/>
      <c r="N467" s="16"/>
      <c r="O467" s="17"/>
      <c r="P467" s="17"/>
      <c r="Q467" s="17"/>
      <c r="R467" s="17"/>
      <c r="S467" s="17"/>
      <c r="T467" s="17"/>
      <c r="U467" s="17"/>
      <c r="V467" s="16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</row>
    <row r="468" spans="1:166">
      <c r="A468" s="16"/>
      <c r="B468" s="17"/>
      <c r="C468" s="17"/>
      <c r="D468" s="17"/>
      <c r="E468" s="17"/>
      <c r="F468" s="17"/>
      <c r="G468" s="17"/>
      <c r="H468" s="17"/>
      <c r="I468" s="16"/>
      <c r="J468" s="17"/>
      <c r="K468" s="17"/>
      <c r="L468" s="17"/>
      <c r="M468" s="17"/>
      <c r="N468" s="16"/>
      <c r="O468" s="17"/>
      <c r="P468" s="17"/>
      <c r="Q468" s="17"/>
      <c r="R468" s="17"/>
      <c r="S468" s="17"/>
      <c r="T468" s="17"/>
      <c r="U468" s="17"/>
      <c r="V468" s="16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</row>
    <row r="469" spans="1:166">
      <c r="A469" s="16"/>
      <c r="B469" s="17"/>
      <c r="C469" s="17"/>
      <c r="D469" s="17"/>
      <c r="E469" s="17"/>
      <c r="F469" s="17"/>
      <c r="G469" s="17"/>
      <c r="H469" s="17"/>
      <c r="I469" s="16"/>
      <c r="J469" s="17"/>
      <c r="K469" s="17"/>
      <c r="L469" s="17"/>
      <c r="M469" s="17"/>
      <c r="N469" s="16"/>
      <c r="O469" s="17"/>
      <c r="P469" s="17"/>
      <c r="Q469" s="17"/>
      <c r="R469" s="17"/>
      <c r="S469" s="17"/>
      <c r="T469" s="17"/>
      <c r="U469" s="17"/>
      <c r="V469" s="16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</row>
    <row r="470" spans="1:166">
      <c r="A470" s="16"/>
      <c r="B470" s="17"/>
      <c r="C470" s="17"/>
      <c r="D470" s="17"/>
      <c r="E470" s="17"/>
      <c r="F470" s="17"/>
      <c r="G470" s="17"/>
      <c r="H470" s="17"/>
      <c r="I470" s="16"/>
      <c r="J470" s="17"/>
      <c r="K470" s="17"/>
      <c r="L470" s="17"/>
      <c r="M470" s="17"/>
      <c r="N470" s="16"/>
      <c r="O470" s="17"/>
      <c r="P470" s="17"/>
      <c r="Q470" s="17"/>
      <c r="R470" s="17"/>
      <c r="S470" s="17"/>
      <c r="T470" s="17"/>
      <c r="U470" s="17"/>
      <c r="V470" s="16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</row>
    <row r="471" spans="1:166">
      <c r="A471" s="16"/>
      <c r="B471" s="17"/>
      <c r="C471" s="17"/>
      <c r="D471" s="17"/>
      <c r="E471" s="17"/>
      <c r="F471" s="17"/>
      <c r="G471" s="17"/>
      <c r="H471" s="17"/>
      <c r="I471" s="16"/>
      <c r="J471" s="17"/>
      <c r="K471" s="17"/>
      <c r="L471" s="17"/>
      <c r="M471" s="17"/>
      <c r="N471" s="16"/>
      <c r="O471" s="17"/>
      <c r="P471" s="17"/>
      <c r="Q471" s="17"/>
      <c r="R471" s="17"/>
      <c r="S471" s="17"/>
      <c r="T471" s="17"/>
      <c r="U471" s="17"/>
      <c r="V471" s="16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</row>
    <row r="472" spans="1:166">
      <c r="A472" s="16"/>
      <c r="B472" s="17"/>
      <c r="C472" s="17"/>
      <c r="D472" s="17"/>
      <c r="E472" s="17"/>
      <c r="F472" s="17"/>
      <c r="G472" s="17"/>
      <c r="H472" s="17"/>
      <c r="I472" s="16"/>
      <c r="J472" s="17"/>
      <c r="K472" s="17"/>
      <c r="L472" s="17"/>
      <c r="M472" s="17"/>
      <c r="N472" s="16"/>
      <c r="O472" s="17"/>
      <c r="P472" s="17"/>
      <c r="Q472" s="17"/>
      <c r="R472" s="17"/>
      <c r="S472" s="17"/>
      <c r="T472" s="17"/>
      <c r="U472" s="17"/>
      <c r="V472" s="16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</row>
    <row r="473" spans="1:166">
      <c r="A473" s="16"/>
      <c r="B473" s="17"/>
      <c r="C473" s="17"/>
      <c r="D473" s="17"/>
      <c r="E473" s="17"/>
      <c r="F473" s="17"/>
      <c r="G473" s="17"/>
      <c r="H473" s="17"/>
      <c r="I473" s="16"/>
      <c r="J473" s="17"/>
      <c r="K473" s="17"/>
      <c r="L473" s="17"/>
      <c r="M473" s="17"/>
      <c r="N473" s="16"/>
      <c r="O473" s="17"/>
      <c r="P473" s="17"/>
      <c r="Q473" s="17"/>
      <c r="R473" s="17"/>
      <c r="S473" s="17"/>
      <c r="T473" s="17"/>
      <c r="U473" s="17"/>
      <c r="V473" s="16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</row>
    <row r="474" spans="1:166">
      <c r="A474" s="16"/>
      <c r="B474" s="17"/>
      <c r="C474" s="17"/>
      <c r="D474" s="17"/>
      <c r="E474" s="17"/>
      <c r="F474" s="17"/>
      <c r="G474" s="17"/>
      <c r="H474" s="17"/>
      <c r="I474" s="16"/>
      <c r="J474" s="17"/>
      <c r="K474" s="17"/>
      <c r="L474" s="17"/>
      <c r="M474" s="17"/>
      <c r="N474" s="16"/>
      <c r="O474" s="17"/>
      <c r="P474" s="17"/>
      <c r="Q474" s="17"/>
      <c r="R474" s="17"/>
      <c r="S474" s="17"/>
      <c r="T474" s="17"/>
      <c r="U474" s="17"/>
      <c r="V474" s="16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</row>
    <row r="475" spans="1:166">
      <c r="A475" s="16"/>
      <c r="B475" s="17"/>
      <c r="C475" s="17"/>
      <c r="D475" s="17"/>
      <c r="E475" s="17"/>
      <c r="F475" s="17"/>
      <c r="G475" s="17"/>
      <c r="H475" s="17"/>
      <c r="I475" s="16"/>
      <c r="J475" s="17"/>
      <c r="K475" s="17"/>
      <c r="L475" s="17"/>
      <c r="M475" s="17"/>
      <c r="N475" s="16"/>
      <c r="O475" s="17"/>
      <c r="P475" s="17"/>
      <c r="Q475" s="17"/>
      <c r="R475" s="17"/>
      <c r="S475" s="17"/>
      <c r="T475" s="17"/>
      <c r="U475" s="17"/>
      <c r="V475" s="16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</row>
    <row r="476" spans="1:166">
      <c r="A476" s="16"/>
      <c r="B476" s="17"/>
      <c r="C476" s="17"/>
      <c r="D476" s="17"/>
      <c r="E476" s="17"/>
      <c r="F476" s="17"/>
      <c r="G476" s="17"/>
      <c r="H476" s="17"/>
      <c r="I476" s="16"/>
      <c r="J476" s="17"/>
      <c r="K476" s="17"/>
      <c r="L476" s="17"/>
      <c r="M476" s="17"/>
      <c r="N476" s="16"/>
      <c r="O476" s="17"/>
      <c r="P476" s="17"/>
      <c r="Q476" s="17"/>
      <c r="R476" s="17"/>
      <c r="S476" s="17"/>
      <c r="T476" s="17"/>
      <c r="U476" s="17"/>
      <c r="V476" s="16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</row>
    <row r="477" spans="1:166">
      <c r="A477" s="16"/>
      <c r="B477" s="17"/>
      <c r="C477" s="17"/>
      <c r="D477" s="17"/>
      <c r="E477" s="17"/>
      <c r="F477" s="17"/>
      <c r="G477" s="17"/>
      <c r="H477" s="17"/>
      <c r="I477" s="16"/>
      <c r="J477" s="17"/>
      <c r="K477" s="17"/>
      <c r="L477" s="17"/>
      <c r="M477" s="17"/>
      <c r="N477" s="16"/>
      <c r="O477" s="17"/>
      <c r="P477" s="17"/>
      <c r="Q477" s="17"/>
      <c r="R477" s="17"/>
      <c r="S477" s="17"/>
      <c r="T477" s="17"/>
      <c r="U477" s="17"/>
      <c r="V477" s="16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</row>
    <row r="478" spans="1:166">
      <c r="A478" s="16"/>
      <c r="B478" s="17"/>
      <c r="C478" s="17"/>
      <c r="D478" s="17"/>
      <c r="E478" s="17"/>
      <c r="F478" s="17"/>
      <c r="G478" s="17"/>
      <c r="H478" s="17"/>
      <c r="I478" s="16"/>
      <c r="J478" s="17"/>
      <c r="K478" s="17"/>
      <c r="L478" s="17"/>
      <c r="M478" s="17"/>
      <c r="N478" s="16"/>
      <c r="O478" s="17"/>
      <c r="P478" s="17"/>
      <c r="Q478" s="17"/>
      <c r="R478" s="17"/>
      <c r="S478" s="17"/>
      <c r="T478" s="17"/>
      <c r="U478" s="17"/>
      <c r="V478" s="16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</row>
    <row r="479" spans="1:166">
      <c r="A479" s="16"/>
      <c r="B479" s="17"/>
      <c r="C479" s="17"/>
      <c r="D479" s="17"/>
      <c r="E479" s="17"/>
      <c r="F479" s="17"/>
      <c r="G479" s="17"/>
      <c r="H479" s="17"/>
      <c r="I479" s="16"/>
      <c r="J479" s="17"/>
      <c r="K479" s="17"/>
      <c r="L479" s="17"/>
      <c r="M479" s="17"/>
      <c r="N479" s="16"/>
      <c r="O479" s="17"/>
      <c r="P479" s="17"/>
      <c r="Q479" s="17"/>
      <c r="R479" s="17"/>
      <c r="S479" s="17"/>
      <c r="T479" s="17"/>
      <c r="U479" s="17"/>
      <c r="V479" s="16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</row>
    <row r="480" spans="1:166">
      <c r="A480" s="16"/>
      <c r="B480" s="17"/>
      <c r="C480" s="17"/>
      <c r="D480" s="17"/>
      <c r="E480" s="17"/>
      <c r="F480" s="17"/>
      <c r="G480" s="17"/>
      <c r="H480" s="17"/>
      <c r="I480" s="16"/>
      <c r="J480" s="17"/>
      <c r="K480" s="17"/>
      <c r="L480" s="17"/>
      <c r="M480" s="17"/>
      <c r="N480" s="16"/>
      <c r="O480" s="17"/>
      <c r="P480" s="17"/>
      <c r="Q480" s="17"/>
      <c r="R480" s="17"/>
      <c r="S480" s="17"/>
      <c r="T480" s="17"/>
      <c r="U480" s="17"/>
      <c r="V480" s="16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</row>
    <row r="481" spans="1:166">
      <c r="A481" s="16"/>
      <c r="B481" s="17"/>
      <c r="C481" s="17"/>
      <c r="D481" s="17"/>
      <c r="E481" s="17"/>
      <c r="F481" s="17"/>
      <c r="G481" s="17"/>
      <c r="H481" s="17"/>
      <c r="I481" s="16"/>
      <c r="J481" s="17"/>
      <c r="K481" s="17"/>
      <c r="L481" s="17"/>
      <c r="M481" s="17"/>
      <c r="N481" s="16"/>
      <c r="O481" s="17"/>
      <c r="P481" s="17"/>
      <c r="Q481" s="17"/>
      <c r="R481" s="17"/>
      <c r="S481" s="17"/>
      <c r="T481" s="17"/>
      <c r="U481" s="17"/>
      <c r="V481" s="16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</row>
    <row r="482" spans="1:166">
      <c r="A482" s="16"/>
      <c r="B482" s="17"/>
      <c r="C482" s="17"/>
      <c r="D482" s="17"/>
      <c r="E482" s="17"/>
      <c r="F482" s="17"/>
      <c r="G482" s="17"/>
      <c r="H482" s="17"/>
      <c r="I482" s="16"/>
      <c r="J482" s="17"/>
      <c r="K482" s="17"/>
      <c r="L482" s="17"/>
      <c r="M482" s="17"/>
      <c r="N482" s="16"/>
      <c r="O482" s="17"/>
      <c r="P482" s="17"/>
      <c r="Q482" s="17"/>
      <c r="R482" s="17"/>
      <c r="S482" s="17"/>
      <c r="T482" s="17"/>
      <c r="U482" s="17"/>
      <c r="V482" s="16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</row>
    <row r="483" spans="1:166">
      <c r="A483" s="16"/>
      <c r="B483" s="17"/>
      <c r="C483" s="17"/>
      <c r="D483" s="17"/>
      <c r="E483" s="17"/>
      <c r="F483" s="17"/>
      <c r="G483" s="17"/>
      <c r="H483" s="17"/>
      <c r="I483" s="16"/>
      <c r="J483" s="17"/>
      <c r="K483" s="17"/>
      <c r="L483" s="17"/>
      <c r="M483" s="17"/>
      <c r="N483" s="16"/>
      <c r="O483" s="17"/>
      <c r="P483" s="17"/>
      <c r="Q483" s="17"/>
      <c r="R483" s="17"/>
      <c r="S483" s="17"/>
      <c r="T483" s="17"/>
      <c r="U483" s="17"/>
      <c r="V483" s="16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</row>
    <row r="484" spans="1:166">
      <c r="A484" s="16"/>
      <c r="B484" s="17"/>
      <c r="C484" s="17"/>
      <c r="D484" s="17"/>
      <c r="E484" s="17"/>
      <c r="F484" s="17"/>
      <c r="G484" s="17"/>
      <c r="H484" s="17"/>
      <c r="I484" s="16"/>
      <c r="J484" s="17"/>
      <c r="K484" s="17"/>
      <c r="L484" s="17"/>
      <c r="M484" s="17"/>
      <c r="N484" s="16"/>
      <c r="O484" s="17"/>
      <c r="P484" s="17"/>
      <c r="Q484" s="17"/>
      <c r="R484" s="17"/>
      <c r="S484" s="17"/>
      <c r="T484" s="17"/>
      <c r="U484" s="17"/>
      <c r="V484" s="16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</row>
    <row r="485" spans="1:166">
      <c r="A485" s="16"/>
      <c r="B485" s="17"/>
      <c r="C485" s="17"/>
      <c r="D485" s="17"/>
      <c r="E485" s="17"/>
      <c r="F485" s="17"/>
      <c r="G485" s="17"/>
      <c r="H485" s="17"/>
      <c r="I485" s="16"/>
      <c r="J485" s="17"/>
      <c r="K485" s="17"/>
      <c r="L485" s="17"/>
      <c r="M485" s="17"/>
      <c r="N485" s="16"/>
      <c r="O485" s="17"/>
      <c r="P485" s="17"/>
      <c r="Q485" s="17"/>
      <c r="R485" s="17"/>
      <c r="S485" s="17"/>
      <c r="T485" s="17"/>
      <c r="U485" s="17"/>
      <c r="V485" s="16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</row>
    <row r="486" spans="1:166">
      <c r="A486" s="16"/>
      <c r="B486" s="17"/>
      <c r="C486" s="17"/>
      <c r="D486" s="17"/>
      <c r="E486" s="17"/>
      <c r="F486" s="17"/>
      <c r="G486" s="17"/>
      <c r="H486" s="17"/>
      <c r="I486" s="16"/>
      <c r="J486" s="17"/>
      <c r="K486" s="17"/>
      <c r="L486" s="17"/>
      <c r="M486" s="17"/>
      <c r="N486" s="16"/>
      <c r="O486" s="17"/>
      <c r="P486" s="17"/>
      <c r="Q486" s="17"/>
      <c r="R486" s="17"/>
      <c r="S486" s="17"/>
      <c r="T486" s="17"/>
      <c r="U486" s="17"/>
      <c r="V486" s="16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</row>
    <row r="487" spans="1:166">
      <c r="A487" s="16"/>
      <c r="B487" s="17"/>
      <c r="C487" s="17"/>
      <c r="D487" s="17"/>
      <c r="E487" s="17"/>
      <c r="F487" s="17"/>
      <c r="G487" s="17"/>
      <c r="H487" s="17"/>
      <c r="I487" s="16"/>
      <c r="J487" s="17"/>
      <c r="K487" s="17"/>
      <c r="L487" s="17"/>
      <c r="M487" s="17"/>
      <c r="N487" s="16"/>
      <c r="O487" s="17"/>
      <c r="P487" s="17"/>
      <c r="Q487" s="17"/>
      <c r="R487" s="17"/>
      <c r="S487" s="17"/>
      <c r="T487" s="17"/>
      <c r="U487" s="17"/>
      <c r="V487" s="16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</row>
    <row r="488" spans="1:166">
      <c r="A488" s="16"/>
      <c r="B488" s="17"/>
      <c r="C488" s="17"/>
      <c r="D488" s="17"/>
      <c r="E488" s="17"/>
      <c r="F488" s="17"/>
      <c r="G488" s="17"/>
      <c r="H488" s="17"/>
      <c r="I488" s="16"/>
      <c r="J488" s="17"/>
      <c r="K488" s="17"/>
      <c r="L488" s="17"/>
      <c r="M488" s="17"/>
      <c r="N488" s="16"/>
      <c r="O488" s="17"/>
      <c r="P488" s="17"/>
      <c r="Q488" s="17"/>
      <c r="R488" s="17"/>
      <c r="S488" s="17"/>
      <c r="T488" s="17"/>
      <c r="U488" s="17"/>
      <c r="V488" s="16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</row>
    <row r="489" spans="1:166">
      <c r="A489" s="16"/>
      <c r="B489" s="17"/>
      <c r="C489" s="17"/>
      <c r="D489" s="17"/>
      <c r="E489" s="17"/>
      <c r="F489" s="17"/>
      <c r="G489" s="17"/>
      <c r="H489" s="17"/>
      <c r="I489" s="16"/>
      <c r="J489" s="17"/>
      <c r="K489" s="17"/>
      <c r="L489" s="17"/>
      <c r="M489" s="17"/>
      <c r="N489" s="16"/>
      <c r="O489" s="17"/>
      <c r="P489" s="17"/>
      <c r="Q489" s="17"/>
      <c r="R489" s="17"/>
      <c r="S489" s="17"/>
      <c r="T489" s="17"/>
      <c r="U489" s="17"/>
      <c r="V489" s="16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</row>
    <row r="490" spans="1:166">
      <c r="A490" s="16"/>
      <c r="B490" s="17"/>
      <c r="C490" s="17"/>
      <c r="D490" s="17"/>
      <c r="E490" s="17"/>
      <c r="F490" s="17"/>
      <c r="G490" s="17"/>
      <c r="H490" s="17"/>
      <c r="I490" s="16"/>
      <c r="J490" s="17"/>
      <c r="K490" s="17"/>
      <c r="L490" s="17"/>
      <c r="M490" s="17"/>
      <c r="N490" s="16"/>
      <c r="O490" s="17"/>
      <c r="P490" s="17"/>
      <c r="Q490" s="17"/>
      <c r="R490" s="17"/>
      <c r="S490" s="17"/>
      <c r="T490" s="17"/>
      <c r="U490" s="17"/>
      <c r="V490" s="16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</row>
    <row r="491" spans="1:166">
      <c r="A491" s="16"/>
      <c r="B491" s="17"/>
      <c r="C491" s="17"/>
      <c r="D491" s="17"/>
      <c r="E491" s="17"/>
      <c r="F491" s="17"/>
      <c r="G491" s="17"/>
      <c r="H491" s="17"/>
      <c r="I491" s="16"/>
      <c r="J491" s="17"/>
      <c r="K491" s="17"/>
      <c r="L491" s="17"/>
      <c r="M491" s="17"/>
      <c r="N491" s="16"/>
      <c r="O491" s="17"/>
      <c r="P491" s="17"/>
      <c r="Q491" s="17"/>
      <c r="R491" s="17"/>
      <c r="S491" s="17"/>
      <c r="T491" s="17"/>
      <c r="U491" s="17"/>
      <c r="V491" s="16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</row>
    <row r="492" spans="1:166">
      <c r="A492" s="16"/>
      <c r="B492" s="17"/>
      <c r="C492" s="17"/>
      <c r="D492" s="17"/>
      <c r="E492" s="17"/>
      <c r="F492" s="17"/>
      <c r="G492" s="17"/>
      <c r="H492" s="17"/>
      <c r="I492" s="16"/>
      <c r="J492" s="17"/>
      <c r="K492" s="17"/>
      <c r="L492" s="17"/>
      <c r="M492" s="17"/>
      <c r="N492" s="16"/>
      <c r="O492" s="17"/>
      <c r="P492" s="17"/>
      <c r="Q492" s="17"/>
      <c r="R492" s="17"/>
      <c r="S492" s="17"/>
      <c r="T492" s="17"/>
      <c r="U492" s="17"/>
      <c r="V492" s="16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</row>
    <row r="493" spans="1:166">
      <c r="A493" s="16"/>
      <c r="B493" s="17"/>
      <c r="C493" s="17"/>
      <c r="D493" s="17"/>
      <c r="E493" s="17"/>
      <c r="F493" s="17"/>
      <c r="G493" s="17"/>
      <c r="H493" s="17"/>
      <c r="I493" s="16"/>
      <c r="J493" s="17"/>
      <c r="K493" s="17"/>
      <c r="L493" s="17"/>
      <c r="M493" s="17"/>
      <c r="N493" s="16"/>
      <c r="O493" s="17"/>
      <c r="P493" s="17"/>
      <c r="Q493" s="17"/>
      <c r="R493" s="17"/>
      <c r="S493" s="17"/>
      <c r="T493" s="17"/>
      <c r="U493" s="17"/>
      <c r="V493" s="16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</row>
    <row r="494" spans="1:166">
      <c r="A494" s="16"/>
      <c r="B494" s="17"/>
      <c r="C494" s="17"/>
      <c r="D494" s="17"/>
      <c r="E494" s="17"/>
      <c r="F494" s="17"/>
      <c r="G494" s="17"/>
      <c r="H494" s="17"/>
      <c r="I494" s="16"/>
      <c r="J494" s="17"/>
      <c r="K494" s="17"/>
      <c r="L494" s="17"/>
      <c r="M494" s="17"/>
      <c r="N494" s="16"/>
      <c r="O494" s="17"/>
      <c r="P494" s="17"/>
      <c r="Q494" s="17"/>
      <c r="R494" s="17"/>
      <c r="S494" s="17"/>
      <c r="T494" s="17"/>
      <c r="U494" s="17"/>
      <c r="V494" s="16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</row>
    <row r="495" spans="1:166">
      <c r="A495" s="16"/>
      <c r="B495" s="17"/>
      <c r="C495" s="17"/>
      <c r="D495" s="17"/>
      <c r="E495" s="17"/>
      <c r="F495" s="17"/>
      <c r="G495" s="17"/>
      <c r="H495" s="17"/>
      <c r="I495" s="16"/>
      <c r="J495" s="17"/>
      <c r="K495" s="17"/>
      <c r="L495" s="17"/>
      <c r="M495" s="17"/>
      <c r="N495" s="16"/>
      <c r="O495" s="17"/>
      <c r="P495" s="17"/>
      <c r="Q495" s="17"/>
      <c r="R495" s="17"/>
      <c r="S495" s="17"/>
      <c r="T495" s="17"/>
      <c r="U495" s="17"/>
      <c r="V495" s="16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</row>
    <row r="496" spans="1:166">
      <c r="A496" s="16"/>
      <c r="B496" s="17"/>
      <c r="C496" s="17"/>
      <c r="D496" s="17"/>
      <c r="E496" s="17"/>
      <c r="F496" s="17"/>
      <c r="G496" s="17"/>
      <c r="H496" s="17"/>
      <c r="I496" s="16"/>
      <c r="J496" s="17"/>
      <c r="K496" s="17"/>
      <c r="L496" s="17"/>
      <c r="M496" s="17"/>
      <c r="N496" s="16"/>
      <c r="O496" s="17"/>
      <c r="P496" s="17"/>
      <c r="Q496" s="17"/>
      <c r="R496" s="17"/>
      <c r="S496" s="17"/>
      <c r="T496" s="17"/>
      <c r="U496" s="17"/>
      <c r="V496" s="16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</row>
    <row r="497" spans="1:166">
      <c r="A497" s="16"/>
      <c r="B497" s="17"/>
      <c r="C497" s="17"/>
      <c r="D497" s="17"/>
      <c r="E497" s="17"/>
      <c r="F497" s="17"/>
      <c r="G497" s="17"/>
      <c r="H497" s="17"/>
      <c r="I497" s="16"/>
      <c r="J497" s="17"/>
      <c r="K497" s="17"/>
      <c r="L497" s="17"/>
      <c r="M497" s="17"/>
      <c r="N497" s="16"/>
      <c r="O497" s="17"/>
      <c r="P497" s="17"/>
      <c r="Q497" s="17"/>
      <c r="R497" s="17"/>
      <c r="S497" s="17"/>
      <c r="T497" s="17"/>
      <c r="U497" s="17"/>
      <c r="V497" s="16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</row>
    <row r="498" spans="1:166">
      <c r="A498" s="16"/>
      <c r="B498" s="17"/>
      <c r="C498" s="17"/>
      <c r="D498" s="17"/>
      <c r="E498" s="17"/>
      <c r="F498" s="17"/>
      <c r="G498" s="17"/>
      <c r="H498" s="17"/>
      <c r="I498" s="16"/>
      <c r="J498" s="17"/>
      <c r="K498" s="17"/>
      <c r="L498" s="17"/>
      <c r="M498" s="17"/>
      <c r="N498" s="16"/>
      <c r="O498" s="17"/>
      <c r="P498" s="17"/>
      <c r="Q498" s="17"/>
      <c r="R498" s="17"/>
      <c r="S498" s="17"/>
      <c r="T498" s="17"/>
      <c r="U498" s="17"/>
      <c r="V498" s="16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</row>
    <row r="499" spans="1:166">
      <c r="A499" s="16"/>
      <c r="B499" s="17"/>
      <c r="C499" s="17"/>
      <c r="D499" s="17"/>
      <c r="E499" s="17"/>
      <c r="F499" s="17"/>
      <c r="G499" s="17"/>
      <c r="H499" s="17"/>
      <c r="I499" s="16"/>
      <c r="J499" s="17"/>
      <c r="K499" s="17"/>
      <c r="L499" s="17"/>
      <c r="M499" s="17"/>
      <c r="N499" s="16"/>
      <c r="O499" s="17"/>
      <c r="P499" s="17"/>
      <c r="Q499" s="17"/>
      <c r="R499" s="17"/>
      <c r="S499" s="17"/>
      <c r="T499" s="17"/>
      <c r="U499" s="17"/>
      <c r="V499" s="16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</row>
    <row r="500" spans="1:166">
      <c r="A500" s="16"/>
      <c r="B500" s="17"/>
      <c r="C500" s="17"/>
      <c r="D500" s="17"/>
      <c r="E500" s="17"/>
      <c r="F500" s="17"/>
      <c r="G500" s="17"/>
      <c r="H500" s="17"/>
      <c r="I500" s="16"/>
      <c r="J500" s="17"/>
      <c r="K500" s="17"/>
      <c r="L500" s="17"/>
      <c r="M500" s="17"/>
      <c r="N500" s="16"/>
      <c r="O500" s="17"/>
      <c r="P500" s="17"/>
      <c r="Q500" s="17"/>
      <c r="R500" s="17"/>
      <c r="S500" s="17"/>
      <c r="T500" s="17"/>
      <c r="U500" s="17"/>
      <c r="V500" s="16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</row>
    <row r="501" spans="1:166">
      <c r="A501" s="16"/>
      <c r="B501" s="17"/>
      <c r="C501" s="17"/>
      <c r="D501" s="17"/>
      <c r="E501" s="17"/>
      <c r="F501" s="17"/>
      <c r="G501" s="17"/>
      <c r="H501" s="17"/>
      <c r="I501" s="16"/>
      <c r="J501" s="17"/>
      <c r="K501" s="17"/>
      <c r="L501" s="17"/>
      <c r="M501" s="17"/>
      <c r="N501" s="16"/>
      <c r="O501" s="17"/>
      <c r="P501" s="17"/>
      <c r="Q501" s="17"/>
      <c r="R501" s="17"/>
      <c r="S501" s="17"/>
      <c r="T501" s="17"/>
      <c r="U501" s="17"/>
      <c r="V501" s="16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</row>
    <row r="502" spans="1:166">
      <c r="A502" s="16"/>
      <c r="B502" s="17"/>
      <c r="C502" s="17"/>
      <c r="D502" s="17"/>
      <c r="E502" s="17"/>
      <c r="F502" s="17"/>
      <c r="G502" s="17"/>
      <c r="H502" s="17"/>
      <c r="I502" s="16"/>
      <c r="J502" s="17"/>
      <c r="K502" s="17"/>
      <c r="L502" s="17"/>
      <c r="M502" s="17"/>
      <c r="N502" s="16"/>
      <c r="O502" s="17"/>
      <c r="P502" s="17"/>
      <c r="Q502" s="17"/>
      <c r="R502" s="17"/>
      <c r="S502" s="17"/>
      <c r="T502" s="17"/>
      <c r="U502" s="17"/>
      <c r="V502" s="16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</row>
    <row r="503" spans="1:166">
      <c r="A503" s="16"/>
      <c r="B503" s="17"/>
      <c r="C503" s="17"/>
      <c r="D503" s="17"/>
      <c r="E503" s="17"/>
      <c r="F503" s="17"/>
      <c r="G503" s="17"/>
      <c r="H503" s="17"/>
      <c r="I503" s="16"/>
      <c r="J503" s="17"/>
      <c r="K503" s="17"/>
      <c r="L503" s="17"/>
      <c r="M503" s="17"/>
      <c r="N503" s="16"/>
      <c r="O503" s="17"/>
      <c r="P503" s="17"/>
      <c r="Q503" s="17"/>
      <c r="R503" s="17"/>
      <c r="S503" s="17"/>
      <c r="T503" s="17"/>
      <c r="U503" s="17"/>
      <c r="V503" s="16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</row>
    <row r="504" spans="1:166">
      <c r="A504" s="16"/>
      <c r="B504" s="17"/>
      <c r="C504" s="17"/>
      <c r="D504" s="17"/>
      <c r="E504" s="17"/>
      <c r="F504" s="17"/>
      <c r="G504" s="17"/>
      <c r="H504" s="17"/>
      <c r="I504" s="16"/>
      <c r="J504" s="17"/>
      <c r="K504" s="17"/>
      <c r="L504" s="17"/>
      <c r="M504" s="17"/>
      <c r="N504" s="16"/>
      <c r="O504" s="17"/>
      <c r="P504" s="17"/>
      <c r="Q504" s="17"/>
      <c r="R504" s="17"/>
      <c r="S504" s="17"/>
      <c r="T504" s="17"/>
      <c r="U504" s="17"/>
      <c r="V504" s="16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</row>
    <row r="505" spans="1:166">
      <c r="A505" s="16"/>
      <c r="B505" s="17"/>
      <c r="C505" s="17"/>
      <c r="D505" s="17"/>
      <c r="E505" s="17"/>
      <c r="F505" s="17"/>
      <c r="G505" s="17"/>
      <c r="H505" s="17"/>
      <c r="I505" s="16"/>
      <c r="J505" s="17"/>
      <c r="K505" s="17"/>
      <c r="L505" s="17"/>
      <c r="M505" s="17"/>
      <c r="N505" s="16"/>
      <c r="O505" s="17"/>
      <c r="P505" s="17"/>
      <c r="Q505" s="17"/>
      <c r="R505" s="17"/>
      <c r="S505" s="17"/>
      <c r="T505" s="17"/>
      <c r="U505" s="17"/>
      <c r="V505" s="16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</row>
    <row r="506" spans="1:166">
      <c r="A506" s="16"/>
      <c r="B506" s="17"/>
      <c r="C506" s="17"/>
      <c r="D506" s="17"/>
      <c r="E506" s="17"/>
      <c r="F506" s="17"/>
      <c r="G506" s="17"/>
      <c r="H506" s="17"/>
      <c r="I506" s="16"/>
      <c r="J506" s="17"/>
      <c r="K506" s="17"/>
      <c r="L506" s="17"/>
      <c r="M506" s="17"/>
      <c r="N506" s="16"/>
      <c r="O506" s="17"/>
      <c r="P506" s="17"/>
      <c r="Q506" s="17"/>
      <c r="R506" s="17"/>
      <c r="S506" s="17"/>
      <c r="T506" s="17"/>
      <c r="U506" s="17"/>
      <c r="V506" s="16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</row>
    <row r="507" spans="1:166">
      <c r="A507" s="16"/>
      <c r="B507" s="17"/>
      <c r="C507" s="17"/>
      <c r="D507" s="17"/>
      <c r="E507" s="17"/>
      <c r="F507" s="17"/>
      <c r="G507" s="17"/>
      <c r="H507" s="17"/>
      <c r="I507" s="16"/>
      <c r="J507" s="17"/>
      <c r="K507" s="17"/>
      <c r="L507" s="17"/>
      <c r="M507" s="17"/>
      <c r="N507" s="16"/>
      <c r="O507" s="17"/>
      <c r="P507" s="17"/>
      <c r="Q507" s="17"/>
      <c r="R507" s="17"/>
      <c r="S507" s="17"/>
      <c r="T507" s="17"/>
      <c r="U507" s="17"/>
      <c r="V507" s="16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</row>
    <row r="508" spans="1:166">
      <c r="A508" s="16"/>
      <c r="B508" s="17"/>
      <c r="C508" s="17"/>
      <c r="D508" s="17"/>
      <c r="E508" s="17"/>
      <c r="F508" s="17"/>
      <c r="G508" s="17"/>
      <c r="H508" s="17"/>
      <c r="I508" s="16"/>
      <c r="J508" s="17"/>
      <c r="K508" s="17"/>
      <c r="L508" s="17"/>
      <c r="M508" s="17"/>
      <c r="N508" s="16"/>
      <c r="O508" s="17"/>
      <c r="P508" s="17"/>
      <c r="Q508" s="17"/>
      <c r="R508" s="17"/>
      <c r="S508" s="17"/>
      <c r="T508" s="17"/>
      <c r="U508" s="17"/>
      <c r="V508" s="16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</row>
    <row r="509" spans="1:166">
      <c r="A509" s="16"/>
      <c r="B509" s="17"/>
      <c r="C509" s="17"/>
      <c r="D509" s="17"/>
      <c r="E509" s="17"/>
      <c r="F509" s="17"/>
      <c r="G509" s="17"/>
      <c r="H509" s="17"/>
      <c r="I509" s="16"/>
      <c r="J509" s="17"/>
      <c r="K509" s="17"/>
      <c r="L509" s="17"/>
      <c r="M509" s="17"/>
      <c r="N509" s="16"/>
      <c r="O509" s="17"/>
      <c r="P509" s="17"/>
      <c r="Q509" s="17"/>
      <c r="R509" s="17"/>
      <c r="S509" s="17"/>
      <c r="T509" s="17"/>
      <c r="U509" s="17"/>
      <c r="V509" s="16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</row>
    <row r="510" spans="1:166">
      <c r="A510" s="16"/>
      <c r="B510" s="17"/>
      <c r="C510" s="17"/>
      <c r="D510" s="17"/>
      <c r="E510" s="17"/>
      <c r="F510" s="17"/>
      <c r="G510" s="17"/>
      <c r="H510" s="17"/>
      <c r="I510" s="16"/>
      <c r="J510" s="17"/>
      <c r="K510" s="17"/>
      <c r="L510" s="17"/>
      <c r="M510" s="17"/>
      <c r="N510" s="16"/>
      <c r="O510" s="17"/>
      <c r="P510" s="17"/>
      <c r="Q510" s="17"/>
      <c r="R510" s="17"/>
      <c r="S510" s="17"/>
      <c r="T510" s="17"/>
      <c r="U510" s="17"/>
      <c r="V510" s="16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</row>
    <row r="511" spans="1:166">
      <c r="A511" s="16"/>
      <c r="B511" s="17"/>
      <c r="C511" s="17"/>
      <c r="D511" s="17"/>
      <c r="E511" s="17"/>
      <c r="F511" s="17"/>
      <c r="G511" s="17"/>
      <c r="H511" s="17"/>
      <c r="I511" s="16"/>
      <c r="J511" s="17"/>
      <c r="K511" s="17"/>
      <c r="L511" s="17"/>
      <c r="M511" s="17"/>
      <c r="N511" s="16"/>
      <c r="O511" s="17"/>
      <c r="P511" s="17"/>
      <c r="Q511" s="17"/>
      <c r="R511" s="17"/>
      <c r="S511" s="17"/>
      <c r="T511" s="17"/>
      <c r="U511" s="17"/>
      <c r="V511" s="16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</row>
    <row r="512" spans="1:166">
      <c r="A512" s="16"/>
      <c r="B512" s="17"/>
      <c r="C512" s="17"/>
      <c r="D512" s="17"/>
      <c r="E512" s="17"/>
      <c r="F512" s="17"/>
      <c r="G512" s="17"/>
      <c r="H512" s="17"/>
      <c r="I512" s="16"/>
      <c r="J512" s="17"/>
      <c r="K512" s="17"/>
      <c r="L512" s="17"/>
      <c r="M512" s="17"/>
      <c r="N512" s="16"/>
      <c r="O512" s="17"/>
      <c r="P512" s="17"/>
      <c r="Q512" s="17"/>
      <c r="R512" s="17"/>
      <c r="S512" s="17"/>
      <c r="T512" s="17"/>
      <c r="U512" s="17"/>
      <c r="V512" s="16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</row>
    <row r="513" spans="1:166">
      <c r="A513" s="16"/>
      <c r="B513" s="17"/>
      <c r="C513" s="17"/>
      <c r="D513" s="17"/>
      <c r="E513" s="17"/>
      <c r="F513" s="17"/>
      <c r="G513" s="17"/>
      <c r="H513" s="17"/>
      <c r="I513" s="16"/>
      <c r="J513" s="17"/>
      <c r="K513" s="17"/>
      <c r="L513" s="17"/>
      <c r="M513" s="17"/>
      <c r="N513" s="16"/>
      <c r="O513" s="17"/>
      <c r="P513" s="17"/>
      <c r="Q513" s="17"/>
      <c r="R513" s="17"/>
      <c r="S513" s="17"/>
      <c r="T513" s="17"/>
      <c r="U513" s="17"/>
      <c r="V513" s="16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</row>
    <row r="514" spans="1:166">
      <c r="A514" s="16"/>
      <c r="B514" s="17"/>
      <c r="C514" s="17"/>
      <c r="D514" s="17"/>
      <c r="E514" s="17"/>
      <c r="F514" s="17"/>
      <c r="G514" s="17"/>
      <c r="H514" s="17"/>
      <c r="I514" s="16"/>
      <c r="J514" s="17"/>
      <c r="K514" s="17"/>
      <c r="L514" s="17"/>
      <c r="M514" s="17"/>
      <c r="N514" s="16"/>
      <c r="O514" s="17"/>
      <c r="P514" s="17"/>
      <c r="Q514" s="17"/>
      <c r="R514" s="17"/>
      <c r="S514" s="17"/>
      <c r="T514" s="17"/>
      <c r="U514" s="17"/>
      <c r="V514" s="16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</row>
    <row r="515" spans="1:166">
      <c r="A515" s="16"/>
      <c r="B515" s="17"/>
      <c r="C515" s="17"/>
      <c r="D515" s="17"/>
      <c r="E515" s="17"/>
      <c r="F515" s="17"/>
      <c r="G515" s="17"/>
      <c r="H515" s="17"/>
      <c r="I515" s="16"/>
      <c r="J515" s="17"/>
      <c r="K515" s="17"/>
      <c r="L515" s="17"/>
      <c r="M515" s="17"/>
      <c r="N515" s="16"/>
      <c r="O515" s="17"/>
      <c r="P515" s="17"/>
      <c r="Q515" s="17"/>
      <c r="R515" s="17"/>
      <c r="S515" s="17"/>
      <c r="T515" s="17"/>
      <c r="U515" s="17"/>
      <c r="V515" s="16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</row>
    <row r="516" spans="1:166">
      <c r="A516" s="16"/>
      <c r="B516" s="17"/>
      <c r="C516" s="17"/>
      <c r="D516" s="17"/>
      <c r="E516" s="17"/>
      <c r="F516" s="17"/>
      <c r="G516" s="17"/>
      <c r="H516" s="17"/>
      <c r="I516" s="16"/>
      <c r="J516" s="17"/>
      <c r="K516" s="17"/>
      <c r="L516" s="17"/>
      <c r="M516" s="17"/>
      <c r="N516" s="16"/>
      <c r="O516" s="17"/>
      <c r="P516" s="17"/>
      <c r="Q516" s="17"/>
      <c r="R516" s="17"/>
      <c r="S516" s="17"/>
      <c r="T516" s="17"/>
      <c r="U516" s="17"/>
      <c r="V516" s="16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</row>
    <row r="517" spans="1:166">
      <c r="A517" s="16"/>
      <c r="B517" s="17"/>
      <c r="C517" s="17"/>
      <c r="D517" s="17"/>
      <c r="E517" s="17"/>
      <c r="F517" s="17"/>
      <c r="G517" s="17"/>
      <c r="H517" s="17"/>
      <c r="I517" s="16"/>
      <c r="J517" s="17"/>
      <c r="K517" s="17"/>
      <c r="L517" s="17"/>
      <c r="M517" s="17"/>
      <c r="N517" s="16"/>
      <c r="O517" s="17"/>
      <c r="P517" s="17"/>
      <c r="Q517" s="17"/>
      <c r="R517" s="17"/>
      <c r="S517" s="17"/>
      <c r="T517" s="17"/>
      <c r="U517" s="17"/>
      <c r="V517" s="16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</row>
    <row r="518" spans="1:166">
      <c r="A518" s="16"/>
      <c r="B518" s="17"/>
      <c r="C518" s="17"/>
      <c r="D518" s="17"/>
      <c r="E518" s="17"/>
      <c r="F518" s="17"/>
      <c r="G518" s="17"/>
      <c r="H518" s="17"/>
      <c r="I518" s="16"/>
      <c r="J518" s="17"/>
      <c r="K518" s="17"/>
      <c r="L518" s="17"/>
      <c r="M518" s="17"/>
      <c r="N518" s="16"/>
      <c r="O518" s="17"/>
      <c r="P518" s="17"/>
      <c r="Q518" s="17"/>
      <c r="R518" s="17"/>
      <c r="S518" s="17"/>
      <c r="T518" s="17"/>
      <c r="U518" s="17"/>
      <c r="V518" s="16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</row>
    <row r="519" spans="1:166">
      <c r="A519" s="16"/>
      <c r="B519" s="17"/>
      <c r="C519" s="17"/>
      <c r="D519" s="17"/>
      <c r="E519" s="17"/>
      <c r="F519" s="17"/>
      <c r="G519" s="17"/>
      <c r="H519" s="17"/>
      <c r="I519" s="16"/>
      <c r="J519" s="17"/>
      <c r="K519" s="17"/>
      <c r="L519" s="17"/>
      <c r="M519" s="17"/>
      <c r="N519" s="16"/>
      <c r="O519" s="17"/>
      <c r="P519" s="17"/>
      <c r="Q519" s="17"/>
      <c r="R519" s="17"/>
      <c r="S519" s="17"/>
      <c r="T519" s="17"/>
      <c r="U519" s="17"/>
      <c r="V519" s="16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</row>
    <row r="520" spans="1:166">
      <c r="A520" s="16"/>
      <c r="B520" s="17"/>
      <c r="C520" s="17"/>
      <c r="D520" s="17"/>
      <c r="E520" s="17"/>
      <c r="F520" s="17"/>
      <c r="G520" s="17"/>
      <c r="H520" s="17"/>
      <c r="I520" s="16"/>
      <c r="J520" s="17"/>
      <c r="K520" s="17"/>
      <c r="L520" s="17"/>
      <c r="M520" s="17"/>
      <c r="N520" s="16"/>
      <c r="O520" s="17"/>
      <c r="P520" s="17"/>
      <c r="Q520" s="17"/>
      <c r="R520" s="17"/>
      <c r="S520" s="17"/>
      <c r="T520" s="17"/>
      <c r="U520" s="17"/>
      <c r="V520" s="16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</row>
    <row r="521" spans="1:166">
      <c r="A521" s="16"/>
      <c r="B521" s="17"/>
      <c r="C521" s="17"/>
      <c r="D521" s="17"/>
      <c r="E521" s="17"/>
      <c r="F521" s="17"/>
      <c r="G521" s="17"/>
      <c r="H521" s="17"/>
      <c r="I521" s="16"/>
      <c r="J521" s="17"/>
      <c r="K521" s="17"/>
      <c r="L521" s="17"/>
      <c r="M521" s="17"/>
      <c r="N521" s="16"/>
      <c r="O521" s="17"/>
      <c r="P521" s="17"/>
      <c r="Q521" s="17"/>
      <c r="R521" s="17"/>
      <c r="S521" s="17"/>
      <c r="T521" s="17"/>
      <c r="U521" s="17"/>
      <c r="V521" s="16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</row>
    <row r="522" spans="1:166">
      <c r="A522" s="16"/>
      <c r="B522" s="17"/>
      <c r="C522" s="17"/>
      <c r="D522" s="17"/>
      <c r="E522" s="17"/>
      <c r="F522" s="17"/>
      <c r="G522" s="17"/>
      <c r="H522" s="17"/>
      <c r="I522" s="16"/>
      <c r="J522" s="17"/>
      <c r="K522" s="17"/>
      <c r="L522" s="17"/>
      <c r="M522" s="17"/>
      <c r="N522" s="16"/>
      <c r="O522" s="17"/>
      <c r="P522" s="17"/>
      <c r="Q522" s="17"/>
      <c r="R522" s="17"/>
      <c r="S522" s="17"/>
      <c r="T522" s="17"/>
      <c r="U522" s="17"/>
      <c r="V522" s="16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</row>
    <row r="523" spans="1:166">
      <c r="A523" s="16"/>
      <c r="B523" s="17"/>
      <c r="C523" s="17"/>
      <c r="D523" s="17"/>
      <c r="E523" s="17"/>
      <c r="F523" s="17"/>
      <c r="G523" s="17"/>
      <c r="H523" s="17"/>
      <c r="I523" s="16"/>
      <c r="J523" s="17"/>
      <c r="K523" s="17"/>
      <c r="L523" s="17"/>
      <c r="M523" s="17"/>
      <c r="N523" s="16"/>
      <c r="O523" s="17"/>
      <c r="P523" s="17"/>
      <c r="Q523" s="17"/>
      <c r="R523" s="17"/>
      <c r="S523" s="17"/>
      <c r="T523" s="17"/>
      <c r="U523" s="17"/>
      <c r="V523" s="16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</row>
    <row r="524" spans="1:166">
      <c r="A524" s="16"/>
      <c r="B524" s="17"/>
      <c r="C524" s="17"/>
      <c r="D524" s="17"/>
      <c r="E524" s="17"/>
      <c r="F524" s="17"/>
      <c r="G524" s="17"/>
      <c r="H524" s="17"/>
      <c r="I524" s="16"/>
      <c r="J524" s="17"/>
      <c r="K524" s="17"/>
      <c r="L524" s="17"/>
      <c r="M524" s="17"/>
      <c r="N524" s="16"/>
      <c r="O524" s="17"/>
      <c r="P524" s="17"/>
      <c r="Q524" s="17"/>
      <c r="R524" s="17"/>
      <c r="S524" s="17"/>
      <c r="T524" s="17"/>
      <c r="U524" s="17"/>
      <c r="V524" s="16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</row>
    <row r="525" spans="1:166">
      <c r="A525" s="16"/>
      <c r="B525" s="17"/>
      <c r="C525" s="17"/>
      <c r="D525" s="17"/>
      <c r="E525" s="17"/>
      <c r="F525" s="17"/>
      <c r="G525" s="17"/>
      <c r="H525" s="17"/>
      <c r="I525" s="16"/>
      <c r="J525" s="17"/>
      <c r="K525" s="17"/>
      <c r="L525" s="17"/>
      <c r="M525" s="17"/>
      <c r="N525" s="16"/>
      <c r="O525" s="17"/>
      <c r="P525" s="17"/>
      <c r="Q525" s="17"/>
      <c r="R525" s="17"/>
      <c r="S525" s="17"/>
      <c r="T525" s="17"/>
      <c r="U525" s="17"/>
      <c r="V525" s="16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</row>
    <row r="526" spans="1:166">
      <c r="A526" s="16"/>
      <c r="B526" s="17"/>
      <c r="C526" s="17"/>
      <c r="D526" s="17"/>
      <c r="E526" s="17"/>
      <c r="F526" s="17"/>
      <c r="G526" s="17"/>
      <c r="H526" s="17"/>
      <c r="I526" s="16"/>
      <c r="J526" s="17"/>
      <c r="K526" s="17"/>
      <c r="L526" s="17"/>
      <c r="M526" s="17"/>
      <c r="N526" s="16"/>
      <c r="O526" s="17"/>
      <c r="P526" s="17"/>
      <c r="Q526" s="17"/>
      <c r="R526" s="17"/>
      <c r="S526" s="17"/>
      <c r="T526" s="17"/>
      <c r="U526" s="17"/>
      <c r="V526" s="16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</row>
    <row r="527" spans="1:166">
      <c r="A527" s="16"/>
      <c r="B527" s="17"/>
      <c r="C527" s="17"/>
      <c r="D527" s="17"/>
      <c r="E527" s="17"/>
      <c r="F527" s="17"/>
      <c r="G527" s="17"/>
      <c r="H527" s="17"/>
      <c r="I527" s="16"/>
      <c r="J527" s="17"/>
      <c r="K527" s="17"/>
      <c r="L527" s="17"/>
      <c r="M527" s="17"/>
      <c r="N527" s="16"/>
      <c r="O527" s="17"/>
      <c r="P527" s="17"/>
      <c r="Q527" s="17"/>
      <c r="R527" s="17"/>
      <c r="S527" s="17"/>
      <c r="T527" s="17"/>
      <c r="U527" s="17"/>
      <c r="V527" s="16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</row>
    <row r="528" spans="1:166">
      <c r="A528" s="16"/>
      <c r="B528" s="17"/>
      <c r="C528" s="17"/>
      <c r="D528" s="17"/>
      <c r="E528" s="17"/>
      <c r="F528" s="17"/>
      <c r="G528" s="17"/>
      <c r="H528" s="17"/>
      <c r="I528" s="16"/>
      <c r="J528" s="17"/>
      <c r="K528" s="17"/>
      <c r="L528" s="17"/>
      <c r="M528" s="17"/>
      <c r="N528" s="16"/>
      <c r="O528" s="17"/>
      <c r="P528" s="17"/>
      <c r="Q528" s="17"/>
      <c r="R528" s="17"/>
      <c r="S528" s="17"/>
      <c r="T528" s="17"/>
      <c r="U528" s="17"/>
      <c r="V528" s="16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</row>
    <row r="529" spans="1:166">
      <c r="A529" s="16"/>
      <c r="B529" s="17"/>
      <c r="C529" s="17"/>
      <c r="D529" s="17"/>
      <c r="E529" s="17"/>
      <c r="F529" s="17"/>
      <c r="G529" s="17"/>
      <c r="H529" s="17"/>
      <c r="I529" s="16"/>
      <c r="J529" s="17"/>
      <c r="K529" s="17"/>
      <c r="L529" s="17"/>
      <c r="M529" s="17"/>
      <c r="N529" s="16"/>
      <c r="O529" s="17"/>
      <c r="P529" s="17"/>
      <c r="Q529" s="17"/>
      <c r="R529" s="17"/>
      <c r="S529" s="17"/>
      <c r="T529" s="17"/>
      <c r="U529" s="17"/>
      <c r="V529" s="16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</row>
    <row r="530" spans="1:166">
      <c r="A530" s="16"/>
      <c r="B530" s="17"/>
      <c r="C530" s="17"/>
      <c r="D530" s="17"/>
      <c r="E530" s="17"/>
      <c r="F530" s="17"/>
      <c r="G530" s="17"/>
      <c r="H530" s="17"/>
      <c r="I530" s="16"/>
      <c r="J530" s="17"/>
      <c r="K530" s="17"/>
      <c r="L530" s="17"/>
      <c r="M530" s="17"/>
      <c r="N530" s="16"/>
      <c r="O530" s="17"/>
      <c r="P530" s="17"/>
      <c r="Q530" s="17"/>
      <c r="R530" s="17"/>
      <c r="S530" s="17"/>
      <c r="T530" s="17"/>
      <c r="U530" s="17"/>
      <c r="V530" s="16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</row>
    <row r="531" spans="1:166">
      <c r="A531" s="16"/>
      <c r="B531" s="17"/>
      <c r="C531" s="17"/>
      <c r="D531" s="17"/>
      <c r="E531" s="17"/>
      <c r="F531" s="17"/>
      <c r="G531" s="17"/>
      <c r="H531" s="17"/>
      <c r="I531" s="16"/>
      <c r="J531" s="17"/>
      <c r="K531" s="17"/>
      <c r="L531" s="17"/>
      <c r="M531" s="17"/>
      <c r="N531" s="16"/>
      <c r="O531" s="17"/>
      <c r="P531" s="17"/>
      <c r="Q531" s="17"/>
      <c r="R531" s="17"/>
      <c r="S531" s="17"/>
      <c r="T531" s="17"/>
      <c r="U531" s="17"/>
      <c r="V531" s="16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</row>
    <row r="532" spans="1:166">
      <c r="A532" s="16"/>
      <c r="B532" s="17"/>
      <c r="C532" s="17"/>
      <c r="D532" s="17"/>
      <c r="E532" s="17"/>
      <c r="F532" s="17"/>
      <c r="G532" s="17"/>
      <c r="H532" s="17"/>
      <c r="I532" s="16"/>
      <c r="J532" s="17"/>
      <c r="K532" s="17"/>
      <c r="L532" s="17"/>
      <c r="M532" s="17"/>
      <c r="N532" s="16"/>
      <c r="O532" s="17"/>
      <c r="P532" s="17"/>
      <c r="Q532" s="17"/>
      <c r="R532" s="17"/>
      <c r="S532" s="17"/>
      <c r="T532" s="17"/>
      <c r="U532" s="17"/>
      <c r="V532" s="16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</row>
    <row r="533" spans="1:166">
      <c r="A533" s="16"/>
      <c r="B533" s="17"/>
      <c r="C533" s="17"/>
      <c r="D533" s="17"/>
      <c r="E533" s="17"/>
      <c r="F533" s="17"/>
      <c r="G533" s="17"/>
      <c r="H533" s="17"/>
      <c r="I533" s="16"/>
      <c r="J533" s="17"/>
      <c r="K533" s="17"/>
      <c r="L533" s="17"/>
      <c r="M533" s="17"/>
      <c r="N533" s="16"/>
      <c r="O533" s="17"/>
      <c r="P533" s="17"/>
      <c r="Q533" s="17"/>
      <c r="R533" s="17"/>
      <c r="S533" s="17"/>
      <c r="T533" s="17"/>
      <c r="U533" s="17"/>
      <c r="V533" s="16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</row>
    <row r="534" spans="1:166">
      <c r="A534" s="16"/>
      <c r="B534" s="17"/>
      <c r="C534" s="17"/>
      <c r="D534" s="17"/>
      <c r="E534" s="17"/>
      <c r="F534" s="17"/>
      <c r="G534" s="17"/>
      <c r="H534" s="17"/>
      <c r="I534" s="16"/>
      <c r="J534" s="17"/>
      <c r="K534" s="17"/>
      <c r="L534" s="17"/>
      <c r="M534" s="17"/>
      <c r="N534" s="16"/>
      <c r="O534" s="17"/>
      <c r="P534" s="17"/>
      <c r="Q534" s="17"/>
      <c r="R534" s="17"/>
      <c r="S534" s="17"/>
      <c r="T534" s="17"/>
      <c r="U534" s="17"/>
      <c r="V534" s="16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</row>
    <row r="535" spans="1:166">
      <c r="A535" s="16"/>
      <c r="B535" s="17"/>
      <c r="C535" s="17"/>
      <c r="D535" s="17"/>
      <c r="E535" s="17"/>
      <c r="F535" s="17"/>
      <c r="G535" s="17"/>
      <c r="H535" s="17"/>
      <c r="I535" s="16"/>
      <c r="J535" s="17"/>
      <c r="K535" s="17"/>
      <c r="L535" s="17"/>
      <c r="M535" s="17"/>
      <c r="N535" s="16"/>
      <c r="O535" s="17"/>
      <c r="P535" s="17"/>
      <c r="Q535" s="17"/>
      <c r="R535" s="17"/>
      <c r="S535" s="17"/>
      <c r="T535" s="17"/>
      <c r="U535" s="17"/>
      <c r="V535" s="16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</row>
    <row r="536" spans="1:166">
      <c r="A536" s="16"/>
      <c r="B536" s="17"/>
      <c r="C536" s="17"/>
      <c r="D536" s="17"/>
      <c r="E536" s="17"/>
      <c r="F536" s="17"/>
      <c r="G536" s="17"/>
      <c r="H536" s="17"/>
      <c r="I536" s="16"/>
      <c r="J536" s="17"/>
      <c r="K536" s="17"/>
      <c r="L536" s="17"/>
      <c r="M536" s="17"/>
      <c r="N536" s="16"/>
      <c r="O536" s="17"/>
      <c r="P536" s="17"/>
      <c r="Q536" s="17"/>
      <c r="R536" s="17"/>
      <c r="S536" s="17"/>
      <c r="T536" s="17"/>
      <c r="U536" s="17"/>
      <c r="V536" s="16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</row>
    <row r="537" spans="1:166">
      <c r="A537" s="16"/>
      <c r="B537" s="17"/>
      <c r="C537" s="17"/>
      <c r="D537" s="17"/>
      <c r="E537" s="17"/>
      <c r="F537" s="17"/>
      <c r="G537" s="17"/>
      <c r="H537" s="17"/>
      <c r="I537" s="16"/>
      <c r="J537" s="17"/>
      <c r="K537" s="17"/>
      <c r="L537" s="17"/>
      <c r="M537" s="17"/>
      <c r="N537" s="16"/>
      <c r="O537" s="17"/>
      <c r="P537" s="17"/>
      <c r="Q537" s="17"/>
      <c r="R537" s="17"/>
      <c r="S537" s="17"/>
      <c r="T537" s="17"/>
      <c r="U537" s="17"/>
      <c r="V537" s="16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</row>
    <row r="538" spans="1:166">
      <c r="A538" s="16"/>
      <c r="B538" s="17"/>
      <c r="C538" s="17"/>
      <c r="D538" s="17"/>
      <c r="E538" s="17"/>
      <c r="F538" s="17"/>
      <c r="G538" s="17"/>
      <c r="H538" s="17"/>
      <c r="I538" s="16"/>
      <c r="J538" s="17"/>
      <c r="K538" s="17"/>
      <c r="L538" s="17"/>
      <c r="M538" s="17"/>
      <c r="N538" s="16"/>
      <c r="O538" s="17"/>
      <c r="P538" s="17"/>
      <c r="Q538" s="17"/>
      <c r="R538" s="17"/>
      <c r="S538" s="17"/>
      <c r="T538" s="17"/>
      <c r="U538" s="17"/>
      <c r="V538" s="16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</row>
    <row r="539" spans="1:166">
      <c r="A539" s="16"/>
      <c r="B539" s="17"/>
      <c r="C539" s="17"/>
      <c r="D539" s="17"/>
      <c r="E539" s="17"/>
      <c r="F539" s="17"/>
      <c r="G539" s="17"/>
      <c r="H539" s="17"/>
      <c r="I539" s="16"/>
      <c r="J539" s="17"/>
      <c r="K539" s="17"/>
      <c r="L539" s="17"/>
      <c r="M539" s="17"/>
      <c r="N539" s="16"/>
      <c r="O539" s="17"/>
      <c r="P539" s="17"/>
      <c r="Q539" s="17"/>
      <c r="R539" s="17"/>
      <c r="S539" s="17"/>
      <c r="T539" s="17"/>
      <c r="U539" s="17"/>
      <c r="V539" s="16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</row>
    <row r="540" spans="1:166">
      <c r="A540" s="16"/>
      <c r="B540" s="17"/>
      <c r="C540" s="17"/>
      <c r="D540" s="17"/>
      <c r="E540" s="17"/>
      <c r="F540" s="17"/>
      <c r="G540" s="17"/>
      <c r="H540" s="17"/>
      <c r="I540" s="16"/>
      <c r="J540" s="17"/>
      <c r="K540" s="17"/>
      <c r="L540" s="17"/>
      <c r="M540" s="17"/>
      <c r="N540" s="16"/>
      <c r="O540" s="17"/>
      <c r="P540" s="17"/>
      <c r="Q540" s="17"/>
      <c r="R540" s="17"/>
      <c r="S540" s="17"/>
      <c r="T540" s="17"/>
      <c r="U540" s="17"/>
      <c r="V540" s="16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</row>
    <row r="541" spans="1:166">
      <c r="A541" s="16"/>
      <c r="B541" s="17"/>
      <c r="C541" s="17"/>
      <c r="D541" s="17"/>
      <c r="E541" s="17"/>
      <c r="F541" s="17"/>
      <c r="G541" s="17"/>
      <c r="H541" s="17"/>
      <c r="I541" s="16"/>
      <c r="J541" s="17"/>
      <c r="K541" s="17"/>
      <c r="L541" s="17"/>
      <c r="M541" s="17"/>
      <c r="N541" s="16"/>
      <c r="O541" s="17"/>
      <c r="P541" s="17"/>
      <c r="Q541" s="17"/>
      <c r="R541" s="17"/>
      <c r="S541" s="17"/>
      <c r="T541" s="17"/>
      <c r="U541" s="17"/>
      <c r="V541" s="16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</row>
    <row r="542" spans="1:166">
      <c r="A542" s="16"/>
      <c r="B542" s="17"/>
      <c r="C542" s="17"/>
      <c r="D542" s="17"/>
      <c r="E542" s="17"/>
      <c r="F542" s="17"/>
      <c r="G542" s="17"/>
      <c r="H542" s="17"/>
      <c r="I542" s="16"/>
      <c r="J542" s="17"/>
      <c r="K542" s="17"/>
      <c r="L542" s="17"/>
      <c r="M542" s="17"/>
      <c r="N542" s="16"/>
      <c r="O542" s="17"/>
      <c r="P542" s="17"/>
      <c r="Q542" s="17"/>
      <c r="R542" s="17"/>
      <c r="S542" s="17"/>
      <c r="T542" s="17"/>
      <c r="U542" s="17"/>
      <c r="V542" s="16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</row>
    <row r="543" spans="1:166">
      <c r="A543" s="16"/>
      <c r="B543" s="17"/>
      <c r="C543" s="17"/>
      <c r="D543" s="17"/>
      <c r="E543" s="17"/>
      <c r="F543" s="17"/>
      <c r="G543" s="17"/>
      <c r="H543" s="17"/>
      <c r="I543" s="16"/>
      <c r="J543" s="17"/>
      <c r="K543" s="17"/>
      <c r="L543" s="17"/>
      <c r="M543" s="17"/>
      <c r="N543" s="16"/>
      <c r="O543" s="17"/>
      <c r="P543" s="17"/>
      <c r="Q543" s="17"/>
      <c r="R543" s="17"/>
      <c r="S543" s="17"/>
      <c r="T543" s="17"/>
      <c r="U543" s="17"/>
      <c r="V543" s="16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</row>
    <row r="544" spans="1:166">
      <c r="A544" s="16"/>
      <c r="B544" s="17"/>
      <c r="C544" s="17"/>
      <c r="D544" s="17"/>
      <c r="E544" s="17"/>
      <c r="F544" s="17"/>
      <c r="G544" s="17"/>
      <c r="H544" s="17"/>
      <c r="I544" s="16"/>
      <c r="J544" s="17"/>
      <c r="K544" s="17"/>
      <c r="L544" s="17"/>
      <c r="M544" s="17"/>
      <c r="N544" s="16"/>
      <c r="O544" s="17"/>
      <c r="P544" s="17"/>
      <c r="Q544" s="17"/>
      <c r="R544" s="17"/>
      <c r="S544" s="17"/>
      <c r="T544" s="17"/>
      <c r="U544" s="17"/>
      <c r="V544" s="16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</row>
    <row r="545" spans="1:166">
      <c r="A545" s="16"/>
      <c r="B545" s="17"/>
      <c r="C545" s="17"/>
      <c r="D545" s="17"/>
      <c r="E545" s="17"/>
      <c r="F545" s="17"/>
      <c r="G545" s="17"/>
      <c r="H545" s="17"/>
      <c r="I545" s="16"/>
      <c r="J545" s="17"/>
      <c r="K545" s="17"/>
      <c r="L545" s="17"/>
      <c r="M545" s="17"/>
      <c r="N545" s="16"/>
      <c r="O545" s="17"/>
      <c r="P545" s="17"/>
      <c r="Q545" s="17"/>
      <c r="R545" s="17"/>
      <c r="S545" s="17"/>
      <c r="T545" s="17"/>
      <c r="U545" s="17"/>
      <c r="V545" s="16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</row>
    <row r="546" spans="1:166">
      <c r="A546" s="16"/>
      <c r="B546" s="17"/>
      <c r="C546" s="17"/>
      <c r="D546" s="17"/>
      <c r="E546" s="17"/>
      <c r="F546" s="17"/>
      <c r="G546" s="17"/>
      <c r="H546" s="17"/>
      <c r="I546" s="16"/>
      <c r="J546" s="17"/>
      <c r="K546" s="17"/>
      <c r="L546" s="17"/>
      <c r="M546" s="17"/>
      <c r="N546" s="16"/>
      <c r="O546" s="17"/>
      <c r="P546" s="17"/>
      <c r="Q546" s="17"/>
      <c r="R546" s="17"/>
      <c r="S546" s="17"/>
      <c r="T546" s="17"/>
      <c r="U546" s="17"/>
      <c r="V546" s="16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</row>
    <row r="547" spans="1:166">
      <c r="A547" s="16"/>
      <c r="B547" s="17"/>
      <c r="C547" s="17"/>
      <c r="D547" s="17"/>
      <c r="E547" s="17"/>
      <c r="F547" s="17"/>
      <c r="G547" s="17"/>
      <c r="H547" s="17"/>
      <c r="I547" s="16"/>
      <c r="J547" s="17"/>
      <c r="K547" s="17"/>
      <c r="L547" s="17"/>
      <c r="M547" s="17"/>
      <c r="N547" s="16"/>
      <c r="O547" s="17"/>
      <c r="P547" s="17"/>
      <c r="Q547" s="17"/>
      <c r="R547" s="17"/>
      <c r="S547" s="17"/>
      <c r="T547" s="17"/>
      <c r="U547" s="17"/>
      <c r="V547" s="16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</row>
    <row r="548" spans="1:166">
      <c r="A548" s="16"/>
      <c r="B548" s="17"/>
      <c r="C548" s="17"/>
      <c r="D548" s="17"/>
      <c r="E548" s="17"/>
      <c r="F548" s="17"/>
      <c r="G548" s="17"/>
      <c r="H548" s="17"/>
      <c r="I548" s="16"/>
      <c r="J548" s="17"/>
      <c r="K548" s="17"/>
      <c r="L548" s="17"/>
      <c r="M548" s="17"/>
      <c r="N548" s="16"/>
      <c r="O548" s="17"/>
      <c r="P548" s="17"/>
      <c r="Q548" s="17"/>
      <c r="R548" s="17"/>
      <c r="S548" s="17"/>
      <c r="T548" s="17"/>
      <c r="U548" s="17"/>
      <c r="V548" s="16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</row>
    <row r="549" spans="1:166">
      <c r="A549" s="16"/>
      <c r="B549" s="17"/>
      <c r="C549" s="17"/>
      <c r="D549" s="17"/>
      <c r="E549" s="17"/>
      <c r="F549" s="17"/>
      <c r="G549" s="17"/>
      <c r="H549" s="17"/>
      <c r="I549" s="16"/>
      <c r="J549" s="17"/>
      <c r="K549" s="17"/>
      <c r="L549" s="17"/>
      <c r="M549" s="17"/>
      <c r="N549" s="16"/>
      <c r="O549" s="17"/>
      <c r="P549" s="17"/>
      <c r="Q549" s="17"/>
      <c r="R549" s="17"/>
      <c r="S549" s="17"/>
      <c r="T549" s="17"/>
      <c r="U549" s="17"/>
      <c r="V549" s="16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</row>
    <row r="550" spans="1:166">
      <c r="A550" s="16"/>
      <c r="B550" s="17"/>
      <c r="C550" s="17"/>
      <c r="D550" s="17"/>
      <c r="E550" s="17"/>
      <c r="F550" s="17"/>
      <c r="G550" s="17"/>
      <c r="H550" s="17"/>
      <c r="I550" s="16"/>
      <c r="J550" s="17"/>
      <c r="K550" s="17"/>
      <c r="L550" s="17"/>
      <c r="M550" s="17"/>
      <c r="N550" s="16"/>
      <c r="O550" s="17"/>
      <c r="P550" s="17"/>
      <c r="Q550" s="17"/>
      <c r="R550" s="17"/>
      <c r="S550" s="17"/>
      <c r="T550" s="17"/>
      <c r="U550" s="17"/>
      <c r="V550" s="16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</row>
    <row r="551" spans="1:166">
      <c r="A551" s="16"/>
      <c r="B551" s="17"/>
      <c r="C551" s="17"/>
      <c r="D551" s="17"/>
      <c r="E551" s="17"/>
      <c r="F551" s="17"/>
      <c r="G551" s="17"/>
      <c r="H551" s="17"/>
      <c r="I551" s="16"/>
      <c r="J551" s="17"/>
      <c r="K551" s="17"/>
      <c r="L551" s="17"/>
      <c r="M551" s="17"/>
      <c r="N551" s="16"/>
      <c r="O551" s="17"/>
      <c r="P551" s="17"/>
      <c r="Q551" s="17"/>
      <c r="R551" s="17"/>
      <c r="S551" s="17"/>
      <c r="T551" s="17"/>
      <c r="U551" s="17"/>
      <c r="V551" s="16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</row>
    <row r="552" spans="1:166">
      <c r="A552" s="16"/>
      <c r="B552" s="17"/>
      <c r="C552" s="17"/>
      <c r="D552" s="17"/>
      <c r="E552" s="17"/>
      <c r="F552" s="17"/>
      <c r="G552" s="17"/>
      <c r="H552" s="17"/>
      <c r="I552" s="16"/>
      <c r="J552" s="17"/>
      <c r="K552" s="17"/>
      <c r="L552" s="17"/>
      <c r="M552" s="17"/>
      <c r="N552" s="16"/>
      <c r="O552" s="17"/>
      <c r="P552" s="17"/>
      <c r="Q552" s="17"/>
      <c r="R552" s="17"/>
      <c r="S552" s="17"/>
      <c r="T552" s="17"/>
      <c r="U552" s="17"/>
      <c r="V552" s="16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</row>
    <row r="553" spans="1:166">
      <c r="A553" s="16"/>
      <c r="B553" s="17"/>
      <c r="C553" s="17"/>
      <c r="D553" s="17"/>
      <c r="E553" s="17"/>
      <c r="F553" s="17"/>
      <c r="G553" s="17"/>
      <c r="H553" s="17"/>
      <c r="I553" s="16"/>
      <c r="J553" s="17"/>
      <c r="K553" s="17"/>
      <c r="L553" s="17"/>
      <c r="M553" s="17"/>
      <c r="N553" s="16"/>
      <c r="O553" s="17"/>
      <c r="P553" s="17"/>
      <c r="Q553" s="17"/>
      <c r="R553" s="17"/>
      <c r="S553" s="17"/>
      <c r="T553" s="17"/>
      <c r="U553" s="17"/>
      <c r="V553" s="16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</row>
    <row r="554" spans="1:166">
      <c r="A554" s="16"/>
      <c r="B554" s="17"/>
      <c r="C554" s="17"/>
      <c r="D554" s="17"/>
      <c r="E554" s="17"/>
      <c r="F554" s="17"/>
      <c r="G554" s="17"/>
      <c r="H554" s="17"/>
      <c r="I554" s="16"/>
      <c r="J554" s="17"/>
      <c r="K554" s="17"/>
      <c r="L554" s="17"/>
      <c r="M554" s="17"/>
      <c r="N554" s="16"/>
      <c r="O554" s="17"/>
      <c r="P554" s="17"/>
      <c r="Q554" s="17"/>
      <c r="R554" s="17"/>
      <c r="S554" s="17"/>
      <c r="T554" s="17"/>
      <c r="U554" s="17"/>
      <c r="V554" s="16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</row>
    <row r="555" spans="1:166">
      <c r="A555" s="16"/>
      <c r="B555" s="17"/>
      <c r="C555" s="17"/>
      <c r="D555" s="17"/>
      <c r="E555" s="17"/>
      <c r="F555" s="17"/>
      <c r="G555" s="17"/>
      <c r="H555" s="17"/>
      <c r="I555" s="16"/>
      <c r="J555" s="17"/>
      <c r="K555" s="17"/>
      <c r="L555" s="17"/>
      <c r="M555" s="17"/>
      <c r="N555" s="16"/>
      <c r="O555" s="17"/>
      <c r="P555" s="17"/>
      <c r="Q555" s="17"/>
      <c r="R555" s="17"/>
      <c r="S555" s="17"/>
      <c r="T555" s="17"/>
      <c r="U555" s="17"/>
      <c r="V555" s="16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</row>
    <row r="556" spans="1:166">
      <c r="A556" s="16"/>
      <c r="B556" s="17"/>
      <c r="C556" s="17"/>
      <c r="D556" s="17"/>
      <c r="E556" s="17"/>
      <c r="F556" s="17"/>
      <c r="G556" s="17"/>
      <c r="H556" s="17"/>
      <c r="I556" s="16"/>
      <c r="J556" s="17"/>
      <c r="K556" s="17"/>
      <c r="L556" s="17"/>
      <c r="M556" s="17"/>
      <c r="N556" s="16"/>
      <c r="O556" s="17"/>
      <c r="P556" s="17"/>
      <c r="Q556" s="17"/>
      <c r="R556" s="17"/>
      <c r="S556" s="17"/>
      <c r="T556" s="17"/>
      <c r="U556" s="17"/>
      <c r="V556" s="16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</row>
    <row r="557" spans="1:166">
      <c r="A557" s="16"/>
      <c r="B557" s="17"/>
      <c r="C557" s="17"/>
      <c r="D557" s="17"/>
      <c r="E557" s="17"/>
      <c r="F557" s="17"/>
      <c r="G557" s="17"/>
      <c r="H557" s="17"/>
      <c r="I557" s="16"/>
      <c r="J557" s="17"/>
      <c r="K557" s="17"/>
      <c r="L557" s="17"/>
      <c r="M557" s="17"/>
      <c r="N557" s="16"/>
      <c r="O557" s="17"/>
      <c r="P557" s="17"/>
      <c r="Q557" s="17"/>
      <c r="R557" s="17"/>
      <c r="S557" s="17"/>
      <c r="T557" s="17"/>
      <c r="U557" s="17"/>
      <c r="V557" s="16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</row>
    <row r="558" spans="1:166">
      <c r="A558" s="16"/>
      <c r="B558" s="17"/>
      <c r="C558" s="17"/>
      <c r="D558" s="17"/>
      <c r="E558" s="17"/>
      <c r="F558" s="17"/>
      <c r="G558" s="17"/>
      <c r="H558" s="17"/>
      <c r="I558" s="16"/>
      <c r="J558" s="17"/>
      <c r="K558" s="17"/>
      <c r="L558" s="17"/>
      <c r="M558" s="17"/>
      <c r="N558" s="16"/>
      <c r="O558" s="17"/>
      <c r="P558" s="17"/>
      <c r="Q558" s="17"/>
      <c r="R558" s="17"/>
      <c r="S558" s="17"/>
      <c r="T558" s="17"/>
      <c r="U558" s="17"/>
      <c r="V558" s="16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</row>
    <row r="559" spans="1:166">
      <c r="A559" s="16"/>
      <c r="B559" s="17"/>
      <c r="C559" s="17"/>
      <c r="D559" s="17"/>
      <c r="E559" s="17"/>
      <c r="F559" s="17"/>
      <c r="G559" s="17"/>
      <c r="H559" s="17"/>
      <c r="I559" s="16"/>
      <c r="J559" s="17"/>
      <c r="K559" s="17"/>
      <c r="L559" s="17"/>
      <c r="M559" s="17"/>
      <c r="N559" s="16"/>
      <c r="O559" s="17"/>
      <c r="P559" s="17"/>
      <c r="Q559" s="17"/>
      <c r="R559" s="17"/>
      <c r="S559" s="17"/>
      <c r="T559" s="17"/>
      <c r="U559" s="17"/>
      <c r="V559" s="16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</row>
    <row r="560" spans="1:166">
      <c r="A560" s="16"/>
      <c r="B560" s="17"/>
      <c r="C560" s="17"/>
      <c r="D560" s="17"/>
      <c r="E560" s="17"/>
      <c r="F560" s="17"/>
      <c r="G560" s="17"/>
      <c r="H560" s="17"/>
      <c r="I560" s="16"/>
      <c r="J560" s="17"/>
      <c r="K560" s="17"/>
      <c r="L560" s="17"/>
      <c r="M560" s="17"/>
      <c r="N560" s="16"/>
      <c r="O560" s="17"/>
      <c r="P560" s="17"/>
      <c r="Q560" s="17"/>
      <c r="R560" s="17"/>
      <c r="S560" s="17"/>
      <c r="T560" s="17"/>
      <c r="U560" s="17"/>
      <c r="V560" s="16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</row>
    <row r="561" spans="1:166">
      <c r="A561" s="16"/>
      <c r="B561" s="17"/>
      <c r="C561" s="17"/>
      <c r="D561" s="17"/>
      <c r="E561" s="17"/>
      <c r="F561" s="17"/>
      <c r="G561" s="17"/>
      <c r="H561" s="17"/>
      <c r="I561" s="16"/>
      <c r="J561" s="17"/>
      <c r="K561" s="17"/>
      <c r="L561" s="17"/>
      <c r="M561" s="17"/>
      <c r="N561" s="16"/>
      <c r="O561" s="17"/>
      <c r="P561" s="17"/>
      <c r="Q561" s="17"/>
      <c r="R561" s="17"/>
      <c r="S561" s="17"/>
      <c r="T561" s="17"/>
      <c r="U561" s="17"/>
      <c r="V561" s="16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</row>
    <row r="562" spans="1:166">
      <c r="A562" s="16"/>
      <c r="B562" s="17"/>
      <c r="C562" s="17"/>
      <c r="D562" s="17"/>
      <c r="E562" s="17"/>
      <c r="F562" s="17"/>
      <c r="G562" s="17"/>
      <c r="H562" s="17"/>
      <c r="I562" s="16"/>
      <c r="J562" s="17"/>
      <c r="K562" s="17"/>
      <c r="L562" s="17"/>
      <c r="M562" s="17"/>
      <c r="N562" s="16"/>
      <c r="O562" s="17"/>
      <c r="P562" s="17"/>
      <c r="Q562" s="17"/>
      <c r="R562" s="17"/>
      <c r="S562" s="17"/>
      <c r="T562" s="17"/>
      <c r="U562" s="17"/>
      <c r="V562" s="16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</row>
    <row r="563" spans="1:166">
      <c r="A563" s="16"/>
      <c r="B563" s="17"/>
      <c r="C563" s="17"/>
      <c r="D563" s="17"/>
      <c r="E563" s="17"/>
      <c r="F563" s="17"/>
      <c r="G563" s="17"/>
      <c r="H563" s="17"/>
      <c r="I563" s="16"/>
      <c r="J563" s="17"/>
      <c r="K563" s="17"/>
      <c r="L563" s="17"/>
      <c r="M563" s="17"/>
      <c r="N563" s="16"/>
      <c r="O563" s="17"/>
      <c r="P563" s="17"/>
      <c r="Q563" s="17"/>
      <c r="R563" s="17"/>
      <c r="S563" s="17"/>
      <c r="T563" s="17"/>
      <c r="U563" s="17"/>
      <c r="V563" s="16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</row>
    <row r="564" spans="1:166">
      <c r="A564" s="16"/>
      <c r="B564" s="17"/>
      <c r="C564" s="17"/>
      <c r="D564" s="17"/>
      <c r="E564" s="17"/>
      <c r="F564" s="17"/>
      <c r="G564" s="17"/>
      <c r="H564" s="17"/>
      <c r="I564" s="16"/>
      <c r="J564" s="17"/>
      <c r="K564" s="17"/>
      <c r="L564" s="17"/>
      <c r="M564" s="17"/>
      <c r="N564" s="16"/>
      <c r="O564" s="17"/>
      <c r="P564" s="17"/>
      <c r="Q564" s="17"/>
      <c r="R564" s="17"/>
      <c r="S564" s="17"/>
      <c r="T564" s="17"/>
      <c r="U564" s="17"/>
      <c r="V564" s="16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</row>
    <row r="565" spans="1:166">
      <c r="A565" s="16"/>
      <c r="B565" s="17"/>
      <c r="C565" s="17"/>
      <c r="D565" s="17"/>
      <c r="E565" s="17"/>
      <c r="F565" s="17"/>
      <c r="G565" s="17"/>
      <c r="H565" s="17"/>
      <c r="I565" s="16"/>
      <c r="J565" s="17"/>
      <c r="K565" s="17"/>
      <c r="L565" s="17"/>
      <c r="M565" s="17"/>
      <c r="N565" s="16"/>
      <c r="O565" s="17"/>
      <c r="P565" s="17"/>
      <c r="Q565" s="17"/>
      <c r="R565" s="17"/>
      <c r="S565" s="17"/>
      <c r="T565" s="17"/>
      <c r="U565" s="17"/>
      <c r="V565" s="16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</row>
    <row r="566" spans="1:166">
      <c r="A566" s="16"/>
      <c r="B566" s="17"/>
      <c r="C566" s="17"/>
      <c r="D566" s="17"/>
      <c r="E566" s="17"/>
      <c r="F566" s="17"/>
      <c r="G566" s="17"/>
      <c r="H566" s="17"/>
      <c r="I566" s="16"/>
      <c r="J566" s="17"/>
      <c r="K566" s="17"/>
      <c r="L566" s="17"/>
      <c r="M566" s="17"/>
      <c r="N566" s="16"/>
      <c r="O566" s="17"/>
      <c r="P566" s="17"/>
      <c r="Q566" s="17"/>
      <c r="R566" s="17"/>
      <c r="S566" s="17"/>
      <c r="T566" s="17"/>
      <c r="U566" s="17"/>
      <c r="V566" s="16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</row>
    <row r="567" spans="1:166">
      <c r="A567" s="16"/>
      <c r="B567" s="17"/>
      <c r="C567" s="17"/>
      <c r="D567" s="17"/>
      <c r="E567" s="17"/>
      <c r="F567" s="17"/>
      <c r="G567" s="17"/>
      <c r="H567" s="17"/>
      <c r="I567" s="16"/>
      <c r="J567" s="17"/>
      <c r="K567" s="17"/>
      <c r="L567" s="17"/>
      <c r="M567" s="17"/>
      <c r="N567" s="16"/>
      <c r="O567" s="17"/>
      <c r="P567" s="17"/>
      <c r="Q567" s="17"/>
      <c r="R567" s="17"/>
      <c r="S567" s="17"/>
      <c r="T567" s="17"/>
      <c r="U567" s="17"/>
      <c r="V567" s="16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</row>
    <row r="568" spans="1:166">
      <c r="A568" s="16"/>
      <c r="B568" s="17"/>
      <c r="C568" s="17"/>
      <c r="D568" s="17"/>
      <c r="E568" s="17"/>
      <c r="F568" s="17"/>
      <c r="G568" s="17"/>
      <c r="H568" s="17"/>
      <c r="I568" s="16"/>
      <c r="J568" s="17"/>
      <c r="K568" s="17"/>
      <c r="L568" s="17"/>
      <c r="M568" s="17"/>
      <c r="N568" s="16"/>
      <c r="O568" s="17"/>
      <c r="P568" s="17"/>
      <c r="Q568" s="17"/>
      <c r="R568" s="17"/>
      <c r="S568" s="17"/>
      <c r="T568" s="17"/>
      <c r="U568" s="17"/>
      <c r="V568" s="16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</row>
    <row r="569" spans="1:166">
      <c r="A569" s="16"/>
      <c r="B569" s="17"/>
      <c r="C569" s="17"/>
      <c r="D569" s="17"/>
      <c r="E569" s="17"/>
      <c r="F569" s="17"/>
      <c r="G569" s="17"/>
      <c r="H569" s="17"/>
      <c r="I569" s="16"/>
      <c r="J569" s="17"/>
      <c r="K569" s="17"/>
      <c r="L569" s="17"/>
      <c r="M569" s="17"/>
      <c r="N569" s="16"/>
      <c r="O569" s="17"/>
      <c r="P569" s="17"/>
      <c r="Q569" s="17"/>
      <c r="R569" s="17"/>
      <c r="S569" s="17"/>
      <c r="T569" s="17"/>
      <c r="U569" s="17"/>
      <c r="V569" s="16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</row>
    <row r="570" spans="1:166">
      <c r="A570" s="16"/>
      <c r="B570" s="17"/>
      <c r="C570" s="17"/>
      <c r="D570" s="17"/>
      <c r="E570" s="17"/>
      <c r="F570" s="17"/>
      <c r="G570" s="17"/>
      <c r="H570" s="17"/>
      <c r="I570" s="16"/>
      <c r="J570" s="17"/>
      <c r="K570" s="17"/>
      <c r="L570" s="17"/>
      <c r="M570" s="17"/>
      <c r="N570" s="16"/>
      <c r="O570" s="17"/>
      <c r="P570" s="17"/>
      <c r="Q570" s="17"/>
      <c r="R570" s="17"/>
      <c r="S570" s="17"/>
      <c r="T570" s="17"/>
      <c r="U570" s="17"/>
      <c r="V570" s="16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</row>
    <row r="571" spans="1:166">
      <c r="A571" s="16"/>
      <c r="B571" s="17"/>
      <c r="C571" s="17"/>
      <c r="D571" s="17"/>
      <c r="E571" s="17"/>
      <c r="F571" s="17"/>
      <c r="G571" s="17"/>
      <c r="H571" s="17"/>
      <c r="I571" s="16"/>
      <c r="J571" s="17"/>
      <c r="K571" s="17"/>
      <c r="L571" s="17"/>
      <c r="M571" s="17"/>
      <c r="N571" s="16"/>
      <c r="O571" s="17"/>
      <c r="P571" s="17"/>
      <c r="Q571" s="17"/>
      <c r="R571" s="17"/>
      <c r="S571" s="17"/>
      <c r="T571" s="17"/>
      <c r="U571" s="17"/>
      <c r="V571" s="16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</row>
    <row r="572" spans="1:166">
      <c r="A572" s="16"/>
      <c r="B572" s="17"/>
      <c r="C572" s="17"/>
      <c r="D572" s="17"/>
      <c r="E572" s="17"/>
      <c r="F572" s="17"/>
      <c r="G572" s="17"/>
      <c r="H572" s="17"/>
      <c r="I572" s="16"/>
      <c r="J572" s="17"/>
      <c r="K572" s="17"/>
      <c r="L572" s="17"/>
      <c r="M572" s="17"/>
      <c r="N572" s="16"/>
      <c r="O572" s="17"/>
      <c r="P572" s="17"/>
      <c r="Q572" s="17"/>
      <c r="R572" s="17"/>
      <c r="S572" s="17"/>
      <c r="T572" s="17"/>
      <c r="U572" s="17"/>
      <c r="V572" s="16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</row>
    <row r="573" spans="1:166">
      <c r="A573" s="16"/>
      <c r="B573" s="17"/>
      <c r="C573" s="17"/>
      <c r="D573" s="17"/>
      <c r="E573" s="17"/>
      <c r="F573" s="17"/>
      <c r="G573" s="17"/>
      <c r="H573" s="17"/>
      <c r="I573" s="16"/>
      <c r="J573" s="17"/>
      <c r="K573" s="17"/>
      <c r="L573" s="17"/>
      <c r="M573" s="17"/>
      <c r="N573" s="16"/>
      <c r="O573" s="17"/>
      <c r="P573" s="17"/>
      <c r="Q573" s="17"/>
      <c r="R573" s="17"/>
      <c r="S573" s="17"/>
      <c r="T573" s="17"/>
      <c r="U573" s="17"/>
      <c r="V573" s="16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</row>
    <row r="574" spans="1:166">
      <c r="A574" s="16"/>
      <c r="B574" s="17"/>
      <c r="C574" s="17"/>
      <c r="D574" s="17"/>
      <c r="E574" s="17"/>
      <c r="F574" s="17"/>
      <c r="G574" s="17"/>
      <c r="H574" s="17"/>
      <c r="I574" s="16"/>
      <c r="J574" s="17"/>
      <c r="K574" s="17"/>
      <c r="L574" s="17"/>
      <c r="M574" s="17"/>
      <c r="N574" s="16"/>
      <c r="O574" s="17"/>
      <c r="P574" s="17"/>
      <c r="Q574" s="17"/>
      <c r="R574" s="17"/>
      <c r="S574" s="17"/>
      <c r="T574" s="17"/>
      <c r="U574" s="17"/>
      <c r="V574" s="16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</row>
    <row r="575" spans="1:166">
      <c r="A575" s="16"/>
      <c r="B575" s="17"/>
      <c r="C575" s="17"/>
      <c r="D575" s="17"/>
      <c r="E575" s="17"/>
      <c r="F575" s="17"/>
      <c r="G575" s="17"/>
      <c r="H575" s="17"/>
      <c r="I575" s="16"/>
      <c r="J575" s="17"/>
      <c r="K575" s="17"/>
      <c r="L575" s="17"/>
      <c r="M575" s="17"/>
      <c r="N575" s="16"/>
      <c r="O575" s="17"/>
      <c r="P575" s="17"/>
      <c r="Q575" s="17"/>
      <c r="R575" s="17"/>
      <c r="S575" s="17"/>
      <c r="T575" s="17"/>
      <c r="U575" s="17"/>
      <c r="V575" s="16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</row>
    <row r="576" spans="1:166">
      <c r="A576" s="16"/>
      <c r="B576" s="17"/>
      <c r="C576" s="17"/>
      <c r="D576" s="17"/>
      <c r="E576" s="17"/>
      <c r="F576" s="17"/>
      <c r="G576" s="17"/>
      <c r="H576" s="17"/>
      <c r="I576" s="16"/>
      <c r="J576" s="17"/>
      <c r="K576" s="17"/>
      <c r="L576" s="17"/>
      <c r="M576" s="17"/>
      <c r="N576" s="16"/>
      <c r="O576" s="17"/>
      <c r="P576" s="17"/>
      <c r="Q576" s="17"/>
      <c r="R576" s="17"/>
      <c r="S576" s="17"/>
      <c r="T576" s="17"/>
      <c r="U576" s="17"/>
      <c r="V576" s="16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</row>
    <row r="577" spans="1:166">
      <c r="A577" s="16"/>
      <c r="B577" s="17"/>
      <c r="C577" s="17"/>
      <c r="D577" s="17"/>
      <c r="E577" s="17"/>
      <c r="F577" s="17"/>
      <c r="G577" s="17"/>
      <c r="H577" s="17"/>
      <c r="I577" s="16"/>
      <c r="J577" s="17"/>
      <c r="K577" s="17"/>
      <c r="L577" s="17"/>
      <c r="M577" s="17"/>
      <c r="N577" s="16"/>
      <c r="O577" s="17"/>
      <c r="P577" s="17"/>
      <c r="Q577" s="17"/>
      <c r="R577" s="17"/>
      <c r="S577" s="17"/>
      <c r="T577" s="17"/>
      <c r="U577" s="17"/>
      <c r="V577" s="16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</row>
    <row r="578" spans="1:166">
      <c r="A578" s="16"/>
      <c r="B578" s="17"/>
      <c r="C578" s="17"/>
      <c r="D578" s="17"/>
      <c r="E578" s="17"/>
      <c r="F578" s="17"/>
      <c r="G578" s="17"/>
      <c r="H578" s="17"/>
      <c r="I578" s="16"/>
      <c r="J578" s="17"/>
      <c r="K578" s="17"/>
      <c r="L578" s="17"/>
      <c r="M578" s="17"/>
      <c r="N578" s="16"/>
      <c r="O578" s="17"/>
      <c r="P578" s="17"/>
      <c r="Q578" s="17"/>
      <c r="R578" s="17"/>
      <c r="S578" s="17"/>
      <c r="T578" s="17"/>
      <c r="U578" s="17"/>
      <c r="V578" s="16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</row>
    <row r="579" spans="1:166">
      <c r="A579" s="16"/>
      <c r="B579" s="17"/>
      <c r="C579" s="17"/>
      <c r="D579" s="17"/>
      <c r="E579" s="17"/>
      <c r="F579" s="17"/>
      <c r="G579" s="17"/>
      <c r="H579" s="17"/>
      <c r="I579" s="16"/>
      <c r="J579" s="17"/>
      <c r="K579" s="17"/>
      <c r="L579" s="17"/>
      <c r="M579" s="17"/>
      <c r="N579" s="16"/>
      <c r="O579" s="17"/>
      <c r="P579" s="17"/>
      <c r="Q579" s="17"/>
      <c r="R579" s="17"/>
      <c r="S579" s="17"/>
      <c r="T579" s="17"/>
      <c r="U579" s="17"/>
      <c r="V579" s="16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</row>
    <row r="580" spans="1:166">
      <c r="A580" s="16"/>
      <c r="B580" s="17"/>
      <c r="C580" s="17"/>
      <c r="D580" s="17"/>
      <c r="E580" s="17"/>
      <c r="F580" s="17"/>
      <c r="G580" s="17"/>
      <c r="H580" s="17"/>
      <c r="I580" s="16"/>
      <c r="J580" s="17"/>
      <c r="K580" s="17"/>
      <c r="L580" s="17"/>
      <c r="M580" s="17"/>
      <c r="N580" s="16"/>
      <c r="O580" s="17"/>
      <c r="P580" s="17"/>
      <c r="Q580" s="17"/>
      <c r="R580" s="17"/>
      <c r="S580" s="17"/>
      <c r="T580" s="17"/>
      <c r="U580" s="17"/>
      <c r="V580" s="16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</row>
    <row r="581" spans="1:166">
      <c r="A581" s="16"/>
      <c r="B581" s="17"/>
      <c r="C581" s="17"/>
      <c r="D581" s="17"/>
      <c r="E581" s="17"/>
      <c r="F581" s="17"/>
      <c r="G581" s="17"/>
      <c r="H581" s="17"/>
      <c r="I581" s="16"/>
      <c r="J581" s="17"/>
      <c r="K581" s="17"/>
      <c r="L581" s="17"/>
      <c r="M581" s="17"/>
      <c r="N581" s="16"/>
      <c r="O581" s="17"/>
      <c r="P581" s="17"/>
      <c r="Q581" s="17"/>
      <c r="R581" s="17"/>
      <c r="S581" s="17"/>
      <c r="T581" s="17"/>
      <c r="U581" s="17"/>
      <c r="V581" s="16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</row>
    <row r="582" spans="1:166">
      <c r="A582" s="16"/>
      <c r="B582" s="17"/>
      <c r="C582" s="17"/>
      <c r="D582" s="17"/>
      <c r="E582" s="17"/>
      <c r="F582" s="17"/>
      <c r="G582" s="17"/>
      <c r="H582" s="17"/>
      <c r="I582" s="16"/>
      <c r="J582" s="17"/>
      <c r="K582" s="17"/>
      <c r="L582" s="17"/>
      <c r="M582" s="17"/>
      <c r="N582" s="16"/>
      <c r="O582" s="17"/>
      <c r="P582" s="17"/>
      <c r="Q582" s="17"/>
      <c r="R582" s="17"/>
      <c r="S582" s="17"/>
      <c r="T582" s="17"/>
      <c r="U582" s="17"/>
      <c r="V582" s="16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</row>
    <row r="583" spans="1:166">
      <c r="A583" s="16"/>
      <c r="B583" s="17"/>
      <c r="C583" s="17"/>
      <c r="D583" s="17"/>
      <c r="E583" s="17"/>
      <c r="F583" s="17"/>
      <c r="G583" s="17"/>
      <c r="H583" s="17"/>
      <c r="I583" s="16"/>
      <c r="J583" s="17"/>
      <c r="K583" s="17"/>
      <c r="L583" s="17"/>
      <c r="M583" s="17"/>
      <c r="N583" s="16"/>
      <c r="O583" s="17"/>
      <c r="P583" s="17"/>
      <c r="Q583" s="17"/>
      <c r="R583" s="17"/>
      <c r="S583" s="17"/>
      <c r="T583" s="17"/>
      <c r="U583" s="17"/>
      <c r="V583" s="16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</row>
    <row r="584" spans="1:166">
      <c r="A584" s="16"/>
      <c r="B584" s="17"/>
      <c r="C584" s="17"/>
      <c r="D584" s="17"/>
      <c r="E584" s="17"/>
      <c r="F584" s="17"/>
      <c r="G584" s="17"/>
      <c r="H584" s="17"/>
      <c r="I584" s="16"/>
      <c r="J584" s="17"/>
      <c r="K584" s="17"/>
      <c r="L584" s="17"/>
      <c r="M584" s="17"/>
      <c r="N584" s="16"/>
      <c r="O584" s="17"/>
      <c r="P584" s="17"/>
      <c r="Q584" s="17"/>
      <c r="R584" s="17"/>
      <c r="S584" s="17"/>
      <c r="T584" s="17"/>
      <c r="U584" s="17"/>
      <c r="V584" s="16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</row>
    <row r="585" spans="1:166">
      <c r="A585" s="16"/>
      <c r="B585" s="17"/>
      <c r="C585" s="17"/>
      <c r="D585" s="17"/>
      <c r="E585" s="17"/>
      <c r="F585" s="17"/>
      <c r="G585" s="17"/>
      <c r="H585" s="17"/>
      <c r="I585" s="16"/>
      <c r="J585" s="17"/>
      <c r="K585" s="17"/>
      <c r="L585" s="17"/>
      <c r="M585" s="17"/>
      <c r="N585" s="16"/>
      <c r="O585" s="17"/>
      <c r="P585" s="17"/>
      <c r="Q585" s="17"/>
      <c r="R585" s="17"/>
      <c r="S585" s="17"/>
      <c r="T585" s="17"/>
      <c r="U585" s="17"/>
      <c r="V585" s="16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</row>
    <row r="586" spans="1:166">
      <c r="A586" s="16"/>
      <c r="B586" s="17"/>
      <c r="C586" s="17"/>
      <c r="D586" s="17"/>
      <c r="E586" s="17"/>
      <c r="F586" s="17"/>
      <c r="G586" s="17"/>
      <c r="H586" s="17"/>
      <c r="I586" s="16"/>
      <c r="J586" s="17"/>
      <c r="K586" s="17"/>
      <c r="L586" s="17"/>
      <c r="M586" s="17"/>
      <c r="N586" s="16"/>
      <c r="O586" s="17"/>
      <c r="P586" s="17"/>
      <c r="Q586" s="17"/>
      <c r="R586" s="17"/>
      <c r="S586" s="17"/>
      <c r="T586" s="17"/>
      <c r="U586" s="17"/>
      <c r="V586" s="16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</row>
    <row r="587" spans="1:166">
      <c r="A587" s="16"/>
      <c r="B587" s="17"/>
      <c r="C587" s="17"/>
      <c r="D587" s="17"/>
      <c r="E587" s="17"/>
      <c r="F587" s="17"/>
      <c r="G587" s="17"/>
      <c r="H587" s="17"/>
      <c r="I587" s="16"/>
      <c r="J587" s="17"/>
      <c r="K587" s="17"/>
      <c r="L587" s="17"/>
      <c r="M587" s="17"/>
      <c r="N587" s="16"/>
      <c r="O587" s="17"/>
      <c r="P587" s="17"/>
      <c r="Q587" s="17"/>
      <c r="R587" s="17"/>
      <c r="S587" s="17"/>
      <c r="T587" s="17"/>
      <c r="U587" s="17"/>
      <c r="V587" s="16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</row>
    <row r="588" spans="1:166">
      <c r="A588" s="16"/>
      <c r="B588" s="17"/>
      <c r="C588" s="17"/>
      <c r="D588" s="17"/>
      <c r="E588" s="17"/>
      <c r="F588" s="17"/>
      <c r="G588" s="17"/>
      <c r="H588" s="17"/>
      <c r="I588" s="16"/>
      <c r="J588" s="17"/>
      <c r="K588" s="17"/>
      <c r="L588" s="17"/>
      <c r="M588" s="17"/>
      <c r="N588" s="16"/>
      <c r="O588" s="17"/>
      <c r="P588" s="17"/>
      <c r="Q588" s="17"/>
      <c r="R588" s="17"/>
      <c r="S588" s="17"/>
      <c r="T588" s="17"/>
      <c r="U588" s="17"/>
      <c r="V588" s="16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</row>
    <row r="589" spans="1:166">
      <c r="A589" s="16"/>
      <c r="B589" s="17"/>
      <c r="C589" s="17"/>
      <c r="D589" s="17"/>
      <c r="E589" s="17"/>
      <c r="F589" s="17"/>
      <c r="G589" s="17"/>
      <c r="H589" s="17"/>
      <c r="I589" s="16"/>
      <c r="J589" s="17"/>
      <c r="K589" s="17"/>
      <c r="L589" s="17"/>
      <c r="M589" s="17"/>
      <c r="N589" s="16"/>
      <c r="O589" s="17"/>
      <c r="P589" s="17"/>
      <c r="Q589" s="17"/>
      <c r="R589" s="17"/>
      <c r="S589" s="17"/>
      <c r="T589" s="17"/>
      <c r="U589" s="17"/>
      <c r="V589" s="16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</row>
    <row r="590" spans="1:166">
      <c r="A590" s="16"/>
      <c r="B590" s="17"/>
      <c r="C590" s="17"/>
      <c r="D590" s="17"/>
      <c r="E590" s="17"/>
      <c r="F590" s="17"/>
      <c r="G590" s="17"/>
      <c r="H590" s="17"/>
      <c r="I590" s="16"/>
      <c r="J590" s="17"/>
      <c r="K590" s="17"/>
      <c r="L590" s="17"/>
      <c r="M590" s="17"/>
      <c r="N590" s="16"/>
      <c r="O590" s="17"/>
      <c r="P590" s="17"/>
      <c r="Q590" s="17"/>
      <c r="R590" s="17"/>
      <c r="S590" s="17"/>
      <c r="T590" s="17"/>
      <c r="U590" s="17"/>
      <c r="V590" s="16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</row>
    <row r="591" spans="1:166">
      <c r="A591" s="16"/>
      <c r="B591" s="17"/>
      <c r="C591" s="17"/>
      <c r="D591" s="17"/>
      <c r="E591" s="17"/>
      <c r="F591" s="17"/>
      <c r="G591" s="17"/>
      <c r="H591" s="17"/>
      <c r="I591" s="16"/>
      <c r="J591" s="17"/>
      <c r="K591" s="17"/>
      <c r="L591" s="17"/>
      <c r="M591" s="17"/>
      <c r="N591" s="16"/>
      <c r="O591" s="17"/>
      <c r="P591" s="17"/>
      <c r="Q591" s="17"/>
      <c r="R591" s="17"/>
      <c r="S591" s="17"/>
      <c r="T591" s="17"/>
      <c r="U591" s="17"/>
      <c r="V591" s="16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</row>
    <row r="592" spans="1:166">
      <c r="A592" s="16"/>
      <c r="B592" s="17"/>
      <c r="C592" s="17"/>
      <c r="D592" s="17"/>
      <c r="E592" s="17"/>
      <c r="F592" s="17"/>
      <c r="G592" s="17"/>
      <c r="H592" s="17"/>
      <c r="I592" s="16"/>
      <c r="J592" s="17"/>
      <c r="K592" s="17"/>
      <c r="L592" s="17"/>
      <c r="M592" s="17"/>
      <c r="N592" s="16"/>
      <c r="O592" s="17"/>
      <c r="P592" s="17"/>
      <c r="Q592" s="17"/>
      <c r="R592" s="17"/>
      <c r="S592" s="17"/>
      <c r="T592" s="17"/>
      <c r="U592" s="17"/>
      <c r="V592" s="16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</row>
    <row r="593" spans="1:166">
      <c r="A593" s="16"/>
      <c r="B593" s="17"/>
      <c r="C593" s="17"/>
      <c r="D593" s="17"/>
      <c r="E593" s="17"/>
      <c r="F593" s="17"/>
      <c r="G593" s="17"/>
      <c r="H593" s="17"/>
      <c r="I593" s="16"/>
      <c r="J593" s="17"/>
      <c r="K593" s="17"/>
      <c r="L593" s="17"/>
      <c r="M593" s="17"/>
      <c r="N593" s="16"/>
      <c r="O593" s="17"/>
      <c r="P593" s="17"/>
      <c r="Q593" s="17"/>
      <c r="R593" s="17"/>
      <c r="S593" s="17"/>
      <c r="T593" s="17"/>
      <c r="U593" s="17"/>
      <c r="V593" s="16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</row>
    <row r="594" spans="1:166">
      <c r="A594" s="16"/>
      <c r="B594" s="17"/>
      <c r="C594" s="17"/>
      <c r="D594" s="17"/>
      <c r="E594" s="17"/>
      <c r="F594" s="17"/>
      <c r="G594" s="17"/>
      <c r="H594" s="17"/>
      <c r="I594" s="16"/>
      <c r="J594" s="17"/>
      <c r="K594" s="17"/>
      <c r="L594" s="17"/>
      <c r="M594" s="17"/>
      <c r="N594" s="16"/>
      <c r="O594" s="17"/>
      <c r="P594" s="17"/>
      <c r="Q594" s="17"/>
      <c r="R594" s="17"/>
      <c r="S594" s="17"/>
      <c r="T594" s="17"/>
      <c r="U594" s="17"/>
      <c r="V594" s="16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</row>
    <row r="595" spans="1:166">
      <c r="A595" s="16"/>
      <c r="B595" s="17"/>
      <c r="C595" s="17"/>
      <c r="D595" s="17"/>
      <c r="E595" s="17"/>
      <c r="F595" s="17"/>
      <c r="G595" s="17"/>
      <c r="H595" s="17"/>
      <c r="I595" s="16"/>
      <c r="J595" s="17"/>
      <c r="K595" s="17"/>
      <c r="L595" s="17"/>
      <c r="M595" s="17"/>
      <c r="N595" s="16"/>
      <c r="O595" s="17"/>
      <c r="P595" s="17"/>
      <c r="Q595" s="17"/>
      <c r="R595" s="17"/>
      <c r="S595" s="17"/>
      <c r="T595" s="17"/>
      <c r="U595" s="17"/>
      <c r="V595" s="16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</row>
    <row r="596" spans="1:166">
      <c r="A596" s="16"/>
      <c r="B596" s="17"/>
      <c r="C596" s="17"/>
      <c r="D596" s="17"/>
      <c r="E596" s="17"/>
      <c r="F596" s="17"/>
      <c r="G596" s="17"/>
      <c r="H596" s="17"/>
      <c r="I596" s="16"/>
      <c r="J596" s="17"/>
      <c r="K596" s="17"/>
      <c r="L596" s="17"/>
      <c r="M596" s="17"/>
      <c r="N596" s="16"/>
      <c r="O596" s="17"/>
      <c r="P596" s="17"/>
      <c r="Q596" s="17"/>
      <c r="R596" s="17"/>
      <c r="S596" s="17"/>
      <c r="T596" s="17"/>
      <c r="U596" s="17"/>
      <c r="V596" s="16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</row>
    <row r="597" spans="1:166">
      <c r="A597" s="16"/>
      <c r="B597" s="17"/>
      <c r="C597" s="17"/>
      <c r="D597" s="17"/>
      <c r="E597" s="17"/>
      <c r="F597" s="17"/>
      <c r="G597" s="17"/>
      <c r="H597" s="17"/>
      <c r="I597" s="16"/>
      <c r="J597" s="17"/>
      <c r="K597" s="17"/>
      <c r="L597" s="17"/>
      <c r="M597" s="17"/>
      <c r="N597" s="16"/>
      <c r="O597" s="17"/>
      <c r="P597" s="17"/>
      <c r="Q597" s="17"/>
      <c r="R597" s="17"/>
      <c r="S597" s="17"/>
      <c r="T597" s="17"/>
      <c r="U597" s="17"/>
      <c r="V597" s="16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</row>
    <row r="598" spans="1:166">
      <c r="A598" s="16"/>
      <c r="B598" s="17"/>
      <c r="C598" s="17"/>
      <c r="D598" s="17"/>
      <c r="E598" s="17"/>
      <c r="F598" s="17"/>
      <c r="G598" s="17"/>
      <c r="H598" s="17"/>
      <c r="I598" s="16"/>
      <c r="J598" s="17"/>
      <c r="K598" s="17"/>
      <c r="L598" s="17"/>
      <c r="M598" s="17"/>
      <c r="N598" s="16"/>
      <c r="O598" s="17"/>
      <c r="P598" s="17"/>
      <c r="Q598" s="17"/>
      <c r="R598" s="17"/>
      <c r="S598" s="17"/>
      <c r="T598" s="17"/>
      <c r="U598" s="17"/>
      <c r="V598" s="16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</row>
    <row r="599" spans="1:166">
      <c r="A599" s="16"/>
      <c r="B599" s="17"/>
      <c r="C599" s="17"/>
      <c r="D599" s="17"/>
      <c r="E599" s="17"/>
      <c r="F599" s="17"/>
      <c r="G599" s="17"/>
      <c r="H599" s="17"/>
      <c r="I599" s="16"/>
      <c r="J599" s="17"/>
      <c r="K599" s="17"/>
      <c r="L599" s="17"/>
      <c r="M599" s="17"/>
      <c r="N599" s="16"/>
      <c r="O599" s="17"/>
      <c r="P599" s="17"/>
      <c r="Q599" s="17"/>
      <c r="R599" s="17"/>
      <c r="S599" s="17"/>
      <c r="T599" s="17"/>
      <c r="U599" s="17"/>
      <c r="V599" s="16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</row>
    <row r="600" spans="1:166">
      <c r="A600" s="16"/>
      <c r="B600" s="17"/>
      <c r="C600" s="17"/>
      <c r="D600" s="17"/>
      <c r="E600" s="17"/>
      <c r="F600" s="17"/>
      <c r="G600" s="17"/>
      <c r="H600" s="17"/>
      <c r="I600" s="16"/>
      <c r="J600" s="17"/>
      <c r="K600" s="17"/>
      <c r="L600" s="17"/>
      <c r="M600" s="17"/>
      <c r="N600" s="16"/>
      <c r="O600" s="17"/>
      <c r="P600" s="17"/>
      <c r="Q600" s="17"/>
      <c r="R600" s="17"/>
      <c r="S600" s="17"/>
      <c r="T600" s="17"/>
      <c r="U600" s="17"/>
      <c r="V600" s="16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</row>
    <row r="601" spans="1:166">
      <c r="A601" s="16"/>
      <c r="B601" s="17"/>
      <c r="C601" s="17"/>
      <c r="D601" s="17"/>
      <c r="E601" s="17"/>
      <c r="F601" s="17"/>
      <c r="G601" s="17"/>
      <c r="H601" s="17"/>
      <c r="I601" s="16"/>
      <c r="J601" s="17"/>
      <c r="K601" s="17"/>
      <c r="L601" s="17"/>
      <c r="M601" s="17"/>
      <c r="N601" s="16"/>
      <c r="O601" s="17"/>
      <c r="P601" s="17"/>
      <c r="Q601" s="17"/>
      <c r="R601" s="17"/>
      <c r="S601" s="17"/>
      <c r="T601" s="17"/>
      <c r="U601" s="17"/>
      <c r="V601" s="16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</row>
    <row r="602" spans="1:166">
      <c r="A602" s="16"/>
      <c r="B602" s="17"/>
      <c r="C602" s="17"/>
      <c r="D602" s="17"/>
      <c r="E602" s="17"/>
      <c r="F602" s="17"/>
      <c r="G602" s="17"/>
      <c r="H602" s="17"/>
      <c r="I602" s="16"/>
      <c r="J602" s="17"/>
      <c r="K602" s="17"/>
      <c r="L602" s="17"/>
      <c r="M602" s="17"/>
      <c r="N602" s="16"/>
      <c r="O602" s="17"/>
      <c r="P602" s="17"/>
      <c r="Q602" s="17"/>
      <c r="R602" s="17"/>
      <c r="S602" s="17"/>
      <c r="T602" s="17"/>
      <c r="U602" s="17"/>
      <c r="V602" s="16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</row>
    <row r="603" spans="1:166">
      <c r="A603" s="16"/>
      <c r="B603" s="17"/>
      <c r="C603" s="17"/>
      <c r="D603" s="17"/>
      <c r="E603" s="17"/>
      <c r="F603" s="17"/>
      <c r="G603" s="17"/>
      <c r="H603" s="17"/>
      <c r="I603" s="16"/>
      <c r="J603" s="17"/>
      <c r="K603" s="17"/>
      <c r="L603" s="17"/>
      <c r="M603" s="17"/>
      <c r="N603" s="16"/>
      <c r="O603" s="17"/>
      <c r="P603" s="17"/>
      <c r="Q603" s="17"/>
      <c r="R603" s="17"/>
      <c r="S603" s="17"/>
      <c r="T603" s="17"/>
      <c r="U603" s="17"/>
      <c r="V603" s="16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</row>
    <row r="604" spans="1:166">
      <c r="A604" s="16"/>
      <c r="B604" s="17"/>
      <c r="C604" s="17"/>
      <c r="D604" s="17"/>
      <c r="E604" s="17"/>
      <c r="F604" s="17"/>
      <c r="G604" s="17"/>
      <c r="H604" s="17"/>
      <c r="I604" s="16"/>
      <c r="J604" s="17"/>
      <c r="K604" s="17"/>
      <c r="L604" s="17"/>
      <c r="M604" s="17"/>
      <c r="N604" s="16"/>
      <c r="O604" s="17"/>
      <c r="P604" s="17"/>
      <c r="Q604" s="17"/>
      <c r="R604" s="17"/>
      <c r="S604" s="17"/>
      <c r="T604" s="17"/>
      <c r="U604" s="17"/>
      <c r="V604" s="16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</row>
    <row r="605" spans="1:166">
      <c r="A605" s="16"/>
      <c r="B605" s="17"/>
      <c r="C605" s="17"/>
      <c r="D605" s="17"/>
      <c r="E605" s="17"/>
      <c r="F605" s="17"/>
      <c r="G605" s="17"/>
      <c r="H605" s="17"/>
      <c r="I605" s="16"/>
      <c r="J605" s="17"/>
      <c r="K605" s="17"/>
      <c r="L605" s="17"/>
      <c r="M605" s="17"/>
      <c r="N605" s="16"/>
      <c r="O605" s="17"/>
      <c r="P605" s="17"/>
      <c r="Q605" s="17"/>
      <c r="R605" s="17"/>
      <c r="S605" s="17"/>
      <c r="T605" s="17"/>
      <c r="U605" s="17"/>
      <c r="V605" s="16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</row>
    <row r="606" spans="1:166">
      <c r="A606" s="16"/>
      <c r="B606" s="17"/>
      <c r="C606" s="17"/>
      <c r="D606" s="17"/>
      <c r="E606" s="17"/>
      <c r="F606" s="17"/>
      <c r="G606" s="17"/>
      <c r="H606" s="17"/>
      <c r="I606" s="16"/>
      <c r="J606" s="17"/>
      <c r="K606" s="17"/>
      <c r="L606" s="17"/>
      <c r="M606" s="17"/>
      <c r="N606" s="16"/>
      <c r="O606" s="17"/>
      <c r="P606" s="17"/>
      <c r="Q606" s="17"/>
      <c r="R606" s="17"/>
      <c r="S606" s="17"/>
      <c r="T606" s="17"/>
      <c r="U606" s="17"/>
      <c r="V606" s="16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</row>
    <row r="607" spans="1:166">
      <c r="A607" s="16"/>
      <c r="B607" s="17"/>
      <c r="C607" s="17"/>
      <c r="D607" s="17"/>
      <c r="E607" s="17"/>
      <c r="F607" s="17"/>
      <c r="G607" s="17"/>
      <c r="H607" s="17"/>
      <c r="I607" s="16"/>
      <c r="J607" s="17"/>
      <c r="K607" s="17"/>
      <c r="L607" s="17"/>
      <c r="M607" s="17"/>
      <c r="N607" s="16"/>
      <c r="O607" s="17"/>
      <c r="P607" s="17"/>
      <c r="Q607" s="17"/>
      <c r="R607" s="17"/>
      <c r="S607" s="17"/>
      <c r="T607" s="17"/>
      <c r="U607" s="17"/>
      <c r="V607" s="16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</row>
    <row r="608" spans="1:166">
      <c r="A608" s="16"/>
      <c r="B608" s="17"/>
      <c r="C608" s="17"/>
      <c r="D608" s="17"/>
      <c r="E608" s="17"/>
      <c r="F608" s="17"/>
      <c r="G608" s="17"/>
      <c r="H608" s="17"/>
      <c r="I608" s="16"/>
      <c r="J608" s="17"/>
      <c r="K608" s="17"/>
      <c r="L608" s="17"/>
      <c r="M608" s="17"/>
      <c r="N608" s="16"/>
      <c r="O608" s="17"/>
      <c r="P608" s="17"/>
      <c r="Q608" s="17"/>
      <c r="R608" s="17"/>
      <c r="S608" s="17"/>
      <c r="T608" s="17"/>
      <c r="U608" s="17"/>
      <c r="V608" s="16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</row>
    <row r="609" spans="1:166">
      <c r="A609" s="16"/>
      <c r="B609" s="17"/>
      <c r="C609" s="17"/>
      <c r="D609" s="17"/>
      <c r="E609" s="17"/>
      <c r="F609" s="17"/>
      <c r="G609" s="17"/>
      <c r="H609" s="17"/>
      <c r="I609" s="16"/>
      <c r="J609" s="17"/>
      <c r="K609" s="17"/>
      <c r="L609" s="17"/>
      <c r="M609" s="17"/>
      <c r="N609" s="16"/>
      <c r="O609" s="17"/>
      <c r="P609" s="17"/>
      <c r="Q609" s="17"/>
      <c r="R609" s="17"/>
      <c r="S609" s="17"/>
      <c r="T609" s="17"/>
      <c r="U609" s="17"/>
      <c r="V609" s="16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</row>
    <row r="610" spans="1:166">
      <c r="A610" s="16"/>
      <c r="B610" s="17"/>
      <c r="C610" s="17"/>
      <c r="D610" s="17"/>
      <c r="E610" s="17"/>
      <c r="F610" s="17"/>
      <c r="G610" s="17"/>
      <c r="H610" s="17"/>
      <c r="I610" s="16"/>
      <c r="J610" s="17"/>
      <c r="K610" s="17"/>
      <c r="L610" s="17"/>
      <c r="M610" s="17"/>
      <c r="N610" s="16"/>
      <c r="O610" s="17"/>
      <c r="P610" s="17"/>
      <c r="Q610" s="17"/>
      <c r="R610" s="17"/>
      <c r="S610" s="17"/>
      <c r="T610" s="17"/>
      <c r="U610" s="17"/>
      <c r="V610" s="16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</row>
    <row r="611" spans="1:166">
      <c r="A611" s="16"/>
      <c r="B611" s="17"/>
      <c r="C611" s="17"/>
      <c r="D611" s="17"/>
      <c r="E611" s="17"/>
      <c r="F611" s="17"/>
      <c r="G611" s="17"/>
      <c r="H611" s="17"/>
      <c r="I611" s="16"/>
      <c r="J611" s="17"/>
      <c r="K611" s="17"/>
      <c r="L611" s="17"/>
      <c r="M611" s="17"/>
      <c r="N611" s="16"/>
      <c r="O611" s="17"/>
      <c r="P611" s="17"/>
      <c r="Q611" s="17"/>
      <c r="R611" s="17"/>
      <c r="S611" s="17"/>
      <c r="T611" s="17"/>
      <c r="U611" s="17"/>
      <c r="V611" s="16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</row>
    <row r="612" spans="1:166">
      <c r="A612" s="16"/>
      <c r="B612" s="17"/>
      <c r="C612" s="17"/>
      <c r="D612" s="17"/>
      <c r="E612" s="17"/>
      <c r="F612" s="17"/>
      <c r="G612" s="17"/>
      <c r="H612" s="17"/>
      <c r="I612" s="16"/>
      <c r="J612" s="17"/>
      <c r="K612" s="17"/>
      <c r="L612" s="17"/>
      <c r="M612" s="17"/>
      <c r="N612" s="16"/>
      <c r="O612" s="17"/>
      <c r="P612" s="17"/>
      <c r="Q612" s="17"/>
      <c r="R612" s="17"/>
      <c r="S612" s="17"/>
      <c r="T612" s="17"/>
      <c r="U612" s="17"/>
      <c r="V612" s="16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</row>
    <row r="613" spans="1:166">
      <c r="A613" s="16"/>
      <c r="B613" s="17"/>
      <c r="C613" s="17"/>
      <c r="D613" s="17"/>
      <c r="E613" s="17"/>
      <c r="F613" s="17"/>
      <c r="G613" s="17"/>
      <c r="H613" s="17"/>
      <c r="I613" s="16"/>
      <c r="J613" s="17"/>
      <c r="K613" s="17"/>
      <c r="L613" s="17"/>
      <c r="M613" s="17"/>
      <c r="N613" s="16"/>
      <c r="O613" s="17"/>
      <c r="P613" s="17"/>
      <c r="Q613" s="17"/>
      <c r="R613" s="17"/>
      <c r="S613" s="17"/>
      <c r="T613" s="17"/>
      <c r="U613" s="17"/>
      <c r="V613" s="16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</row>
    <row r="614" spans="1:166">
      <c r="A614" s="16"/>
      <c r="B614" s="17"/>
      <c r="C614" s="17"/>
      <c r="D614" s="17"/>
      <c r="E614" s="17"/>
      <c r="F614" s="17"/>
      <c r="G614" s="17"/>
      <c r="H614" s="17"/>
      <c r="I614" s="16"/>
      <c r="J614" s="17"/>
      <c r="K614" s="17"/>
      <c r="L614" s="17"/>
      <c r="M614" s="17"/>
      <c r="N614" s="16"/>
      <c r="O614" s="17"/>
      <c r="P614" s="17"/>
      <c r="Q614" s="17"/>
      <c r="R614" s="17"/>
      <c r="S614" s="17"/>
      <c r="T614" s="17"/>
      <c r="U614" s="17"/>
      <c r="V614" s="16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</row>
    <row r="615" spans="1:166">
      <c r="A615" s="16"/>
      <c r="B615" s="17"/>
      <c r="C615" s="17"/>
      <c r="D615" s="17"/>
      <c r="E615" s="17"/>
      <c r="F615" s="17"/>
      <c r="G615" s="17"/>
      <c r="H615" s="17"/>
      <c r="I615" s="16"/>
      <c r="J615" s="17"/>
      <c r="K615" s="17"/>
      <c r="L615" s="17"/>
      <c r="M615" s="17"/>
      <c r="N615" s="16"/>
      <c r="O615" s="17"/>
      <c r="P615" s="17"/>
      <c r="Q615" s="17"/>
      <c r="R615" s="17"/>
      <c r="S615" s="17"/>
      <c r="T615" s="17"/>
      <c r="U615" s="17"/>
      <c r="V615" s="16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</row>
    <row r="616" spans="1:166">
      <c r="A616" s="16"/>
      <c r="B616" s="17"/>
      <c r="C616" s="17"/>
      <c r="D616" s="17"/>
      <c r="E616" s="17"/>
      <c r="F616" s="17"/>
      <c r="G616" s="17"/>
      <c r="H616" s="17"/>
      <c r="I616" s="16"/>
      <c r="J616" s="17"/>
      <c r="K616" s="17"/>
      <c r="L616" s="17"/>
      <c r="M616" s="17"/>
      <c r="N616" s="16"/>
      <c r="O616" s="17"/>
      <c r="P616" s="17"/>
      <c r="Q616" s="17"/>
      <c r="R616" s="17"/>
      <c r="S616" s="17"/>
      <c r="T616" s="17"/>
      <c r="U616" s="17"/>
      <c r="V616" s="16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</row>
    <row r="617" spans="1:166">
      <c r="A617" s="16"/>
      <c r="B617" s="17"/>
      <c r="C617" s="17"/>
      <c r="D617" s="17"/>
      <c r="E617" s="17"/>
      <c r="F617" s="17"/>
      <c r="G617" s="17"/>
      <c r="H617" s="17"/>
      <c r="I617" s="16"/>
      <c r="J617" s="17"/>
      <c r="K617" s="17"/>
      <c r="L617" s="17"/>
      <c r="M617" s="17"/>
      <c r="N617" s="16"/>
      <c r="O617" s="17"/>
      <c r="P617" s="17"/>
      <c r="Q617" s="17"/>
      <c r="R617" s="17"/>
      <c r="S617" s="17"/>
      <c r="T617" s="17"/>
      <c r="U617" s="17"/>
      <c r="V617" s="16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</row>
    <row r="618" spans="1:166">
      <c r="A618" s="16"/>
      <c r="B618" s="17"/>
      <c r="C618" s="17"/>
      <c r="D618" s="17"/>
      <c r="E618" s="17"/>
      <c r="F618" s="17"/>
      <c r="G618" s="17"/>
      <c r="H618" s="17"/>
      <c r="I618" s="16"/>
      <c r="J618" s="17"/>
      <c r="K618" s="17"/>
      <c r="L618" s="17"/>
      <c r="M618" s="17"/>
      <c r="N618" s="16"/>
      <c r="O618" s="17"/>
      <c r="P618" s="17"/>
      <c r="Q618" s="17"/>
      <c r="R618" s="17"/>
      <c r="S618" s="17"/>
      <c r="T618" s="17"/>
      <c r="U618" s="17"/>
      <c r="V618" s="16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</row>
    <row r="619" spans="1:166">
      <c r="A619" s="16"/>
      <c r="B619" s="17"/>
      <c r="C619" s="17"/>
      <c r="D619" s="17"/>
      <c r="E619" s="17"/>
      <c r="F619" s="17"/>
      <c r="G619" s="17"/>
      <c r="H619" s="17"/>
      <c r="I619" s="16"/>
      <c r="J619" s="17"/>
      <c r="K619" s="17"/>
      <c r="L619" s="17"/>
      <c r="M619" s="17"/>
      <c r="N619" s="16"/>
      <c r="O619" s="17"/>
      <c r="P619" s="17"/>
      <c r="Q619" s="17"/>
      <c r="R619" s="17"/>
      <c r="S619" s="17"/>
      <c r="T619" s="17"/>
      <c r="U619" s="17"/>
      <c r="V619" s="16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</row>
    <row r="620" spans="1:166">
      <c r="A620" s="16"/>
      <c r="B620" s="17"/>
      <c r="C620" s="17"/>
      <c r="D620" s="17"/>
      <c r="E620" s="17"/>
      <c r="F620" s="17"/>
      <c r="G620" s="17"/>
      <c r="H620" s="17"/>
      <c r="I620" s="16"/>
      <c r="J620" s="17"/>
      <c r="K620" s="17"/>
      <c r="L620" s="17"/>
      <c r="M620" s="17"/>
      <c r="N620" s="16"/>
      <c r="O620" s="17"/>
      <c r="P620" s="17"/>
      <c r="Q620" s="17"/>
      <c r="R620" s="17"/>
      <c r="S620" s="17"/>
      <c r="T620" s="17"/>
      <c r="U620" s="17"/>
      <c r="V620" s="16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</row>
    <row r="621" spans="1:166">
      <c r="A621" s="16"/>
      <c r="B621" s="17"/>
      <c r="C621" s="17"/>
      <c r="D621" s="17"/>
      <c r="E621" s="17"/>
      <c r="F621" s="17"/>
      <c r="G621" s="17"/>
      <c r="H621" s="17"/>
      <c r="I621" s="16"/>
      <c r="J621" s="17"/>
      <c r="K621" s="17"/>
      <c r="L621" s="17"/>
      <c r="M621" s="17"/>
      <c r="N621" s="16"/>
      <c r="O621" s="17"/>
      <c r="P621" s="17"/>
      <c r="Q621" s="17"/>
      <c r="R621" s="17"/>
      <c r="S621" s="17"/>
      <c r="T621" s="17"/>
      <c r="U621" s="17"/>
      <c r="V621" s="16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</row>
    <row r="622" spans="1:166">
      <c r="A622" s="16"/>
      <c r="B622" s="17"/>
      <c r="C622" s="17"/>
      <c r="D622" s="17"/>
      <c r="E622" s="17"/>
      <c r="F622" s="17"/>
      <c r="G622" s="17"/>
      <c r="H622" s="17"/>
      <c r="I622" s="16"/>
      <c r="J622" s="17"/>
      <c r="K622" s="17"/>
      <c r="L622" s="17"/>
      <c r="M622" s="17"/>
      <c r="N622" s="16"/>
      <c r="O622" s="17"/>
      <c r="P622" s="17"/>
      <c r="Q622" s="17"/>
      <c r="R622" s="17"/>
      <c r="S622" s="17"/>
      <c r="T622" s="17"/>
      <c r="U622" s="17"/>
      <c r="V622" s="16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</row>
    <row r="623" spans="1:166">
      <c r="A623" s="16"/>
      <c r="B623" s="17"/>
      <c r="C623" s="17"/>
      <c r="D623" s="17"/>
      <c r="E623" s="17"/>
      <c r="F623" s="17"/>
      <c r="G623" s="17"/>
      <c r="H623" s="17"/>
      <c r="I623" s="16"/>
      <c r="J623" s="17"/>
      <c r="K623" s="17"/>
      <c r="L623" s="17"/>
      <c r="M623" s="17"/>
      <c r="N623" s="16"/>
      <c r="O623" s="17"/>
      <c r="P623" s="17"/>
      <c r="Q623" s="17"/>
      <c r="R623" s="17"/>
      <c r="S623" s="17"/>
      <c r="T623" s="17"/>
      <c r="U623" s="17"/>
      <c r="V623" s="16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</row>
    <row r="624" spans="1:166">
      <c r="A624" s="16"/>
      <c r="B624" s="17"/>
      <c r="C624" s="17"/>
      <c r="D624" s="17"/>
      <c r="E624" s="17"/>
      <c r="F624" s="17"/>
      <c r="G624" s="17"/>
      <c r="H624" s="17"/>
      <c r="I624" s="16"/>
      <c r="J624" s="17"/>
      <c r="K624" s="17"/>
      <c r="L624" s="17"/>
      <c r="M624" s="17"/>
      <c r="N624" s="16"/>
      <c r="O624" s="17"/>
      <c r="P624" s="17"/>
      <c r="Q624" s="17"/>
      <c r="R624" s="17"/>
      <c r="S624" s="17"/>
      <c r="T624" s="17"/>
      <c r="U624" s="17"/>
      <c r="V624" s="16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</row>
    <row r="625" spans="1:166">
      <c r="A625" s="16"/>
      <c r="B625" s="17"/>
      <c r="C625" s="17"/>
      <c r="D625" s="17"/>
      <c r="E625" s="17"/>
      <c r="F625" s="17"/>
      <c r="G625" s="17"/>
      <c r="H625" s="17"/>
      <c r="I625" s="16"/>
      <c r="J625" s="17"/>
      <c r="K625" s="17"/>
      <c r="L625" s="17"/>
      <c r="M625" s="17"/>
      <c r="N625" s="16"/>
      <c r="O625" s="17"/>
      <c r="P625" s="17"/>
      <c r="Q625" s="17"/>
      <c r="R625" s="17"/>
      <c r="S625" s="17"/>
      <c r="T625" s="17"/>
      <c r="U625" s="17"/>
      <c r="V625" s="16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</row>
    <row r="626" spans="1:166">
      <c r="A626" s="16"/>
      <c r="B626" s="17"/>
      <c r="C626" s="17"/>
      <c r="D626" s="17"/>
      <c r="E626" s="17"/>
      <c r="F626" s="17"/>
      <c r="G626" s="17"/>
      <c r="H626" s="17"/>
      <c r="I626" s="16"/>
      <c r="J626" s="17"/>
      <c r="K626" s="17"/>
      <c r="L626" s="17"/>
      <c r="M626" s="17"/>
      <c r="N626" s="16"/>
      <c r="O626" s="17"/>
      <c r="P626" s="17"/>
      <c r="Q626" s="17"/>
      <c r="R626" s="17"/>
      <c r="S626" s="17"/>
      <c r="T626" s="17"/>
      <c r="U626" s="17"/>
      <c r="V626" s="16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</row>
    <row r="627" spans="1:166">
      <c r="A627" s="16"/>
      <c r="B627" s="17"/>
      <c r="C627" s="17"/>
      <c r="D627" s="17"/>
      <c r="E627" s="17"/>
      <c r="F627" s="17"/>
      <c r="G627" s="17"/>
      <c r="H627" s="17"/>
      <c r="I627" s="16"/>
      <c r="J627" s="17"/>
      <c r="K627" s="17"/>
      <c r="L627" s="17"/>
      <c r="M627" s="17"/>
      <c r="N627" s="16"/>
      <c r="O627" s="17"/>
      <c r="P627" s="17"/>
      <c r="Q627" s="17"/>
      <c r="R627" s="17"/>
      <c r="S627" s="17"/>
      <c r="T627" s="17"/>
      <c r="U627" s="17"/>
      <c r="V627" s="16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</row>
    <row r="628" spans="1:166">
      <c r="A628" s="16"/>
      <c r="B628" s="17"/>
      <c r="C628" s="17"/>
      <c r="D628" s="17"/>
      <c r="E628" s="17"/>
      <c r="F628" s="17"/>
      <c r="G628" s="17"/>
      <c r="H628" s="17"/>
      <c r="I628" s="16"/>
      <c r="J628" s="17"/>
      <c r="K628" s="17"/>
      <c r="L628" s="17"/>
      <c r="M628" s="17"/>
      <c r="N628" s="16"/>
      <c r="O628" s="17"/>
      <c r="P628" s="17"/>
      <c r="Q628" s="17"/>
      <c r="R628" s="17"/>
      <c r="S628" s="17"/>
      <c r="T628" s="17"/>
      <c r="U628" s="17"/>
      <c r="V628" s="16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</row>
    <row r="629" spans="1:166">
      <c r="A629" s="16"/>
      <c r="B629" s="17"/>
      <c r="C629" s="17"/>
      <c r="D629" s="17"/>
      <c r="E629" s="17"/>
      <c r="F629" s="17"/>
      <c r="G629" s="17"/>
      <c r="H629" s="17"/>
      <c r="I629" s="16"/>
      <c r="J629" s="17"/>
      <c r="K629" s="17"/>
      <c r="L629" s="17"/>
      <c r="M629" s="17"/>
      <c r="N629" s="16"/>
      <c r="O629" s="17"/>
      <c r="P629" s="17"/>
      <c r="Q629" s="17"/>
      <c r="R629" s="17"/>
      <c r="S629" s="17"/>
      <c r="T629" s="17"/>
      <c r="U629" s="17"/>
      <c r="V629" s="16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</row>
    <row r="630" spans="1:166">
      <c r="A630" s="16"/>
      <c r="B630" s="17"/>
      <c r="C630" s="17"/>
      <c r="D630" s="17"/>
      <c r="E630" s="17"/>
      <c r="F630" s="17"/>
      <c r="G630" s="17"/>
      <c r="H630" s="17"/>
      <c r="I630" s="16"/>
      <c r="J630" s="17"/>
      <c r="K630" s="17"/>
      <c r="L630" s="17"/>
      <c r="M630" s="17"/>
      <c r="N630" s="16"/>
      <c r="O630" s="17"/>
      <c r="P630" s="17"/>
      <c r="Q630" s="17"/>
      <c r="R630" s="17"/>
      <c r="S630" s="17"/>
      <c r="T630" s="17"/>
      <c r="U630" s="17"/>
      <c r="V630" s="16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</row>
    <row r="631" spans="1:166">
      <c r="A631" s="16"/>
      <c r="B631" s="17"/>
      <c r="C631" s="17"/>
      <c r="D631" s="17"/>
      <c r="E631" s="17"/>
      <c r="F631" s="17"/>
      <c r="G631" s="17"/>
      <c r="H631" s="17"/>
      <c r="I631" s="16"/>
      <c r="J631" s="17"/>
      <c r="K631" s="17"/>
      <c r="L631" s="17"/>
      <c r="M631" s="17"/>
      <c r="N631" s="16"/>
      <c r="O631" s="17"/>
      <c r="P631" s="17"/>
      <c r="Q631" s="17"/>
      <c r="R631" s="17"/>
      <c r="S631" s="17"/>
      <c r="T631" s="17"/>
      <c r="U631" s="17"/>
      <c r="V631" s="16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</row>
    <row r="632" spans="1:166">
      <c r="A632" s="16"/>
      <c r="B632" s="17"/>
      <c r="C632" s="17"/>
      <c r="D632" s="17"/>
      <c r="E632" s="17"/>
      <c r="F632" s="17"/>
      <c r="G632" s="17"/>
      <c r="H632" s="17"/>
      <c r="I632" s="16"/>
      <c r="J632" s="17"/>
      <c r="K632" s="17"/>
      <c r="L632" s="17"/>
      <c r="M632" s="17"/>
      <c r="N632" s="16"/>
      <c r="O632" s="17"/>
      <c r="P632" s="17"/>
      <c r="Q632" s="17"/>
      <c r="R632" s="17"/>
      <c r="S632" s="17"/>
      <c r="T632" s="17"/>
      <c r="U632" s="17"/>
      <c r="V632" s="16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</row>
    <row r="633" spans="1:166">
      <c r="A633" s="16"/>
      <c r="B633" s="17"/>
      <c r="C633" s="17"/>
      <c r="D633" s="17"/>
      <c r="E633" s="17"/>
      <c r="F633" s="17"/>
      <c r="G633" s="17"/>
      <c r="H633" s="17"/>
      <c r="I633" s="16"/>
      <c r="J633" s="17"/>
      <c r="K633" s="17"/>
      <c r="L633" s="17"/>
      <c r="M633" s="17"/>
      <c r="N633" s="16"/>
      <c r="O633" s="17"/>
      <c r="P633" s="17"/>
      <c r="Q633" s="17"/>
      <c r="R633" s="17"/>
      <c r="S633" s="17"/>
      <c r="T633" s="17"/>
      <c r="U633" s="17"/>
      <c r="V633" s="16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</row>
    <row r="634" spans="1:166">
      <c r="A634" s="16"/>
      <c r="B634" s="17"/>
      <c r="C634" s="17"/>
      <c r="D634" s="17"/>
      <c r="E634" s="17"/>
      <c r="F634" s="17"/>
      <c r="G634" s="17"/>
      <c r="H634" s="17"/>
      <c r="I634" s="16"/>
      <c r="J634" s="17"/>
      <c r="K634" s="17"/>
      <c r="L634" s="17"/>
      <c r="M634" s="17"/>
      <c r="N634" s="16"/>
      <c r="O634" s="17"/>
      <c r="P634" s="17"/>
      <c r="Q634" s="17"/>
      <c r="R634" s="17"/>
      <c r="S634" s="17"/>
      <c r="T634" s="17"/>
      <c r="U634" s="17"/>
      <c r="V634" s="16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</row>
    <row r="635" spans="1:166">
      <c r="A635" s="16"/>
      <c r="B635" s="17"/>
      <c r="C635" s="17"/>
      <c r="D635" s="17"/>
      <c r="E635" s="17"/>
      <c r="F635" s="17"/>
      <c r="G635" s="17"/>
      <c r="H635" s="17"/>
      <c r="I635" s="16"/>
      <c r="J635" s="17"/>
      <c r="K635" s="17"/>
      <c r="L635" s="17"/>
      <c r="M635" s="17"/>
      <c r="N635" s="16"/>
      <c r="O635" s="17"/>
      <c r="P635" s="17"/>
      <c r="Q635" s="17"/>
      <c r="R635" s="17"/>
      <c r="S635" s="17"/>
      <c r="T635" s="17"/>
      <c r="U635" s="17"/>
      <c r="V635" s="16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</row>
    <row r="636" spans="1:166">
      <c r="A636" s="16"/>
      <c r="B636" s="17"/>
      <c r="C636" s="17"/>
      <c r="D636" s="17"/>
      <c r="E636" s="17"/>
      <c r="F636" s="17"/>
      <c r="G636" s="17"/>
      <c r="H636" s="17"/>
      <c r="I636" s="16"/>
      <c r="J636" s="17"/>
      <c r="K636" s="17"/>
      <c r="L636" s="17"/>
      <c r="M636" s="17"/>
      <c r="N636" s="16"/>
      <c r="O636" s="17"/>
      <c r="P636" s="17"/>
      <c r="Q636" s="17"/>
      <c r="R636" s="17"/>
      <c r="S636" s="17"/>
      <c r="T636" s="17"/>
      <c r="U636" s="17"/>
      <c r="V636" s="16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</row>
    <row r="637" spans="1:166">
      <c r="A637" s="16"/>
      <c r="B637" s="17"/>
      <c r="C637" s="17"/>
      <c r="D637" s="17"/>
      <c r="E637" s="17"/>
      <c r="F637" s="17"/>
      <c r="G637" s="17"/>
      <c r="H637" s="17"/>
      <c r="I637" s="16"/>
      <c r="J637" s="17"/>
      <c r="K637" s="17"/>
      <c r="L637" s="17"/>
      <c r="M637" s="17"/>
      <c r="N637" s="16"/>
      <c r="O637" s="17"/>
      <c r="P637" s="17"/>
      <c r="Q637" s="17"/>
      <c r="R637" s="17"/>
      <c r="S637" s="17"/>
      <c r="T637" s="17"/>
      <c r="U637" s="17"/>
      <c r="V637" s="16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</row>
    <row r="638" spans="1:166">
      <c r="A638" s="16"/>
      <c r="B638" s="17"/>
      <c r="C638" s="17"/>
      <c r="D638" s="17"/>
      <c r="E638" s="17"/>
      <c r="F638" s="17"/>
      <c r="G638" s="17"/>
      <c r="H638" s="17"/>
      <c r="I638" s="16"/>
      <c r="J638" s="17"/>
      <c r="K638" s="17"/>
      <c r="L638" s="17"/>
      <c r="M638" s="17"/>
      <c r="N638" s="16"/>
      <c r="O638" s="17"/>
      <c r="P638" s="17"/>
      <c r="Q638" s="17"/>
      <c r="R638" s="17"/>
      <c r="S638" s="17"/>
      <c r="T638" s="17"/>
      <c r="U638" s="17"/>
      <c r="V638" s="16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</row>
    <row r="639" spans="1:166">
      <c r="A639" s="16"/>
      <c r="B639" s="17"/>
      <c r="C639" s="17"/>
      <c r="D639" s="17"/>
      <c r="E639" s="17"/>
      <c r="F639" s="17"/>
      <c r="G639" s="17"/>
      <c r="H639" s="17"/>
      <c r="I639" s="16"/>
      <c r="J639" s="17"/>
      <c r="K639" s="17"/>
      <c r="L639" s="17"/>
      <c r="M639" s="17"/>
      <c r="N639" s="16"/>
      <c r="O639" s="17"/>
      <c r="P639" s="17"/>
      <c r="Q639" s="17"/>
      <c r="R639" s="17"/>
      <c r="S639" s="17"/>
      <c r="T639" s="17"/>
      <c r="U639" s="17"/>
      <c r="V639" s="16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</row>
    <row r="640" spans="1:166">
      <c r="A640" s="16"/>
      <c r="B640" s="17"/>
      <c r="C640" s="17"/>
      <c r="D640" s="17"/>
      <c r="E640" s="17"/>
      <c r="F640" s="17"/>
      <c r="G640" s="17"/>
      <c r="H640" s="17"/>
      <c r="I640" s="16"/>
      <c r="J640" s="17"/>
      <c r="K640" s="17"/>
      <c r="L640" s="17"/>
      <c r="M640" s="17"/>
      <c r="N640" s="16"/>
      <c r="O640" s="17"/>
      <c r="P640" s="17"/>
      <c r="Q640" s="17"/>
      <c r="R640" s="17"/>
      <c r="S640" s="17"/>
      <c r="T640" s="17"/>
      <c r="U640" s="17"/>
      <c r="V640" s="16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</row>
    <row r="641" spans="1:166">
      <c r="A641" s="16"/>
      <c r="B641" s="17"/>
      <c r="C641" s="17"/>
      <c r="D641" s="17"/>
      <c r="E641" s="17"/>
      <c r="F641" s="17"/>
      <c r="G641" s="17"/>
      <c r="H641" s="17"/>
      <c r="I641" s="16"/>
      <c r="J641" s="17"/>
      <c r="K641" s="17"/>
      <c r="L641" s="17"/>
      <c r="M641" s="17"/>
      <c r="N641" s="16"/>
      <c r="O641" s="17"/>
      <c r="P641" s="17"/>
      <c r="Q641" s="17"/>
      <c r="R641" s="17"/>
      <c r="S641" s="17"/>
      <c r="T641" s="17"/>
      <c r="U641" s="17"/>
      <c r="V641" s="16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</row>
    <row r="642" spans="1:166">
      <c r="A642" s="16"/>
      <c r="B642" s="17"/>
      <c r="C642" s="17"/>
      <c r="D642" s="17"/>
      <c r="E642" s="17"/>
      <c r="F642" s="17"/>
      <c r="G642" s="17"/>
      <c r="H642" s="17"/>
      <c r="I642" s="16"/>
      <c r="J642" s="17"/>
      <c r="K642" s="17"/>
      <c r="L642" s="17"/>
      <c r="M642" s="17"/>
      <c r="N642" s="16"/>
      <c r="O642" s="17"/>
      <c r="P642" s="17"/>
      <c r="Q642" s="17"/>
      <c r="R642" s="17"/>
      <c r="S642" s="17"/>
      <c r="T642" s="17"/>
      <c r="U642" s="17"/>
      <c r="V642" s="16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</row>
    <row r="643" spans="1:166">
      <c r="A643" s="16"/>
      <c r="B643" s="17"/>
      <c r="C643" s="17"/>
      <c r="D643" s="17"/>
      <c r="E643" s="17"/>
      <c r="F643" s="17"/>
      <c r="G643" s="17"/>
      <c r="H643" s="17"/>
      <c r="I643" s="16"/>
      <c r="J643" s="17"/>
      <c r="K643" s="17"/>
      <c r="L643" s="17"/>
      <c r="M643" s="17"/>
      <c r="N643" s="16"/>
      <c r="O643" s="17"/>
      <c r="P643" s="17"/>
      <c r="Q643" s="17"/>
      <c r="R643" s="17"/>
      <c r="S643" s="17"/>
      <c r="T643" s="17"/>
      <c r="U643" s="17"/>
      <c r="V643" s="16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</row>
    <row r="644" spans="1:166">
      <c r="A644" s="16"/>
      <c r="B644" s="17"/>
      <c r="C644" s="17"/>
      <c r="D644" s="17"/>
      <c r="E644" s="17"/>
      <c r="F644" s="17"/>
      <c r="G644" s="17"/>
      <c r="H644" s="17"/>
      <c r="I644" s="16"/>
      <c r="J644" s="17"/>
      <c r="K644" s="17"/>
      <c r="L644" s="17"/>
      <c r="M644" s="17"/>
      <c r="N644" s="16"/>
      <c r="O644" s="17"/>
      <c r="P644" s="17"/>
      <c r="Q644" s="17"/>
      <c r="R644" s="17"/>
      <c r="S644" s="17"/>
      <c r="T644" s="17"/>
      <c r="U644" s="17"/>
      <c r="V644" s="16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</row>
    <row r="645" spans="1:166">
      <c r="A645" s="16"/>
      <c r="B645" s="17"/>
      <c r="C645" s="17"/>
      <c r="D645" s="17"/>
      <c r="E645" s="17"/>
      <c r="F645" s="17"/>
      <c r="G645" s="17"/>
      <c r="H645" s="17"/>
      <c r="I645" s="16"/>
      <c r="J645" s="17"/>
      <c r="K645" s="17"/>
      <c r="L645" s="17"/>
      <c r="M645" s="17"/>
      <c r="N645" s="16"/>
      <c r="O645" s="17"/>
      <c r="P645" s="17"/>
      <c r="Q645" s="17"/>
      <c r="R645" s="17"/>
      <c r="S645" s="17"/>
      <c r="T645" s="17"/>
      <c r="U645" s="17"/>
      <c r="V645" s="16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</row>
    <row r="646" spans="1:166">
      <c r="A646" s="16"/>
      <c r="B646" s="17"/>
      <c r="C646" s="17"/>
      <c r="D646" s="17"/>
      <c r="E646" s="17"/>
      <c r="F646" s="17"/>
      <c r="G646" s="17"/>
      <c r="H646" s="17"/>
      <c r="I646" s="16"/>
      <c r="J646" s="17"/>
      <c r="K646" s="17"/>
      <c r="L646" s="17"/>
      <c r="M646" s="17"/>
      <c r="N646" s="16"/>
      <c r="O646" s="17"/>
      <c r="P646" s="17"/>
      <c r="Q646" s="17"/>
      <c r="R646" s="17"/>
      <c r="S646" s="17"/>
      <c r="T646" s="17"/>
      <c r="U646" s="17"/>
      <c r="V646" s="16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</row>
    <row r="647" spans="1:166">
      <c r="A647" s="16"/>
      <c r="B647" s="17"/>
      <c r="C647" s="17"/>
      <c r="D647" s="17"/>
      <c r="E647" s="17"/>
      <c r="F647" s="17"/>
      <c r="G647" s="17"/>
      <c r="H647" s="17"/>
      <c r="I647" s="16"/>
      <c r="J647" s="17"/>
      <c r="K647" s="17"/>
      <c r="L647" s="17"/>
      <c r="M647" s="17"/>
      <c r="N647" s="16"/>
      <c r="O647" s="17"/>
      <c r="P647" s="17"/>
      <c r="Q647" s="17"/>
      <c r="R647" s="17"/>
      <c r="S647" s="17"/>
      <c r="T647" s="17"/>
      <c r="U647" s="17"/>
      <c r="V647" s="16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</row>
    <row r="648" spans="1:166">
      <c r="A648" s="16"/>
      <c r="B648" s="17"/>
      <c r="C648" s="17"/>
      <c r="D648" s="17"/>
      <c r="E648" s="17"/>
      <c r="F648" s="17"/>
      <c r="G648" s="17"/>
      <c r="H648" s="17"/>
      <c r="I648" s="16"/>
      <c r="J648" s="17"/>
      <c r="K648" s="17"/>
      <c r="L648" s="17"/>
      <c r="M648" s="17"/>
      <c r="N648" s="16"/>
      <c r="O648" s="17"/>
      <c r="P648" s="17"/>
      <c r="Q648" s="17"/>
      <c r="R648" s="17"/>
      <c r="S648" s="17"/>
      <c r="T648" s="17"/>
      <c r="U648" s="17"/>
      <c r="V648" s="16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</row>
    <row r="649" spans="1:166">
      <c r="A649" s="16"/>
      <c r="B649" s="17"/>
      <c r="C649" s="17"/>
      <c r="D649" s="17"/>
      <c r="E649" s="17"/>
      <c r="F649" s="17"/>
      <c r="G649" s="17"/>
      <c r="H649" s="17"/>
      <c r="I649" s="16"/>
      <c r="J649" s="17"/>
      <c r="K649" s="17"/>
      <c r="L649" s="17"/>
      <c r="M649" s="17"/>
      <c r="N649" s="16"/>
      <c r="O649" s="17"/>
      <c r="P649" s="17"/>
      <c r="Q649" s="17"/>
      <c r="R649" s="17"/>
      <c r="S649" s="17"/>
      <c r="T649" s="17"/>
      <c r="U649" s="17"/>
      <c r="V649" s="16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</row>
    <row r="650" spans="1:166">
      <c r="A650" s="16"/>
      <c r="B650" s="17"/>
      <c r="C650" s="17"/>
      <c r="D650" s="17"/>
      <c r="E650" s="17"/>
      <c r="F650" s="17"/>
      <c r="G650" s="17"/>
      <c r="H650" s="17"/>
      <c r="I650" s="16"/>
      <c r="J650" s="17"/>
      <c r="K650" s="17"/>
      <c r="L650" s="17"/>
      <c r="M650" s="17"/>
      <c r="N650" s="16"/>
      <c r="O650" s="17"/>
      <c r="P650" s="17"/>
      <c r="Q650" s="17"/>
      <c r="R650" s="17"/>
      <c r="S650" s="17"/>
      <c r="T650" s="17"/>
      <c r="U650" s="17"/>
      <c r="V650" s="16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</row>
    <row r="651" spans="1:166">
      <c r="A651" s="16"/>
      <c r="B651" s="17"/>
      <c r="C651" s="17"/>
      <c r="D651" s="17"/>
      <c r="E651" s="17"/>
      <c r="F651" s="17"/>
      <c r="G651" s="17"/>
      <c r="H651" s="17"/>
      <c r="I651" s="16"/>
      <c r="J651" s="17"/>
      <c r="K651" s="17"/>
      <c r="L651" s="17"/>
      <c r="M651" s="17"/>
      <c r="N651" s="16"/>
      <c r="O651" s="17"/>
      <c r="P651" s="17"/>
      <c r="Q651" s="17"/>
      <c r="R651" s="17"/>
      <c r="S651" s="17"/>
      <c r="T651" s="17"/>
      <c r="U651" s="17"/>
      <c r="V651" s="16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</row>
    <row r="652" spans="1:166">
      <c r="A652" s="16"/>
      <c r="B652" s="17"/>
      <c r="C652" s="17"/>
      <c r="D652" s="17"/>
      <c r="E652" s="17"/>
      <c r="F652" s="17"/>
      <c r="G652" s="17"/>
      <c r="H652" s="17"/>
      <c r="I652" s="16"/>
      <c r="J652" s="17"/>
      <c r="K652" s="17"/>
      <c r="L652" s="17"/>
      <c r="M652" s="17"/>
      <c r="N652" s="16"/>
      <c r="O652" s="17"/>
      <c r="P652" s="17"/>
      <c r="Q652" s="17"/>
      <c r="R652" s="17"/>
      <c r="S652" s="17"/>
      <c r="T652" s="17"/>
      <c r="U652" s="17"/>
      <c r="V652" s="16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</row>
    <row r="653" spans="1:166">
      <c r="A653" s="16"/>
      <c r="B653" s="17"/>
      <c r="C653" s="17"/>
      <c r="D653" s="17"/>
      <c r="E653" s="17"/>
      <c r="F653" s="17"/>
      <c r="G653" s="17"/>
      <c r="H653" s="17"/>
      <c r="I653" s="16"/>
      <c r="J653" s="17"/>
      <c r="K653" s="17"/>
      <c r="L653" s="17"/>
      <c r="M653" s="17"/>
      <c r="N653" s="16"/>
      <c r="O653" s="17"/>
      <c r="P653" s="17"/>
      <c r="Q653" s="17"/>
      <c r="R653" s="17"/>
      <c r="S653" s="17"/>
      <c r="T653" s="17"/>
      <c r="U653" s="17"/>
      <c r="V653" s="16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</row>
    <row r="654" spans="1:166">
      <c r="A654" s="16"/>
      <c r="B654" s="17"/>
      <c r="C654" s="17"/>
      <c r="D654" s="17"/>
      <c r="E654" s="17"/>
      <c r="F654" s="17"/>
      <c r="G654" s="17"/>
      <c r="H654" s="17"/>
      <c r="I654" s="16"/>
      <c r="J654" s="17"/>
      <c r="K654" s="17"/>
      <c r="L654" s="17"/>
      <c r="M654" s="17"/>
      <c r="N654" s="16"/>
      <c r="O654" s="17"/>
      <c r="P654" s="17"/>
      <c r="Q654" s="17"/>
      <c r="R654" s="17"/>
      <c r="S654" s="17"/>
      <c r="T654" s="17"/>
      <c r="U654" s="17"/>
      <c r="V654" s="16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</row>
    <row r="655" spans="1:166">
      <c r="A655" s="16"/>
      <c r="B655" s="17"/>
      <c r="C655" s="17"/>
      <c r="D655" s="17"/>
      <c r="E655" s="17"/>
      <c r="F655" s="17"/>
      <c r="G655" s="17"/>
      <c r="H655" s="17"/>
      <c r="I655" s="16"/>
      <c r="J655" s="17"/>
      <c r="K655" s="17"/>
      <c r="L655" s="17"/>
      <c r="M655" s="17"/>
      <c r="N655" s="16"/>
      <c r="O655" s="17"/>
      <c r="P655" s="17"/>
      <c r="Q655" s="17"/>
      <c r="R655" s="17"/>
      <c r="S655" s="17"/>
      <c r="T655" s="17"/>
      <c r="U655" s="17"/>
      <c r="V655" s="16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</row>
    <row r="656" spans="1:166">
      <c r="A656" s="16"/>
      <c r="B656" s="17"/>
      <c r="C656" s="17"/>
      <c r="D656" s="17"/>
      <c r="E656" s="17"/>
      <c r="F656" s="17"/>
      <c r="G656" s="17"/>
      <c r="H656" s="17"/>
      <c r="I656" s="16"/>
      <c r="J656" s="17"/>
      <c r="K656" s="17"/>
      <c r="L656" s="17"/>
      <c r="M656" s="17"/>
      <c r="N656" s="16"/>
      <c r="O656" s="17"/>
      <c r="P656" s="17"/>
      <c r="Q656" s="17"/>
      <c r="R656" s="17"/>
      <c r="S656" s="17"/>
      <c r="T656" s="17"/>
      <c r="U656" s="17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</row>
    <row r="657" spans="1:166">
      <c r="A657" s="16"/>
      <c r="B657" s="17"/>
      <c r="C657" s="17"/>
      <c r="D657" s="17"/>
      <c r="E657" s="17"/>
      <c r="F657" s="17"/>
      <c r="G657" s="17"/>
      <c r="H657" s="17"/>
      <c r="I657" s="16"/>
      <c r="J657" s="17"/>
      <c r="K657" s="17"/>
      <c r="L657" s="17"/>
      <c r="M657" s="17"/>
      <c r="N657" s="16"/>
      <c r="O657" s="17"/>
      <c r="P657" s="17"/>
      <c r="Q657" s="17"/>
      <c r="R657" s="17"/>
      <c r="S657" s="17"/>
      <c r="T657" s="17"/>
      <c r="U657" s="17"/>
      <c r="V657" s="16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</row>
    <row r="658" spans="1:166">
      <c r="A658" s="16"/>
      <c r="B658" s="17"/>
      <c r="C658" s="17"/>
      <c r="D658" s="17"/>
      <c r="E658" s="17"/>
      <c r="F658" s="17"/>
      <c r="G658" s="17"/>
      <c r="H658" s="17"/>
      <c r="I658" s="16"/>
      <c r="J658" s="17"/>
      <c r="K658" s="17"/>
      <c r="L658" s="17"/>
      <c r="M658" s="17"/>
      <c r="N658" s="16"/>
      <c r="O658" s="17"/>
      <c r="P658" s="17"/>
      <c r="Q658" s="17"/>
      <c r="R658" s="17"/>
      <c r="S658" s="17"/>
      <c r="T658" s="17"/>
      <c r="U658" s="17"/>
      <c r="V658" s="16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</row>
    <row r="659" spans="1:166">
      <c r="A659" s="16"/>
      <c r="B659" s="17"/>
      <c r="C659" s="17"/>
      <c r="D659" s="17"/>
      <c r="E659" s="17"/>
      <c r="F659" s="17"/>
      <c r="G659" s="17"/>
      <c r="H659" s="17"/>
      <c r="I659" s="16"/>
      <c r="J659" s="17"/>
      <c r="K659" s="17"/>
      <c r="L659" s="17"/>
      <c r="M659" s="17"/>
      <c r="N659" s="16"/>
      <c r="O659" s="17"/>
      <c r="P659" s="17"/>
      <c r="Q659" s="17"/>
      <c r="R659" s="17"/>
      <c r="S659" s="17"/>
      <c r="T659" s="17"/>
      <c r="U659" s="17"/>
      <c r="V659" s="16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</row>
    <row r="660" spans="1:166">
      <c r="A660" s="16"/>
      <c r="B660" s="17"/>
      <c r="C660" s="17"/>
      <c r="D660" s="17"/>
      <c r="E660" s="17"/>
      <c r="F660" s="17"/>
      <c r="G660" s="17"/>
      <c r="H660" s="17"/>
      <c r="I660" s="16"/>
      <c r="J660" s="17"/>
      <c r="K660" s="17"/>
      <c r="L660" s="17"/>
      <c r="M660" s="17"/>
      <c r="N660" s="16"/>
      <c r="O660" s="17"/>
      <c r="P660" s="17"/>
      <c r="Q660" s="17"/>
      <c r="R660" s="17"/>
      <c r="S660" s="17"/>
      <c r="T660" s="17"/>
      <c r="U660" s="17"/>
      <c r="V660" s="16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</row>
    <row r="661" spans="1:166">
      <c r="A661" s="16"/>
      <c r="B661" s="17"/>
      <c r="C661" s="17"/>
      <c r="D661" s="17"/>
      <c r="E661" s="17"/>
      <c r="F661" s="17"/>
      <c r="G661" s="17"/>
      <c r="H661" s="17"/>
      <c r="I661" s="16"/>
      <c r="J661" s="17"/>
      <c r="K661" s="17"/>
      <c r="L661" s="17"/>
      <c r="M661" s="17"/>
      <c r="N661" s="16"/>
      <c r="O661" s="17"/>
      <c r="P661" s="17"/>
      <c r="Q661" s="17"/>
      <c r="R661" s="17"/>
      <c r="S661" s="17"/>
      <c r="T661" s="17"/>
      <c r="U661" s="17"/>
      <c r="V661" s="16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</row>
    <row r="662" spans="1:166">
      <c r="A662" s="16"/>
      <c r="B662" s="17"/>
      <c r="C662" s="17"/>
      <c r="D662" s="17"/>
      <c r="E662" s="17"/>
      <c r="F662" s="17"/>
      <c r="G662" s="17"/>
      <c r="H662" s="17"/>
      <c r="I662" s="16"/>
      <c r="J662" s="17"/>
      <c r="K662" s="17"/>
      <c r="L662" s="17"/>
      <c r="M662" s="17"/>
      <c r="N662" s="16"/>
      <c r="O662" s="17"/>
      <c r="P662" s="17"/>
      <c r="Q662" s="17"/>
      <c r="R662" s="17"/>
      <c r="S662" s="17"/>
      <c r="T662" s="17"/>
      <c r="U662" s="17"/>
      <c r="V662" s="16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</row>
    <row r="663" spans="1:166">
      <c r="A663" s="16"/>
      <c r="B663" s="17"/>
      <c r="C663" s="17"/>
      <c r="D663" s="17"/>
      <c r="E663" s="17"/>
      <c r="F663" s="17"/>
      <c r="G663" s="17"/>
      <c r="H663" s="17"/>
      <c r="I663" s="16"/>
      <c r="J663" s="17"/>
      <c r="K663" s="17"/>
      <c r="L663" s="17"/>
      <c r="M663" s="17"/>
      <c r="N663" s="16"/>
      <c r="O663" s="17"/>
      <c r="P663" s="17"/>
      <c r="Q663" s="17"/>
      <c r="R663" s="17"/>
      <c r="S663" s="17"/>
      <c r="T663" s="17"/>
      <c r="U663" s="17"/>
      <c r="V663" s="16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</row>
    <row r="664" spans="1:166">
      <c r="A664" s="16"/>
      <c r="B664" s="17"/>
      <c r="C664" s="17"/>
      <c r="D664" s="17"/>
      <c r="E664" s="17"/>
      <c r="F664" s="17"/>
      <c r="G664" s="17"/>
      <c r="H664" s="17"/>
      <c r="I664" s="16"/>
      <c r="J664" s="17"/>
      <c r="K664" s="17"/>
      <c r="L664" s="17"/>
      <c r="M664" s="17"/>
      <c r="N664" s="16"/>
      <c r="O664" s="17"/>
      <c r="P664" s="17"/>
      <c r="Q664" s="17"/>
      <c r="R664" s="17"/>
      <c r="S664" s="17"/>
      <c r="T664" s="17"/>
      <c r="U664" s="17"/>
      <c r="V664" s="16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</row>
    <row r="665" spans="1:166">
      <c r="A665" s="16"/>
      <c r="B665" s="17"/>
      <c r="C665" s="17"/>
      <c r="D665" s="17"/>
      <c r="E665" s="17"/>
      <c r="F665" s="17"/>
      <c r="G665" s="17"/>
      <c r="H665" s="17"/>
      <c r="I665" s="16"/>
      <c r="J665" s="17"/>
      <c r="K665" s="17"/>
      <c r="L665" s="17"/>
      <c r="M665" s="17"/>
      <c r="N665" s="16"/>
      <c r="O665" s="17"/>
      <c r="P665" s="17"/>
      <c r="Q665" s="17"/>
      <c r="R665" s="17"/>
      <c r="S665" s="17"/>
      <c r="T665" s="17"/>
      <c r="U665" s="17"/>
      <c r="V665" s="16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</row>
    <row r="666" spans="1:166">
      <c r="A666" s="16"/>
      <c r="B666" s="17"/>
      <c r="C666" s="17"/>
      <c r="D666" s="17"/>
      <c r="E666" s="17"/>
      <c r="F666" s="17"/>
      <c r="G666" s="17"/>
      <c r="H666" s="17"/>
      <c r="I666" s="16"/>
      <c r="J666" s="17"/>
      <c r="K666" s="17"/>
      <c r="L666" s="17"/>
      <c r="M666" s="17"/>
      <c r="N666" s="16"/>
      <c r="O666" s="17"/>
      <c r="P666" s="17"/>
      <c r="Q666" s="17"/>
      <c r="R666" s="17"/>
      <c r="S666" s="17"/>
      <c r="T666" s="17"/>
      <c r="U666" s="17"/>
      <c r="V666" s="16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</row>
    <row r="667" spans="1:166">
      <c r="A667" s="16"/>
      <c r="B667" s="17"/>
      <c r="C667" s="17"/>
      <c r="D667" s="17"/>
      <c r="E667" s="17"/>
      <c r="F667" s="17"/>
      <c r="G667" s="17"/>
      <c r="H667" s="17"/>
      <c r="I667" s="16"/>
      <c r="J667" s="17"/>
      <c r="K667" s="17"/>
      <c r="L667" s="17"/>
      <c r="M667" s="17"/>
      <c r="N667" s="16"/>
      <c r="O667" s="17"/>
      <c r="P667" s="17"/>
      <c r="Q667" s="17"/>
      <c r="R667" s="17"/>
      <c r="S667" s="17"/>
      <c r="T667" s="17"/>
      <c r="U667" s="17"/>
      <c r="V667" s="16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</row>
    <row r="668" spans="1:166">
      <c r="A668" s="16"/>
      <c r="B668" s="17"/>
      <c r="C668" s="17"/>
      <c r="D668" s="17"/>
      <c r="E668" s="17"/>
      <c r="F668" s="17"/>
      <c r="G668" s="17"/>
      <c r="H668" s="17"/>
      <c r="I668" s="16"/>
      <c r="J668" s="17"/>
      <c r="K668" s="17"/>
      <c r="L668" s="17"/>
      <c r="M668" s="17"/>
      <c r="N668" s="16"/>
      <c r="O668" s="17"/>
      <c r="P668" s="17"/>
      <c r="Q668" s="17"/>
      <c r="R668" s="17"/>
      <c r="S668" s="17"/>
      <c r="T668" s="17"/>
      <c r="U668" s="17"/>
      <c r="V668" s="16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</row>
    <row r="669" spans="1:166">
      <c r="A669" s="16"/>
      <c r="B669" s="17"/>
      <c r="C669" s="17"/>
      <c r="D669" s="17"/>
      <c r="E669" s="17"/>
      <c r="F669" s="17"/>
      <c r="G669" s="17"/>
      <c r="H669" s="17"/>
      <c r="I669" s="16"/>
      <c r="J669" s="17"/>
      <c r="K669" s="17"/>
      <c r="L669" s="17"/>
      <c r="M669" s="17"/>
      <c r="N669" s="16"/>
      <c r="O669" s="17"/>
      <c r="P669" s="17"/>
      <c r="Q669" s="17"/>
      <c r="R669" s="17"/>
      <c r="S669" s="17"/>
      <c r="T669" s="17"/>
      <c r="U669" s="17"/>
      <c r="V669" s="16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</row>
    <row r="670" spans="1:166">
      <c r="A670" s="16"/>
      <c r="B670" s="17"/>
      <c r="C670" s="17"/>
      <c r="D670" s="17"/>
      <c r="E670" s="17"/>
      <c r="F670" s="17"/>
      <c r="G670" s="17"/>
      <c r="H670" s="17"/>
      <c r="I670" s="16"/>
      <c r="J670" s="17"/>
      <c r="K670" s="17"/>
      <c r="L670" s="17"/>
      <c r="M670" s="17"/>
      <c r="N670" s="16"/>
      <c r="O670" s="17"/>
      <c r="P670" s="17"/>
      <c r="Q670" s="17"/>
      <c r="R670" s="17"/>
      <c r="S670" s="17"/>
      <c r="T670" s="17"/>
      <c r="U670" s="17"/>
      <c r="V670" s="16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</row>
    <row r="671" spans="1:166">
      <c r="A671" s="16"/>
      <c r="B671" s="17"/>
      <c r="C671" s="17"/>
      <c r="D671" s="17"/>
      <c r="E671" s="17"/>
      <c r="F671" s="17"/>
      <c r="G671" s="17"/>
      <c r="H671" s="17"/>
      <c r="I671" s="16"/>
      <c r="J671" s="17"/>
      <c r="K671" s="17"/>
      <c r="L671" s="17"/>
      <c r="M671" s="17"/>
      <c r="N671" s="16"/>
      <c r="O671" s="17"/>
      <c r="P671" s="17"/>
      <c r="Q671" s="17"/>
      <c r="R671" s="17"/>
      <c r="S671" s="17"/>
      <c r="T671" s="17"/>
      <c r="U671" s="17"/>
      <c r="V671" s="16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</row>
    <row r="672" spans="1:166">
      <c r="A672" s="16"/>
      <c r="B672" s="17"/>
      <c r="C672" s="17"/>
      <c r="D672" s="17"/>
      <c r="E672" s="17"/>
      <c r="F672" s="17"/>
      <c r="G672" s="17"/>
      <c r="H672" s="17"/>
      <c r="I672" s="16"/>
      <c r="J672" s="17"/>
      <c r="K672" s="17"/>
      <c r="L672" s="17"/>
      <c r="M672" s="17"/>
      <c r="N672" s="16"/>
      <c r="O672" s="17"/>
      <c r="P672" s="17"/>
      <c r="Q672" s="17"/>
      <c r="R672" s="17"/>
      <c r="S672" s="17"/>
      <c r="T672" s="17"/>
      <c r="U672" s="17"/>
      <c r="V672" s="16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</row>
    <row r="673" spans="1:166">
      <c r="A673" s="16"/>
      <c r="B673" s="17"/>
      <c r="C673" s="17"/>
      <c r="D673" s="17"/>
      <c r="E673" s="17"/>
      <c r="F673" s="17"/>
      <c r="G673" s="17"/>
      <c r="H673" s="17"/>
      <c r="I673" s="16"/>
      <c r="J673" s="17"/>
      <c r="K673" s="17"/>
      <c r="L673" s="17"/>
      <c r="M673" s="17"/>
      <c r="N673" s="16"/>
      <c r="O673" s="17"/>
      <c r="P673" s="17"/>
      <c r="Q673" s="17"/>
      <c r="R673" s="17"/>
      <c r="S673" s="17"/>
      <c r="T673" s="17"/>
      <c r="U673" s="17"/>
      <c r="V673" s="16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</row>
    <row r="674" spans="1:166">
      <c r="A674" s="16"/>
      <c r="B674" s="17"/>
      <c r="C674" s="17"/>
      <c r="D674" s="17"/>
      <c r="E674" s="17"/>
      <c r="F674" s="17"/>
      <c r="G674" s="17"/>
      <c r="H674" s="17"/>
      <c r="I674" s="16"/>
      <c r="J674" s="17"/>
      <c r="K674" s="17"/>
      <c r="L674" s="17"/>
      <c r="M674" s="17"/>
      <c r="N674" s="16"/>
      <c r="O674" s="17"/>
      <c r="P674" s="17"/>
      <c r="Q674" s="17"/>
      <c r="R674" s="17"/>
      <c r="S674" s="17"/>
      <c r="T674" s="17"/>
      <c r="U674" s="17"/>
      <c r="V674" s="16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</row>
    <row r="675" spans="1:166">
      <c r="A675" s="16"/>
      <c r="B675" s="17"/>
      <c r="C675" s="17"/>
      <c r="D675" s="17"/>
      <c r="E675" s="17"/>
      <c r="F675" s="17"/>
      <c r="G675" s="17"/>
      <c r="H675" s="17"/>
      <c r="I675" s="16"/>
      <c r="J675" s="17"/>
      <c r="K675" s="17"/>
      <c r="L675" s="17"/>
      <c r="M675" s="17"/>
      <c r="N675" s="16"/>
      <c r="O675" s="17"/>
      <c r="P675" s="17"/>
      <c r="Q675" s="17"/>
      <c r="R675" s="17"/>
      <c r="S675" s="17"/>
      <c r="T675" s="17"/>
      <c r="U675" s="17"/>
      <c r="V675" s="16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</row>
    <row r="676" spans="1:166">
      <c r="A676" s="16"/>
      <c r="B676" s="17"/>
      <c r="C676" s="17"/>
      <c r="D676" s="17"/>
      <c r="E676" s="17"/>
      <c r="F676" s="17"/>
      <c r="G676" s="17"/>
      <c r="H676" s="17"/>
      <c r="I676" s="16"/>
      <c r="J676" s="17"/>
      <c r="K676" s="17"/>
      <c r="L676" s="17"/>
      <c r="M676" s="17"/>
      <c r="N676" s="16"/>
      <c r="O676" s="17"/>
      <c r="P676" s="17"/>
      <c r="Q676" s="17"/>
      <c r="R676" s="17"/>
      <c r="S676" s="17"/>
      <c r="T676" s="17"/>
      <c r="U676" s="17"/>
      <c r="V676" s="16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</row>
    <row r="677" spans="1:166">
      <c r="A677" s="16"/>
      <c r="B677" s="17"/>
      <c r="C677" s="17"/>
      <c r="D677" s="17"/>
      <c r="E677" s="17"/>
      <c r="F677" s="17"/>
      <c r="G677" s="17"/>
      <c r="H677" s="17"/>
      <c r="I677" s="16"/>
      <c r="J677" s="17"/>
      <c r="K677" s="17"/>
      <c r="L677" s="17"/>
      <c r="M677" s="17"/>
      <c r="N677" s="16"/>
      <c r="O677" s="17"/>
      <c r="P677" s="17"/>
      <c r="Q677" s="17"/>
      <c r="R677" s="17"/>
      <c r="S677" s="17"/>
      <c r="T677" s="17"/>
      <c r="U677" s="17"/>
      <c r="V677" s="16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</row>
    <row r="678" spans="1:166">
      <c r="A678" s="16"/>
      <c r="B678" s="17"/>
      <c r="C678" s="17"/>
      <c r="D678" s="17"/>
      <c r="E678" s="17"/>
      <c r="F678" s="17"/>
      <c r="G678" s="17"/>
      <c r="H678" s="17"/>
      <c r="I678" s="16"/>
      <c r="J678" s="17"/>
      <c r="K678" s="17"/>
      <c r="L678" s="17"/>
      <c r="M678" s="17"/>
      <c r="N678" s="16"/>
      <c r="O678" s="17"/>
      <c r="P678" s="17"/>
      <c r="Q678" s="17"/>
      <c r="R678" s="17"/>
      <c r="S678" s="17"/>
      <c r="T678" s="17"/>
      <c r="U678" s="17"/>
      <c r="V678" s="16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</row>
    <row r="679" spans="1:166">
      <c r="A679" s="16"/>
      <c r="B679" s="17"/>
      <c r="C679" s="17"/>
      <c r="D679" s="17"/>
      <c r="E679" s="17"/>
      <c r="F679" s="17"/>
      <c r="G679" s="17"/>
      <c r="H679" s="17"/>
      <c r="I679" s="16"/>
      <c r="J679" s="17"/>
      <c r="K679" s="17"/>
      <c r="L679" s="17"/>
      <c r="M679" s="17"/>
      <c r="N679" s="16"/>
      <c r="O679" s="17"/>
      <c r="P679" s="17"/>
      <c r="Q679" s="17"/>
      <c r="R679" s="17"/>
      <c r="S679" s="17"/>
      <c r="T679" s="17"/>
      <c r="U679" s="17"/>
      <c r="V679" s="16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</row>
    <row r="680" spans="1:166">
      <c r="A680" s="16"/>
      <c r="B680" s="17"/>
      <c r="C680" s="17"/>
      <c r="D680" s="17"/>
      <c r="E680" s="17"/>
      <c r="F680" s="17"/>
      <c r="G680" s="17"/>
      <c r="H680" s="17"/>
      <c r="I680" s="16"/>
      <c r="J680" s="17"/>
      <c r="K680" s="17"/>
      <c r="L680" s="17"/>
      <c r="M680" s="17"/>
      <c r="N680" s="16"/>
      <c r="O680" s="17"/>
      <c r="P680" s="17"/>
      <c r="Q680" s="17"/>
      <c r="R680" s="17"/>
      <c r="S680" s="17"/>
      <c r="T680" s="17"/>
      <c r="U680" s="17"/>
      <c r="V680" s="16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</row>
    <row r="681" spans="1:166">
      <c r="A681" s="16"/>
      <c r="B681" s="17"/>
      <c r="C681" s="17"/>
      <c r="D681" s="17"/>
      <c r="E681" s="17"/>
      <c r="F681" s="17"/>
      <c r="G681" s="17"/>
      <c r="H681" s="17"/>
      <c r="I681" s="16"/>
      <c r="J681" s="17"/>
      <c r="K681" s="17"/>
      <c r="L681" s="17"/>
      <c r="M681" s="17"/>
      <c r="N681" s="16"/>
      <c r="O681" s="17"/>
      <c r="P681" s="17"/>
      <c r="Q681" s="17"/>
      <c r="R681" s="17"/>
      <c r="S681" s="17"/>
      <c r="T681" s="17"/>
      <c r="U681" s="17"/>
      <c r="V681" s="16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</row>
    <row r="682" spans="1:166">
      <c r="A682" s="16"/>
      <c r="B682" s="17"/>
      <c r="C682" s="17"/>
      <c r="D682" s="17"/>
      <c r="E682" s="17"/>
      <c r="F682" s="17"/>
      <c r="G682" s="17"/>
      <c r="H682" s="17"/>
      <c r="I682" s="16"/>
      <c r="J682" s="17"/>
      <c r="K682" s="17"/>
      <c r="L682" s="17"/>
      <c r="M682" s="17"/>
      <c r="N682" s="16"/>
      <c r="O682" s="17"/>
      <c r="P682" s="17"/>
      <c r="Q682" s="17"/>
      <c r="R682" s="17"/>
      <c r="S682" s="17"/>
      <c r="T682" s="17"/>
      <c r="U682" s="17"/>
      <c r="V682" s="16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</row>
    <row r="683" spans="1:166">
      <c r="A683" s="16"/>
      <c r="B683" s="17"/>
      <c r="C683" s="17"/>
      <c r="D683" s="17"/>
      <c r="E683" s="17"/>
      <c r="F683" s="17"/>
      <c r="G683" s="17"/>
      <c r="H683" s="17"/>
      <c r="I683" s="16"/>
      <c r="J683" s="17"/>
      <c r="K683" s="17"/>
      <c r="L683" s="17"/>
      <c r="M683" s="17"/>
      <c r="N683" s="16"/>
      <c r="O683" s="17"/>
      <c r="P683" s="17"/>
      <c r="Q683" s="17"/>
      <c r="R683" s="17"/>
      <c r="S683" s="17"/>
      <c r="T683" s="17"/>
      <c r="U683" s="17"/>
      <c r="V683" s="16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</row>
    <row r="684" spans="1:166">
      <c r="A684" s="16"/>
      <c r="B684" s="17"/>
      <c r="C684" s="17"/>
      <c r="D684" s="17"/>
      <c r="E684" s="17"/>
      <c r="F684" s="17"/>
      <c r="G684" s="17"/>
      <c r="H684" s="17"/>
      <c r="I684" s="16"/>
      <c r="J684" s="17"/>
      <c r="K684" s="17"/>
      <c r="L684" s="17"/>
      <c r="M684" s="17"/>
      <c r="N684" s="16"/>
      <c r="O684" s="17"/>
      <c r="P684" s="17"/>
      <c r="Q684" s="17"/>
      <c r="R684" s="17"/>
      <c r="S684" s="17"/>
      <c r="T684" s="17"/>
      <c r="U684" s="17"/>
      <c r="V684" s="16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</row>
    <row r="685" spans="1:166">
      <c r="A685" s="16"/>
      <c r="B685" s="17"/>
      <c r="C685" s="17"/>
      <c r="D685" s="17"/>
      <c r="E685" s="17"/>
      <c r="F685" s="17"/>
      <c r="G685" s="17"/>
      <c r="H685" s="17"/>
      <c r="I685" s="16"/>
      <c r="J685" s="17"/>
      <c r="K685" s="17"/>
      <c r="L685" s="17"/>
      <c r="M685" s="17"/>
      <c r="N685" s="16"/>
      <c r="O685" s="17"/>
      <c r="P685" s="17"/>
      <c r="Q685" s="17"/>
      <c r="R685" s="17"/>
      <c r="S685" s="17"/>
      <c r="T685" s="17"/>
      <c r="U685" s="17"/>
      <c r="V685" s="16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</row>
    <row r="686" spans="1:166">
      <c r="A686" s="16"/>
      <c r="B686" s="17"/>
      <c r="C686" s="17"/>
      <c r="D686" s="17"/>
      <c r="E686" s="17"/>
      <c r="F686" s="17"/>
      <c r="G686" s="17"/>
      <c r="H686" s="17"/>
      <c r="I686" s="16"/>
      <c r="J686" s="17"/>
      <c r="K686" s="17"/>
      <c r="L686" s="17"/>
      <c r="M686" s="17"/>
      <c r="N686" s="16"/>
      <c r="O686" s="17"/>
      <c r="P686" s="17"/>
      <c r="Q686" s="17"/>
      <c r="R686" s="17"/>
      <c r="S686" s="17"/>
      <c r="T686" s="17"/>
      <c r="U686" s="17"/>
      <c r="V686" s="16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</row>
    <row r="687" spans="1:166">
      <c r="A687" s="16"/>
      <c r="B687" s="17"/>
      <c r="C687" s="17"/>
      <c r="D687" s="17"/>
      <c r="E687" s="17"/>
      <c r="F687" s="17"/>
      <c r="G687" s="17"/>
      <c r="H687" s="17"/>
      <c r="I687" s="16"/>
      <c r="J687" s="17"/>
      <c r="K687" s="17"/>
      <c r="L687" s="17"/>
      <c r="M687" s="17"/>
      <c r="N687" s="16"/>
      <c r="O687" s="17"/>
      <c r="P687" s="17"/>
      <c r="Q687" s="17"/>
      <c r="R687" s="17"/>
      <c r="S687" s="17"/>
      <c r="T687" s="17"/>
      <c r="U687" s="17"/>
      <c r="V687" s="16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</row>
    <row r="688" spans="1:166">
      <c r="A688" s="16"/>
      <c r="B688" s="17"/>
      <c r="C688" s="17"/>
      <c r="D688" s="17"/>
      <c r="E688" s="17"/>
      <c r="F688" s="17"/>
      <c r="G688" s="17"/>
      <c r="H688" s="17"/>
      <c r="I688" s="16"/>
      <c r="J688" s="17"/>
      <c r="K688" s="17"/>
      <c r="L688" s="17"/>
      <c r="M688" s="17"/>
      <c r="N688" s="16"/>
      <c r="O688" s="17"/>
      <c r="P688" s="17"/>
      <c r="Q688" s="17"/>
      <c r="R688" s="17"/>
      <c r="S688" s="17"/>
      <c r="T688" s="17"/>
      <c r="U688" s="17"/>
      <c r="V688" s="16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</row>
    <row r="689" spans="1:166">
      <c r="A689" s="16"/>
      <c r="B689" s="17"/>
      <c r="C689" s="17"/>
      <c r="D689" s="17"/>
      <c r="E689" s="17"/>
      <c r="F689" s="17"/>
      <c r="G689" s="17"/>
      <c r="H689" s="17"/>
      <c r="I689" s="16"/>
      <c r="J689" s="17"/>
      <c r="K689" s="17"/>
      <c r="L689" s="17"/>
      <c r="M689" s="17"/>
      <c r="N689" s="16"/>
      <c r="O689" s="17"/>
      <c r="P689" s="17"/>
      <c r="Q689" s="17"/>
      <c r="R689" s="17"/>
      <c r="S689" s="17"/>
      <c r="T689" s="17"/>
      <c r="U689" s="17"/>
      <c r="V689" s="16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</row>
    <row r="690" spans="1:166">
      <c r="A690" s="16"/>
      <c r="B690" s="17"/>
      <c r="C690" s="17"/>
      <c r="D690" s="17"/>
      <c r="E690" s="17"/>
      <c r="F690" s="17"/>
      <c r="G690" s="17"/>
      <c r="H690" s="17"/>
      <c r="I690" s="16"/>
      <c r="J690" s="17"/>
      <c r="K690" s="17"/>
      <c r="L690" s="17"/>
      <c r="M690" s="17"/>
      <c r="N690" s="16"/>
      <c r="O690" s="17"/>
      <c r="P690" s="17"/>
      <c r="Q690" s="17"/>
      <c r="R690" s="17"/>
      <c r="S690" s="17"/>
      <c r="T690" s="17"/>
      <c r="U690" s="17"/>
      <c r="V690" s="16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</row>
    <row r="691" spans="1:166">
      <c r="A691" s="16"/>
      <c r="B691" s="17"/>
      <c r="C691" s="17"/>
      <c r="D691" s="17"/>
      <c r="E691" s="17"/>
      <c r="F691" s="17"/>
      <c r="G691" s="17"/>
      <c r="H691" s="17"/>
      <c r="I691" s="16"/>
      <c r="J691" s="17"/>
      <c r="K691" s="17"/>
      <c r="L691" s="17"/>
      <c r="M691" s="17"/>
      <c r="N691" s="16"/>
      <c r="O691" s="17"/>
      <c r="P691" s="17"/>
      <c r="Q691" s="17"/>
      <c r="R691" s="17"/>
      <c r="S691" s="17"/>
      <c r="T691" s="17"/>
      <c r="U691" s="17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</row>
    <row r="692" spans="1:166">
      <c r="A692" s="16"/>
      <c r="B692" s="17"/>
      <c r="C692" s="17"/>
      <c r="D692" s="17"/>
      <c r="E692" s="17"/>
      <c r="F692" s="17"/>
      <c r="G692" s="17"/>
      <c r="H692" s="17"/>
      <c r="I692" s="16"/>
      <c r="J692" s="17"/>
      <c r="K692" s="17"/>
      <c r="L692" s="17"/>
      <c r="M692" s="17"/>
      <c r="N692" s="16"/>
      <c r="O692" s="17"/>
      <c r="P692" s="17"/>
      <c r="Q692" s="17"/>
      <c r="R692" s="17"/>
      <c r="S692" s="17"/>
      <c r="T692" s="17"/>
      <c r="U692" s="17"/>
      <c r="V692" s="16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</row>
    <row r="693" spans="1:166">
      <c r="A693" s="16"/>
      <c r="B693" s="17"/>
      <c r="C693" s="17"/>
      <c r="D693" s="17"/>
      <c r="E693" s="17"/>
      <c r="F693" s="17"/>
      <c r="G693" s="17"/>
      <c r="H693" s="17"/>
      <c r="I693" s="16"/>
      <c r="J693" s="17"/>
      <c r="K693" s="17"/>
      <c r="L693" s="17"/>
      <c r="M693" s="17"/>
      <c r="N693" s="16"/>
      <c r="O693" s="17"/>
      <c r="P693" s="17"/>
      <c r="Q693" s="17"/>
      <c r="R693" s="17"/>
      <c r="S693" s="17"/>
      <c r="T693" s="17"/>
      <c r="U693" s="17"/>
      <c r="V693" s="16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</row>
    <row r="694" spans="1:166">
      <c r="A694" s="16"/>
      <c r="B694" s="17"/>
      <c r="C694" s="17"/>
      <c r="D694" s="17"/>
      <c r="E694" s="17"/>
      <c r="F694" s="17"/>
      <c r="G694" s="17"/>
      <c r="H694" s="17"/>
      <c r="I694" s="16"/>
      <c r="J694" s="17"/>
      <c r="K694" s="17"/>
      <c r="L694" s="17"/>
      <c r="M694" s="17"/>
      <c r="N694" s="16"/>
      <c r="O694" s="17"/>
      <c r="P694" s="17"/>
      <c r="Q694" s="17"/>
      <c r="R694" s="17"/>
      <c r="S694" s="17"/>
      <c r="T694" s="17"/>
      <c r="U694" s="17"/>
      <c r="V694" s="16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</row>
    <row r="695" spans="1:166">
      <c r="A695" s="16"/>
      <c r="B695" s="17"/>
      <c r="C695" s="17"/>
      <c r="D695" s="17"/>
      <c r="E695" s="17"/>
      <c r="F695" s="17"/>
      <c r="G695" s="17"/>
      <c r="H695" s="17"/>
      <c r="I695" s="16"/>
      <c r="J695" s="17"/>
      <c r="K695" s="17"/>
      <c r="L695" s="17"/>
      <c r="M695" s="17"/>
      <c r="N695" s="16"/>
      <c r="O695" s="17"/>
      <c r="P695" s="17"/>
      <c r="Q695" s="17"/>
      <c r="R695" s="17"/>
      <c r="S695" s="17"/>
      <c r="T695" s="17"/>
      <c r="U695" s="17"/>
      <c r="V695" s="16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</row>
    <row r="696" spans="1:166">
      <c r="A696" s="16"/>
      <c r="B696" s="17"/>
      <c r="C696" s="17"/>
      <c r="D696" s="17"/>
      <c r="E696" s="17"/>
      <c r="F696" s="17"/>
      <c r="G696" s="17"/>
      <c r="H696" s="17"/>
      <c r="I696" s="16"/>
      <c r="J696" s="17"/>
      <c r="K696" s="17"/>
      <c r="L696" s="17"/>
      <c r="M696" s="17"/>
      <c r="N696" s="16"/>
      <c r="O696" s="17"/>
      <c r="P696" s="17"/>
      <c r="Q696" s="17"/>
      <c r="R696" s="17"/>
      <c r="S696" s="17"/>
      <c r="T696" s="17"/>
      <c r="U696" s="17"/>
      <c r="V696" s="16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</row>
    <row r="697" spans="1:166">
      <c r="A697" s="16"/>
      <c r="B697" s="17"/>
      <c r="C697" s="17"/>
      <c r="D697" s="17"/>
      <c r="E697" s="17"/>
      <c r="F697" s="17"/>
      <c r="G697" s="17"/>
      <c r="H697" s="17"/>
      <c r="I697" s="16"/>
      <c r="J697" s="17"/>
      <c r="K697" s="17"/>
      <c r="L697" s="17"/>
      <c r="M697" s="17"/>
      <c r="N697" s="16"/>
      <c r="O697" s="17"/>
      <c r="P697" s="17"/>
      <c r="Q697" s="17"/>
      <c r="R697" s="17"/>
      <c r="S697" s="17"/>
      <c r="T697" s="17"/>
      <c r="U697" s="17"/>
      <c r="V697" s="16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</row>
    <row r="698" spans="1:166">
      <c r="A698" s="16"/>
      <c r="B698" s="17"/>
      <c r="C698" s="17"/>
      <c r="D698" s="17"/>
      <c r="E698" s="17"/>
      <c r="F698" s="17"/>
      <c r="G698" s="17"/>
      <c r="H698" s="17"/>
      <c r="I698" s="16"/>
      <c r="J698" s="17"/>
      <c r="K698" s="17"/>
      <c r="L698" s="17"/>
      <c r="M698" s="17"/>
      <c r="N698" s="16"/>
      <c r="O698" s="17"/>
      <c r="P698" s="17"/>
      <c r="Q698" s="17"/>
      <c r="R698" s="17"/>
      <c r="S698" s="17"/>
      <c r="T698" s="17"/>
      <c r="U698" s="17"/>
      <c r="V698" s="16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</row>
    <row r="699" spans="1:166">
      <c r="A699" s="16"/>
      <c r="B699" s="17"/>
      <c r="C699" s="17"/>
      <c r="D699" s="17"/>
      <c r="E699" s="17"/>
      <c r="F699" s="17"/>
      <c r="G699" s="17"/>
      <c r="H699" s="17"/>
      <c r="I699" s="16"/>
      <c r="J699" s="17"/>
      <c r="K699" s="17"/>
      <c r="L699" s="17"/>
      <c r="M699" s="17"/>
      <c r="N699" s="16"/>
      <c r="O699" s="17"/>
      <c r="P699" s="17"/>
      <c r="Q699" s="17"/>
      <c r="R699" s="17"/>
      <c r="S699" s="17"/>
      <c r="T699" s="17"/>
      <c r="U699" s="17"/>
      <c r="V699" s="16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</row>
    <row r="700" spans="1:166">
      <c r="A700" s="16"/>
      <c r="B700" s="17"/>
      <c r="C700" s="17"/>
      <c r="D700" s="17"/>
      <c r="E700" s="17"/>
      <c r="F700" s="17"/>
      <c r="G700" s="17"/>
      <c r="H700" s="17"/>
      <c r="I700" s="16"/>
      <c r="J700" s="17"/>
      <c r="K700" s="17"/>
      <c r="L700" s="17"/>
      <c r="M700" s="17"/>
      <c r="N700" s="16"/>
      <c r="O700" s="17"/>
      <c r="P700" s="17"/>
      <c r="Q700" s="17"/>
      <c r="R700" s="17"/>
      <c r="S700" s="17"/>
      <c r="T700" s="17"/>
      <c r="U700" s="17"/>
      <c r="V700" s="16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</row>
    <row r="701" spans="1:166">
      <c r="A701" s="16"/>
      <c r="B701" s="17"/>
      <c r="C701" s="17"/>
      <c r="D701" s="17"/>
      <c r="E701" s="17"/>
      <c r="F701" s="17"/>
      <c r="G701" s="17"/>
      <c r="H701" s="17"/>
      <c r="I701" s="16"/>
      <c r="J701" s="17"/>
      <c r="K701" s="17"/>
      <c r="L701" s="17"/>
      <c r="M701" s="17"/>
      <c r="N701" s="16"/>
      <c r="O701" s="17"/>
      <c r="P701" s="17"/>
      <c r="Q701" s="17"/>
      <c r="R701" s="17"/>
      <c r="S701" s="17"/>
      <c r="T701" s="17"/>
      <c r="U701" s="17"/>
      <c r="V701" s="16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</row>
    <row r="702" spans="1:166">
      <c r="A702" s="16"/>
      <c r="B702" s="17"/>
      <c r="C702" s="17"/>
      <c r="D702" s="17"/>
      <c r="E702" s="17"/>
      <c r="F702" s="17"/>
      <c r="G702" s="17"/>
      <c r="H702" s="17"/>
      <c r="I702" s="16"/>
      <c r="J702" s="17"/>
      <c r="K702" s="17"/>
      <c r="L702" s="17"/>
      <c r="M702" s="17"/>
      <c r="N702" s="16"/>
      <c r="O702" s="17"/>
      <c r="P702" s="17"/>
      <c r="Q702" s="17"/>
      <c r="R702" s="17"/>
      <c r="S702" s="17"/>
      <c r="T702" s="17"/>
      <c r="U702" s="17"/>
      <c r="V702" s="16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</row>
    <row r="703" spans="1:166">
      <c r="A703" s="16"/>
      <c r="B703" s="17"/>
      <c r="C703" s="17"/>
      <c r="D703" s="17"/>
      <c r="E703" s="17"/>
      <c r="F703" s="17"/>
      <c r="G703" s="17"/>
      <c r="H703" s="17"/>
      <c r="I703" s="16"/>
      <c r="J703" s="17"/>
      <c r="K703" s="17"/>
      <c r="L703" s="17"/>
      <c r="M703" s="17"/>
      <c r="N703" s="16"/>
      <c r="O703" s="17"/>
      <c r="P703" s="17"/>
      <c r="Q703" s="17"/>
      <c r="R703" s="17"/>
      <c r="S703" s="17"/>
      <c r="T703" s="17"/>
      <c r="U703" s="17"/>
      <c r="V703" s="16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</row>
    <row r="704" spans="1:166">
      <c r="A704" s="16"/>
      <c r="B704" s="17"/>
      <c r="C704" s="17"/>
      <c r="D704" s="17"/>
      <c r="E704" s="17"/>
      <c r="F704" s="17"/>
      <c r="G704" s="17"/>
      <c r="H704" s="17"/>
      <c r="I704" s="16"/>
      <c r="J704" s="17"/>
      <c r="K704" s="17"/>
      <c r="L704" s="17"/>
      <c r="M704" s="17"/>
      <c r="N704" s="16"/>
      <c r="O704" s="17"/>
      <c r="P704" s="17"/>
      <c r="Q704" s="17"/>
      <c r="R704" s="17"/>
      <c r="S704" s="17"/>
      <c r="T704" s="17"/>
      <c r="U704" s="17"/>
      <c r="V704" s="16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</row>
    <row r="705" spans="1:166">
      <c r="A705" s="16"/>
      <c r="B705" s="17"/>
      <c r="C705" s="17"/>
      <c r="D705" s="17"/>
      <c r="E705" s="17"/>
      <c r="F705" s="17"/>
      <c r="G705" s="17"/>
      <c r="H705" s="17"/>
      <c r="I705" s="16"/>
      <c r="J705" s="17"/>
      <c r="K705" s="17"/>
      <c r="L705" s="17"/>
      <c r="M705" s="17"/>
      <c r="N705" s="16"/>
      <c r="O705" s="17"/>
      <c r="P705" s="17"/>
      <c r="Q705" s="17"/>
      <c r="R705" s="17"/>
      <c r="S705" s="17"/>
      <c r="T705" s="17"/>
      <c r="U705" s="17"/>
      <c r="V705" s="16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</row>
    <row r="706" spans="1:166">
      <c r="A706" s="16"/>
      <c r="B706" s="17"/>
      <c r="C706" s="17"/>
      <c r="D706" s="17"/>
      <c r="E706" s="17"/>
      <c r="F706" s="17"/>
      <c r="G706" s="17"/>
      <c r="H706" s="17"/>
      <c r="I706" s="16"/>
      <c r="J706" s="17"/>
      <c r="K706" s="17"/>
      <c r="L706" s="17"/>
      <c r="M706" s="17"/>
      <c r="N706" s="16"/>
      <c r="O706" s="17"/>
      <c r="P706" s="17"/>
      <c r="Q706" s="17"/>
      <c r="R706" s="17"/>
      <c r="S706" s="17"/>
      <c r="T706" s="17"/>
      <c r="U706" s="17"/>
      <c r="V706" s="16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</row>
    <row r="707" spans="1:166">
      <c r="A707" s="16"/>
      <c r="B707" s="17"/>
      <c r="C707" s="17"/>
      <c r="D707" s="17"/>
      <c r="E707" s="17"/>
      <c r="F707" s="17"/>
      <c r="G707" s="17"/>
      <c r="H707" s="17"/>
      <c r="I707" s="16"/>
      <c r="J707" s="17"/>
      <c r="K707" s="17"/>
      <c r="L707" s="17"/>
      <c r="M707" s="17"/>
      <c r="N707" s="16"/>
      <c r="O707" s="17"/>
      <c r="P707" s="17"/>
      <c r="Q707" s="17"/>
      <c r="R707" s="17"/>
      <c r="S707" s="17"/>
      <c r="T707" s="17"/>
      <c r="U707" s="17"/>
      <c r="V707" s="16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</row>
    <row r="708" spans="1:166">
      <c r="A708" s="16"/>
      <c r="B708" s="17"/>
      <c r="C708" s="17"/>
      <c r="D708" s="17"/>
      <c r="E708" s="17"/>
      <c r="F708" s="17"/>
      <c r="G708" s="17"/>
      <c r="H708" s="17"/>
      <c r="I708" s="16"/>
      <c r="J708" s="17"/>
      <c r="K708" s="17"/>
      <c r="L708" s="17"/>
      <c r="M708" s="17"/>
      <c r="N708" s="16"/>
      <c r="O708" s="17"/>
      <c r="P708" s="17"/>
      <c r="Q708" s="17"/>
      <c r="R708" s="17"/>
      <c r="S708" s="17"/>
      <c r="T708" s="17"/>
      <c r="U708" s="17"/>
      <c r="V708" s="16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</row>
    <row r="709" spans="1:166">
      <c r="A709" s="16"/>
      <c r="B709" s="17"/>
      <c r="C709" s="17"/>
      <c r="D709" s="17"/>
      <c r="E709" s="17"/>
      <c r="F709" s="17"/>
      <c r="G709" s="17"/>
      <c r="H709" s="17"/>
      <c r="I709" s="16"/>
      <c r="J709" s="17"/>
      <c r="K709" s="17"/>
      <c r="L709" s="17"/>
      <c r="M709" s="17"/>
      <c r="N709" s="16"/>
      <c r="O709" s="17"/>
      <c r="P709" s="17"/>
      <c r="Q709" s="17"/>
      <c r="R709" s="17"/>
      <c r="S709" s="17"/>
      <c r="T709" s="17"/>
      <c r="U709" s="17"/>
      <c r="V709" s="16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</row>
    <row r="710" spans="1:166">
      <c r="A710" s="16"/>
      <c r="B710" s="17"/>
      <c r="C710" s="17"/>
      <c r="D710" s="17"/>
      <c r="E710" s="17"/>
      <c r="F710" s="17"/>
      <c r="G710" s="17"/>
      <c r="H710" s="17"/>
      <c r="I710" s="16"/>
      <c r="J710" s="17"/>
      <c r="K710" s="17"/>
      <c r="L710" s="17"/>
      <c r="M710" s="17"/>
      <c r="N710" s="16"/>
      <c r="O710" s="17"/>
      <c r="P710" s="17"/>
      <c r="Q710" s="17"/>
      <c r="R710" s="17"/>
      <c r="S710" s="17"/>
      <c r="T710" s="17"/>
      <c r="U710" s="17"/>
      <c r="V710" s="16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</row>
    <row r="711" spans="1:166">
      <c r="A711" s="16"/>
      <c r="B711" s="17"/>
      <c r="C711" s="17"/>
      <c r="D711" s="17"/>
      <c r="E711" s="17"/>
      <c r="F711" s="17"/>
      <c r="G711" s="17"/>
      <c r="H711" s="17"/>
      <c r="I711" s="16"/>
      <c r="J711" s="17"/>
      <c r="K711" s="17"/>
      <c r="L711" s="17"/>
      <c r="M711" s="17"/>
      <c r="N711" s="16"/>
      <c r="O711" s="17"/>
      <c r="P711" s="17"/>
      <c r="Q711" s="17"/>
      <c r="R711" s="17"/>
      <c r="S711" s="17"/>
      <c r="T711" s="17"/>
      <c r="U711" s="17"/>
      <c r="V711" s="16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</row>
    <row r="712" spans="1:166">
      <c r="A712" s="16"/>
      <c r="B712" s="17"/>
      <c r="C712" s="17"/>
      <c r="D712" s="17"/>
      <c r="E712" s="17"/>
      <c r="F712" s="17"/>
      <c r="G712" s="17"/>
      <c r="H712" s="17"/>
      <c r="I712" s="16"/>
      <c r="J712" s="17"/>
      <c r="K712" s="17"/>
      <c r="L712" s="17"/>
      <c r="M712" s="17"/>
      <c r="N712" s="16"/>
      <c r="O712" s="17"/>
      <c r="P712" s="17"/>
      <c r="Q712" s="17"/>
      <c r="R712" s="17"/>
      <c r="S712" s="17"/>
      <c r="T712" s="17"/>
      <c r="U712" s="17"/>
      <c r="V712" s="16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</row>
    <row r="713" spans="1:166">
      <c r="A713" s="16"/>
      <c r="B713" s="17"/>
      <c r="C713" s="17"/>
      <c r="D713" s="17"/>
      <c r="E713" s="17"/>
      <c r="F713" s="17"/>
      <c r="G713" s="17"/>
      <c r="H713" s="17"/>
      <c r="I713" s="16"/>
      <c r="J713" s="17"/>
      <c r="K713" s="17"/>
      <c r="L713" s="17"/>
      <c r="M713" s="17"/>
      <c r="N713" s="16"/>
      <c r="O713" s="17"/>
      <c r="P713" s="17"/>
      <c r="Q713" s="17"/>
      <c r="R713" s="17"/>
      <c r="S713" s="17"/>
      <c r="T713" s="17"/>
      <c r="U713" s="17"/>
      <c r="V713" s="16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</row>
    <row r="714" spans="1:166">
      <c r="A714" s="16"/>
      <c r="B714" s="17"/>
      <c r="C714" s="17"/>
      <c r="D714" s="17"/>
      <c r="E714" s="17"/>
      <c r="F714" s="17"/>
      <c r="G714" s="17"/>
      <c r="H714" s="17"/>
      <c r="I714" s="16"/>
      <c r="J714" s="17"/>
      <c r="K714" s="17"/>
      <c r="L714" s="17"/>
      <c r="M714" s="17"/>
      <c r="N714" s="16"/>
      <c r="O714" s="17"/>
      <c r="P714" s="17"/>
      <c r="Q714" s="17"/>
      <c r="R714" s="17"/>
      <c r="S714" s="17"/>
      <c r="T714" s="17"/>
      <c r="U714" s="17"/>
      <c r="V714" s="16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</row>
    <row r="715" spans="1:166">
      <c r="A715" s="16"/>
      <c r="B715" s="17"/>
      <c r="C715" s="17"/>
      <c r="D715" s="17"/>
      <c r="E715" s="17"/>
      <c r="F715" s="17"/>
      <c r="G715" s="17"/>
      <c r="H715" s="17"/>
      <c r="I715" s="16"/>
      <c r="J715" s="17"/>
      <c r="K715" s="17"/>
      <c r="L715" s="17"/>
      <c r="M715" s="17"/>
      <c r="N715" s="16"/>
      <c r="O715" s="17"/>
      <c r="P715" s="17"/>
      <c r="Q715" s="17"/>
      <c r="R715" s="17"/>
      <c r="S715" s="17"/>
      <c r="T715" s="17"/>
      <c r="U715" s="17"/>
      <c r="V715" s="16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</row>
    <row r="716" spans="1:166">
      <c r="A716" s="16"/>
      <c r="B716" s="17"/>
      <c r="C716" s="17"/>
      <c r="D716" s="17"/>
      <c r="E716" s="17"/>
      <c r="F716" s="17"/>
      <c r="G716" s="17"/>
      <c r="H716" s="17"/>
      <c r="I716" s="16"/>
      <c r="J716" s="17"/>
      <c r="K716" s="17"/>
      <c r="L716" s="17"/>
      <c r="M716" s="17"/>
      <c r="N716" s="16"/>
      <c r="O716" s="17"/>
      <c r="P716" s="17"/>
      <c r="Q716" s="17"/>
      <c r="R716" s="17"/>
      <c r="S716" s="17"/>
      <c r="T716" s="17"/>
      <c r="U716" s="17"/>
      <c r="V716" s="16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</row>
    <row r="717" spans="1:166">
      <c r="A717" s="16"/>
      <c r="B717" s="17"/>
      <c r="C717" s="17"/>
      <c r="D717" s="17"/>
      <c r="E717" s="17"/>
      <c r="F717" s="17"/>
      <c r="G717" s="17"/>
      <c r="H717" s="17"/>
      <c r="I717" s="16"/>
      <c r="J717" s="17"/>
      <c r="K717" s="17"/>
      <c r="L717" s="17"/>
      <c r="M717" s="17"/>
      <c r="N717" s="16"/>
      <c r="O717" s="17"/>
      <c r="P717" s="17"/>
      <c r="Q717" s="17"/>
      <c r="R717" s="17"/>
      <c r="S717" s="17"/>
      <c r="T717" s="17"/>
      <c r="U717" s="17"/>
      <c r="V717" s="16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</row>
    <row r="718" spans="1:166">
      <c r="A718" s="16"/>
      <c r="B718" s="17"/>
      <c r="C718" s="17"/>
      <c r="D718" s="17"/>
      <c r="E718" s="17"/>
      <c r="F718" s="17"/>
      <c r="G718" s="17"/>
      <c r="H718" s="17"/>
      <c r="I718" s="16"/>
      <c r="J718" s="17"/>
      <c r="K718" s="17"/>
      <c r="L718" s="17"/>
      <c r="M718" s="17"/>
      <c r="N718" s="16"/>
      <c r="O718" s="17"/>
      <c r="P718" s="17"/>
      <c r="Q718" s="17"/>
      <c r="R718" s="17"/>
      <c r="S718" s="17"/>
      <c r="T718" s="17"/>
      <c r="U718" s="17"/>
      <c r="V718" s="16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</row>
    <row r="719" spans="1:166">
      <c r="A719" s="16"/>
      <c r="B719" s="17"/>
      <c r="C719" s="17"/>
      <c r="D719" s="17"/>
      <c r="E719" s="17"/>
      <c r="F719" s="17"/>
      <c r="G719" s="17"/>
      <c r="H719" s="17"/>
      <c r="I719" s="16"/>
      <c r="J719" s="17"/>
      <c r="K719" s="17"/>
      <c r="L719" s="17"/>
      <c r="M719" s="17"/>
      <c r="N719" s="16"/>
      <c r="O719" s="17"/>
      <c r="P719" s="17"/>
      <c r="Q719" s="17"/>
      <c r="R719" s="17"/>
      <c r="S719" s="17"/>
      <c r="T719" s="17"/>
      <c r="U719" s="17"/>
      <c r="V719" s="16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</row>
    <row r="720" spans="1:166">
      <c r="A720" s="16"/>
      <c r="B720" s="17"/>
      <c r="C720" s="17"/>
      <c r="D720" s="17"/>
      <c r="E720" s="17"/>
      <c r="F720" s="17"/>
      <c r="G720" s="17"/>
      <c r="H720" s="17"/>
      <c r="I720" s="16"/>
      <c r="J720" s="17"/>
      <c r="K720" s="17"/>
      <c r="L720" s="17"/>
      <c r="M720" s="17"/>
      <c r="N720" s="16"/>
      <c r="O720" s="17"/>
      <c r="P720" s="17"/>
      <c r="Q720" s="17"/>
      <c r="R720" s="17"/>
      <c r="S720" s="17"/>
      <c r="T720" s="17"/>
      <c r="U720" s="17"/>
      <c r="V720" s="16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</row>
    <row r="721" spans="1:166">
      <c r="A721" s="16"/>
      <c r="B721" s="17"/>
      <c r="C721" s="17"/>
      <c r="D721" s="17"/>
      <c r="E721" s="17"/>
      <c r="F721" s="17"/>
      <c r="G721" s="17"/>
      <c r="H721" s="17"/>
      <c r="I721" s="16"/>
      <c r="J721" s="17"/>
      <c r="K721" s="17"/>
      <c r="L721" s="17"/>
      <c r="M721" s="17"/>
      <c r="N721" s="16"/>
      <c r="O721" s="17"/>
      <c r="P721" s="17"/>
      <c r="Q721" s="17"/>
      <c r="R721" s="17"/>
      <c r="S721" s="17"/>
      <c r="T721" s="17"/>
      <c r="U721" s="17"/>
      <c r="V721" s="16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</row>
    <row r="722" spans="1:166">
      <c r="A722" s="16"/>
      <c r="B722" s="17"/>
      <c r="C722" s="17"/>
      <c r="D722" s="17"/>
      <c r="E722" s="17"/>
      <c r="F722" s="17"/>
      <c r="G722" s="17"/>
      <c r="H722" s="17"/>
      <c r="I722" s="16"/>
      <c r="J722" s="17"/>
      <c r="K722" s="17"/>
      <c r="L722" s="17"/>
      <c r="M722" s="17"/>
      <c r="N722" s="16"/>
      <c r="O722" s="17"/>
      <c r="P722" s="17"/>
      <c r="Q722" s="17"/>
      <c r="R722" s="17"/>
      <c r="S722" s="17"/>
      <c r="T722" s="17"/>
      <c r="U722" s="17"/>
      <c r="V722" s="16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</row>
    <row r="723" spans="1:166">
      <c r="A723" s="16"/>
      <c r="B723" s="17"/>
      <c r="C723" s="17"/>
      <c r="D723" s="17"/>
      <c r="E723" s="17"/>
      <c r="F723" s="17"/>
      <c r="G723" s="17"/>
      <c r="H723" s="17"/>
      <c r="I723" s="16"/>
      <c r="J723" s="17"/>
      <c r="K723" s="17"/>
      <c r="L723" s="17"/>
      <c r="M723" s="17"/>
      <c r="N723" s="16"/>
      <c r="O723" s="17"/>
      <c r="P723" s="17"/>
      <c r="Q723" s="17"/>
      <c r="R723" s="17"/>
      <c r="S723" s="17"/>
      <c r="T723" s="17"/>
      <c r="U723" s="17"/>
      <c r="V723" s="16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</row>
    <row r="724" spans="1:166">
      <c r="A724" s="16"/>
      <c r="B724" s="17"/>
      <c r="C724" s="17"/>
      <c r="D724" s="17"/>
      <c r="E724" s="17"/>
      <c r="F724" s="17"/>
      <c r="G724" s="17"/>
      <c r="H724" s="17"/>
      <c r="I724" s="16"/>
      <c r="J724" s="17"/>
      <c r="K724" s="17"/>
      <c r="L724" s="17"/>
      <c r="M724" s="17"/>
      <c r="N724" s="16"/>
      <c r="O724" s="17"/>
      <c r="P724" s="17"/>
      <c r="Q724" s="17"/>
      <c r="R724" s="17"/>
      <c r="S724" s="17"/>
      <c r="T724" s="17"/>
      <c r="U724" s="17"/>
      <c r="V724" s="16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</row>
    <row r="725" spans="1:166">
      <c r="A725" s="16"/>
      <c r="B725" s="17"/>
      <c r="C725" s="17"/>
      <c r="D725" s="17"/>
      <c r="E725" s="17"/>
      <c r="F725" s="17"/>
      <c r="G725" s="17"/>
      <c r="H725" s="17"/>
      <c r="I725" s="16"/>
      <c r="J725" s="17"/>
      <c r="K725" s="17"/>
      <c r="L725" s="17"/>
      <c r="M725" s="17"/>
      <c r="N725" s="16"/>
      <c r="O725" s="17"/>
      <c r="P725" s="17"/>
      <c r="Q725" s="17"/>
      <c r="R725" s="17"/>
      <c r="S725" s="17"/>
      <c r="T725" s="17"/>
      <c r="U725" s="17"/>
      <c r="V725" s="16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</row>
    <row r="726" spans="1:166">
      <c r="A726" s="16"/>
      <c r="B726" s="17"/>
      <c r="C726" s="17"/>
      <c r="D726" s="17"/>
      <c r="E726" s="17"/>
      <c r="F726" s="17"/>
      <c r="G726" s="17"/>
      <c r="H726" s="17"/>
      <c r="I726" s="16"/>
      <c r="J726" s="17"/>
      <c r="K726" s="17"/>
      <c r="L726" s="17"/>
      <c r="M726" s="17"/>
      <c r="N726" s="16"/>
      <c r="O726" s="17"/>
      <c r="P726" s="17"/>
      <c r="Q726" s="17"/>
      <c r="R726" s="17"/>
      <c r="S726" s="17"/>
      <c r="T726" s="17"/>
      <c r="U726" s="17"/>
      <c r="V726" s="16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</row>
    <row r="727" spans="1:166">
      <c r="A727" s="16"/>
      <c r="B727" s="17"/>
      <c r="C727" s="17"/>
      <c r="D727" s="17"/>
      <c r="E727" s="17"/>
      <c r="F727" s="17"/>
      <c r="G727" s="17"/>
      <c r="H727" s="17"/>
      <c r="I727" s="16"/>
      <c r="J727" s="17"/>
      <c r="K727" s="17"/>
      <c r="L727" s="17"/>
      <c r="M727" s="17"/>
      <c r="N727" s="16"/>
      <c r="O727" s="17"/>
      <c r="P727" s="17"/>
      <c r="Q727" s="17"/>
      <c r="R727" s="17"/>
      <c r="S727" s="17"/>
      <c r="T727" s="17"/>
      <c r="U727" s="17"/>
      <c r="V727" s="16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</row>
    <row r="728" spans="1:166">
      <c r="A728" s="16"/>
      <c r="B728" s="17"/>
      <c r="C728" s="17"/>
      <c r="D728" s="17"/>
      <c r="E728" s="17"/>
      <c r="F728" s="17"/>
      <c r="G728" s="17"/>
      <c r="H728" s="17"/>
      <c r="I728" s="16"/>
      <c r="J728" s="17"/>
      <c r="K728" s="17"/>
      <c r="L728" s="17"/>
      <c r="M728" s="17"/>
      <c r="N728" s="16"/>
      <c r="O728" s="17"/>
      <c r="P728" s="17"/>
      <c r="Q728" s="17"/>
      <c r="R728" s="17"/>
      <c r="S728" s="17"/>
      <c r="T728" s="17"/>
      <c r="U728" s="17"/>
      <c r="V728" s="16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</row>
    <row r="729" spans="1:166">
      <c r="A729" s="16"/>
      <c r="B729" s="17"/>
      <c r="C729" s="17"/>
      <c r="D729" s="17"/>
      <c r="E729" s="17"/>
      <c r="F729" s="17"/>
      <c r="G729" s="17"/>
      <c r="H729" s="17"/>
      <c r="I729" s="16"/>
      <c r="J729" s="17"/>
      <c r="K729" s="17"/>
      <c r="L729" s="17"/>
      <c r="M729" s="17"/>
      <c r="N729" s="16"/>
      <c r="O729" s="17"/>
      <c r="P729" s="17"/>
      <c r="Q729" s="17"/>
      <c r="R729" s="17"/>
      <c r="S729" s="17"/>
      <c r="T729" s="17"/>
      <c r="U729" s="17"/>
      <c r="V729" s="16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</row>
    <row r="730" spans="1:166">
      <c r="A730" s="16"/>
      <c r="B730" s="17"/>
      <c r="C730" s="17"/>
      <c r="D730" s="17"/>
      <c r="E730" s="17"/>
      <c r="F730" s="17"/>
      <c r="G730" s="17"/>
      <c r="H730" s="17"/>
      <c r="I730" s="16"/>
      <c r="J730" s="17"/>
      <c r="K730" s="17"/>
      <c r="L730" s="17"/>
      <c r="M730" s="17"/>
      <c r="N730" s="16"/>
      <c r="O730" s="17"/>
      <c r="P730" s="17"/>
      <c r="Q730" s="17"/>
      <c r="R730" s="17"/>
      <c r="S730" s="17"/>
      <c r="T730" s="17"/>
      <c r="U730" s="17"/>
      <c r="V730" s="16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</row>
    <row r="731" spans="1:166">
      <c r="A731" s="16"/>
      <c r="B731" s="17"/>
      <c r="C731" s="17"/>
      <c r="D731" s="17"/>
      <c r="E731" s="17"/>
      <c r="F731" s="17"/>
      <c r="G731" s="17"/>
      <c r="H731" s="17"/>
      <c r="I731" s="16"/>
      <c r="J731" s="17"/>
      <c r="K731" s="17"/>
      <c r="L731" s="17"/>
      <c r="M731" s="17"/>
      <c r="N731" s="16"/>
      <c r="O731" s="17"/>
      <c r="P731" s="17"/>
      <c r="Q731" s="17"/>
      <c r="R731" s="17"/>
      <c r="S731" s="17"/>
      <c r="T731" s="17"/>
      <c r="U731" s="17"/>
      <c r="V731" s="16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</row>
    <row r="732" spans="1:166">
      <c r="A732" s="16"/>
      <c r="B732" s="17"/>
      <c r="C732" s="17"/>
      <c r="D732" s="17"/>
      <c r="E732" s="17"/>
      <c r="F732" s="17"/>
      <c r="G732" s="17"/>
      <c r="H732" s="17"/>
      <c r="I732" s="16"/>
      <c r="J732" s="17"/>
      <c r="K732" s="17"/>
      <c r="L732" s="17"/>
      <c r="M732" s="17"/>
      <c r="N732" s="16"/>
      <c r="O732" s="17"/>
      <c r="P732" s="17"/>
      <c r="Q732" s="17"/>
      <c r="R732" s="17"/>
      <c r="S732" s="17"/>
      <c r="T732" s="17"/>
      <c r="U732" s="17"/>
      <c r="V732" s="16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</row>
    <row r="733" spans="1:166">
      <c r="A733" s="16"/>
      <c r="B733" s="17"/>
      <c r="C733" s="17"/>
      <c r="D733" s="17"/>
      <c r="E733" s="17"/>
      <c r="F733" s="17"/>
      <c r="G733" s="17"/>
      <c r="H733" s="17"/>
      <c r="I733" s="16"/>
      <c r="J733" s="17"/>
      <c r="K733" s="17"/>
      <c r="L733" s="17"/>
      <c r="M733" s="17"/>
      <c r="N733" s="16"/>
      <c r="O733" s="17"/>
      <c r="P733" s="17"/>
      <c r="Q733" s="17"/>
      <c r="R733" s="17"/>
      <c r="S733" s="17"/>
      <c r="T733" s="17"/>
      <c r="U733" s="17"/>
      <c r="V733" s="16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</row>
    <row r="734" spans="1:166">
      <c r="A734" s="16"/>
      <c r="B734" s="17"/>
      <c r="C734" s="17"/>
      <c r="D734" s="17"/>
      <c r="E734" s="17"/>
      <c r="F734" s="17"/>
      <c r="G734" s="17"/>
      <c r="H734" s="17"/>
      <c r="I734" s="16"/>
      <c r="J734" s="17"/>
      <c r="K734" s="17"/>
      <c r="L734" s="17"/>
      <c r="M734" s="17"/>
      <c r="N734" s="16"/>
      <c r="O734" s="17"/>
      <c r="P734" s="17"/>
      <c r="Q734" s="17"/>
      <c r="R734" s="17"/>
      <c r="S734" s="17"/>
      <c r="T734" s="17"/>
      <c r="U734" s="17"/>
      <c r="V734" s="16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</row>
    <row r="735" spans="1:166">
      <c r="A735" s="16"/>
      <c r="B735" s="17"/>
      <c r="C735" s="17"/>
      <c r="D735" s="17"/>
      <c r="E735" s="17"/>
      <c r="F735" s="17"/>
      <c r="G735" s="17"/>
      <c r="H735" s="17"/>
      <c r="I735" s="16"/>
      <c r="J735" s="17"/>
      <c r="K735" s="17"/>
      <c r="L735" s="17"/>
      <c r="M735" s="17"/>
      <c r="N735" s="16"/>
      <c r="O735" s="17"/>
      <c r="P735" s="17"/>
      <c r="Q735" s="17"/>
      <c r="R735" s="17"/>
      <c r="S735" s="17"/>
      <c r="T735" s="17"/>
      <c r="U735" s="17"/>
      <c r="V735" s="16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</row>
    <row r="736" spans="1:166">
      <c r="A736" s="16"/>
      <c r="B736" s="17"/>
      <c r="C736" s="17"/>
      <c r="D736" s="17"/>
      <c r="E736" s="17"/>
      <c r="F736" s="17"/>
      <c r="G736" s="17"/>
      <c r="H736" s="17"/>
      <c r="I736" s="16"/>
      <c r="J736" s="17"/>
      <c r="K736" s="17"/>
      <c r="L736" s="17"/>
      <c r="M736" s="17"/>
      <c r="N736" s="16"/>
      <c r="O736" s="17"/>
      <c r="P736" s="17"/>
      <c r="Q736" s="17"/>
      <c r="R736" s="17"/>
      <c r="S736" s="17"/>
      <c r="T736" s="17"/>
      <c r="U736" s="17"/>
      <c r="V736" s="16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</row>
    <row r="737" spans="1:166">
      <c r="A737" s="16"/>
      <c r="B737" s="17"/>
      <c r="C737" s="17"/>
      <c r="D737" s="17"/>
      <c r="E737" s="17"/>
      <c r="F737" s="17"/>
      <c r="G737" s="17"/>
      <c r="H737" s="17"/>
      <c r="I737" s="16"/>
      <c r="J737" s="17"/>
      <c r="K737" s="17"/>
      <c r="L737" s="17"/>
      <c r="M737" s="17"/>
      <c r="N737" s="16"/>
      <c r="O737" s="17"/>
      <c r="P737" s="17"/>
      <c r="Q737" s="17"/>
      <c r="R737" s="17"/>
      <c r="S737" s="17"/>
      <c r="T737" s="17"/>
      <c r="U737" s="17"/>
      <c r="V737" s="16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</row>
    <row r="738" spans="1:166">
      <c r="A738" s="16"/>
      <c r="B738" s="17"/>
      <c r="C738" s="17"/>
      <c r="D738" s="17"/>
      <c r="E738" s="17"/>
      <c r="F738" s="17"/>
      <c r="G738" s="17"/>
      <c r="H738" s="17"/>
      <c r="I738" s="16"/>
      <c r="J738" s="17"/>
      <c r="K738" s="17"/>
      <c r="L738" s="17"/>
      <c r="M738" s="17"/>
      <c r="N738" s="16"/>
      <c r="O738" s="17"/>
      <c r="P738" s="17"/>
      <c r="Q738" s="17"/>
      <c r="R738" s="17"/>
      <c r="S738" s="17"/>
      <c r="T738" s="17"/>
      <c r="U738" s="17"/>
      <c r="V738" s="16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</row>
    <row r="739" spans="1:166">
      <c r="A739" s="16"/>
      <c r="B739" s="17"/>
      <c r="C739" s="17"/>
      <c r="D739" s="17"/>
      <c r="E739" s="17"/>
      <c r="F739" s="17"/>
      <c r="G739" s="17"/>
      <c r="H739" s="17"/>
      <c r="I739" s="16"/>
      <c r="J739" s="17"/>
      <c r="K739" s="17"/>
      <c r="L739" s="17"/>
      <c r="M739" s="17"/>
      <c r="N739" s="16"/>
      <c r="O739" s="17"/>
      <c r="P739" s="17"/>
      <c r="Q739" s="17"/>
      <c r="R739" s="17"/>
      <c r="S739" s="17"/>
      <c r="T739" s="17"/>
      <c r="U739" s="17"/>
      <c r="V739" s="16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</row>
    <row r="740" spans="1:166">
      <c r="A740" s="16"/>
      <c r="B740" s="17"/>
      <c r="C740" s="17"/>
      <c r="D740" s="17"/>
      <c r="E740" s="17"/>
      <c r="F740" s="17"/>
      <c r="G740" s="17"/>
      <c r="H740" s="17"/>
      <c r="I740" s="16"/>
      <c r="J740" s="17"/>
      <c r="K740" s="17"/>
      <c r="L740" s="17"/>
      <c r="M740" s="17"/>
      <c r="N740" s="16"/>
      <c r="O740" s="17"/>
      <c r="P740" s="17"/>
      <c r="Q740" s="17"/>
      <c r="R740" s="17"/>
      <c r="S740" s="17"/>
      <c r="T740" s="17"/>
      <c r="U740" s="17"/>
      <c r="V740" s="16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</row>
    <row r="741" spans="1:166">
      <c r="A741" s="16"/>
      <c r="B741" s="17"/>
      <c r="C741" s="17"/>
      <c r="D741" s="17"/>
      <c r="E741" s="17"/>
      <c r="F741" s="17"/>
      <c r="G741" s="17"/>
      <c r="H741" s="17"/>
      <c r="I741" s="16"/>
      <c r="J741" s="17"/>
      <c r="K741" s="17"/>
      <c r="L741" s="17"/>
      <c r="M741" s="17"/>
      <c r="N741" s="16"/>
      <c r="O741" s="17"/>
      <c r="P741" s="17"/>
      <c r="Q741" s="17"/>
      <c r="R741" s="17"/>
      <c r="S741" s="17"/>
      <c r="T741" s="17"/>
      <c r="U741" s="17"/>
      <c r="V741" s="16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</row>
    <row r="742" spans="1:166">
      <c r="A742" s="16"/>
      <c r="B742" s="17"/>
      <c r="C742" s="17"/>
      <c r="D742" s="17"/>
      <c r="E742" s="17"/>
      <c r="F742" s="17"/>
      <c r="G742" s="17"/>
      <c r="H742" s="17"/>
      <c r="I742" s="16"/>
      <c r="J742" s="17"/>
      <c r="K742" s="17"/>
      <c r="L742" s="17"/>
      <c r="M742" s="17"/>
      <c r="N742" s="16"/>
      <c r="O742" s="17"/>
      <c r="P742" s="17"/>
      <c r="Q742" s="17"/>
      <c r="R742" s="17"/>
      <c r="S742" s="17"/>
      <c r="T742" s="17"/>
      <c r="U742" s="17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</row>
    <row r="743" spans="1:166">
      <c r="A743" s="16"/>
      <c r="B743" s="17"/>
      <c r="C743" s="17"/>
      <c r="D743" s="17"/>
      <c r="E743" s="17"/>
      <c r="F743" s="17"/>
      <c r="G743" s="17"/>
      <c r="H743" s="17"/>
      <c r="I743" s="16"/>
      <c r="J743" s="17"/>
      <c r="K743" s="17"/>
      <c r="L743" s="17"/>
      <c r="M743" s="17"/>
      <c r="N743" s="16"/>
      <c r="O743" s="17"/>
      <c r="P743" s="17"/>
      <c r="Q743" s="17"/>
      <c r="R743" s="17"/>
      <c r="S743" s="17"/>
      <c r="T743" s="17"/>
      <c r="U743" s="17"/>
      <c r="V743" s="16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</row>
    <row r="744" spans="1:166">
      <c r="A744" s="16"/>
      <c r="B744" s="17"/>
      <c r="C744" s="17"/>
      <c r="D744" s="17"/>
      <c r="E744" s="17"/>
      <c r="F744" s="17"/>
      <c r="G744" s="17"/>
      <c r="H744" s="17"/>
      <c r="I744" s="16"/>
      <c r="J744" s="17"/>
      <c r="K744" s="17"/>
      <c r="L744" s="17"/>
      <c r="M744" s="17"/>
      <c r="N744" s="16"/>
      <c r="O744" s="17"/>
      <c r="P744" s="17"/>
      <c r="Q744" s="17"/>
      <c r="R744" s="17"/>
      <c r="S744" s="17"/>
      <c r="T744" s="17"/>
      <c r="U744" s="17"/>
      <c r="V744" s="16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</row>
    <row r="745" spans="1:166">
      <c r="A745" s="16"/>
      <c r="B745" s="17"/>
      <c r="C745" s="17"/>
      <c r="D745" s="17"/>
      <c r="E745" s="17"/>
      <c r="F745" s="17"/>
      <c r="G745" s="17"/>
      <c r="H745" s="17"/>
      <c r="I745" s="16"/>
      <c r="J745" s="17"/>
      <c r="K745" s="17"/>
      <c r="L745" s="17"/>
      <c r="M745" s="17"/>
      <c r="N745" s="16"/>
      <c r="O745" s="17"/>
      <c r="P745" s="17"/>
      <c r="Q745" s="17"/>
      <c r="R745" s="17"/>
      <c r="S745" s="17"/>
      <c r="T745" s="17"/>
      <c r="U745" s="17"/>
      <c r="V745" s="16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</row>
    <row r="746" spans="1:166">
      <c r="A746" s="16"/>
      <c r="B746" s="17"/>
      <c r="C746" s="17"/>
      <c r="D746" s="17"/>
      <c r="E746" s="17"/>
      <c r="F746" s="17"/>
      <c r="G746" s="17"/>
      <c r="H746" s="17"/>
      <c r="I746" s="16"/>
      <c r="J746" s="17"/>
      <c r="K746" s="17"/>
      <c r="L746" s="17"/>
      <c r="M746" s="17"/>
      <c r="N746" s="16"/>
      <c r="O746" s="17"/>
      <c r="P746" s="17"/>
      <c r="Q746" s="17"/>
      <c r="R746" s="17"/>
      <c r="S746" s="17"/>
      <c r="T746" s="17"/>
      <c r="U746" s="17"/>
      <c r="V746" s="16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</row>
    <row r="747" spans="1:166">
      <c r="A747" s="16"/>
      <c r="B747" s="17"/>
      <c r="C747" s="17"/>
      <c r="D747" s="17"/>
      <c r="E747" s="17"/>
      <c r="F747" s="17"/>
      <c r="G747" s="17"/>
      <c r="H747" s="17"/>
      <c r="I747" s="16"/>
      <c r="J747" s="17"/>
      <c r="K747" s="17"/>
      <c r="L747" s="17"/>
      <c r="M747" s="17"/>
      <c r="N747" s="16"/>
      <c r="O747" s="17"/>
      <c r="P747" s="17"/>
      <c r="Q747" s="17"/>
      <c r="R747" s="17"/>
      <c r="S747" s="17"/>
      <c r="T747" s="17"/>
      <c r="U747" s="17"/>
      <c r="V747" s="16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</row>
    <row r="748" spans="1:166">
      <c r="A748" s="16"/>
      <c r="B748" s="17"/>
      <c r="C748" s="17"/>
      <c r="D748" s="17"/>
      <c r="E748" s="17"/>
      <c r="F748" s="17"/>
      <c r="G748" s="17"/>
      <c r="H748" s="17"/>
      <c r="I748" s="16"/>
      <c r="J748" s="17"/>
      <c r="K748" s="17"/>
      <c r="L748" s="17"/>
      <c r="M748" s="17"/>
      <c r="N748" s="16"/>
      <c r="O748" s="17"/>
      <c r="P748" s="17"/>
      <c r="Q748" s="17"/>
      <c r="R748" s="17"/>
      <c r="S748" s="17"/>
      <c r="T748" s="17"/>
      <c r="U748" s="17"/>
      <c r="V748" s="16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</row>
    <row r="749" spans="1:166">
      <c r="A749" s="16"/>
      <c r="B749" s="17"/>
      <c r="C749" s="17"/>
      <c r="D749" s="17"/>
      <c r="E749" s="17"/>
      <c r="F749" s="17"/>
      <c r="G749" s="17"/>
      <c r="H749" s="17"/>
      <c r="I749" s="16"/>
      <c r="J749" s="17"/>
      <c r="K749" s="17"/>
      <c r="L749" s="17"/>
      <c r="M749" s="17"/>
      <c r="N749" s="16"/>
      <c r="O749" s="17"/>
      <c r="P749" s="17"/>
      <c r="Q749" s="17"/>
      <c r="R749" s="17"/>
      <c r="S749" s="17"/>
      <c r="T749" s="17"/>
      <c r="U749" s="17"/>
      <c r="V749" s="16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</row>
    <row r="750" spans="1:166">
      <c r="A750" s="16"/>
      <c r="B750" s="17"/>
      <c r="C750" s="17"/>
      <c r="D750" s="17"/>
      <c r="E750" s="17"/>
      <c r="F750" s="17"/>
      <c r="G750" s="17"/>
      <c r="H750" s="17"/>
      <c r="I750" s="16"/>
      <c r="J750" s="17"/>
      <c r="K750" s="17"/>
      <c r="L750" s="17"/>
      <c r="M750" s="17"/>
      <c r="N750" s="16"/>
      <c r="O750" s="17"/>
      <c r="P750" s="17"/>
      <c r="Q750" s="17"/>
      <c r="R750" s="17"/>
      <c r="S750" s="17"/>
      <c r="T750" s="17"/>
      <c r="U750" s="17"/>
      <c r="V750" s="16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</row>
    <row r="751" spans="1:166">
      <c r="A751" s="16"/>
      <c r="B751" s="17"/>
      <c r="C751" s="17"/>
      <c r="D751" s="17"/>
      <c r="E751" s="17"/>
      <c r="F751" s="17"/>
      <c r="G751" s="17"/>
      <c r="H751" s="17"/>
      <c r="I751" s="16"/>
      <c r="J751" s="17"/>
      <c r="K751" s="17"/>
      <c r="L751" s="17"/>
      <c r="M751" s="17"/>
      <c r="N751" s="16"/>
      <c r="O751" s="17"/>
      <c r="P751" s="17"/>
      <c r="Q751" s="17"/>
      <c r="R751" s="17"/>
      <c r="S751" s="17"/>
      <c r="T751" s="17"/>
      <c r="U751" s="17"/>
      <c r="V751" s="16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</row>
    <row r="752" spans="1:166">
      <c r="A752" s="16"/>
      <c r="B752" s="17"/>
      <c r="C752" s="17"/>
      <c r="D752" s="17"/>
      <c r="E752" s="17"/>
      <c r="F752" s="17"/>
      <c r="G752" s="17"/>
      <c r="H752" s="17"/>
      <c r="I752" s="16"/>
      <c r="J752" s="17"/>
      <c r="K752" s="17"/>
      <c r="L752" s="17"/>
      <c r="M752" s="17"/>
      <c r="N752" s="16"/>
      <c r="O752" s="17"/>
      <c r="P752" s="17"/>
      <c r="Q752" s="17"/>
      <c r="R752" s="17"/>
      <c r="S752" s="17"/>
      <c r="T752" s="17"/>
      <c r="U752" s="17"/>
      <c r="V752" s="16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</row>
    <row r="753" spans="1:166">
      <c r="A753" s="16"/>
      <c r="B753" s="17"/>
      <c r="C753" s="17"/>
      <c r="D753" s="17"/>
      <c r="E753" s="17"/>
      <c r="F753" s="17"/>
      <c r="G753" s="17"/>
      <c r="H753" s="17"/>
      <c r="I753" s="16"/>
      <c r="J753" s="17"/>
      <c r="K753" s="17"/>
      <c r="L753" s="17"/>
      <c r="M753" s="17"/>
      <c r="N753" s="16"/>
      <c r="O753" s="17"/>
      <c r="P753" s="17"/>
      <c r="Q753" s="17"/>
      <c r="R753" s="17"/>
      <c r="S753" s="17"/>
      <c r="T753" s="17"/>
      <c r="U753" s="17"/>
      <c r="V753" s="16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</row>
    <row r="754" spans="1:166">
      <c r="A754" s="16"/>
      <c r="B754" s="17"/>
      <c r="C754" s="17"/>
      <c r="D754" s="17"/>
      <c r="E754" s="17"/>
      <c r="F754" s="17"/>
      <c r="G754" s="17"/>
      <c r="H754" s="17"/>
      <c r="I754" s="16"/>
      <c r="J754" s="17"/>
      <c r="K754" s="17"/>
      <c r="L754" s="17"/>
      <c r="M754" s="17"/>
      <c r="N754" s="16"/>
      <c r="O754" s="17"/>
      <c r="P754" s="17"/>
      <c r="Q754" s="17"/>
      <c r="R754" s="17"/>
      <c r="S754" s="17"/>
      <c r="T754" s="17"/>
      <c r="U754" s="17"/>
      <c r="V754" s="16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</row>
    <row r="755" spans="1:166">
      <c r="A755" s="16"/>
      <c r="B755" s="17"/>
      <c r="C755" s="17"/>
      <c r="D755" s="17"/>
      <c r="E755" s="17"/>
      <c r="F755" s="17"/>
      <c r="G755" s="17"/>
      <c r="H755" s="17"/>
      <c r="I755" s="16"/>
      <c r="J755" s="17"/>
      <c r="K755" s="17"/>
      <c r="L755" s="17"/>
      <c r="M755" s="17"/>
      <c r="N755" s="16"/>
      <c r="O755" s="17"/>
      <c r="P755" s="17"/>
      <c r="Q755" s="17"/>
      <c r="R755" s="17"/>
      <c r="S755" s="17"/>
      <c r="T755" s="17"/>
      <c r="U755" s="17"/>
      <c r="V755" s="16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</row>
    <row r="756" spans="1:166">
      <c r="A756" s="16"/>
      <c r="B756" s="17"/>
      <c r="C756" s="17"/>
      <c r="D756" s="17"/>
      <c r="E756" s="17"/>
      <c r="F756" s="17"/>
      <c r="G756" s="17"/>
      <c r="H756" s="17"/>
      <c r="I756" s="16"/>
      <c r="J756" s="17"/>
      <c r="K756" s="17"/>
      <c r="L756" s="17"/>
      <c r="M756" s="17"/>
      <c r="N756" s="16"/>
      <c r="O756" s="17"/>
      <c r="P756" s="17"/>
      <c r="Q756" s="17"/>
      <c r="R756" s="17"/>
      <c r="S756" s="17"/>
      <c r="T756" s="17"/>
      <c r="U756" s="17"/>
      <c r="V756" s="16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</row>
    <row r="757" spans="1:166">
      <c r="A757" s="16"/>
      <c r="B757" s="17"/>
      <c r="C757" s="17"/>
      <c r="D757" s="17"/>
      <c r="E757" s="17"/>
      <c r="F757" s="17"/>
      <c r="G757" s="17"/>
      <c r="H757" s="17"/>
      <c r="I757" s="16"/>
      <c r="J757" s="17"/>
      <c r="K757" s="17"/>
      <c r="L757" s="17"/>
      <c r="M757" s="17"/>
      <c r="N757" s="16"/>
      <c r="O757" s="17"/>
      <c r="P757" s="17"/>
      <c r="Q757" s="17"/>
      <c r="R757" s="17"/>
      <c r="S757" s="17"/>
      <c r="T757" s="17"/>
      <c r="U757" s="17"/>
      <c r="V757" s="16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</row>
    <row r="758" spans="1:166">
      <c r="A758" s="16"/>
      <c r="B758" s="17"/>
      <c r="C758" s="17"/>
      <c r="D758" s="17"/>
      <c r="E758" s="17"/>
      <c r="F758" s="17"/>
      <c r="G758" s="17"/>
      <c r="H758" s="17"/>
      <c r="I758" s="16"/>
      <c r="J758" s="17"/>
      <c r="K758" s="17"/>
      <c r="L758" s="17"/>
      <c r="M758" s="17"/>
      <c r="N758" s="16"/>
      <c r="O758" s="17"/>
      <c r="P758" s="17"/>
      <c r="Q758" s="17"/>
      <c r="R758" s="17"/>
      <c r="S758" s="17"/>
      <c r="T758" s="17"/>
      <c r="U758" s="17"/>
      <c r="V758" s="16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</row>
    <row r="759" spans="1:166">
      <c r="A759" s="16"/>
      <c r="B759" s="17"/>
      <c r="C759" s="17"/>
      <c r="D759" s="17"/>
      <c r="E759" s="17"/>
      <c r="F759" s="17"/>
      <c r="G759" s="17"/>
      <c r="H759" s="17"/>
      <c r="I759" s="16"/>
      <c r="J759" s="17"/>
      <c r="K759" s="17"/>
      <c r="L759" s="17"/>
      <c r="M759" s="17"/>
      <c r="N759" s="16"/>
      <c r="O759" s="17"/>
      <c r="P759" s="17"/>
      <c r="Q759" s="17"/>
      <c r="R759" s="17"/>
      <c r="S759" s="17"/>
      <c r="T759" s="17"/>
      <c r="U759" s="17"/>
      <c r="V759" s="16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</row>
    <row r="760" spans="1:166">
      <c r="A760" s="16"/>
      <c r="B760" s="17"/>
      <c r="C760" s="17"/>
      <c r="D760" s="17"/>
      <c r="E760" s="17"/>
      <c r="F760" s="17"/>
      <c r="G760" s="17"/>
      <c r="H760" s="17"/>
      <c r="I760" s="16"/>
      <c r="J760" s="17"/>
      <c r="K760" s="17"/>
      <c r="L760" s="17"/>
      <c r="M760" s="17"/>
      <c r="N760" s="16"/>
      <c r="O760" s="17"/>
      <c r="P760" s="17"/>
      <c r="Q760" s="17"/>
      <c r="R760" s="17"/>
      <c r="S760" s="17"/>
      <c r="T760" s="17"/>
      <c r="U760" s="17"/>
      <c r="V760" s="16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</row>
    <row r="761" spans="1:166">
      <c r="A761" s="16"/>
      <c r="B761" s="17"/>
      <c r="C761" s="17"/>
      <c r="D761" s="17"/>
      <c r="E761" s="17"/>
      <c r="F761" s="17"/>
      <c r="G761" s="17"/>
      <c r="H761" s="17"/>
      <c r="I761" s="16"/>
      <c r="J761" s="17"/>
      <c r="K761" s="17"/>
      <c r="L761" s="17"/>
      <c r="M761" s="17"/>
      <c r="N761" s="16"/>
      <c r="O761" s="17"/>
      <c r="P761" s="17"/>
      <c r="Q761" s="17"/>
      <c r="R761" s="17"/>
      <c r="S761" s="17"/>
      <c r="T761" s="17"/>
      <c r="U761" s="17"/>
      <c r="V761" s="16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</row>
    <row r="762" spans="1:166">
      <c r="A762" s="16"/>
      <c r="B762" s="17"/>
      <c r="C762" s="17"/>
      <c r="D762" s="17"/>
      <c r="E762" s="17"/>
      <c r="F762" s="17"/>
      <c r="G762" s="17"/>
      <c r="H762" s="17"/>
      <c r="I762" s="16"/>
      <c r="J762" s="17"/>
      <c r="K762" s="17"/>
      <c r="L762" s="17"/>
      <c r="M762" s="17"/>
      <c r="N762" s="16"/>
      <c r="O762" s="17"/>
      <c r="P762" s="17"/>
      <c r="Q762" s="17"/>
      <c r="R762" s="17"/>
      <c r="S762" s="17"/>
      <c r="T762" s="17"/>
      <c r="U762" s="17"/>
      <c r="V762" s="16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</row>
    <row r="763" spans="1:166">
      <c r="A763" s="16"/>
      <c r="B763" s="17"/>
      <c r="C763" s="17"/>
      <c r="D763" s="17"/>
      <c r="E763" s="17"/>
      <c r="F763" s="17"/>
      <c r="G763" s="17"/>
      <c r="H763" s="17"/>
      <c r="I763" s="16"/>
      <c r="J763" s="17"/>
      <c r="K763" s="17"/>
      <c r="L763" s="17"/>
      <c r="M763" s="17"/>
      <c r="N763" s="16"/>
      <c r="O763" s="17"/>
      <c r="P763" s="17"/>
      <c r="Q763" s="17"/>
      <c r="R763" s="17"/>
      <c r="S763" s="17"/>
      <c r="T763" s="17"/>
      <c r="U763" s="17"/>
      <c r="V763" s="16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</row>
    <row r="764" spans="1:166">
      <c r="A764" s="16"/>
      <c r="B764" s="17"/>
      <c r="C764" s="17"/>
      <c r="D764" s="17"/>
      <c r="E764" s="17"/>
      <c r="F764" s="17"/>
      <c r="G764" s="17"/>
      <c r="H764" s="17"/>
      <c r="I764" s="16"/>
      <c r="J764" s="17"/>
      <c r="K764" s="17"/>
      <c r="L764" s="17"/>
      <c r="M764" s="17"/>
      <c r="N764" s="16"/>
      <c r="O764" s="17"/>
      <c r="P764" s="17"/>
      <c r="Q764" s="17"/>
      <c r="R764" s="17"/>
      <c r="S764" s="17"/>
      <c r="T764" s="17"/>
      <c r="U764" s="17"/>
      <c r="V764" s="16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</row>
    <row r="765" spans="1:166">
      <c r="A765" s="16"/>
      <c r="B765" s="17"/>
      <c r="C765" s="17"/>
      <c r="D765" s="17"/>
      <c r="E765" s="17"/>
      <c r="F765" s="17"/>
      <c r="G765" s="17"/>
      <c r="H765" s="17"/>
      <c r="I765" s="16"/>
      <c r="J765" s="17"/>
      <c r="K765" s="17"/>
      <c r="L765" s="17"/>
      <c r="M765" s="17"/>
      <c r="N765" s="16"/>
      <c r="O765" s="17"/>
      <c r="P765" s="17"/>
      <c r="Q765" s="17"/>
      <c r="R765" s="17"/>
      <c r="S765" s="17"/>
      <c r="T765" s="17"/>
      <c r="U765" s="17"/>
      <c r="V765" s="16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</row>
    <row r="766" spans="1:166">
      <c r="A766" s="16"/>
      <c r="B766" s="17"/>
      <c r="C766" s="17"/>
      <c r="D766" s="17"/>
      <c r="E766" s="17"/>
      <c r="F766" s="17"/>
      <c r="G766" s="17"/>
      <c r="H766" s="17"/>
      <c r="I766" s="16"/>
      <c r="J766" s="17"/>
      <c r="K766" s="17"/>
      <c r="L766" s="17"/>
      <c r="M766" s="17"/>
      <c r="N766" s="16"/>
      <c r="O766" s="17"/>
      <c r="P766" s="17"/>
      <c r="Q766" s="17"/>
      <c r="R766" s="17"/>
      <c r="S766" s="17"/>
      <c r="T766" s="17"/>
      <c r="U766" s="17"/>
      <c r="V766" s="16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</row>
    <row r="767" spans="1:166">
      <c r="A767" s="16"/>
      <c r="B767" s="17"/>
      <c r="C767" s="17"/>
      <c r="D767" s="17"/>
      <c r="E767" s="17"/>
      <c r="F767" s="17"/>
      <c r="G767" s="17"/>
      <c r="H767" s="17"/>
      <c r="I767" s="16"/>
      <c r="J767" s="17"/>
      <c r="K767" s="17"/>
      <c r="L767" s="17"/>
      <c r="M767" s="17"/>
      <c r="N767" s="16"/>
      <c r="O767" s="17"/>
      <c r="P767" s="17"/>
      <c r="Q767" s="17"/>
      <c r="R767" s="17"/>
      <c r="S767" s="17"/>
      <c r="T767" s="17"/>
      <c r="U767" s="17"/>
      <c r="V767" s="16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</row>
    <row r="768" spans="1:166">
      <c r="A768" s="16"/>
      <c r="B768" s="17"/>
      <c r="C768" s="17"/>
      <c r="D768" s="17"/>
      <c r="E768" s="17"/>
      <c r="F768" s="17"/>
      <c r="G768" s="17"/>
      <c r="H768" s="17"/>
      <c r="I768" s="16"/>
      <c r="J768" s="17"/>
      <c r="K768" s="17"/>
      <c r="L768" s="17"/>
      <c r="M768" s="17"/>
      <c r="N768" s="16"/>
      <c r="O768" s="17"/>
      <c r="P768" s="17"/>
      <c r="Q768" s="17"/>
      <c r="R768" s="17"/>
      <c r="S768" s="17"/>
      <c r="T768" s="17"/>
      <c r="U768" s="17"/>
      <c r="V768" s="16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</row>
    <row r="769" spans="1:166">
      <c r="A769" s="16"/>
      <c r="B769" s="17"/>
      <c r="C769" s="17"/>
      <c r="D769" s="17"/>
      <c r="E769" s="17"/>
      <c r="F769" s="17"/>
      <c r="G769" s="17"/>
      <c r="H769" s="17"/>
      <c r="I769" s="16"/>
      <c r="J769" s="17"/>
      <c r="K769" s="17"/>
      <c r="L769" s="17"/>
      <c r="M769" s="17"/>
      <c r="N769" s="16"/>
      <c r="O769" s="17"/>
      <c r="P769" s="17"/>
      <c r="Q769" s="17"/>
      <c r="R769" s="17"/>
      <c r="S769" s="17"/>
      <c r="T769" s="17"/>
      <c r="U769" s="17"/>
      <c r="V769" s="16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</row>
    <row r="770" spans="1:166">
      <c r="A770" s="16"/>
      <c r="B770" s="17"/>
      <c r="C770" s="17"/>
      <c r="D770" s="17"/>
      <c r="E770" s="17"/>
      <c r="F770" s="17"/>
      <c r="G770" s="17"/>
      <c r="H770" s="17"/>
      <c r="I770" s="16"/>
      <c r="J770" s="17"/>
      <c r="K770" s="17"/>
      <c r="L770" s="17"/>
      <c r="M770" s="17"/>
      <c r="N770" s="16"/>
      <c r="O770" s="17"/>
      <c r="P770" s="17"/>
      <c r="Q770" s="17"/>
      <c r="R770" s="17"/>
      <c r="S770" s="17"/>
      <c r="T770" s="17"/>
      <c r="U770" s="17"/>
      <c r="V770" s="16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</row>
    <row r="771" spans="1:166">
      <c r="A771" s="16"/>
      <c r="B771" s="17"/>
      <c r="C771" s="17"/>
      <c r="D771" s="17"/>
      <c r="E771" s="17"/>
      <c r="F771" s="17"/>
      <c r="G771" s="17"/>
      <c r="H771" s="17"/>
      <c r="I771" s="16"/>
      <c r="J771" s="17"/>
      <c r="K771" s="17"/>
      <c r="L771" s="17"/>
      <c r="M771" s="17"/>
      <c r="N771" s="16"/>
      <c r="O771" s="17"/>
      <c r="P771" s="17"/>
      <c r="Q771" s="17"/>
      <c r="R771" s="17"/>
      <c r="S771" s="17"/>
      <c r="T771" s="17"/>
      <c r="U771" s="17"/>
      <c r="V771" s="16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</row>
    <row r="772" spans="1:166">
      <c r="A772" s="16"/>
      <c r="B772" s="17"/>
      <c r="C772" s="17"/>
      <c r="D772" s="17"/>
      <c r="E772" s="17"/>
      <c r="F772" s="17"/>
      <c r="G772" s="17"/>
      <c r="H772" s="17"/>
      <c r="I772" s="16"/>
      <c r="J772" s="17"/>
      <c r="K772" s="17"/>
      <c r="L772" s="17"/>
      <c r="M772" s="17"/>
      <c r="N772" s="16"/>
      <c r="O772" s="17"/>
      <c r="P772" s="17"/>
      <c r="Q772" s="17"/>
      <c r="R772" s="17"/>
      <c r="S772" s="17"/>
      <c r="T772" s="17"/>
      <c r="U772" s="17"/>
      <c r="V772" s="16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</row>
    <row r="773" spans="1:166">
      <c r="A773" s="16"/>
      <c r="B773" s="17"/>
      <c r="C773" s="17"/>
      <c r="D773" s="17"/>
      <c r="E773" s="17"/>
      <c r="F773" s="17"/>
      <c r="G773" s="17"/>
      <c r="H773" s="17"/>
      <c r="I773" s="16"/>
      <c r="J773" s="17"/>
      <c r="K773" s="17"/>
      <c r="L773" s="17"/>
      <c r="M773" s="17"/>
      <c r="N773" s="16"/>
      <c r="O773" s="17"/>
      <c r="P773" s="17"/>
      <c r="Q773" s="17"/>
      <c r="R773" s="17"/>
      <c r="S773" s="17"/>
      <c r="T773" s="17"/>
      <c r="U773" s="17"/>
      <c r="V773" s="16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</row>
    <row r="774" spans="1:166">
      <c r="A774" s="16"/>
      <c r="B774" s="17"/>
      <c r="C774" s="17"/>
      <c r="D774" s="17"/>
      <c r="E774" s="17"/>
      <c r="F774" s="17"/>
      <c r="G774" s="17"/>
      <c r="H774" s="17"/>
      <c r="I774" s="16"/>
      <c r="J774" s="17"/>
      <c r="K774" s="17"/>
      <c r="L774" s="17"/>
      <c r="M774" s="17"/>
      <c r="N774" s="16"/>
      <c r="O774" s="17"/>
      <c r="P774" s="17"/>
      <c r="Q774" s="17"/>
      <c r="R774" s="17"/>
      <c r="S774" s="17"/>
      <c r="T774" s="17"/>
      <c r="U774" s="17"/>
      <c r="V774" s="16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</row>
    <row r="775" spans="1:166">
      <c r="A775" s="16"/>
      <c r="B775" s="17"/>
      <c r="C775" s="17"/>
      <c r="D775" s="17"/>
      <c r="E775" s="17"/>
      <c r="F775" s="17"/>
      <c r="G775" s="17"/>
      <c r="H775" s="17"/>
      <c r="I775" s="16"/>
      <c r="J775" s="17"/>
      <c r="K775" s="17"/>
      <c r="L775" s="17"/>
      <c r="M775" s="17"/>
      <c r="N775" s="16"/>
      <c r="O775" s="17"/>
      <c r="P775" s="17"/>
      <c r="Q775" s="17"/>
      <c r="R775" s="17"/>
      <c r="S775" s="17"/>
      <c r="T775" s="17"/>
      <c r="U775" s="17"/>
      <c r="V775" s="16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</row>
    <row r="776" spans="1:166">
      <c r="A776" s="16"/>
      <c r="B776" s="17"/>
      <c r="C776" s="17"/>
      <c r="D776" s="17"/>
      <c r="E776" s="17"/>
      <c r="F776" s="17"/>
      <c r="G776" s="17"/>
      <c r="H776" s="17"/>
      <c r="I776" s="16"/>
      <c r="J776" s="17"/>
      <c r="K776" s="17"/>
      <c r="L776" s="17"/>
      <c r="M776" s="17"/>
      <c r="N776" s="16"/>
      <c r="O776" s="17"/>
      <c r="P776" s="17"/>
      <c r="Q776" s="17"/>
      <c r="R776" s="17"/>
      <c r="S776" s="17"/>
      <c r="T776" s="17"/>
      <c r="U776" s="17"/>
      <c r="V776" s="16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</row>
    <row r="777" spans="1:166">
      <c r="A777" s="16"/>
      <c r="B777" s="17"/>
      <c r="C777" s="17"/>
      <c r="D777" s="17"/>
      <c r="E777" s="17"/>
      <c r="F777" s="17"/>
      <c r="G777" s="17"/>
      <c r="H777" s="17"/>
      <c r="I777" s="16"/>
      <c r="J777" s="17"/>
      <c r="K777" s="17"/>
      <c r="L777" s="17"/>
      <c r="M777" s="17"/>
      <c r="N777" s="16"/>
      <c r="O777" s="17"/>
      <c r="P777" s="17"/>
      <c r="Q777" s="17"/>
      <c r="R777" s="17"/>
      <c r="S777" s="17"/>
      <c r="T777" s="17"/>
      <c r="U777" s="17"/>
      <c r="V777" s="16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</row>
    <row r="778" spans="1:166">
      <c r="A778" s="16"/>
      <c r="B778" s="17"/>
      <c r="C778" s="17"/>
      <c r="D778" s="17"/>
      <c r="E778" s="17"/>
      <c r="F778" s="17"/>
      <c r="G778" s="17"/>
      <c r="H778" s="17"/>
      <c r="I778" s="16"/>
      <c r="J778" s="17"/>
      <c r="K778" s="17"/>
      <c r="L778" s="17"/>
      <c r="M778" s="17"/>
      <c r="N778" s="16"/>
      <c r="O778" s="17"/>
      <c r="P778" s="17"/>
      <c r="Q778" s="17"/>
      <c r="R778" s="17"/>
      <c r="S778" s="17"/>
      <c r="T778" s="17"/>
      <c r="U778" s="17"/>
      <c r="V778" s="16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</row>
    <row r="779" spans="1:166">
      <c r="A779" s="16"/>
      <c r="B779" s="17"/>
      <c r="C779" s="17"/>
      <c r="D779" s="17"/>
      <c r="E779" s="17"/>
      <c r="F779" s="17"/>
      <c r="G779" s="17"/>
      <c r="H779" s="17"/>
      <c r="I779" s="16"/>
      <c r="J779" s="17"/>
      <c r="K779" s="17"/>
      <c r="L779" s="17"/>
      <c r="M779" s="17"/>
      <c r="N779" s="16"/>
      <c r="O779" s="17"/>
      <c r="P779" s="17"/>
      <c r="Q779" s="17"/>
      <c r="R779" s="17"/>
      <c r="S779" s="17"/>
      <c r="T779" s="17"/>
      <c r="U779" s="17"/>
      <c r="V779" s="16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</row>
    <row r="780" spans="1:166">
      <c r="A780" s="16"/>
      <c r="B780" s="17"/>
      <c r="C780" s="17"/>
      <c r="D780" s="17"/>
      <c r="E780" s="17"/>
      <c r="F780" s="17"/>
      <c r="G780" s="17"/>
      <c r="H780" s="17"/>
      <c r="I780" s="16"/>
      <c r="J780" s="17"/>
      <c r="K780" s="17"/>
      <c r="L780" s="17"/>
      <c r="M780" s="17"/>
      <c r="N780" s="16"/>
      <c r="O780" s="17"/>
      <c r="P780" s="17"/>
      <c r="Q780" s="17"/>
      <c r="R780" s="17"/>
      <c r="S780" s="17"/>
      <c r="T780" s="17"/>
      <c r="U780" s="17"/>
      <c r="V780" s="16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</row>
    <row r="781" spans="1:166">
      <c r="A781" s="16"/>
      <c r="B781" s="17"/>
      <c r="C781" s="17"/>
      <c r="D781" s="17"/>
      <c r="E781" s="17"/>
      <c r="F781" s="17"/>
      <c r="G781" s="17"/>
      <c r="H781" s="17"/>
      <c r="I781" s="16"/>
      <c r="J781" s="17"/>
      <c r="K781" s="17"/>
      <c r="L781" s="17"/>
      <c r="M781" s="17"/>
      <c r="N781" s="16"/>
      <c r="O781" s="17"/>
      <c r="P781" s="17"/>
      <c r="Q781" s="17"/>
      <c r="R781" s="17"/>
      <c r="S781" s="17"/>
      <c r="T781" s="17"/>
      <c r="U781" s="17"/>
      <c r="V781" s="16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</row>
    <row r="782" spans="1:166">
      <c r="A782" s="16"/>
      <c r="B782" s="17"/>
      <c r="C782" s="17"/>
      <c r="D782" s="17"/>
      <c r="E782" s="17"/>
      <c r="F782" s="17"/>
      <c r="G782" s="17"/>
      <c r="H782" s="17"/>
      <c r="I782" s="16"/>
      <c r="J782" s="17"/>
      <c r="K782" s="17"/>
      <c r="L782" s="17"/>
      <c r="M782" s="17"/>
      <c r="N782" s="16"/>
      <c r="O782" s="17"/>
      <c r="P782" s="17"/>
      <c r="Q782" s="17"/>
      <c r="R782" s="17"/>
      <c r="S782" s="17"/>
      <c r="T782" s="17"/>
      <c r="U782" s="17"/>
      <c r="V782" s="16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</row>
    <row r="783" spans="1:166">
      <c r="A783" s="16"/>
      <c r="B783" s="17"/>
      <c r="C783" s="17"/>
      <c r="D783" s="17"/>
      <c r="E783" s="17"/>
      <c r="F783" s="17"/>
      <c r="G783" s="17"/>
      <c r="H783" s="17"/>
      <c r="I783" s="16"/>
      <c r="J783" s="17"/>
      <c r="K783" s="17"/>
      <c r="L783" s="17"/>
      <c r="M783" s="17"/>
      <c r="N783" s="16"/>
      <c r="O783" s="17"/>
      <c r="P783" s="17"/>
      <c r="Q783" s="17"/>
      <c r="R783" s="17"/>
      <c r="S783" s="17"/>
      <c r="T783" s="17"/>
      <c r="U783" s="17"/>
      <c r="V783" s="16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</row>
    <row r="784" spans="1:166">
      <c r="A784" s="16"/>
      <c r="B784" s="17"/>
      <c r="C784" s="17"/>
      <c r="D784" s="17"/>
      <c r="E784" s="17"/>
      <c r="F784" s="17"/>
      <c r="G784" s="17"/>
      <c r="H784" s="17"/>
      <c r="I784" s="16"/>
      <c r="J784" s="17"/>
      <c r="K784" s="17"/>
      <c r="L784" s="17"/>
      <c r="M784" s="17"/>
      <c r="N784" s="16"/>
      <c r="O784" s="17"/>
      <c r="P784" s="17"/>
      <c r="Q784" s="17"/>
      <c r="R784" s="17"/>
      <c r="S784" s="17"/>
      <c r="T784" s="17"/>
      <c r="U784" s="17"/>
      <c r="V784" s="16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</row>
    <row r="785" spans="1:166">
      <c r="A785" s="16"/>
      <c r="B785" s="17"/>
      <c r="C785" s="17"/>
      <c r="D785" s="17"/>
      <c r="E785" s="17"/>
      <c r="F785" s="17"/>
      <c r="G785" s="17"/>
      <c r="H785" s="17"/>
      <c r="I785" s="16"/>
      <c r="J785" s="17"/>
      <c r="K785" s="17"/>
      <c r="L785" s="17"/>
      <c r="M785" s="17"/>
      <c r="N785" s="16"/>
      <c r="O785" s="17"/>
      <c r="P785" s="17"/>
      <c r="Q785" s="17"/>
      <c r="R785" s="17"/>
      <c r="S785" s="17"/>
      <c r="T785" s="17"/>
      <c r="U785" s="17"/>
      <c r="V785" s="16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</row>
    <row r="786" spans="1:166">
      <c r="A786" s="16"/>
      <c r="B786" s="17"/>
      <c r="C786" s="17"/>
      <c r="D786" s="17"/>
      <c r="E786" s="17"/>
      <c r="F786" s="17"/>
      <c r="G786" s="17"/>
      <c r="H786" s="17"/>
      <c r="I786" s="16"/>
      <c r="J786" s="17"/>
      <c r="K786" s="17"/>
      <c r="L786" s="17"/>
      <c r="M786" s="17"/>
      <c r="N786" s="16"/>
      <c r="O786" s="17"/>
      <c r="P786" s="17"/>
      <c r="Q786" s="17"/>
      <c r="R786" s="17"/>
      <c r="S786" s="17"/>
      <c r="T786" s="17"/>
      <c r="U786" s="17"/>
      <c r="V786" s="16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</row>
    <row r="787" spans="1:166">
      <c r="A787" s="16"/>
      <c r="B787" s="17"/>
      <c r="C787" s="17"/>
      <c r="D787" s="17"/>
      <c r="E787" s="17"/>
      <c r="F787" s="17"/>
      <c r="G787" s="17"/>
      <c r="H787" s="17"/>
      <c r="I787" s="16"/>
      <c r="J787" s="17"/>
      <c r="K787" s="17"/>
      <c r="L787" s="17"/>
      <c r="M787" s="17"/>
      <c r="N787" s="16"/>
      <c r="O787" s="17"/>
      <c r="P787" s="17"/>
      <c r="Q787" s="17"/>
      <c r="R787" s="17"/>
      <c r="S787" s="17"/>
      <c r="T787" s="17"/>
      <c r="U787" s="17"/>
      <c r="V787" s="16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</row>
    <row r="788" spans="1:166">
      <c r="A788" s="16"/>
      <c r="B788" s="17"/>
      <c r="C788" s="17"/>
      <c r="D788" s="17"/>
      <c r="E788" s="17"/>
      <c r="F788" s="17"/>
      <c r="G788" s="17"/>
      <c r="H788" s="17"/>
      <c r="I788" s="16"/>
      <c r="J788" s="17"/>
      <c r="K788" s="17"/>
      <c r="L788" s="17"/>
      <c r="M788" s="17"/>
      <c r="N788" s="16"/>
      <c r="O788" s="17"/>
      <c r="P788" s="17"/>
      <c r="Q788" s="17"/>
      <c r="R788" s="17"/>
      <c r="S788" s="17"/>
      <c r="T788" s="17"/>
      <c r="U788" s="17"/>
      <c r="V788" s="16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</row>
    <row r="789" spans="1:166">
      <c r="A789" s="16"/>
      <c r="B789" s="17"/>
      <c r="C789" s="17"/>
      <c r="D789" s="17"/>
      <c r="E789" s="17"/>
      <c r="F789" s="17"/>
      <c r="G789" s="17"/>
      <c r="H789" s="17"/>
      <c r="I789" s="16"/>
      <c r="J789" s="17"/>
      <c r="K789" s="17"/>
      <c r="L789" s="17"/>
      <c r="M789" s="17"/>
      <c r="N789" s="16"/>
      <c r="O789" s="17"/>
      <c r="P789" s="17"/>
      <c r="Q789" s="17"/>
      <c r="R789" s="17"/>
      <c r="S789" s="17"/>
      <c r="T789" s="17"/>
      <c r="U789" s="17"/>
      <c r="V789" s="16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</row>
    <row r="790" spans="1:166">
      <c r="A790" s="16"/>
      <c r="B790" s="17"/>
      <c r="C790" s="17"/>
      <c r="D790" s="17"/>
      <c r="E790" s="17"/>
      <c r="F790" s="17"/>
      <c r="G790" s="17"/>
      <c r="H790" s="17"/>
      <c r="I790" s="16"/>
      <c r="J790" s="17"/>
      <c r="K790" s="17"/>
      <c r="L790" s="17"/>
      <c r="M790" s="17"/>
      <c r="N790" s="16"/>
      <c r="O790" s="17"/>
      <c r="P790" s="17"/>
      <c r="Q790" s="17"/>
      <c r="R790" s="17"/>
      <c r="S790" s="17"/>
      <c r="T790" s="17"/>
      <c r="U790" s="17"/>
      <c r="V790" s="16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</row>
    <row r="791" spans="1:166">
      <c r="A791" s="16"/>
      <c r="B791" s="17"/>
      <c r="C791" s="17"/>
      <c r="D791" s="17"/>
      <c r="E791" s="17"/>
      <c r="F791" s="17"/>
      <c r="G791" s="17"/>
      <c r="H791" s="17"/>
      <c r="I791" s="16"/>
      <c r="J791" s="17"/>
      <c r="K791" s="17"/>
      <c r="L791" s="17"/>
      <c r="M791" s="17"/>
      <c r="N791" s="16"/>
      <c r="O791" s="17"/>
      <c r="P791" s="17"/>
      <c r="Q791" s="17"/>
      <c r="R791" s="17"/>
      <c r="S791" s="17"/>
      <c r="T791" s="17"/>
      <c r="U791" s="17"/>
      <c r="V791" s="16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</row>
    <row r="792" spans="1:166">
      <c r="A792" s="16"/>
      <c r="B792" s="17"/>
      <c r="C792" s="17"/>
      <c r="D792" s="17"/>
      <c r="E792" s="17"/>
      <c r="F792" s="17"/>
      <c r="G792" s="17"/>
      <c r="H792" s="17"/>
      <c r="I792" s="16"/>
      <c r="J792" s="17"/>
      <c r="K792" s="17"/>
      <c r="L792" s="17"/>
      <c r="M792" s="17"/>
      <c r="N792" s="16"/>
      <c r="O792" s="17"/>
      <c r="P792" s="17"/>
      <c r="Q792" s="17"/>
      <c r="R792" s="17"/>
      <c r="S792" s="17"/>
      <c r="T792" s="17"/>
      <c r="U792" s="17"/>
      <c r="V792" s="16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</row>
    <row r="793" spans="1:166">
      <c r="A793" s="16"/>
      <c r="B793" s="17"/>
      <c r="C793" s="17"/>
      <c r="D793" s="17"/>
      <c r="E793" s="17"/>
      <c r="F793" s="17"/>
      <c r="G793" s="17"/>
      <c r="H793" s="17"/>
      <c r="I793" s="16"/>
      <c r="J793" s="17"/>
      <c r="K793" s="17"/>
      <c r="L793" s="17"/>
      <c r="M793" s="17"/>
      <c r="N793" s="16"/>
      <c r="O793" s="17"/>
      <c r="P793" s="17"/>
      <c r="Q793" s="17"/>
      <c r="R793" s="17"/>
      <c r="S793" s="17"/>
      <c r="T793" s="17"/>
      <c r="U793" s="17"/>
      <c r="V793" s="16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</row>
    <row r="794" spans="1:166">
      <c r="A794" s="16"/>
      <c r="B794" s="17"/>
      <c r="C794" s="17"/>
      <c r="D794" s="17"/>
      <c r="E794" s="17"/>
      <c r="F794" s="17"/>
      <c r="G794" s="17"/>
      <c r="H794" s="17"/>
      <c r="I794" s="16"/>
      <c r="J794" s="17"/>
      <c r="K794" s="17"/>
      <c r="L794" s="17"/>
      <c r="M794" s="17"/>
      <c r="N794" s="16"/>
      <c r="O794" s="17"/>
      <c r="P794" s="17"/>
      <c r="Q794" s="17"/>
      <c r="R794" s="17"/>
      <c r="S794" s="17"/>
      <c r="T794" s="17"/>
      <c r="U794" s="17"/>
      <c r="V794" s="16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</row>
    <row r="795" spans="1:166">
      <c r="A795" s="16"/>
      <c r="B795" s="17"/>
      <c r="C795" s="17"/>
      <c r="D795" s="17"/>
      <c r="E795" s="17"/>
      <c r="F795" s="17"/>
      <c r="G795" s="17"/>
      <c r="H795" s="17"/>
      <c r="I795" s="16"/>
      <c r="J795" s="17"/>
      <c r="K795" s="17"/>
      <c r="L795" s="17"/>
      <c r="M795" s="17"/>
      <c r="N795" s="16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</row>
    <row r="796" spans="1:166">
      <c r="A796" s="16"/>
      <c r="B796" s="17"/>
      <c r="C796" s="17"/>
      <c r="D796" s="17"/>
      <c r="E796" s="17"/>
      <c r="F796" s="17"/>
      <c r="G796" s="17"/>
      <c r="H796" s="17"/>
      <c r="I796" s="16"/>
      <c r="J796" s="17"/>
      <c r="K796" s="17"/>
      <c r="L796" s="17"/>
      <c r="M796" s="17"/>
      <c r="N796" s="16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</row>
    <row r="797" spans="1:166">
      <c r="A797" s="16"/>
      <c r="B797" s="17"/>
      <c r="C797" s="17"/>
      <c r="D797" s="17"/>
      <c r="E797" s="17"/>
      <c r="F797" s="17"/>
      <c r="G797" s="17"/>
      <c r="H797" s="17"/>
      <c r="I797" s="16"/>
      <c r="J797" s="17"/>
      <c r="K797" s="17"/>
      <c r="L797" s="17"/>
      <c r="M797" s="17"/>
      <c r="N797" s="16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</row>
    <row r="798" spans="1:166">
      <c r="A798" s="16"/>
      <c r="B798" s="17"/>
      <c r="C798" s="17"/>
      <c r="D798" s="17"/>
      <c r="E798" s="17"/>
      <c r="F798" s="17"/>
      <c r="G798" s="17"/>
      <c r="H798" s="17"/>
      <c r="I798" s="16"/>
      <c r="J798" s="17"/>
      <c r="K798" s="17"/>
      <c r="L798" s="17"/>
      <c r="M798" s="17"/>
      <c r="N798" s="16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</row>
    <row r="799" spans="1:166">
      <c r="A799" s="16"/>
      <c r="B799" s="17"/>
      <c r="C799" s="17"/>
      <c r="D799" s="17"/>
      <c r="E799" s="17"/>
      <c r="F799" s="17"/>
      <c r="G799" s="17"/>
      <c r="H799" s="17"/>
      <c r="I799" s="16"/>
      <c r="J799" s="17"/>
      <c r="K799" s="17"/>
      <c r="L799" s="17"/>
      <c r="M799" s="17"/>
      <c r="N799" s="16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</row>
    <row r="800" spans="1:166">
      <c r="A800" s="16"/>
      <c r="B800" s="17"/>
      <c r="C800" s="17"/>
      <c r="D800" s="17"/>
      <c r="E800" s="17"/>
      <c r="F800" s="17"/>
      <c r="G800" s="17"/>
      <c r="H800" s="17"/>
      <c r="I800" s="16"/>
      <c r="J800" s="17"/>
      <c r="K800" s="17"/>
      <c r="L800" s="17"/>
      <c r="M800" s="17"/>
      <c r="N800" s="16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</row>
    <row r="801" spans="1:166">
      <c r="A801" s="16"/>
      <c r="B801" s="17"/>
      <c r="C801" s="17"/>
      <c r="D801" s="17"/>
      <c r="E801" s="17"/>
      <c r="F801" s="17"/>
      <c r="G801" s="17"/>
      <c r="H801" s="17"/>
      <c r="I801" s="16"/>
      <c r="J801" s="17"/>
      <c r="K801" s="17"/>
      <c r="L801" s="17"/>
      <c r="M801" s="17"/>
      <c r="N801" s="16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</row>
    <row r="802" spans="1:166">
      <c r="A802" s="16"/>
      <c r="B802" s="17"/>
      <c r="C802" s="17"/>
      <c r="D802" s="17"/>
      <c r="E802" s="17"/>
      <c r="F802" s="17"/>
      <c r="G802" s="17"/>
      <c r="H802" s="17"/>
      <c r="I802" s="16"/>
      <c r="J802" s="17"/>
      <c r="K802" s="17"/>
      <c r="L802" s="17"/>
      <c r="M802" s="17"/>
      <c r="N802" s="16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</row>
    <row r="803" spans="1:166">
      <c r="A803" s="16"/>
      <c r="B803" s="17"/>
      <c r="C803" s="17"/>
      <c r="D803" s="17"/>
      <c r="E803" s="17"/>
      <c r="F803" s="17"/>
      <c r="G803" s="17"/>
      <c r="H803" s="17"/>
      <c r="I803" s="16"/>
      <c r="J803" s="17"/>
      <c r="K803" s="17"/>
      <c r="L803" s="17"/>
      <c r="M803" s="17"/>
      <c r="N803" s="16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</row>
    <row r="804" spans="1:166">
      <c r="A804" s="16"/>
      <c r="B804" s="17"/>
      <c r="C804" s="17"/>
      <c r="D804" s="17"/>
      <c r="E804" s="17"/>
      <c r="F804" s="17"/>
      <c r="G804" s="17"/>
      <c r="H804" s="17"/>
      <c r="I804" s="16"/>
      <c r="J804" s="17"/>
      <c r="K804" s="17"/>
      <c r="L804" s="17"/>
      <c r="M804" s="17"/>
      <c r="N804" s="16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</row>
    <row r="805" spans="1:166">
      <c r="A805" s="16"/>
      <c r="B805" s="17"/>
      <c r="C805" s="17"/>
      <c r="D805" s="17"/>
      <c r="E805" s="17"/>
      <c r="F805" s="17"/>
      <c r="G805" s="17"/>
      <c r="H805" s="17"/>
      <c r="I805" s="16"/>
      <c r="J805" s="17"/>
      <c r="K805" s="17"/>
      <c r="L805" s="17"/>
      <c r="M805" s="17"/>
      <c r="N805" s="16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</row>
    <row r="806" spans="1:166">
      <c r="A806" s="16"/>
      <c r="B806" s="17"/>
      <c r="C806" s="17"/>
      <c r="D806" s="17"/>
      <c r="E806" s="17"/>
      <c r="F806" s="17"/>
      <c r="G806" s="17"/>
      <c r="H806" s="17"/>
      <c r="I806" s="16"/>
      <c r="J806" s="17"/>
      <c r="K806" s="17"/>
      <c r="L806" s="17"/>
      <c r="M806" s="17"/>
      <c r="N806" s="16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</row>
    <row r="807" spans="1:166">
      <c r="A807" s="16"/>
      <c r="B807" s="17"/>
      <c r="C807" s="17"/>
      <c r="D807" s="17"/>
      <c r="E807" s="17"/>
      <c r="F807" s="17"/>
      <c r="G807" s="17"/>
      <c r="H807" s="17"/>
      <c r="I807" s="16"/>
      <c r="J807" s="17"/>
      <c r="K807" s="17"/>
      <c r="L807" s="17"/>
      <c r="M807" s="17"/>
      <c r="N807" s="16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</row>
    <row r="808" spans="1:166">
      <c r="A808" s="16"/>
      <c r="B808" s="17"/>
      <c r="C808" s="17"/>
      <c r="D808" s="17"/>
      <c r="E808" s="17"/>
      <c r="F808" s="17"/>
      <c r="G808" s="17"/>
      <c r="H808" s="17"/>
      <c r="I808" s="16"/>
      <c r="J808" s="17"/>
      <c r="K808" s="17"/>
      <c r="L808" s="17"/>
      <c r="M808" s="17"/>
      <c r="N808" s="16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</row>
    <row r="809" spans="1:166">
      <c r="A809" s="16"/>
      <c r="B809" s="17"/>
      <c r="C809" s="17"/>
      <c r="D809" s="17"/>
      <c r="E809" s="17"/>
      <c r="F809" s="17"/>
      <c r="G809" s="17"/>
      <c r="H809" s="17"/>
      <c r="I809" s="16"/>
      <c r="J809" s="17"/>
      <c r="K809" s="17"/>
      <c r="L809" s="17"/>
      <c r="M809" s="17"/>
      <c r="N809" s="16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</row>
    <row r="810" spans="1:166">
      <c r="A810" s="16"/>
      <c r="B810" s="17"/>
      <c r="C810" s="17"/>
      <c r="D810" s="17"/>
      <c r="E810" s="17"/>
      <c r="F810" s="17"/>
      <c r="G810" s="17"/>
      <c r="H810" s="17"/>
      <c r="I810" s="16"/>
      <c r="J810" s="17"/>
      <c r="K810" s="17"/>
      <c r="L810" s="17"/>
      <c r="M810" s="17"/>
      <c r="N810" s="16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</row>
    <row r="811" spans="1:166">
      <c r="A811" s="16"/>
      <c r="B811" s="17"/>
      <c r="C811" s="17"/>
      <c r="D811" s="17"/>
      <c r="E811" s="17"/>
      <c r="F811" s="17"/>
      <c r="G811" s="17"/>
      <c r="H811" s="17"/>
      <c r="I811" s="16"/>
      <c r="J811" s="17"/>
      <c r="K811" s="17"/>
      <c r="L811" s="17"/>
      <c r="M811" s="17"/>
      <c r="N811" s="16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</row>
    <row r="812" spans="1:166">
      <c r="A812" s="16"/>
      <c r="B812" s="17"/>
      <c r="C812" s="17"/>
      <c r="D812" s="17"/>
      <c r="E812" s="17"/>
      <c r="F812" s="17"/>
      <c r="G812" s="17"/>
      <c r="H812" s="17"/>
      <c r="I812" s="16"/>
      <c r="J812" s="17"/>
      <c r="K812" s="17"/>
      <c r="L812" s="17"/>
      <c r="M812" s="17"/>
      <c r="N812" s="16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</row>
    <row r="813" spans="1:166">
      <c r="A813" s="16"/>
      <c r="B813" s="17"/>
      <c r="C813" s="17"/>
      <c r="D813" s="17"/>
      <c r="E813" s="17"/>
      <c r="F813" s="17"/>
      <c r="G813" s="17"/>
      <c r="H813" s="17"/>
      <c r="I813" s="16"/>
      <c r="J813" s="17"/>
      <c r="K813" s="17"/>
      <c r="L813" s="17"/>
      <c r="M813" s="17"/>
      <c r="N813" s="16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</row>
    <row r="814" spans="1:166">
      <c r="A814" s="16"/>
      <c r="B814" s="17"/>
      <c r="C814" s="17"/>
      <c r="D814" s="17"/>
      <c r="E814" s="17"/>
      <c r="F814" s="17"/>
      <c r="G814" s="17"/>
      <c r="H814" s="17"/>
      <c r="I814" s="16"/>
      <c r="J814" s="17"/>
      <c r="K814" s="17"/>
      <c r="L814" s="17"/>
      <c r="M814" s="17"/>
      <c r="N814" s="16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</row>
    <row r="815" spans="1:166">
      <c r="A815" s="16"/>
      <c r="B815" s="17"/>
      <c r="C815" s="17"/>
      <c r="D815" s="17"/>
      <c r="E815" s="17"/>
      <c r="F815" s="17"/>
      <c r="G815" s="17"/>
      <c r="H815" s="17"/>
      <c r="I815" s="16"/>
      <c r="J815" s="17"/>
      <c r="K815" s="17"/>
      <c r="L815" s="17"/>
      <c r="M815" s="17"/>
      <c r="N815" s="16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</row>
    <row r="816" spans="1:166">
      <c r="A816" s="16"/>
      <c r="B816" s="17"/>
      <c r="C816" s="17"/>
      <c r="D816" s="17"/>
      <c r="E816" s="17"/>
      <c r="F816" s="17"/>
      <c r="G816" s="17"/>
      <c r="H816" s="17"/>
      <c r="I816" s="16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</row>
    <row r="817" spans="1:153">
      <c r="A817" s="16"/>
      <c r="B817" s="17"/>
      <c r="C817" s="17"/>
      <c r="D817" s="17"/>
      <c r="E817" s="17"/>
      <c r="F817" s="17"/>
      <c r="G817" s="17"/>
      <c r="H817" s="17"/>
      <c r="I817" s="16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</row>
    <row r="818" spans="1:153">
      <c r="A818" s="16"/>
      <c r="B818" s="17"/>
      <c r="C818" s="17"/>
      <c r="D818" s="17"/>
      <c r="E818" s="17"/>
      <c r="F818" s="17"/>
      <c r="G818" s="17"/>
      <c r="H818" s="17"/>
      <c r="I818" s="16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</row>
    <row r="819" spans="1:153">
      <c r="A819" s="16"/>
      <c r="B819" s="17"/>
      <c r="C819" s="17"/>
      <c r="D819" s="17"/>
      <c r="E819" s="17"/>
      <c r="F819" s="17"/>
      <c r="G819" s="17"/>
      <c r="H819" s="17"/>
      <c r="I819" s="16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</row>
    <row r="820" spans="1:153">
      <c r="A820" s="16"/>
      <c r="B820" s="17"/>
      <c r="C820" s="17"/>
      <c r="D820" s="17"/>
      <c r="E820" s="17"/>
      <c r="F820" s="17"/>
      <c r="G820" s="17"/>
      <c r="H820" s="17"/>
      <c r="I820" s="16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</row>
    <row r="821" spans="1:153">
      <c r="A821" s="16"/>
      <c r="B821" s="17"/>
      <c r="C821" s="17"/>
      <c r="D821" s="17"/>
      <c r="E821" s="17"/>
      <c r="F821" s="17"/>
      <c r="G821" s="17"/>
      <c r="H821" s="17"/>
      <c r="I821" s="16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</row>
    <row r="822" spans="1:153">
      <c r="A822" s="16"/>
      <c r="B822" s="17"/>
      <c r="C822" s="17"/>
      <c r="D822" s="17"/>
      <c r="E822" s="17"/>
      <c r="F822" s="17"/>
      <c r="G822" s="17"/>
      <c r="H822" s="17"/>
      <c r="I822" s="16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</row>
    <row r="823" spans="1:153">
      <c r="A823" s="16"/>
      <c r="B823" s="17"/>
      <c r="C823" s="17"/>
      <c r="D823" s="17"/>
      <c r="E823" s="17"/>
      <c r="F823" s="17"/>
      <c r="G823" s="17"/>
      <c r="H823" s="17"/>
      <c r="I823" s="16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</row>
    <row r="824" spans="1:153">
      <c r="A824" s="16"/>
      <c r="B824" s="17"/>
      <c r="C824" s="17"/>
      <c r="D824" s="17"/>
      <c r="E824" s="17"/>
      <c r="F824" s="17"/>
      <c r="G824" s="17"/>
      <c r="H824" s="17"/>
      <c r="I824" s="16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</row>
    <row r="825" spans="1:153">
      <c r="A825" s="16"/>
      <c r="B825" s="17"/>
      <c r="C825" s="17"/>
      <c r="D825" s="17"/>
      <c r="E825" s="17"/>
      <c r="F825" s="17"/>
      <c r="G825" s="17"/>
      <c r="H825" s="17"/>
      <c r="I825" s="16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</row>
    <row r="826" spans="1:153">
      <c r="A826" s="16"/>
      <c r="B826" s="17"/>
      <c r="C826" s="17"/>
      <c r="D826" s="17"/>
      <c r="E826" s="17"/>
      <c r="F826" s="17"/>
      <c r="G826" s="17"/>
      <c r="H826" s="17"/>
      <c r="I826" s="16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</row>
    <row r="827" spans="1:153">
      <c r="A827" s="16"/>
      <c r="B827" s="17"/>
      <c r="C827" s="17"/>
      <c r="D827" s="17"/>
      <c r="E827" s="17"/>
      <c r="F827" s="17"/>
      <c r="G827" s="17"/>
      <c r="H827" s="17"/>
      <c r="I827" s="16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</row>
    <row r="828" spans="1:153">
      <c r="A828" s="16"/>
      <c r="B828" s="17"/>
      <c r="C828" s="17"/>
      <c r="D828" s="17"/>
      <c r="E828" s="17"/>
      <c r="F828" s="17"/>
      <c r="G828" s="17"/>
      <c r="H828" s="17"/>
      <c r="I828" s="16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</row>
    <row r="829" spans="1:153">
      <c r="A829" s="16"/>
      <c r="B829" s="17"/>
      <c r="C829" s="17"/>
      <c r="D829" s="17"/>
      <c r="E829" s="17"/>
      <c r="F829" s="17"/>
      <c r="G829" s="17"/>
      <c r="H829" s="17"/>
      <c r="I829" s="16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</row>
    <row r="830" spans="1:153">
      <c r="A830" s="16"/>
      <c r="B830" s="17"/>
      <c r="C830" s="17"/>
      <c r="D830" s="17"/>
      <c r="E830" s="17"/>
      <c r="F830" s="17"/>
      <c r="G830" s="17"/>
      <c r="H830" s="17"/>
      <c r="I830" s="16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</row>
    <row r="831" spans="1:153">
      <c r="A831" s="16"/>
      <c r="B831" s="17"/>
      <c r="C831" s="17"/>
      <c r="D831" s="17"/>
      <c r="E831" s="17"/>
      <c r="F831" s="17"/>
      <c r="G831" s="17"/>
      <c r="H831" s="17"/>
      <c r="I831" s="16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</row>
    <row r="832" spans="1:153">
      <c r="A832" s="16"/>
      <c r="B832" s="17"/>
      <c r="C832" s="17"/>
      <c r="D832" s="17"/>
      <c r="E832" s="17"/>
      <c r="F832" s="17"/>
      <c r="G832" s="17"/>
      <c r="H832" s="17"/>
      <c r="I832" s="16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</row>
    <row r="833" spans="1:153">
      <c r="A833" s="16"/>
      <c r="B833" s="17"/>
      <c r="C833" s="17"/>
      <c r="D833" s="17"/>
      <c r="E833" s="17"/>
      <c r="F833" s="17"/>
      <c r="G833" s="17"/>
      <c r="H833" s="17"/>
      <c r="I833" s="16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</row>
    <row r="834" spans="1:153">
      <c r="A834" s="16"/>
      <c r="B834" s="17"/>
      <c r="C834" s="17"/>
      <c r="D834" s="17"/>
      <c r="E834" s="17"/>
      <c r="F834" s="17"/>
      <c r="G834" s="17"/>
      <c r="H834" s="17"/>
      <c r="I834" s="16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</row>
    <row r="835" spans="1:153">
      <c r="A835" s="16"/>
      <c r="B835" s="17"/>
      <c r="C835" s="17"/>
      <c r="D835" s="17"/>
      <c r="E835" s="17"/>
      <c r="F835" s="17"/>
      <c r="G835" s="17"/>
      <c r="H835" s="17"/>
      <c r="I835" s="16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</row>
    <row r="836" spans="1:153">
      <c r="A836" s="16"/>
      <c r="B836" s="17"/>
      <c r="C836" s="17"/>
      <c r="D836" s="17"/>
      <c r="E836" s="17"/>
      <c r="F836" s="17"/>
      <c r="G836" s="17"/>
      <c r="H836" s="17"/>
      <c r="I836" s="16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</row>
    <row r="837" spans="1:153">
      <c r="A837" s="16"/>
      <c r="B837" s="17"/>
      <c r="C837" s="17"/>
      <c r="D837" s="17"/>
      <c r="E837" s="17"/>
      <c r="F837" s="17"/>
      <c r="G837" s="17"/>
      <c r="H837" s="17"/>
      <c r="I837" s="16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</row>
    <row r="838" spans="1:153">
      <c r="A838" s="16"/>
      <c r="B838" s="17"/>
      <c r="C838" s="17"/>
      <c r="D838" s="17"/>
      <c r="E838" s="17"/>
      <c r="F838" s="17"/>
      <c r="G838" s="17"/>
      <c r="H838" s="17"/>
      <c r="I838" s="16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</row>
    <row r="839" spans="1:153">
      <c r="A839" s="16"/>
      <c r="B839" s="17"/>
      <c r="C839" s="17"/>
      <c r="D839" s="17"/>
      <c r="E839" s="17"/>
      <c r="F839" s="17"/>
      <c r="G839" s="17"/>
      <c r="H839" s="17"/>
      <c r="I839" s="16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</row>
    <row r="840" spans="1:153">
      <c r="A840" s="16"/>
      <c r="B840" s="17"/>
      <c r="C840" s="17"/>
      <c r="D840" s="17"/>
      <c r="E840" s="17"/>
      <c r="F840" s="17"/>
      <c r="G840" s="17"/>
      <c r="H840" s="17"/>
      <c r="I840" s="16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</row>
    <row r="841" spans="1:153">
      <c r="A841" s="16"/>
      <c r="B841" s="17"/>
      <c r="C841" s="17"/>
      <c r="D841" s="17"/>
      <c r="E841" s="17"/>
      <c r="F841" s="17"/>
      <c r="G841" s="17"/>
      <c r="H841" s="17"/>
      <c r="I841" s="16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</row>
    <row r="842" spans="1:153">
      <c r="A842" s="16"/>
      <c r="B842" s="17"/>
      <c r="C842" s="17"/>
      <c r="D842" s="17"/>
      <c r="E842" s="17"/>
      <c r="F842" s="17"/>
      <c r="G842" s="17"/>
      <c r="H842" s="17"/>
      <c r="I842" s="16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</row>
    <row r="843" spans="1:153">
      <c r="A843" s="16"/>
      <c r="B843" s="17"/>
      <c r="C843" s="17"/>
      <c r="D843" s="17"/>
      <c r="E843" s="17"/>
      <c r="F843" s="17"/>
      <c r="G843" s="17"/>
      <c r="H843" s="17"/>
      <c r="I843" s="16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</row>
    <row r="844" spans="1:153">
      <c r="A844" s="16"/>
      <c r="B844" s="17"/>
      <c r="C844" s="17"/>
      <c r="D844" s="17"/>
      <c r="E844" s="17"/>
      <c r="F844" s="17"/>
      <c r="G844" s="17"/>
      <c r="H844" s="17"/>
      <c r="I844" s="16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</row>
    <row r="845" spans="1:153">
      <c r="A845" s="16"/>
      <c r="B845" s="17"/>
      <c r="C845" s="17"/>
      <c r="D845" s="17"/>
      <c r="E845" s="17"/>
      <c r="F845" s="17"/>
      <c r="G845" s="17"/>
      <c r="H845" s="17"/>
      <c r="I845" s="16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</row>
    <row r="846" spans="1:153">
      <c r="A846" s="16"/>
      <c r="B846" s="17"/>
      <c r="C846" s="17"/>
      <c r="D846" s="17"/>
      <c r="E846" s="17"/>
      <c r="F846" s="17"/>
      <c r="G846" s="17"/>
      <c r="H846" s="17"/>
      <c r="I846" s="16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</row>
    <row r="847" spans="1:153">
      <c r="A847" s="16"/>
      <c r="B847" s="17"/>
      <c r="C847" s="17"/>
      <c r="D847" s="17"/>
      <c r="E847" s="17"/>
      <c r="F847" s="17"/>
      <c r="G847" s="17"/>
      <c r="H847" s="17"/>
      <c r="I847" s="16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</row>
    <row r="848" spans="1:153">
      <c r="A848" s="16"/>
      <c r="B848" s="17"/>
      <c r="C848" s="17"/>
      <c r="D848" s="17"/>
      <c r="E848" s="17"/>
      <c r="F848" s="17"/>
      <c r="G848" s="17"/>
      <c r="H848" s="17"/>
      <c r="I848" s="16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</row>
    <row r="849" spans="1:153">
      <c r="A849" s="16"/>
      <c r="B849" s="17"/>
      <c r="C849" s="17"/>
      <c r="D849" s="17"/>
      <c r="E849" s="17"/>
      <c r="F849" s="17"/>
      <c r="G849" s="17"/>
      <c r="H849" s="17"/>
      <c r="I849" s="16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</row>
    <row r="850" spans="1:153">
      <c r="A850" s="16"/>
      <c r="B850" s="17"/>
      <c r="C850" s="17"/>
      <c r="D850" s="17"/>
      <c r="E850" s="17"/>
      <c r="F850" s="17"/>
      <c r="G850" s="17"/>
      <c r="H850" s="17"/>
      <c r="I850" s="16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</row>
    <row r="851" spans="1:153">
      <c r="A851" s="16"/>
      <c r="B851" s="17"/>
      <c r="C851" s="17"/>
      <c r="D851" s="17"/>
      <c r="E851" s="17"/>
      <c r="F851" s="17"/>
      <c r="G851" s="17"/>
      <c r="H851" s="17"/>
      <c r="I851" s="16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</row>
    <row r="852" spans="1:153">
      <c r="A852" s="16"/>
      <c r="B852" s="17"/>
      <c r="C852" s="17"/>
      <c r="D852" s="17"/>
      <c r="E852" s="17"/>
      <c r="F852" s="17"/>
      <c r="G852" s="17"/>
      <c r="H852" s="17"/>
      <c r="I852" s="16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</row>
    <row r="853" spans="1:153">
      <c r="A853" s="16"/>
      <c r="B853" s="17"/>
      <c r="C853" s="17"/>
      <c r="D853" s="17"/>
      <c r="E853" s="17"/>
      <c r="F853" s="17"/>
      <c r="G853" s="17"/>
      <c r="H853" s="17"/>
      <c r="I853" s="16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</row>
    <row r="854" spans="1:153">
      <c r="A854" s="16"/>
      <c r="B854" s="17"/>
      <c r="C854" s="17"/>
      <c r="D854" s="17"/>
      <c r="E854" s="17"/>
      <c r="F854" s="17"/>
      <c r="G854" s="17"/>
      <c r="H854" s="17"/>
      <c r="I854" s="16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</row>
    <row r="855" spans="1:153">
      <c r="A855" s="16"/>
      <c r="B855" s="17"/>
      <c r="C855" s="17"/>
      <c r="D855" s="17"/>
      <c r="E855" s="17"/>
      <c r="F855" s="17"/>
      <c r="G855" s="17"/>
      <c r="H855" s="17"/>
      <c r="I855" s="16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</row>
    <row r="856" spans="1:153">
      <c r="A856" s="16"/>
      <c r="B856" s="17"/>
      <c r="C856" s="17"/>
      <c r="D856" s="17"/>
      <c r="E856" s="17"/>
      <c r="F856" s="17"/>
      <c r="G856" s="17"/>
      <c r="H856" s="17"/>
      <c r="I856" s="16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</row>
    <row r="857" spans="1:153">
      <c r="A857" s="16"/>
      <c r="B857" s="17"/>
      <c r="C857" s="17"/>
      <c r="D857" s="17"/>
      <c r="E857" s="17"/>
      <c r="F857" s="17"/>
      <c r="G857" s="17"/>
      <c r="H857" s="17"/>
      <c r="I857" s="16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</row>
    <row r="858" spans="1:153">
      <c r="A858" s="16"/>
      <c r="B858" s="17"/>
      <c r="C858" s="17"/>
      <c r="D858" s="17"/>
      <c r="E858" s="17"/>
      <c r="F858" s="17"/>
      <c r="G858" s="17"/>
      <c r="H858" s="17"/>
      <c r="I858" s="16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</row>
    <row r="859" spans="1:153">
      <c r="A859" s="16"/>
      <c r="B859" s="17"/>
      <c r="C859" s="17"/>
      <c r="D859" s="17"/>
      <c r="E859" s="17"/>
      <c r="F859" s="17"/>
      <c r="G859" s="17"/>
      <c r="H859" s="17"/>
      <c r="I859" s="16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</row>
    <row r="860" spans="1:153">
      <c r="A860" s="16"/>
      <c r="B860" s="17"/>
      <c r="C860" s="17"/>
      <c r="D860" s="17"/>
      <c r="E860" s="17"/>
      <c r="F860" s="17"/>
      <c r="G860" s="17"/>
      <c r="H860" s="17"/>
      <c r="I860" s="16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</row>
    <row r="861" spans="1:153">
      <c r="A861" s="16"/>
      <c r="B861" s="17"/>
      <c r="C861" s="17"/>
      <c r="D861" s="17"/>
      <c r="E861" s="17"/>
      <c r="F861" s="17"/>
      <c r="G861" s="17"/>
      <c r="H861" s="17"/>
      <c r="I861" s="16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</row>
    <row r="862" spans="1:153">
      <c r="A862" s="16"/>
      <c r="B862" s="17"/>
      <c r="C862" s="17"/>
      <c r="D862" s="17"/>
      <c r="E862" s="17"/>
      <c r="F862" s="17"/>
      <c r="G862" s="17"/>
      <c r="H862" s="17"/>
      <c r="I862" s="16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</row>
    <row r="863" spans="1:153">
      <c r="A863" s="16"/>
      <c r="B863" s="17"/>
      <c r="C863" s="17"/>
      <c r="D863" s="17"/>
      <c r="E863" s="17"/>
      <c r="F863" s="17"/>
      <c r="G863" s="17"/>
      <c r="H863" s="17"/>
      <c r="I863" s="16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</row>
    <row r="864" spans="1:153">
      <c r="A864" s="16"/>
      <c r="B864" s="17"/>
      <c r="C864" s="17"/>
      <c r="D864" s="17"/>
      <c r="E864" s="17"/>
      <c r="F864" s="17"/>
      <c r="G864" s="17"/>
      <c r="H864" s="17"/>
      <c r="I864" s="16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</row>
    <row r="865" spans="1:153">
      <c r="A865" s="16"/>
      <c r="B865" s="17"/>
      <c r="C865" s="17"/>
      <c r="D865" s="17"/>
      <c r="E865" s="17"/>
      <c r="F865" s="17"/>
      <c r="G865" s="17"/>
      <c r="H865" s="17"/>
      <c r="I865" s="16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</row>
    <row r="866" spans="1:153">
      <c r="A866" s="16"/>
      <c r="B866" s="17"/>
      <c r="C866" s="17"/>
      <c r="D866" s="17"/>
      <c r="E866" s="17"/>
      <c r="F866" s="17"/>
      <c r="G866" s="17"/>
      <c r="H866" s="17"/>
      <c r="I866" s="16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</row>
    <row r="867" spans="1:153">
      <c r="A867" s="16"/>
      <c r="B867" s="17"/>
      <c r="C867" s="17"/>
      <c r="D867" s="17"/>
      <c r="E867" s="17"/>
      <c r="F867" s="17"/>
      <c r="G867" s="17"/>
      <c r="H867" s="17"/>
      <c r="I867" s="16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</row>
    <row r="868" spans="1:153">
      <c r="A868" s="16"/>
      <c r="B868" s="17"/>
      <c r="C868" s="17"/>
      <c r="D868" s="17"/>
      <c r="E868" s="17"/>
      <c r="F868" s="17"/>
      <c r="G868" s="17"/>
      <c r="H868" s="17"/>
      <c r="I868" s="16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</row>
    <row r="869" spans="1:153">
      <c r="A869" s="16"/>
      <c r="B869" s="17"/>
      <c r="C869" s="17"/>
      <c r="D869" s="17"/>
      <c r="E869" s="17"/>
      <c r="F869" s="17"/>
      <c r="G869" s="17"/>
      <c r="H869" s="17"/>
      <c r="I869" s="16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</row>
    <row r="870" spans="1:153">
      <c r="A870" s="16"/>
      <c r="B870" s="17"/>
      <c r="C870" s="17"/>
      <c r="D870" s="17"/>
      <c r="E870" s="17"/>
      <c r="F870" s="17"/>
      <c r="G870" s="17"/>
      <c r="H870" s="17"/>
      <c r="I870" s="16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</row>
    <row r="871" spans="1:153">
      <c r="A871" s="16"/>
      <c r="B871" s="17"/>
      <c r="C871" s="17"/>
      <c r="D871" s="17"/>
      <c r="E871" s="17"/>
      <c r="F871" s="17"/>
      <c r="G871" s="17"/>
      <c r="H871" s="17"/>
      <c r="I871" s="16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</row>
    <row r="872" spans="1:153">
      <c r="A872" s="16"/>
      <c r="B872" s="17"/>
      <c r="C872" s="17"/>
      <c r="D872" s="17"/>
      <c r="E872" s="17"/>
      <c r="F872" s="17"/>
      <c r="G872" s="17"/>
      <c r="H872" s="17"/>
      <c r="I872" s="16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</row>
    <row r="873" spans="1:153">
      <c r="A873" s="16"/>
      <c r="B873" s="17"/>
      <c r="C873" s="17"/>
      <c r="D873" s="17"/>
      <c r="E873" s="17"/>
      <c r="F873" s="17"/>
      <c r="G873" s="17"/>
      <c r="H873" s="17"/>
      <c r="I873" s="16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</row>
    <row r="874" spans="1:153">
      <c r="A874" s="16"/>
      <c r="B874" s="17"/>
      <c r="C874" s="17"/>
      <c r="D874" s="17"/>
      <c r="E874" s="17"/>
      <c r="F874" s="17"/>
      <c r="G874" s="17"/>
      <c r="H874" s="17"/>
      <c r="I874" s="16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</row>
    <row r="875" spans="1:153">
      <c r="A875" s="16"/>
      <c r="B875" s="17"/>
      <c r="C875" s="17"/>
      <c r="D875" s="17"/>
      <c r="E875" s="17"/>
      <c r="F875" s="17"/>
      <c r="G875" s="17"/>
      <c r="H875" s="17"/>
      <c r="I875" s="16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</row>
    <row r="876" spans="1:153">
      <c r="A876" s="16"/>
      <c r="B876" s="17"/>
      <c r="C876" s="17"/>
      <c r="D876" s="17"/>
      <c r="E876" s="17"/>
      <c r="F876" s="17"/>
      <c r="G876" s="17"/>
      <c r="H876" s="17"/>
      <c r="I876" s="16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</row>
    <row r="877" spans="1:153">
      <c r="A877" s="16"/>
      <c r="B877" s="17"/>
      <c r="C877" s="17"/>
      <c r="D877" s="17"/>
      <c r="E877" s="17"/>
      <c r="F877" s="17"/>
      <c r="G877" s="17"/>
      <c r="H877" s="17"/>
      <c r="I877" s="16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</row>
    <row r="878" spans="1:153">
      <c r="A878" s="16"/>
      <c r="B878" s="17"/>
      <c r="C878" s="17"/>
      <c r="D878" s="17"/>
      <c r="E878" s="17"/>
      <c r="F878" s="17"/>
      <c r="G878" s="17"/>
      <c r="H878" s="17"/>
      <c r="I878" s="16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</row>
    <row r="879" spans="1:153">
      <c r="A879" s="16"/>
      <c r="B879" s="17"/>
      <c r="C879" s="17"/>
      <c r="D879" s="17"/>
      <c r="E879" s="17"/>
      <c r="F879" s="17"/>
      <c r="G879" s="17"/>
      <c r="H879" s="17"/>
      <c r="I879" s="16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</row>
    <row r="880" spans="1:153">
      <c r="A880" s="16"/>
      <c r="B880" s="17"/>
      <c r="C880" s="17"/>
      <c r="D880" s="17"/>
      <c r="E880" s="17"/>
      <c r="F880" s="17"/>
      <c r="G880" s="17"/>
      <c r="H880" s="17"/>
      <c r="I880" s="16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</row>
    <row r="881" spans="1:153">
      <c r="A881" s="16"/>
      <c r="B881" s="17"/>
      <c r="C881" s="17"/>
      <c r="D881" s="17"/>
      <c r="E881" s="17"/>
      <c r="F881" s="17"/>
      <c r="G881" s="17"/>
      <c r="H881" s="17"/>
      <c r="I881" s="16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</row>
    <row r="882" spans="1:153">
      <c r="A882" s="16"/>
      <c r="B882" s="17"/>
      <c r="C882" s="17"/>
      <c r="D882" s="17"/>
      <c r="E882" s="17"/>
      <c r="F882" s="17"/>
      <c r="G882" s="17"/>
      <c r="H882" s="17"/>
      <c r="I882" s="16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</row>
    <row r="883" spans="1:153">
      <c r="A883" s="16"/>
      <c r="B883" s="17"/>
      <c r="C883" s="17"/>
      <c r="D883" s="17"/>
      <c r="E883" s="17"/>
      <c r="F883" s="17"/>
      <c r="G883" s="17"/>
      <c r="H883" s="17"/>
      <c r="I883" s="16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</row>
    <row r="884" spans="1:153">
      <c r="A884" s="16"/>
      <c r="B884" s="17"/>
      <c r="C884" s="17"/>
      <c r="D884" s="17"/>
      <c r="E884" s="17"/>
      <c r="F884" s="17"/>
      <c r="G884" s="17"/>
      <c r="H884" s="17"/>
      <c r="I884" s="16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</row>
    <row r="885" spans="1:153">
      <c r="A885" s="16"/>
      <c r="B885" s="17"/>
      <c r="C885" s="17"/>
      <c r="D885" s="17"/>
      <c r="E885" s="17"/>
      <c r="F885" s="17"/>
      <c r="G885" s="17"/>
      <c r="H885" s="17"/>
      <c r="I885" s="16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</row>
    <row r="886" spans="1:153">
      <c r="A886" s="16"/>
      <c r="B886" s="17"/>
      <c r="C886" s="17"/>
      <c r="D886" s="17"/>
      <c r="E886" s="17"/>
      <c r="F886" s="17"/>
      <c r="G886" s="17"/>
      <c r="H886" s="17"/>
      <c r="I886" s="16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17"/>
      <c r="DW886" s="17"/>
      <c r="DX886" s="17"/>
      <c r="DY886" s="17"/>
      <c r="DZ886" s="17"/>
      <c r="EA886" s="17"/>
      <c r="EB886" s="17"/>
      <c r="EC886" s="17"/>
      <c r="ED886" s="17"/>
      <c r="EE886" s="17"/>
      <c r="EF886" s="17"/>
      <c r="EG886" s="17"/>
      <c r="EH886" s="17"/>
      <c r="EI886" s="17"/>
      <c r="EJ886" s="17"/>
      <c r="EK886" s="17"/>
      <c r="EL886" s="17"/>
      <c r="EM886" s="17"/>
      <c r="EN886" s="17"/>
      <c r="EO886" s="17"/>
      <c r="EP886" s="17"/>
      <c r="EQ886" s="17"/>
      <c r="ER886" s="17"/>
      <c r="ES886" s="17"/>
      <c r="ET886" s="17"/>
      <c r="EU886" s="17"/>
      <c r="EV886" s="17"/>
      <c r="EW886" s="17"/>
    </row>
    <row r="887" spans="1:153">
      <c r="A887" s="16"/>
      <c r="B887" s="17"/>
      <c r="C887" s="17"/>
      <c r="D887" s="17"/>
      <c r="E887" s="17"/>
      <c r="F887" s="17"/>
      <c r="G887" s="17"/>
      <c r="H887" s="17"/>
      <c r="I887" s="16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</row>
    <row r="888" spans="1:153">
      <c r="A888" s="16"/>
      <c r="B888" s="17"/>
      <c r="C888" s="17"/>
      <c r="D888" s="17"/>
      <c r="E888" s="17"/>
      <c r="F888" s="17"/>
      <c r="G888" s="17"/>
      <c r="H888" s="17"/>
      <c r="I888" s="16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</row>
    <row r="889" spans="1:153">
      <c r="A889" s="16"/>
      <c r="B889" s="17"/>
      <c r="C889" s="17"/>
      <c r="D889" s="17"/>
      <c r="E889" s="17"/>
      <c r="F889" s="17"/>
      <c r="G889" s="17"/>
      <c r="H889" s="17"/>
      <c r="I889" s="16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</row>
    <row r="890" spans="1:153">
      <c r="A890" s="16"/>
      <c r="B890" s="17"/>
      <c r="C890" s="17"/>
      <c r="D890" s="17"/>
      <c r="E890" s="17"/>
      <c r="F890" s="17"/>
      <c r="G890" s="17"/>
      <c r="H890" s="17"/>
      <c r="I890" s="16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</row>
    <row r="891" spans="1:153">
      <c r="A891" s="16"/>
      <c r="B891" s="17"/>
      <c r="C891" s="17"/>
      <c r="D891" s="17"/>
      <c r="E891" s="17"/>
      <c r="F891" s="17"/>
      <c r="G891" s="17"/>
      <c r="H891" s="17"/>
      <c r="I891" s="16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</row>
    <row r="892" spans="1:153">
      <c r="A892" s="16"/>
      <c r="B892" s="17"/>
      <c r="C892" s="17"/>
      <c r="D892" s="17"/>
      <c r="E892" s="17"/>
      <c r="F892" s="17"/>
      <c r="G892" s="17"/>
      <c r="H892" s="17"/>
      <c r="I892" s="16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</row>
    <row r="893" spans="1:153">
      <c r="A893" s="16"/>
      <c r="B893" s="17"/>
      <c r="C893" s="17"/>
      <c r="D893" s="17"/>
      <c r="E893" s="17"/>
      <c r="F893" s="17"/>
      <c r="G893" s="17"/>
      <c r="H893" s="17"/>
      <c r="I893" s="16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</row>
    <row r="894" spans="1:153">
      <c r="A894" s="16"/>
      <c r="B894" s="17"/>
      <c r="C894" s="17"/>
      <c r="D894" s="17"/>
      <c r="E894" s="17"/>
      <c r="F894" s="17"/>
      <c r="G894" s="17"/>
      <c r="H894" s="17"/>
      <c r="I894" s="16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</row>
    <row r="895" spans="1:153">
      <c r="A895" s="16"/>
      <c r="B895" s="17"/>
      <c r="C895" s="17"/>
      <c r="D895" s="17"/>
      <c r="E895" s="17"/>
      <c r="F895" s="17"/>
      <c r="G895" s="17"/>
      <c r="H895" s="17"/>
      <c r="I895" s="16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</row>
    <row r="896" spans="1:153">
      <c r="A896" s="16"/>
      <c r="B896" s="17"/>
      <c r="C896" s="17"/>
      <c r="D896" s="17"/>
      <c r="E896" s="17"/>
      <c r="F896" s="17"/>
      <c r="G896" s="17"/>
      <c r="H896" s="17"/>
      <c r="I896" s="16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</row>
    <row r="897" spans="1:153">
      <c r="A897" s="16"/>
      <c r="B897" s="17"/>
      <c r="C897" s="17"/>
      <c r="D897" s="17"/>
      <c r="E897" s="17"/>
      <c r="F897" s="17"/>
      <c r="G897" s="17"/>
      <c r="H897" s="17"/>
      <c r="I897" s="16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</row>
    <row r="898" spans="1:153">
      <c r="A898" s="16"/>
      <c r="B898" s="17"/>
      <c r="C898" s="17"/>
      <c r="D898" s="17"/>
      <c r="E898" s="17"/>
      <c r="F898" s="17"/>
      <c r="G898" s="17"/>
      <c r="H898" s="17"/>
      <c r="I898" s="16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</row>
    <row r="899" spans="1:153">
      <c r="A899" s="16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</row>
    <row r="900" spans="1:153">
      <c r="A900" s="16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</row>
    <row r="901" spans="1:153">
      <c r="A901" s="16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</row>
    <row r="902" spans="1:153">
      <c r="A902" s="16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</row>
    <row r="903" spans="1:153">
      <c r="A903" s="16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</row>
    <row r="904" spans="1:153">
      <c r="A904" s="16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</row>
    <row r="905" spans="1:153">
      <c r="A905" s="16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</row>
    <row r="906" spans="1:153">
      <c r="A906" s="16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</row>
    <row r="907" spans="1:153">
      <c r="A907" s="16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</row>
    <row r="908" spans="1:153">
      <c r="A908" s="16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</row>
    <row r="909" spans="1:153">
      <c r="A909" s="16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</row>
    <row r="910" spans="1:153">
      <c r="A910" s="16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</row>
    <row r="911" spans="1:153">
      <c r="A911" s="16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</row>
    <row r="912" spans="1:153">
      <c r="A912" s="16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</row>
    <row r="913" spans="1:153">
      <c r="A913" s="16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</row>
    <row r="914" spans="1:153">
      <c r="A914" s="16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</row>
    <row r="915" spans="1:153">
      <c r="A915" s="16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</row>
    <row r="916" spans="1:153">
      <c r="A916" s="16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</row>
    <row r="917" spans="1:153">
      <c r="A917" s="16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</row>
    <row r="918" spans="1:153">
      <c r="A918" s="16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</row>
    <row r="919" spans="1:153">
      <c r="A919" s="16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</row>
  </sheetData>
  <mergeCells count="22">
    <mergeCell ref="K9:K10"/>
    <mergeCell ref="L9:L10"/>
    <mergeCell ref="I7:J8"/>
    <mergeCell ref="K7:L8"/>
    <mergeCell ref="M7:M10"/>
    <mergeCell ref="I9:I10"/>
    <mergeCell ref="J9:J10"/>
    <mergeCell ref="A1:M1"/>
    <mergeCell ref="A2:M2"/>
    <mergeCell ref="A3:M3"/>
    <mergeCell ref="A4:M4"/>
    <mergeCell ref="A5:M5"/>
    <mergeCell ref="A7:A10"/>
    <mergeCell ref="B7:B10"/>
    <mergeCell ref="C7:C10"/>
    <mergeCell ref="D7:F8"/>
    <mergeCell ref="G7:H8"/>
    <mergeCell ref="D9:D10"/>
    <mergeCell ref="E9:E10"/>
    <mergeCell ref="F9:F10"/>
    <mergeCell ref="G9:G10"/>
    <mergeCell ref="H9:H10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791"/>
  <sheetViews>
    <sheetView workbookViewId="0">
      <selection sqref="A1:M1"/>
    </sheetView>
  </sheetViews>
  <sheetFormatPr defaultColWidth="9.140625" defaultRowHeight="15.75"/>
  <cols>
    <col min="1" max="1" width="3.85546875" style="88" customWidth="1"/>
    <col min="2" max="2" width="11.7109375" style="88" customWidth="1"/>
    <col min="3" max="3" width="42.42578125" style="88" customWidth="1"/>
    <col min="4" max="4" width="7.7109375" style="88" customWidth="1"/>
    <col min="5" max="5" width="8.7109375" style="88" customWidth="1"/>
    <col min="6" max="6" width="11.42578125" style="88" customWidth="1"/>
    <col min="7" max="7" width="9.28515625" style="88" customWidth="1"/>
    <col min="8" max="9" width="9.42578125" style="88" customWidth="1"/>
    <col min="10" max="10" width="11.42578125" style="88" customWidth="1"/>
    <col min="11" max="11" width="7" style="88" customWidth="1"/>
    <col min="12" max="12" width="9.42578125" style="88" customWidth="1"/>
    <col min="13" max="13" width="12.28515625" style="88" customWidth="1"/>
    <col min="14" max="14" width="11.7109375" style="88" bestFit="1" customWidth="1"/>
    <col min="15" max="15" width="11.28515625" style="88" bestFit="1" customWidth="1"/>
    <col min="16" max="16" width="10.5703125" style="88" customWidth="1"/>
    <col min="17" max="17" width="11.140625" style="88" bestFit="1" customWidth="1"/>
    <col min="18" max="16384" width="9.140625" style="88"/>
  </cols>
  <sheetData>
    <row r="1" spans="1:176" ht="35.25" customHeight="1">
      <c r="A1" s="426" t="s">
        <v>261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16"/>
      <c r="O1" s="17"/>
      <c r="P1" s="17"/>
      <c r="Q1" s="17"/>
      <c r="R1" s="17"/>
      <c r="S1" s="17"/>
      <c r="T1" s="17"/>
      <c r="U1" s="17"/>
      <c r="V1" s="16"/>
      <c r="W1" s="17"/>
      <c r="X1" s="17"/>
      <c r="Y1" s="17"/>
      <c r="Z1" s="17"/>
      <c r="AA1" s="16"/>
      <c r="AB1" s="17"/>
      <c r="AC1" s="17"/>
      <c r="AD1" s="17"/>
      <c r="AE1" s="17"/>
      <c r="AF1" s="17"/>
      <c r="AG1" s="17"/>
      <c r="AH1" s="17"/>
      <c r="AI1" s="16"/>
      <c r="AJ1" s="17"/>
      <c r="AK1" s="17"/>
      <c r="AL1" s="17"/>
      <c r="AM1" s="17"/>
      <c r="AN1" s="17"/>
      <c r="AO1" s="17"/>
      <c r="AP1" s="17"/>
      <c r="AQ1" s="16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</row>
    <row r="2" spans="1:176" ht="15" customHeight="1">
      <c r="A2" s="423" t="s">
        <v>53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16"/>
      <c r="O2" s="17"/>
      <c r="P2" s="17"/>
      <c r="Q2" s="17"/>
      <c r="R2" s="17"/>
      <c r="S2" s="17"/>
      <c r="T2" s="17"/>
      <c r="U2" s="17"/>
      <c r="V2" s="16"/>
      <c r="W2" s="17"/>
      <c r="X2" s="17"/>
      <c r="Y2" s="17"/>
      <c r="Z2" s="17"/>
      <c r="AA2" s="16"/>
      <c r="AB2" s="17"/>
      <c r="AC2" s="17"/>
      <c r="AD2" s="17"/>
      <c r="AE2" s="17"/>
      <c r="AF2" s="17"/>
      <c r="AG2" s="17"/>
      <c r="AH2" s="17"/>
      <c r="AI2" s="16"/>
      <c r="AJ2" s="17"/>
      <c r="AK2" s="17"/>
      <c r="AL2" s="17"/>
      <c r="AM2" s="17"/>
      <c r="AN2" s="17"/>
      <c r="AO2" s="17"/>
      <c r="AP2" s="17"/>
      <c r="AQ2" s="16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</row>
    <row r="3" spans="1:176" ht="18" customHeight="1">
      <c r="A3" s="424" t="s">
        <v>256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16"/>
      <c r="O3" s="17"/>
      <c r="P3" s="17"/>
      <c r="Q3" s="17"/>
      <c r="R3" s="17"/>
      <c r="S3" s="17"/>
      <c r="T3" s="17"/>
      <c r="U3" s="17"/>
      <c r="V3" s="16"/>
      <c r="W3" s="17"/>
      <c r="X3" s="17"/>
      <c r="Y3" s="17"/>
      <c r="Z3" s="17"/>
      <c r="AA3" s="16"/>
      <c r="AB3" s="17"/>
      <c r="AC3" s="17"/>
      <c r="AD3" s="17"/>
      <c r="AE3" s="17"/>
      <c r="AF3" s="17"/>
      <c r="AG3" s="17"/>
      <c r="AH3" s="17"/>
      <c r="AI3" s="16"/>
      <c r="AJ3" s="17"/>
      <c r="AK3" s="17"/>
      <c r="AL3" s="17"/>
      <c r="AM3" s="17"/>
      <c r="AN3" s="17"/>
      <c r="AO3" s="17"/>
      <c r="AP3" s="17"/>
      <c r="AQ3" s="16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</row>
    <row r="4" spans="1:176" ht="15" customHeight="1">
      <c r="A4" s="427" t="s">
        <v>99</v>
      </c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16"/>
      <c r="O4" s="17"/>
      <c r="P4" s="17"/>
      <c r="Q4" s="17"/>
      <c r="R4" s="17"/>
      <c r="S4" s="17"/>
      <c r="T4" s="17"/>
      <c r="U4" s="17"/>
      <c r="V4" s="16"/>
      <c r="W4" s="17"/>
      <c r="X4" s="17"/>
      <c r="Y4" s="17"/>
      <c r="Z4" s="17"/>
      <c r="AA4" s="16"/>
      <c r="AB4" s="17"/>
      <c r="AC4" s="17"/>
      <c r="AD4" s="17"/>
      <c r="AE4" s="17"/>
      <c r="AF4" s="17"/>
      <c r="AG4" s="17"/>
      <c r="AH4" s="17"/>
      <c r="AI4" s="16"/>
      <c r="AJ4" s="17"/>
      <c r="AK4" s="17"/>
      <c r="AL4" s="17"/>
      <c r="AM4" s="17"/>
      <c r="AN4" s="17"/>
      <c r="AO4" s="17"/>
      <c r="AP4" s="17"/>
      <c r="AQ4" s="16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</row>
    <row r="5" spans="1:176" ht="15" customHeight="1">
      <c r="A5" s="423" t="s">
        <v>100</v>
      </c>
      <c r="B5" s="423"/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16"/>
      <c r="O5" s="17"/>
      <c r="P5" s="17"/>
      <c r="Q5" s="17"/>
      <c r="R5" s="17"/>
      <c r="S5" s="17"/>
      <c r="T5" s="17"/>
      <c r="U5" s="17"/>
      <c r="V5" s="16"/>
      <c r="W5" s="17"/>
      <c r="X5" s="17"/>
      <c r="Y5" s="17"/>
      <c r="Z5" s="17"/>
      <c r="AA5" s="16"/>
      <c r="AB5" s="17"/>
      <c r="AC5" s="17"/>
      <c r="AD5" s="17"/>
      <c r="AE5" s="17"/>
      <c r="AF5" s="17"/>
      <c r="AG5" s="17"/>
      <c r="AH5" s="17"/>
      <c r="AI5" s="16"/>
      <c r="AJ5" s="17"/>
      <c r="AK5" s="17"/>
      <c r="AL5" s="17"/>
      <c r="AM5" s="17"/>
      <c r="AN5" s="17"/>
      <c r="AO5" s="17"/>
      <c r="AP5" s="17"/>
      <c r="AQ5" s="16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</row>
    <row r="6" spans="1:176" ht="15" customHeight="1">
      <c r="D6" s="336"/>
      <c r="E6" s="336"/>
      <c r="F6" s="336"/>
      <c r="G6" s="336"/>
      <c r="N6" s="16"/>
      <c r="O6" s="17"/>
      <c r="P6" s="17"/>
      <c r="Q6" s="17"/>
      <c r="R6" s="17"/>
      <c r="S6" s="17"/>
      <c r="T6" s="17"/>
      <c r="U6" s="17"/>
      <c r="V6" s="16"/>
      <c r="W6" s="17"/>
      <c r="X6" s="17"/>
      <c r="Y6" s="17"/>
      <c r="Z6" s="17"/>
      <c r="AA6" s="16"/>
      <c r="AB6" s="17"/>
      <c r="AC6" s="17"/>
      <c r="AD6" s="17"/>
      <c r="AE6" s="17"/>
      <c r="AF6" s="17"/>
      <c r="AG6" s="17"/>
      <c r="AH6" s="17"/>
      <c r="AI6" s="16"/>
      <c r="AJ6" s="17"/>
      <c r="AK6" s="17"/>
      <c r="AL6" s="17"/>
      <c r="AM6" s="17"/>
      <c r="AN6" s="17"/>
      <c r="AO6" s="17"/>
      <c r="AP6" s="17"/>
      <c r="AQ6" s="16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</row>
    <row r="7" spans="1:176">
      <c r="A7" s="390" t="s">
        <v>237</v>
      </c>
      <c r="B7" s="415" t="s">
        <v>58</v>
      </c>
      <c r="C7" s="392" t="s">
        <v>168</v>
      </c>
      <c r="D7" s="395" t="s">
        <v>214</v>
      </c>
      <c r="E7" s="406"/>
      <c r="F7" s="396"/>
      <c r="G7" s="419" t="s">
        <v>220</v>
      </c>
      <c r="H7" s="420"/>
      <c r="I7" s="419" t="s">
        <v>57</v>
      </c>
      <c r="J7" s="420"/>
      <c r="K7" s="399" t="s">
        <v>215</v>
      </c>
      <c r="L7" s="400"/>
      <c r="M7" s="390" t="s">
        <v>51</v>
      </c>
      <c r="N7" s="16"/>
      <c r="O7" s="17"/>
      <c r="P7" s="17"/>
      <c r="Q7" s="17"/>
      <c r="R7" s="17"/>
      <c r="S7" s="17"/>
      <c r="T7" s="17"/>
      <c r="U7" s="17"/>
      <c r="V7" s="16"/>
      <c r="W7" s="17"/>
      <c r="X7" s="17"/>
      <c r="Y7" s="17"/>
      <c r="Z7" s="17"/>
      <c r="AA7" s="16"/>
      <c r="AB7" s="17"/>
      <c r="AC7" s="17"/>
      <c r="AD7" s="17"/>
      <c r="AE7" s="17"/>
      <c r="AF7" s="17"/>
      <c r="AG7" s="17"/>
      <c r="AH7" s="17"/>
      <c r="AI7" s="16"/>
      <c r="AJ7" s="17"/>
      <c r="AK7" s="17"/>
      <c r="AL7" s="17"/>
      <c r="AM7" s="17"/>
      <c r="AN7" s="17"/>
      <c r="AO7" s="17"/>
      <c r="AP7" s="17"/>
      <c r="AQ7" s="16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</row>
    <row r="8" spans="1:176" ht="16.5" customHeight="1">
      <c r="A8" s="418"/>
      <c r="B8" s="416"/>
      <c r="C8" s="393"/>
      <c r="D8" s="397"/>
      <c r="E8" s="407"/>
      <c r="F8" s="398"/>
      <c r="G8" s="421"/>
      <c r="H8" s="422"/>
      <c r="I8" s="421"/>
      <c r="J8" s="422"/>
      <c r="K8" s="401"/>
      <c r="L8" s="402"/>
      <c r="M8" s="418"/>
      <c r="N8" s="16"/>
      <c r="O8" s="17"/>
      <c r="P8" s="17"/>
      <c r="Q8" s="17"/>
      <c r="R8" s="17"/>
      <c r="S8" s="17"/>
      <c r="T8" s="17"/>
      <c r="U8" s="17"/>
      <c r="V8" s="16"/>
      <c r="W8" s="17"/>
      <c r="X8" s="17"/>
      <c r="Y8" s="17"/>
      <c r="Z8" s="17"/>
      <c r="AA8" s="16"/>
      <c r="AB8" s="17"/>
      <c r="AC8" s="17"/>
      <c r="AD8" s="17"/>
      <c r="AE8" s="17"/>
      <c r="AF8" s="17"/>
      <c r="AG8" s="17"/>
      <c r="AH8" s="17"/>
      <c r="AI8" s="16"/>
      <c r="AJ8" s="17"/>
      <c r="AK8" s="17"/>
      <c r="AL8" s="17"/>
      <c r="AM8" s="17"/>
      <c r="AN8" s="17"/>
      <c r="AO8" s="17"/>
      <c r="AP8" s="17"/>
      <c r="AQ8" s="16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</row>
    <row r="9" spans="1:176">
      <c r="A9" s="418"/>
      <c r="B9" s="416"/>
      <c r="C9" s="393"/>
      <c r="D9" s="390" t="s">
        <v>59</v>
      </c>
      <c r="E9" s="403" t="s">
        <v>60</v>
      </c>
      <c r="F9" s="390" t="s">
        <v>52</v>
      </c>
      <c r="G9" s="403" t="s">
        <v>191</v>
      </c>
      <c r="H9" s="390" t="s">
        <v>52</v>
      </c>
      <c r="I9" s="403" t="s">
        <v>191</v>
      </c>
      <c r="J9" s="390" t="s">
        <v>52</v>
      </c>
      <c r="K9" s="403" t="s">
        <v>191</v>
      </c>
      <c r="L9" s="390" t="s">
        <v>52</v>
      </c>
      <c r="M9" s="418"/>
      <c r="N9" s="16"/>
      <c r="O9" s="17"/>
      <c r="P9" s="17"/>
      <c r="Q9" s="17"/>
      <c r="R9" s="17"/>
      <c r="S9" s="17"/>
      <c r="T9" s="17"/>
      <c r="U9" s="17"/>
      <c r="V9" s="16"/>
      <c r="W9" s="17"/>
      <c r="X9" s="17"/>
      <c r="Y9" s="17"/>
      <c r="Z9" s="17"/>
      <c r="AA9" s="16"/>
      <c r="AB9" s="17"/>
      <c r="AC9" s="17"/>
      <c r="AD9" s="17"/>
      <c r="AE9" s="17"/>
      <c r="AF9" s="17"/>
      <c r="AG9" s="17"/>
      <c r="AH9" s="17"/>
      <c r="AI9" s="16"/>
      <c r="AJ9" s="17"/>
      <c r="AK9" s="17"/>
      <c r="AL9" s="17"/>
      <c r="AM9" s="17"/>
      <c r="AN9" s="17"/>
      <c r="AO9" s="17"/>
      <c r="AP9" s="17"/>
      <c r="AQ9" s="16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</row>
    <row r="10" spans="1:176">
      <c r="A10" s="391"/>
      <c r="B10" s="417"/>
      <c r="C10" s="394"/>
      <c r="D10" s="391"/>
      <c r="E10" s="404"/>
      <c r="F10" s="391"/>
      <c r="G10" s="404"/>
      <c r="H10" s="391"/>
      <c r="I10" s="404"/>
      <c r="J10" s="391"/>
      <c r="K10" s="404"/>
      <c r="L10" s="391"/>
      <c r="M10" s="391"/>
      <c r="N10" s="16"/>
      <c r="O10" s="17"/>
      <c r="P10" s="17"/>
      <c r="Q10" s="17"/>
      <c r="R10" s="17"/>
      <c r="S10" s="17"/>
      <c r="T10" s="17"/>
      <c r="U10" s="17"/>
      <c r="V10" s="16"/>
      <c r="W10" s="17"/>
      <c r="X10" s="17"/>
      <c r="Y10" s="17"/>
      <c r="Z10" s="17"/>
      <c r="AA10" s="16"/>
      <c r="AB10" s="17"/>
      <c r="AC10" s="17"/>
      <c r="AD10" s="17"/>
      <c r="AE10" s="17"/>
      <c r="AF10" s="17"/>
      <c r="AG10" s="17"/>
      <c r="AH10" s="17"/>
      <c r="AI10" s="16"/>
      <c r="AJ10" s="17"/>
      <c r="AK10" s="17"/>
      <c r="AL10" s="17"/>
      <c r="AM10" s="17"/>
      <c r="AN10" s="17"/>
      <c r="AO10" s="17"/>
      <c r="AP10" s="17"/>
      <c r="AQ10" s="16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</row>
    <row r="11" spans="1:176">
      <c r="A11" s="70" t="s">
        <v>0</v>
      </c>
      <c r="B11" s="25" t="s">
        <v>1</v>
      </c>
      <c r="C11" s="71" t="s">
        <v>2</v>
      </c>
      <c r="D11" s="70" t="s">
        <v>3</v>
      </c>
      <c r="E11" s="25" t="s">
        <v>4</v>
      </c>
      <c r="F11" s="72" t="s">
        <v>5</v>
      </c>
      <c r="G11" s="71" t="s">
        <v>6</v>
      </c>
      <c r="H11" s="70" t="s">
        <v>7</v>
      </c>
      <c r="I11" s="25" t="s">
        <v>8</v>
      </c>
      <c r="J11" s="71" t="s">
        <v>9</v>
      </c>
      <c r="K11" s="25" t="s">
        <v>10</v>
      </c>
      <c r="L11" s="70" t="s">
        <v>11</v>
      </c>
      <c r="M11" s="25" t="s">
        <v>12</v>
      </c>
      <c r="N11" s="16"/>
      <c r="O11" s="17"/>
      <c r="P11" s="17"/>
      <c r="Q11" s="17"/>
      <c r="R11" s="17"/>
      <c r="S11" s="17"/>
      <c r="T11" s="17"/>
      <c r="U11" s="17"/>
      <c r="V11" s="16"/>
      <c r="W11" s="17"/>
      <c r="X11" s="17"/>
      <c r="Y11" s="17"/>
      <c r="Z11" s="17"/>
      <c r="AA11" s="16"/>
      <c r="AB11" s="17"/>
      <c r="AC11" s="17"/>
      <c r="AD11" s="17"/>
      <c r="AE11" s="17"/>
      <c r="AF11" s="17"/>
      <c r="AG11" s="17"/>
      <c r="AH11" s="17"/>
      <c r="AI11" s="16"/>
      <c r="AJ11" s="17"/>
      <c r="AK11" s="17"/>
      <c r="AL11" s="17"/>
      <c r="AM11" s="17"/>
      <c r="AN11" s="17"/>
      <c r="AO11" s="17"/>
      <c r="AP11" s="17"/>
      <c r="AQ11" s="16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</row>
    <row r="12" spans="1:176" s="85" customFormat="1">
      <c r="A12" s="39"/>
      <c r="B12" s="73"/>
      <c r="C12" s="40" t="s">
        <v>221</v>
      </c>
      <c r="D12" s="73"/>
      <c r="E12" s="74"/>
      <c r="F12" s="75"/>
      <c r="G12" s="76"/>
      <c r="H12" s="75"/>
      <c r="I12" s="76"/>
      <c r="J12" s="75"/>
      <c r="K12" s="76"/>
      <c r="L12" s="75"/>
      <c r="M12" s="76"/>
      <c r="N12" s="16"/>
      <c r="O12" s="17"/>
      <c r="P12" s="17"/>
      <c r="Q12" s="17"/>
      <c r="R12" s="17"/>
      <c r="S12" s="17"/>
      <c r="T12" s="17"/>
      <c r="U12" s="17"/>
      <c r="V12" s="16"/>
      <c r="W12" s="17"/>
      <c r="X12" s="17"/>
      <c r="Y12" s="17"/>
      <c r="Z12" s="17"/>
      <c r="AA12" s="16"/>
      <c r="AB12" s="17"/>
      <c r="AC12" s="17"/>
      <c r="AD12" s="17"/>
      <c r="AE12" s="17"/>
      <c r="AF12" s="17"/>
      <c r="AG12" s="17"/>
      <c r="AH12" s="17"/>
      <c r="AI12" s="16"/>
      <c r="AJ12" s="17"/>
      <c r="AK12" s="17"/>
      <c r="AL12" s="17"/>
      <c r="AM12" s="17"/>
      <c r="AN12" s="17"/>
      <c r="AO12" s="17"/>
      <c r="AP12" s="17"/>
      <c r="AQ12" s="16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</row>
    <row r="13" spans="1:176" s="86" customFormat="1" ht="28.5">
      <c r="A13" s="28">
        <v>1</v>
      </c>
      <c r="B13" s="158" t="s">
        <v>36</v>
      </c>
      <c r="C13" s="158" t="s">
        <v>101</v>
      </c>
      <c r="D13" s="158" t="s">
        <v>178</v>
      </c>
      <c r="E13" s="186"/>
      <c r="F13" s="186">
        <f>181*0.3/1000</f>
        <v>5.4299999999999994E-2</v>
      </c>
      <c r="G13" s="158"/>
      <c r="H13" s="158"/>
      <c r="I13" s="158"/>
      <c r="J13" s="158"/>
      <c r="K13" s="158"/>
      <c r="L13" s="158"/>
      <c r="M13" s="158"/>
      <c r="N13" s="16"/>
      <c r="O13" s="17"/>
      <c r="P13" s="17"/>
      <c r="Q13" s="17"/>
      <c r="R13" s="17"/>
      <c r="S13" s="17"/>
      <c r="T13" s="17"/>
      <c r="U13" s="17"/>
      <c r="V13" s="16"/>
      <c r="W13" s="17"/>
      <c r="X13" s="17"/>
      <c r="Y13" s="17"/>
      <c r="Z13" s="17"/>
      <c r="AA13" s="16"/>
      <c r="AB13" s="17"/>
      <c r="AC13" s="17"/>
      <c r="AD13" s="17"/>
      <c r="AE13" s="17"/>
      <c r="AF13" s="17"/>
      <c r="AG13" s="17"/>
      <c r="AH13" s="17"/>
      <c r="AI13" s="16"/>
      <c r="AJ13" s="17"/>
      <c r="AK13" s="17"/>
      <c r="AL13" s="17"/>
      <c r="AM13" s="17"/>
      <c r="AN13" s="17"/>
      <c r="AO13" s="17"/>
      <c r="AP13" s="17"/>
      <c r="AQ13" s="16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</row>
    <row r="14" spans="1:176" s="78" customFormat="1">
      <c r="A14" s="45"/>
      <c r="B14" s="161"/>
      <c r="C14" s="161" t="s">
        <v>102</v>
      </c>
      <c r="D14" s="161" t="s">
        <v>171</v>
      </c>
      <c r="E14" s="164">
        <v>20</v>
      </c>
      <c r="F14" s="164">
        <f>F13*E14</f>
        <v>1.0859999999999999</v>
      </c>
      <c r="G14" s="161"/>
      <c r="H14" s="161"/>
      <c r="I14" s="163"/>
      <c r="J14" s="163"/>
      <c r="K14" s="163"/>
      <c r="L14" s="163"/>
      <c r="M14" s="162"/>
      <c r="N14" s="16"/>
      <c r="O14" s="17"/>
      <c r="P14" s="17"/>
      <c r="Q14" s="17"/>
      <c r="R14" s="17"/>
      <c r="S14" s="17"/>
      <c r="T14" s="17"/>
      <c r="U14" s="17"/>
      <c r="V14" s="16"/>
      <c r="W14" s="17"/>
      <c r="X14" s="17"/>
      <c r="Y14" s="17"/>
      <c r="Z14" s="17"/>
      <c r="AA14" s="16"/>
      <c r="AB14" s="17"/>
      <c r="AC14" s="17"/>
      <c r="AD14" s="17"/>
      <c r="AE14" s="17"/>
      <c r="AF14" s="17"/>
      <c r="AG14" s="17"/>
      <c r="AH14" s="17"/>
      <c r="AI14" s="16"/>
      <c r="AJ14" s="17"/>
      <c r="AK14" s="17"/>
      <c r="AL14" s="17"/>
      <c r="AM14" s="17"/>
      <c r="AN14" s="17"/>
      <c r="AO14" s="17"/>
      <c r="AP14" s="17"/>
      <c r="AQ14" s="16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</row>
    <row r="15" spans="1:176" s="78" customFormat="1">
      <c r="A15" s="45"/>
      <c r="B15" s="161" t="s">
        <v>201</v>
      </c>
      <c r="C15" s="161" t="s">
        <v>103</v>
      </c>
      <c r="D15" s="161" t="s">
        <v>175</v>
      </c>
      <c r="E15" s="164">
        <v>44.8</v>
      </c>
      <c r="F15" s="164">
        <f>F13*E15</f>
        <v>2.4326399999999997</v>
      </c>
      <c r="G15" s="162"/>
      <c r="H15" s="205"/>
      <c r="I15" s="161"/>
      <c r="J15" s="161"/>
      <c r="K15" s="164"/>
      <c r="L15" s="161"/>
      <c r="M15" s="162"/>
      <c r="N15" s="16"/>
      <c r="O15" s="17"/>
      <c r="P15" s="17"/>
      <c r="Q15" s="17"/>
      <c r="R15" s="17"/>
      <c r="S15" s="17"/>
      <c r="T15" s="17"/>
      <c r="U15" s="17"/>
      <c r="V15" s="16"/>
      <c r="W15" s="17"/>
      <c r="X15" s="17"/>
      <c r="Y15" s="17"/>
      <c r="Z15" s="17"/>
      <c r="AA15" s="16"/>
      <c r="AB15" s="17"/>
      <c r="AC15" s="17"/>
      <c r="AD15" s="17"/>
      <c r="AE15" s="17"/>
      <c r="AF15" s="17"/>
      <c r="AG15" s="17"/>
      <c r="AH15" s="17"/>
      <c r="AI15" s="16"/>
      <c r="AJ15" s="17"/>
      <c r="AK15" s="17"/>
      <c r="AL15" s="17"/>
      <c r="AM15" s="17"/>
      <c r="AN15" s="17"/>
      <c r="AO15" s="17"/>
      <c r="AP15" s="17"/>
      <c r="AQ15" s="16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</row>
    <row r="16" spans="1:176" s="78" customFormat="1">
      <c r="A16" s="45"/>
      <c r="B16" s="161"/>
      <c r="C16" s="161" t="s">
        <v>104</v>
      </c>
      <c r="D16" s="161" t="s">
        <v>61</v>
      </c>
      <c r="E16" s="164">
        <v>2.1</v>
      </c>
      <c r="F16" s="164">
        <f>F13*E16</f>
        <v>0.11402999999999999</v>
      </c>
      <c r="G16" s="162"/>
      <c r="H16" s="205"/>
      <c r="I16" s="161"/>
      <c r="J16" s="161"/>
      <c r="K16" s="162"/>
      <c r="L16" s="161"/>
      <c r="M16" s="162"/>
      <c r="N16" s="16"/>
      <c r="O16" s="17"/>
      <c r="P16" s="17"/>
      <c r="Q16" s="17"/>
      <c r="R16" s="17"/>
      <c r="S16" s="17"/>
      <c r="T16" s="17"/>
      <c r="U16" s="17"/>
      <c r="V16" s="16"/>
      <c r="W16" s="17"/>
      <c r="X16" s="17"/>
      <c r="Y16" s="17"/>
      <c r="Z16" s="17"/>
      <c r="AA16" s="16"/>
      <c r="AB16" s="17"/>
      <c r="AC16" s="17"/>
      <c r="AD16" s="17"/>
      <c r="AE16" s="17"/>
      <c r="AF16" s="17"/>
      <c r="AG16" s="17"/>
      <c r="AH16" s="17"/>
      <c r="AI16" s="16"/>
      <c r="AJ16" s="17"/>
      <c r="AK16" s="17"/>
      <c r="AL16" s="17"/>
      <c r="AM16" s="17"/>
      <c r="AN16" s="17"/>
      <c r="AO16" s="17"/>
      <c r="AP16" s="17"/>
      <c r="AQ16" s="16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</row>
    <row r="17" spans="1:176" s="78" customFormat="1">
      <c r="A17" s="29"/>
      <c r="B17" s="161"/>
      <c r="C17" s="161" t="s">
        <v>105</v>
      </c>
      <c r="D17" s="161" t="s">
        <v>170</v>
      </c>
      <c r="E17" s="164">
        <v>0.05</v>
      </c>
      <c r="F17" s="164">
        <f>F13*E17</f>
        <v>2.715E-3</v>
      </c>
      <c r="G17" s="162"/>
      <c r="H17" s="205"/>
      <c r="I17" s="162"/>
      <c r="J17" s="161"/>
      <c r="K17" s="163"/>
      <c r="L17" s="163"/>
      <c r="M17" s="162"/>
      <c r="N17" s="16"/>
      <c r="O17" s="17"/>
      <c r="P17" s="17"/>
      <c r="Q17" s="17"/>
      <c r="R17" s="17"/>
      <c r="S17" s="17"/>
      <c r="T17" s="17"/>
      <c r="U17" s="17"/>
      <c r="V17" s="16"/>
      <c r="W17" s="17"/>
      <c r="X17" s="17"/>
      <c r="Y17" s="17"/>
      <c r="Z17" s="17"/>
      <c r="AA17" s="16"/>
      <c r="AB17" s="17"/>
      <c r="AC17" s="17"/>
      <c r="AD17" s="17"/>
      <c r="AE17" s="17"/>
      <c r="AF17" s="17"/>
      <c r="AG17" s="17"/>
      <c r="AH17" s="17"/>
      <c r="AI17" s="16"/>
      <c r="AJ17" s="17"/>
      <c r="AK17" s="17"/>
      <c r="AL17" s="17"/>
      <c r="AM17" s="17"/>
      <c r="AN17" s="17"/>
      <c r="AO17" s="17"/>
      <c r="AP17" s="17"/>
      <c r="AQ17" s="16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</row>
    <row r="18" spans="1:176" s="86" customFormat="1">
      <c r="A18" s="27">
        <v>2</v>
      </c>
      <c r="B18" s="157" t="s">
        <v>14</v>
      </c>
      <c r="C18" s="158" t="s">
        <v>106</v>
      </c>
      <c r="D18" s="158" t="s">
        <v>170</v>
      </c>
      <c r="E18" s="159"/>
      <c r="F18" s="159">
        <v>10</v>
      </c>
      <c r="G18" s="158"/>
      <c r="H18" s="158"/>
      <c r="I18" s="158"/>
      <c r="J18" s="158"/>
      <c r="K18" s="160"/>
      <c r="L18" s="158"/>
      <c r="M18" s="158"/>
      <c r="N18" s="16"/>
      <c r="O18" s="17"/>
      <c r="P18" s="17"/>
      <c r="Q18" s="17"/>
      <c r="R18" s="17"/>
      <c r="S18" s="17"/>
      <c r="T18" s="17"/>
      <c r="U18" s="17"/>
      <c r="V18" s="16"/>
      <c r="W18" s="17"/>
      <c r="X18" s="17"/>
      <c r="Y18" s="17"/>
      <c r="Z18" s="17"/>
      <c r="AA18" s="16"/>
      <c r="AB18" s="17"/>
      <c r="AC18" s="17"/>
      <c r="AD18" s="17"/>
      <c r="AE18" s="17"/>
      <c r="AF18" s="17"/>
      <c r="AG18" s="17"/>
      <c r="AH18" s="17"/>
      <c r="AI18" s="16"/>
      <c r="AJ18" s="17"/>
      <c r="AK18" s="17"/>
      <c r="AL18" s="17"/>
      <c r="AM18" s="17"/>
      <c r="AN18" s="17"/>
      <c r="AO18" s="17"/>
      <c r="AP18" s="17"/>
      <c r="AQ18" s="16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</row>
    <row r="19" spans="1:176" s="78" customFormat="1">
      <c r="A19" s="29"/>
      <c r="B19" s="161"/>
      <c r="C19" s="161" t="s">
        <v>102</v>
      </c>
      <c r="D19" s="161" t="s">
        <v>171</v>
      </c>
      <c r="E19" s="162">
        <v>2.06</v>
      </c>
      <c r="F19" s="162">
        <f>F18*E19</f>
        <v>20.6</v>
      </c>
      <c r="G19" s="162"/>
      <c r="H19" s="161"/>
      <c r="I19" s="163"/>
      <c r="J19" s="163"/>
      <c r="K19" s="163"/>
      <c r="L19" s="163"/>
      <c r="M19" s="162"/>
      <c r="N19" s="16"/>
      <c r="O19" s="17"/>
      <c r="P19" s="17"/>
      <c r="Q19" s="17"/>
      <c r="R19" s="17"/>
      <c r="S19" s="17"/>
      <c r="T19" s="17"/>
      <c r="U19" s="17"/>
      <c r="V19" s="16"/>
      <c r="W19" s="17"/>
      <c r="X19" s="17"/>
      <c r="Y19" s="17"/>
      <c r="Z19" s="17"/>
      <c r="AA19" s="16"/>
      <c r="AB19" s="17"/>
      <c r="AC19" s="17"/>
      <c r="AD19" s="17"/>
      <c r="AE19" s="17"/>
      <c r="AF19" s="17"/>
      <c r="AG19" s="17"/>
      <c r="AH19" s="17"/>
      <c r="AI19" s="16"/>
      <c r="AJ19" s="17"/>
      <c r="AK19" s="17"/>
      <c r="AL19" s="17"/>
      <c r="AM19" s="17"/>
      <c r="AN19" s="17"/>
      <c r="AO19" s="17"/>
      <c r="AP19" s="17"/>
      <c r="AQ19" s="16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</row>
    <row r="20" spans="1:176" s="86" customFormat="1" ht="28.5">
      <c r="A20" s="77">
        <v>3</v>
      </c>
      <c r="B20" s="33" t="s">
        <v>202</v>
      </c>
      <c r="C20" s="158" t="s">
        <v>107</v>
      </c>
      <c r="D20" s="158" t="s">
        <v>172</v>
      </c>
      <c r="E20" s="186"/>
      <c r="F20" s="159">
        <f>64*1.95</f>
        <v>124.8</v>
      </c>
      <c r="G20" s="158"/>
      <c r="H20" s="158"/>
      <c r="I20" s="158"/>
      <c r="J20" s="158"/>
      <c r="K20" s="159"/>
      <c r="L20" s="158"/>
      <c r="M20" s="159"/>
      <c r="N20" s="16"/>
      <c r="O20" s="17"/>
      <c r="P20" s="17"/>
      <c r="Q20" s="17"/>
      <c r="R20" s="17"/>
      <c r="S20" s="17"/>
      <c r="T20" s="17"/>
      <c r="U20" s="17"/>
      <c r="V20" s="16"/>
      <c r="W20" s="17"/>
      <c r="X20" s="17"/>
      <c r="Y20" s="17"/>
      <c r="Z20" s="17"/>
      <c r="AA20" s="16"/>
      <c r="AB20" s="17"/>
      <c r="AC20" s="17"/>
      <c r="AD20" s="17"/>
      <c r="AE20" s="17"/>
      <c r="AF20" s="17"/>
      <c r="AG20" s="17"/>
      <c r="AH20" s="17"/>
      <c r="AI20" s="16"/>
      <c r="AJ20" s="17"/>
      <c r="AK20" s="17"/>
      <c r="AL20" s="17"/>
      <c r="AM20" s="17"/>
      <c r="AN20" s="17"/>
      <c r="AO20" s="17"/>
      <c r="AP20" s="17"/>
      <c r="AQ20" s="16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</row>
    <row r="21" spans="1:176" s="85" customFormat="1">
      <c r="A21" s="39"/>
      <c r="B21" s="39"/>
      <c r="C21" s="40" t="s">
        <v>108</v>
      </c>
      <c r="D21" s="39"/>
      <c r="E21" s="74"/>
      <c r="F21" s="76"/>
      <c r="G21" s="76"/>
      <c r="H21" s="76"/>
      <c r="I21" s="76"/>
      <c r="J21" s="76"/>
      <c r="K21" s="76"/>
      <c r="L21" s="76"/>
      <c r="M21" s="76"/>
      <c r="N21" s="16"/>
      <c r="O21" s="17"/>
      <c r="P21" s="17"/>
      <c r="Q21" s="17"/>
      <c r="R21" s="17"/>
      <c r="S21" s="17"/>
      <c r="T21" s="17"/>
      <c r="U21" s="17"/>
      <c r="V21" s="16"/>
      <c r="W21" s="17"/>
      <c r="X21" s="17"/>
      <c r="Y21" s="17"/>
      <c r="Z21" s="17"/>
      <c r="AA21" s="16"/>
      <c r="AB21" s="17"/>
      <c r="AC21" s="17"/>
      <c r="AD21" s="17"/>
      <c r="AE21" s="17"/>
      <c r="AF21" s="17"/>
      <c r="AG21" s="17"/>
      <c r="AH21" s="17"/>
      <c r="AI21" s="16"/>
      <c r="AJ21" s="17"/>
      <c r="AK21" s="17"/>
      <c r="AL21" s="17"/>
      <c r="AM21" s="17"/>
      <c r="AN21" s="17"/>
      <c r="AO21" s="17"/>
      <c r="AP21" s="17"/>
      <c r="AQ21" s="16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</row>
    <row r="22" spans="1:176" s="46" customFormat="1">
      <c r="A22" s="45">
        <v>1</v>
      </c>
      <c r="B22" s="161" t="s">
        <v>26</v>
      </c>
      <c r="C22" s="161" t="s">
        <v>109</v>
      </c>
      <c r="D22" s="175" t="s">
        <v>170</v>
      </c>
      <c r="E22" s="164"/>
      <c r="F22" s="162">
        <f>181*0.2</f>
        <v>36.200000000000003</v>
      </c>
      <c r="G22" s="163"/>
      <c r="H22" s="163"/>
      <c r="I22" s="163"/>
      <c r="J22" s="163"/>
      <c r="K22" s="163"/>
      <c r="L22" s="163"/>
      <c r="M22" s="163"/>
      <c r="N22" s="16"/>
      <c r="O22" s="17"/>
      <c r="P22" s="17"/>
      <c r="Q22" s="17"/>
      <c r="R22" s="17"/>
      <c r="S22" s="17"/>
      <c r="T22" s="17"/>
      <c r="U22" s="17"/>
      <c r="V22" s="16"/>
      <c r="W22" s="17"/>
      <c r="X22" s="17"/>
      <c r="Y22" s="17"/>
      <c r="Z22" s="17"/>
      <c r="AA22" s="16"/>
      <c r="AB22" s="17"/>
      <c r="AC22" s="17"/>
      <c r="AD22" s="17"/>
      <c r="AE22" s="17"/>
      <c r="AF22" s="17"/>
      <c r="AG22" s="17"/>
      <c r="AH22" s="17"/>
      <c r="AI22" s="16"/>
      <c r="AJ22" s="17"/>
      <c r="AK22" s="17"/>
      <c r="AL22" s="17"/>
      <c r="AM22" s="17"/>
      <c r="AN22" s="17"/>
      <c r="AO22" s="17"/>
      <c r="AP22" s="17"/>
      <c r="AQ22" s="16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</row>
    <row r="23" spans="1:176" s="46" customFormat="1">
      <c r="A23" s="45"/>
      <c r="B23" s="161"/>
      <c r="C23" s="161" t="s">
        <v>102</v>
      </c>
      <c r="D23" s="161" t="s">
        <v>171</v>
      </c>
      <c r="E23" s="164">
        <f>21.6/100</f>
        <v>0.21600000000000003</v>
      </c>
      <c r="F23" s="164">
        <f>F22*E23</f>
        <v>7.8192000000000013</v>
      </c>
      <c r="G23" s="162"/>
      <c r="H23" s="162"/>
      <c r="I23" s="174"/>
      <c r="J23" s="174"/>
      <c r="K23" s="174"/>
      <c r="L23" s="174"/>
      <c r="M23" s="162"/>
      <c r="N23" s="16"/>
      <c r="O23" s="17"/>
      <c r="P23" s="17"/>
      <c r="Q23" s="17"/>
      <c r="R23" s="17"/>
      <c r="S23" s="17"/>
      <c r="T23" s="17"/>
      <c r="U23" s="17"/>
      <c r="V23" s="16"/>
      <c r="W23" s="17"/>
      <c r="X23" s="17"/>
      <c r="Y23" s="17"/>
      <c r="Z23" s="17"/>
      <c r="AA23" s="16"/>
      <c r="AB23" s="17"/>
      <c r="AC23" s="17"/>
      <c r="AD23" s="17"/>
      <c r="AE23" s="17"/>
      <c r="AF23" s="17"/>
      <c r="AG23" s="17"/>
      <c r="AH23" s="17"/>
      <c r="AI23" s="16"/>
      <c r="AJ23" s="17"/>
      <c r="AK23" s="17"/>
      <c r="AL23" s="17"/>
      <c r="AM23" s="17"/>
      <c r="AN23" s="17"/>
      <c r="AO23" s="17"/>
      <c r="AP23" s="17"/>
      <c r="AQ23" s="16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</row>
    <row r="24" spans="1:176" s="46" customFormat="1">
      <c r="A24" s="45"/>
      <c r="B24" s="175" t="s">
        <v>203</v>
      </c>
      <c r="C24" s="161" t="s">
        <v>110</v>
      </c>
      <c r="D24" s="161" t="s">
        <v>175</v>
      </c>
      <c r="E24" s="188">
        <f>1.24/100</f>
        <v>1.24E-2</v>
      </c>
      <c r="F24" s="164">
        <f>F22*E24</f>
        <v>0.44888</v>
      </c>
      <c r="G24" s="163"/>
      <c r="H24" s="174"/>
      <c r="I24" s="174"/>
      <c r="J24" s="174"/>
      <c r="K24" s="162"/>
      <c r="L24" s="162"/>
      <c r="M24" s="162"/>
      <c r="N24" s="16"/>
      <c r="O24" s="17"/>
      <c r="P24" s="17"/>
      <c r="Q24" s="17"/>
      <c r="R24" s="17"/>
      <c r="S24" s="17"/>
      <c r="T24" s="17"/>
      <c r="U24" s="17"/>
      <c r="V24" s="16"/>
      <c r="W24" s="17"/>
      <c r="X24" s="17"/>
      <c r="Y24" s="17"/>
      <c r="Z24" s="17"/>
      <c r="AA24" s="16"/>
      <c r="AB24" s="17"/>
      <c r="AC24" s="17"/>
      <c r="AD24" s="17"/>
      <c r="AE24" s="17"/>
      <c r="AF24" s="17"/>
      <c r="AG24" s="17"/>
      <c r="AH24" s="17"/>
      <c r="AI24" s="16"/>
      <c r="AJ24" s="17"/>
      <c r="AK24" s="17"/>
      <c r="AL24" s="17"/>
      <c r="AM24" s="17"/>
      <c r="AN24" s="17"/>
      <c r="AO24" s="17"/>
      <c r="AP24" s="17"/>
      <c r="AQ24" s="16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</row>
    <row r="25" spans="1:176" s="46" customFormat="1">
      <c r="A25" s="45"/>
      <c r="B25" s="175" t="s">
        <v>204</v>
      </c>
      <c r="C25" s="161" t="s">
        <v>111</v>
      </c>
      <c r="D25" s="161" t="s">
        <v>175</v>
      </c>
      <c r="E25" s="164">
        <f>2.58/100</f>
        <v>2.58E-2</v>
      </c>
      <c r="F25" s="164">
        <f>F22*E25</f>
        <v>0.93396000000000012</v>
      </c>
      <c r="G25" s="163"/>
      <c r="H25" s="174"/>
      <c r="I25" s="162"/>
      <c r="J25" s="162"/>
      <c r="K25" s="162"/>
      <c r="L25" s="162"/>
      <c r="M25" s="162"/>
      <c r="N25" s="16"/>
      <c r="O25" s="17"/>
      <c r="P25" s="17"/>
      <c r="Q25" s="17"/>
      <c r="R25" s="17"/>
      <c r="S25" s="17"/>
      <c r="T25" s="17"/>
      <c r="U25" s="17"/>
      <c r="V25" s="16"/>
      <c r="W25" s="17"/>
      <c r="X25" s="17"/>
      <c r="Y25" s="17"/>
      <c r="Z25" s="17"/>
      <c r="AA25" s="16"/>
      <c r="AB25" s="17"/>
      <c r="AC25" s="17"/>
      <c r="AD25" s="17"/>
      <c r="AE25" s="17"/>
      <c r="AF25" s="17"/>
      <c r="AG25" s="17"/>
      <c r="AH25" s="17"/>
      <c r="AI25" s="16"/>
      <c r="AJ25" s="17"/>
      <c r="AK25" s="17"/>
      <c r="AL25" s="17"/>
      <c r="AM25" s="17"/>
      <c r="AN25" s="17"/>
      <c r="AO25" s="17"/>
      <c r="AP25" s="17"/>
      <c r="AQ25" s="16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</row>
    <row r="26" spans="1:176" s="97" customFormat="1">
      <c r="A26" s="45"/>
      <c r="B26" s="175" t="s">
        <v>205</v>
      </c>
      <c r="C26" s="161" t="s">
        <v>112</v>
      </c>
      <c r="D26" s="161" t="s">
        <v>175</v>
      </c>
      <c r="E26" s="188">
        <v>4.1000000000000003E-3</v>
      </c>
      <c r="F26" s="164">
        <f>F22*E26</f>
        <v>0.14842000000000002</v>
      </c>
      <c r="G26" s="163"/>
      <c r="H26" s="174"/>
      <c r="I26" s="162"/>
      <c r="J26" s="162"/>
      <c r="K26" s="162"/>
      <c r="L26" s="162"/>
      <c r="M26" s="162"/>
      <c r="N26" s="16"/>
      <c r="O26" s="17"/>
      <c r="P26" s="17"/>
      <c r="Q26" s="17"/>
      <c r="R26" s="17"/>
      <c r="S26" s="17"/>
      <c r="T26" s="17"/>
      <c r="U26" s="17"/>
      <c r="V26" s="16"/>
      <c r="W26" s="17"/>
      <c r="X26" s="17"/>
      <c r="Y26" s="17"/>
      <c r="Z26" s="17"/>
      <c r="AA26" s="16"/>
      <c r="AB26" s="17"/>
      <c r="AC26" s="17"/>
      <c r="AD26" s="17"/>
      <c r="AE26" s="17"/>
      <c r="AF26" s="17"/>
      <c r="AG26" s="17"/>
      <c r="AH26" s="17"/>
      <c r="AI26" s="16"/>
      <c r="AJ26" s="17"/>
      <c r="AK26" s="17"/>
      <c r="AL26" s="17"/>
      <c r="AM26" s="17"/>
      <c r="AN26" s="17"/>
      <c r="AO26" s="17"/>
      <c r="AP26" s="17"/>
      <c r="AQ26" s="16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</row>
    <row r="27" spans="1:176" s="97" customFormat="1">
      <c r="A27" s="45"/>
      <c r="B27" s="175" t="s">
        <v>206</v>
      </c>
      <c r="C27" s="161" t="s">
        <v>113</v>
      </c>
      <c r="D27" s="161" t="s">
        <v>175</v>
      </c>
      <c r="E27" s="164">
        <f>7.6/100</f>
        <v>7.5999999999999998E-2</v>
      </c>
      <c r="F27" s="164">
        <f>F22*E27</f>
        <v>2.7512000000000003</v>
      </c>
      <c r="G27" s="163"/>
      <c r="H27" s="174"/>
      <c r="I27" s="162"/>
      <c r="J27" s="162"/>
      <c r="K27" s="162"/>
      <c r="L27" s="162"/>
      <c r="M27" s="162"/>
      <c r="N27" s="16"/>
      <c r="O27" s="17"/>
      <c r="P27" s="17"/>
      <c r="Q27" s="17"/>
      <c r="R27" s="17"/>
      <c r="S27" s="17"/>
      <c r="T27" s="17"/>
      <c r="U27" s="17"/>
      <c r="V27" s="16"/>
      <c r="W27" s="17"/>
      <c r="X27" s="17"/>
      <c r="Y27" s="17"/>
      <c r="Z27" s="17"/>
      <c r="AA27" s="16"/>
      <c r="AB27" s="17"/>
      <c r="AC27" s="17"/>
      <c r="AD27" s="17"/>
      <c r="AE27" s="17"/>
      <c r="AF27" s="17"/>
      <c r="AG27" s="17"/>
      <c r="AH27" s="17"/>
      <c r="AI27" s="16"/>
      <c r="AJ27" s="17"/>
      <c r="AK27" s="17"/>
      <c r="AL27" s="17"/>
      <c r="AM27" s="17"/>
      <c r="AN27" s="17"/>
      <c r="AO27" s="17"/>
      <c r="AP27" s="17"/>
      <c r="AQ27" s="16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</row>
    <row r="28" spans="1:176" s="97" customFormat="1">
      <c r="A28" s="45"/>
      <c r="B28" s="175" t="s">
        <v>207</v>
      </c>
      <c r="C28" s="161" t="s">
        <v>114</v>
      </c>
      <c r="D28" s="161" t="s">
        <v>175</v>
      </c>
      <c r="E28" s="164">
        <f>15.1/100</f>
        <v>0.151</v>
      </c>
      <c r="F28" s="164">
        <f>F22*E28</f>
        <v>5.4662000000000006</v>
      </c>
      <c r="G28" s="163"/>
      <c r="H28" s="174"/>
      <c r="I28" s="162"/>
      <c r="J28" s="162"/>
      <c r="K28" s="162"/>
      <c r="L28" s="162"/>
      <c r="M28" s="162"/>
      <c r="N28" s="16"/>
      <c r="O28" s="17"/>
      <c r="P28" s="17"/>
      <c r="Q28" s="17"/>
      <c r="R28" s="17"/>
      <c r="S28" s="17"/>
      <c r="T28" s="17"/>
      <c r="U28" s="17"/>
      <c r="V28" s="16"/>
      <c r="W28" s="17"/>
      <c r="X28" s="17"/>
      <c r="Y28" s="17"/>
      <c r="Z28" s="17"/>
      <c r="AA28" s="16"/>
      <c r="AB28" s="17"/>
      <c r="AC28" s="17"/>
      <c r="AD28" s="17"/>
      <c r="AE28" s="17"/>
      <c r="AF28" s="17"/>
      <c r="AG28" s="17"/>
      <c r="AH28" s="17"/>
      <c r="AI28" s="16"/>
      <c r="AJ28" s="17"/>
      <c r="AK28" s="17"/>
      <c r="AL28" s="17"/>
      <c r="AM28" s="17"/>
      <c r="AN28" s="17"/>
      <c r="AO28" s="17"/>
      <c r="AP28" s="17"/>
      <c r="AQ28" s="16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</row>
    <row r="29" spans="1:176" s="97" customFormat="1">
      <c r="A29" s="45"/>
      <c r="B29" s="175" t="s">
        <v>208</v>
      </c>
      <c r="C29" s="161" t="s">
        <v>115</v>
      </c>
      <c r="D29" s="161" t="s">
        <v>175</v>
      </c>
      <c r="E29" s="188">
        <v>9.7000000000000003E-3</v>
      </c>
      <c r="F29" s="164">
        <f>F22*E29</f>
        <v>0.35114000000000006</v>
      </c>
      <c r="G29" s="163"/>
      <c r="H29" s="174"/>
      <c r="I29" s="162"/>
      <c r="J29" s="162"/>
      <c r="K29" s="162"/>
      <c r="L29" s="162"/>
      <c r="M29" s="162"/>
      <c r="N29" s="16"/>
      <c r="O29" s="17"/>
      <c r="P29" s="17"/>
      <c r="Q29" s="17"/>
      <c r="R29" s="17"/>
      <c r="S29" s="17"/>
      <c r="T29" s="17"/>
      <c r="U29" s="17"/>
      <c r="V29" s="16"/>
      <c r="W29" s="17"/>
      <c r="X29" s="17"/>
      <c r="Y29" s="17"/>
      <c r="Z29" s="17"/>
      <c r="AA29" s="16"/>
      <c r="AB29" s="17"/>
      <c r="AC29" s="17"/>
      <c r="AD29" s="17"/>
      <c r="AE29" s="17"/>
      <c r="AF29" s="17"/>
      <c r="AG29" s="17"/>
      <c r="AH29" s="17"/>
      <c r="AI29" s="16"/>
      <c r="AJ29" s="17"/>
      <c r="AK29" s="17"/>
      <c r="AL29" s="17"/>
      <c r="AM29" s="17"/>
      <c r="AN29" s="17"/>
      <c r="AO29" s="17"/>
      <c r="AP29" s="17"/>
      <c r="AQ29" s="16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</row>
    <row r="30" spans="1:176" s="46" customFormat="1">
      <c r="A30" s="45"/>
      <c r="B30" s="281"/>
      <c r="C30" s="161" t="s">
        <v>116</v>
      </c>
      <c r="D30" s="161" t="s">
        <v>170</v>
      </c>
      <c r="E30" s="164">
        <v>1.26</v>
      </c>
      <c r="F30" s="164">
        <f>F22*E30</f>
        <v>45.612000000000002</v>
      </c>
      <c r="G30" s="163"/>
      <c r="H30" s="174"/>
      <c r="I30" s="162"/>
      <c r="J30" s="162"/>
      <c r="K30" s="174"/>
      <c r="L30" s="174"/>
      <c r="M30" s="162"/>
      <c r="N30" s="16"/>
      <c r="O30" s="17"/>
      <c r="P30" s="17"/>
      <c r="Q30" s="17"/>
      <c r="R30" s="17"/>
      <c r="S30" s="17"/>
      <c r="T30" s="17"/>
      <c r="U30" s="17"/>
      <c r="V30" s="16"/>
      <c r="W30" s="17"/>
      <c r="X30" s="17"/>
      <c r="Y30" s="17"/>
      <c r="Z30" s="17"/>
      <c r="AA30" s="16"/>
      <c r="AB30" s="17"/>
      <c r="AC30" s="17"/>
      <c r="AD30" s="17"/>
      <c r="AE30" s="17"/>
      <c r="AF30" s="17"/>
      <c r="AG30" s="17"/>
      <c r="AH30" s="17"/>
      <c r="AI30" s="16"/>
      <c r="AJ30" s="17"/>
      <c r="AK30" s="17"/>
      <c r="AL30" s="17"/>
      <c r="AM30" s="17"/>
      <c r="AN30" s="17"/>
      <c r="AO30" s="17"/>
      <c r="AP30" s="17"/>
      <c r="AQ30" s="16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</row>
    <row r="31" spans="1:176" s="78" customFormat="1">
      <c r="A31" s="29"/>
      <c r="B31" s="175"/>
      <c r="C31" s="161" t="s">
        <v>117</v>
      </c>
      <c r="D31" s="161" t="s">
        <v>170</v>
      </c>
      <c r="E31" s="164">
        <v>7.0000000000000007E-2</v>
      </c>
      <c r="F31" s="164">
        <f>F22*E31</f>
        <v>2.5340000000000003</v>
      </c>
      <c r="G31" s="162"/>
      <c r="H31" s="162"/>
      <c r="I31" s="162"/>
      <c r="J31" s="162"/>
      <c r="K31" s="174"/>
      <c r="L31" s="174"/>
      <c r="M31" s="162"/>
      <c r="N31" s="16"/>
      <c r="O31" s="17"/>
      <c r="P31" s="17"/>
      <c r="Q31" s="17"/>
      <c r="R31" s="17"/>
      <c r="S31" s="17"/>
      <c r="T31" s="17"/>
      <c r="U31" s="17"/>
      <c r="V31" s="16"/>
      <c r="W31" s="17"/>
      <c r="X31" s="17"/>
      <c r="Y31" s="17"/>
      <c r="Z31" s="17"/>
      <c r="AA31" s="16"/>
      <c r="AB31" s="17"/>
      <c r="AC31" s="17"/>
      <c r="AD31" s="17"/>
      <c r="AE31" s="17"/>
      <c r="AF31" s="17"/>
      <c r="AG31" s="17"/>
      <c r="AH31" s="17"/>
      <c r="AI31" s="16"/>
      <c r="AJ31" s="17"/>
      <c r="AK31" s="17"/>
      <c r="AL31" s="17"/>
      <c r="AM31" s="17"/>
      <c r="AN31" s="17"/>
      <c r="AO31" s="17"/>
      <c r="AP31" s="17"/>
      <c r="AQ31" s="16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</row>
    <row r="32" spans="1:176" s="78" customFormat="1" ht="35.25" customHeight="1">
      <c r="A32" s="45">
        <v>2</v>
      </c>
      <c r="B32" s="161" t="s">
        <v>27</v>
      </c>
      <c r="C32" s="282" t="s">
        <v>118</v>
      </c>
      <c r="D32" s="161" t="s">
        <v>170</v>
      </c>
      <c r="E32" s="164"/>
      <c r="F32" s="162">
        <f>46*0.1</f>
        <v>4.6000000000000005</v>
      </c>
      <c r="G32" s="163"/>
      <c r="H32" s="163"/>
      <c r="I32" s="163"/>
      <c r="J32" s="163"/>
      <c r="K32" s="163"/>
      <c r="L32" s="163"/>
      <c r="M32" s="163"/>
      <c r="N32" s="16"/>
      <c r="O32" s="17"/>
      <c r="P32" s="17"/>
      <c r="Q32" s="17"/>
      <c r="R32" s="17"/>
      <c r="S32" s="17"/>
      <c r="T32" s="17"/>
      <c r="U32" s="17"/>
      <c r="V32" s="16"/>
      <c r="W32" s="17"/>
      <c r="X32" s="17"/>
      <c r="Y32" s="17"/>
      <c r="Z32" s="17"/>
      <c r="AA32" s="16"/>
      <c r="AB32" s="17"/>
      <c r="AC32" s="17"/>
      <c r="AD32" s="17"/>
      <c r="AE32" s="17"/>
      <c r="AF32" s="17"/>
      <c r="AG32" s="17"/>
      <c r="AH32" s="17"/>
      <c r="AI32" s="16"/>
      <c r="AJ32" s="17"/>
      <c r="AK32" s="17"/>
      <c r="AL32" s="17"/>
      <c r="AM32" s="17"/>
      <c r="AN32" s="17"/>
      <c r="AO32" s="17"/>
      <c r="AP32" s="17"/>
      <c r="AQ32" s="16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</row>
    <row r="33" spans="1:176" s="78" customFormat="1">
      <c r="A33" s="45"/>
      <c r="B33" s="173"/>
      <c r="C33" s="161" t="s">
        <v>102</v>
      </c>
      <c r="D33" s="161" t="s">
        <v>171</v>
      </c>
      <c r="E33" s="164">
        <v>1.37</v>
      </c>
      <c r="F33" s="164">
        <f>F32*E33</f>
        <v>6.3020000000000014</v>
      </c>
      <c r="G33" s="162"/>
      <c r="H33" s="162"/>
      <c r="I33" s="174"/>
      <c r="J33" s="174"/>
      <c r="K33" s="174"/>
      <c r="L33" s="174"/>
      <c r="M33" s="162"/>
      <c r="N33" s="16"/>
      <c r="O33" s="17"/>
      <c r="P33" s="17"/>
      <c r="Q33" s="17"/>
      <c r="R33" s="17"/>
      <c r="S33" s="17"/>
      <c r="T33" s="17"/>
      <c r="U33" s="17"/>
      <c r="V33" s="16"/>
      <c r="W33" s="17"/>
      <c r="X33" s="17"/>
      <c r="Y33" s="17"/>
      <c r="Z33" s="17"/>
      <c r="AA33" s="16"/>
      <c r="AB33" s="17"/>
      <c r="AC33" s="17"/>
      <c r="AD33" s="17"/>
      <c r="AE33" s="17"/>
      <c r="AF33" s="17"/>
      <c r="AG33" s="17"/>
      <c r="AH33" s="17"/>
      <c r="AI33" s="16"/>
      <c r="AJ33" s="17"/>
      <c r="AK33" s="17"/>
      <c r="AL33" s="17"/>
      <c r="AM33" s="17"/>
      <c r="AN33" s="17"/>
      <c r="AO33" s="17"/>
      <c r="AP33" s="17"/>
      <c r="AQ33" s="16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</row>
    <row r="34" spans="1:176" s="78" customFormat="1">
      <c r="A34" s="45"/>
      <c r="B34" s="161"/>
      <c r="C34" s="161" t="s">
        <v>66</v>
      </c>
      <c r="D34" s="161" t="s">
        <v>61</v>
      </c>
      <c r="E34" s="164">
        <v>0.28299999999999997</v>
      </c>
      <c r="F34" s="164">
        <f>F32*E34</f>
        <v>1.3018000000000001</v>
      </c>
      <c r="G34" s="163"/>
      <c r="H34" s="174"/>
      <c r="I34" s="174"/>
      <c r="J34" s="174"/>
      <c r="K34" s="162"/>
      <c r="L34" s="162"/>
      <c r="M34" s="162"/>
      <c r="N34" s="16"/>
      <c r="O34" s="17"/>
      <c r="P34" s="17"/>
      <c r="Q34" s="17"/>
      <c r="R34" s="17"/>
      <c r="S34" s="17"/>
      <c r="T34" s="17"/>
      <c r="U34" s="17"/>
      <c r="V34" s="16"/>
      <c r="W34" s="17"/>
      <c r="X34" s="17"/>
      <c r="Y34" s="17"/>
      <c r="Z34" s="17"/>
      <c r="AA34" s="16"/>
      <c r="AB34" s="17"/>
      <c r="AC34" s="17"/>
      <c r="AD34" s="17"/>
      <c r="AE34" s="17"/>
      <c r="AF34" s="17"/>
      <c r="AG34" s="17"/>
      <c r="AH34" s="17"/>
      <c r="AI34" s="16"/>
      <c r="AJ34" s="17"/>
      <c r="AK34" s="17"/>
      <c r="AL34" s="17"/>
      <c r="AM34" s="17"/>
      <c r="AN34" s="17"/>
      <c r="AO34" s="17"/>
      <c r="AP34" s="17"/>
      <c r="AQ34" s="16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</row>
    <row r="35" spans="1:176" s="78" customFormat="1">
      <c r="A35" s="45"/>
      <c r="B35" s="175"/>
      <c r="C35" s="161" t="s">
        <v>119</v>
      </c>
      <c r="D35" s="161" t="s">
        <v>170</v>
      </c>
      <c r="E35" s="164">
        <v>1.02</v>
      </c>
      <c r="F35" s="164">
        <f>F32*E35</f>
        <v>4.6920000000000011</v>
      </c>
      <c r="G35" s="163"/>
      <c r="H35" s="174"/>
      <c r="I35" s="162"/>
      <c r="J35" s="162"/>
      <c r="K35" s="174"/>
      <c r="L35" s="174"/>
      <c r="M35" s="162"/>
      <c r="N35" s="16"/>
      <c r="O35" s="17"/>
      <c r="P35" s="17"/>
      <c r="Q35" s="17"/>
      <c r="R35" s="17"/>
      <c r="S35" s="17"/>
      <c r="T35" s="17"/>
      <c r="U35" s="17"/>
      <c r="V35" s="16"/>
      <c r="W35" s="17"/>
      <c r="X35" s="17"/>
      <c r="Y35" s="17"/>
      <c r="Z35" s="17"/>
      <c r="AA35" s="16"/>
      <c r="AB35" s="17"/>
      <c r="AC35" s="17"/>
      <c r="AD35" s="17"/>
      <c r="AE35" s="17"/>
      <c r="AF35" s="17"/>
      <c r="AG35" s="17"/>
      <c r="AH35" s="17"/>
      <c r="AI35" s="16"/>
      <c r="AJ35" s="17"/>
      <c r="AK35" s="17"/>
      <c r="AL35" s="17"/>
      <c r="AM35" s="17"/>
      <c r="AN35" s="17"/>
      <c r="AO35" s="17"/>
      <c r="AP35" s="17"/>
      <c r="AQ35" s="16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</row>
    <row r="36" spans="1:176" s="78" customFormat="1" ht="15.75" customHeight="1">
      <c r="A36" s="29"/>
      <c r="B36" s="161"/>
      <c r="C36" s="161" t="s">
        <v>68</v>
      </c>
      <c r="D36" s="161" t="s">
        <v>61</v>
      </c>
      <c r="E36" s="164">
        <v>0.62</v>
      </c>
      <c r="F36" s="164">
        <f>F32*E36</f>
        <v>2.8520000000000003</v>
      </c>
      <c r="G36" s="163"/>
      <c r="H36" s="174"/>
      <c r="I36" s="162"/>
      <c r="J36" s="162"/>
      <c r="K36" s="174"/>
      <c r="L36" s="174"/>
      <c r="M36" s="162"/>
      <c r="N36" s="16"/>
      <c r="O36" s="17"/>
      <c r="P36" s="17"/>
      <c r="Q36" s="17"/>
      <c r="R36" s="17"/>
      <c r="S36" s="17"/>
      <c r="T36" s="17"/>
      <c r="U36" s="17"/>
      <c r="V36" s="16"/>
      <c r="W36" s="17"/>
      <c r="X36" s="17"/>
      <c r="Y36" s="17"/>
      <c r="Z36" s="17"/>
      <c r="AA36" s="16"/>
      <c r="AB36" s="17"/>
      <c r="AC36" s="17"/>
      <c r="AD36" s="17"/>
      <c r="AE36" s="17"/>
      <c r="AF36" s="17"/>
      <c r="AG36" s="17"/>
      <c r="AH36" s="17"/>
      <c r="AI36" s="16"/>
      <c r="AJ36" s="17"/>
      <c r="AK36" s="17"/>
      <c r="AL36" s="17"/>
      <c r="AM36" s="17"/>
      <c r="AN36" s="17"/>
      <c r="AO36" s="17"/>
      <c r="AP36" s="17"/>
      <c r="AQ36" s="16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</row>
    <row r="37" spans="1:176" s="99" customFormat="1" ht="48" customHeight="1">
      <c r="A37" s="28">
        <v>3</v>
      </c>
      <c r="B37" s="283" t="s">
        <v>28</v>
      </c>
      <c r="C37" s="158" t="s">
        <v>120</v>
      </c>
      <c r="D37" s="158" t="s">
        <v>170</v>
      </c>
      <c r="E37" s="186"/>
      <c r="F37" s="284">
        <f>135*0.06</f>
        <v>8.1</v>
      </c>
      <c r="G37" s="159"/>
      <c r="H37" s="158"/>
      <c r="I37" s="159"/>
      <c r="J37" s="158"/>
      <c r="K37" s="187"/>
      <c r="L37" s="187"/>
      <c r="M37" s="285"/>
      <c r="N37" s="16"/>
      <c r="O37" s="17"/>
      <c r="P37" s="17"/>
      <c r="Q37" s="17"/>
      <c r="R37" s="17"/>
      <c r="S37" s="17"/>
      <c r="T37" s="17"/>
      <c r="U37" s="17"/>
      <c r="V37" s="16"/>
      <c r="W37" s="17"/>
      <c r="X37" s="17"/>
      <c r="Y37" s="17"/>
      <c r="Z37" s="17"/>
      <c r="AA37" s="16"/>
      <c r="AB37" s="17"/>
      <c r="AC37" s="17"/>
      <c r="AD37" s="17"/>
      <c r="AE37" s="17"/>
      <c r="AF37" s="17"/>
      <c r="AG37" s="17"/>
      <c r="AH37" s="17"/>
      <c r="AI37" s="16"/>
      <c r="AJ37" s="17"/>
      <c r="AK37" s="17"/>
      <c r="AL37" s="17"/>
      <c r="AM37" s="17"/>
      <c r="AN37" s="17"/>
      <c r="AO37" s="17"/>
      <c r="AP37" s="17"/>
      <c r="AQ37" s="16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</row>
    <row r="38" spans="1:176" s="46" customFormat="1">
      <c r="A38" s="45"/>
      <c r="B38" s="286"/>
      <c r="C38" s="161" t="s">
        <v>102</v>
      </c>
      <c r="D38" s="161" t="s">
        <v>171</v>
      </c>
      <c r="E38" s="164">
        <v>0.06</v>
      </c>
      <c r="F38" s="164">
        <f>F37*E38</f>
        <v>0.48599999999999999</v>
      </c>
      <c r="G38" s="162"/>
      <c r="H38" s="161"/>
      <c r="I38" s="163"/>
      <c r="J38" s="163"/>
      <c r="K38" s="163"/>
      <c r="L38" s="163"/>
      <c r="M38" s="207"/>
      <c r="N38" s="16"/>
      <c r="O38" s="17"/>
      <c r="P38" s="17"/>
      <c r="Q38" s="17"/>
      <c r="R38" s="17"/>
      <c r="S38" s="17"/>
      <c r="T38" s="17"/>
      <c r="U38" s="17"/>
      <c r="V38" s="16"/>
      <c r="W38" s="17"/>
      <c r="X38" s="17"/>
      <c r="Y38" s="17"/>
      <c r="Z38" s="17"/>
      <c r="AA38" s="16"/>
      <c r="AB38" s="17"/>
      <c r="AC38" s="17"/>
      <c r="AD38" s="17"/>
      <c r="AE38" s="17"/>
      <c r="AF38" s="17"/>
      <c r="AG38" s="17"/>
      <c r="AH38" s="17"/>
      <c r="AI38" s="16"/>
      <c r="AJ38" s="17"/>
      <c r="AK38" s="17"/>
      <c r="AL38" s="17"/>
      <c r="AM38" s="17"/>
      <c r="AN38" s="17"/>
      <c r="AO38" s="17"/>
      <c r="AP38" s="17"/>
      <c r="AQ38" s="16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</row>
    <row r="39" spans="1:176" s="46" customFormat="1">
      <c r="A39" s="45"/>
      <c r="B39" s="175" t="s">
        <v>203</v>
      </c>
      <c r="C39" s="161" t="s">
        <v>110</v>
      </c>
      <c r="D39" s="161" t="s">
        <v>175</v>
      </c>
      <c r="E39" s="188">
        <v>2.3E-2</v>
      </c>
      <c r="F39" s="164">
        <f>F37*E39</f>
        <v>0.18629999999999999</v>
      </c>
      <c r="G39" s="163"/>
      <c r="H39" s="163"/>
      <c r="I39" s="163"/>
      <c r="J39" s="163"/>
      <c r="K39" s="162"/>
      <c r="L39" s="161"/>
      <c r="M39" s="162"/>
      <c r="N39" s="16"/>
      <c r="O39" s="17"/>
      <c r="P39" s="17"/>
      <c r="Q39" s="17"/>
      <c r="R39" s="17"/>
      <c r="S39" s="17"/>
      <c r="T39" s="17"/>
      <c r="U39" s="17"/>
      <c r="V39" s="16"/>
      <c r="W39" s="17"/>
      <c r="X39" s="17"/>
      <c r="Y39" s="17"/>
      <c r="Z39" s="17"/>
      <c r="AA39" s="16"/>
      <c r="AB39" s="17"/>
      <c r="AC39" s="17"/>
      <c r="AD39" s="17"/>
      <c r="AE39" s="17"/>
      <c r="AF39" s="17"/>
      <c r="AG39" s="17"/>
      <c r="AH39" s="17"/>
      <c r="AI39" s="16"/>
      <c r="AJ39" s="17"/>
      <c r="AK39" s="17"/>
      <c r="AL39" s="17"/>
      <c r="AM39" s="17"/>
      <c r="AN39" s="17"/>
      <c r="AO39" s="17"/>
      <c r="AP39" s="17"/>
      <c r="AQ39" s="16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</row>
    <row r="40" spans="1:176" s="46" customFormat="1">
      <c r="A40" s="45"/>
      <c r="B40" s="175" t="s">
        <v>209</v>
      </c>
      <c r="C40" s="161" t="s">
        <v>121</v>
      </c>
      <c r="D40" s="161" t="s">
        <v>175</v>
      </c>
      <c r="E40" s="188">
        <v>6.7799999999999999E-2</v>
      </c>
      <c r="F40" s="164">
        <f>F37*E40</f>
        <v>0.54918</v>
      </c>
      <c r="G40" s="163"/>
      <c r="H40" s="163"/>
      <c r="I40" s="163"/>
      <c r="J40" s="163"/>
      <c r="K40" s="162"/>
      <c r="L40" s="161"/>
      <c r="M40" s="162"/>
      <c r="N40" s="16"/>
      <c r="O40" s="17"/>
      <c r="P40" s="17"/>
      <c r="Q40" s="17"/>
      <c r="R40" s="17"/>
      <c r="S40" s="17"/>
      <c r="T40" s="17"/>
      <c r="U40" s="17"/>
      <c r="V40" s="16"/>
      <c r="W40" s="17"/>
      <c r="X40" s="17"/>
      <c r="Y40" s="17"/>
      <c r="Z40" s="17"/>
      <c r="AA40" s="16"/>
      <c r="AB40" s="17"/>
      <c r="AC40" s="17"/>
      <c r="AD40" s="17"/>
      <c r="AE40" s="17"/>
      <c r="AF40" s="17"/>
      <c r="AG40" s="17"/>
      <c r="AH40" s="17"/>
      <c r="AI40" s="16"/>
      <c r="AJ40" s="17"/>
      <c r="AK40" s="17"/>
      <c r="AL40" s="17"/>
      <c r="AM40" s="17"/>
      <c r="AN40" s="17"/>
      <c r="AO40" s="17"/>
      <c r="AP40" s="17"/>
      <c r="AQ40" s="16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</row>
    <row r="41" spans="1:176" s="46" customFormat="1">
      <c r="A41" s="45"/>
      <c r="B41" s="286"/>
      <c r="C41" s="161" t="s">
        <v>67</v>
      </c>
      <c r="D41" s="161" t="s">
        <v>172</v>
      </c>
      <c r="E41" s="164">
        <f>0.857*1.55</f>
        <v>1.3283499999999999</v>
      </c>
      <c r="F41" s="162">
        <f>F37*E41</f>
        <v>10.759634999999999</v>
      </c>
      <c r="G41" s="163"/>
      <c r="H41" s="163"/>
      <c r="I41" s="162"/>
      <c r="J41" s="162"/>
      <c r="K41" s="163"/>
      <c r="L41" s="163"/>
      <c r="M41" s="205"/>
      <c r="N41" s="16"/>
      <c r="O41" s="17"/>
      <c r="P41" s="17"/>
      <c r="Q41" s="17"/>
      <c r="R41" s="17"/>
      <c r="S41" s="17"/>
      <c r="T41" s="17"/>
      <c r="U41" s="17"/>
      <c r="V41" s="16"/>
      <c r="W41" s="17"/>
      <c r="X41" s="17"/>
      <c r="Y41" s="17"/>
      <c r="Z41" s="17"/>
      <c r="AA41" s="16"/>
      <c r="AB41" s="17"/>
      <c r="AC41" s="17"/>
      <c r="AD41" s="17"/>
      <c r="AE41" s="17"/>
      <c r="AF41" s="17"/>
      <c r="AG41" s="17"/>
      <c r="AH41" s="17"/>
      <c r="AI41" s="16"/>
      <c r="AJ41" s="17"/>
      <c r="AK41" s="17"/>
      <c r="AL41" s="17"/>
      <c r="AM41" s="17"/>
      <c r="AN41" s="17"/>
      <c r="AO41" s="17"/>
      <c r="AP41" s="17"/>
      <c r="AQ41" s="16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</row>
    <row r="42" spans="1:176" s="46" customFormat="1">
      <c r="A42" s="29"/>
      <c r="B42" s="161"/>
      <c r="C42" s="161" t="s">
        <v>122</v>
      </c>
      <c r="D42" s="161" t="s">
        <v>172</v>
      </c>
      <c r="E42" s="164">
        <v>0.2</v>
      </c>
      <c r="F42" s="162">
        <f>F37*E42</f>
        <v>1.62</v>
      </c>
      <c r="G42" s="163"/>
      <c r="H42" s="163"/>
      <c r="I42" s="162"/>
      <c r="J42" s="162"/>
      <c r="K42" s="163"/>
      <c r="L42" s="163"/>
      <c r="M42" s="205"/>
      <c r="N42" s="16"/>
      <c r="O42" s="17"/>
      <c r="P42" s="17"/>
      <c r="Q42" s="17"/>
      <c r="R42" s="17"/>
      <c r="S42" s="17"/>
      <c r="T42" s="17"/>
      <c r="U42" s="17"/>
      <c r="V42" s="16"/>
      <c r="W42" s="17"/>
      <c r="X42" s="17"/>
      <c r="Y42" s="17"/>
      <c r="Z42" s="17"/>
      <c r="AA42" s="16"/>
      <c r="AB42" s="17"/>
      <c r="AC42" s="17"/>
      <c r="AD42" s="17"/>
      <c r="AE42" s="17"/>
      <c r="AF42" s="17"/>
      <c r="AG42" s="17"/>
      <c r="AH42" s="17"/>
      <c r="AI42" s="16"/>
      <c r="AJ42" s="17"/>
      <c r="AK42" s="17"/>
      <c r="AL42" s="17"/>
      <c r="AM42" s="17"/>
      <c r="AN42" s="17"/>
      <c r="AO42" s="17"/>
      <c r="AP42" s="17"/>
      <c r="AQ42" s="16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</row>
    <row r="43" spans="1:176" s="46" customFormat="1" ht="24.75" customHeight="1">
      <c r="A43" s="45">
        <v>4</v>
      </c>
      <c r="B43" s="358" t="s">
        <v>210</v>
      </c>
      <c r="C43" s="176" t="s">
        <v>123</v>
      </c>
      <c r="D43" s="161" t="s">
        <v>173</v>
      </c>
      <c r="E43" s="164"/>
      <c r="F43" s="162">
        <v>135</v>
      </c>
      <c r="G43" s="162"/>
      <c r="H43" s="161"/>
      <c r="I43" s="162"/>
      <c r="J43" s="161"/>
      <c r="K43" s="163"/>
      <c r="L43" s="163"/>
      <c r="M43" s="205"/>
      <c r="N43" s="16"/>
      <c r="O43" s="17"/>
      <c r="P43" s="17"/>
      <c r="Q43" s="17"/>
      <c r="R43" s="17"/>
      <c r="S43" s="17"/>
      <c r="T43" s="17"/>
      <c r="U43" s="17"/>
      <c r="V43" s="16"/>
      <c r="W43" s="17"/>
      <c r="X43" s="17"/>
      <c r="Y43" s="17"/>
      <c r="Z43" s="17"/>
      <c r="AA43" s="16"/>
      <c r="AB43" s="17"/>
      <c r="AC43" s="17"/>
      <c r="AD43" s="17"/>
      <c r="AE43" s="17"/>
      <c r="AF43" s="17"/>
      <c r="AG43" s="17"/>
      <c r="AH43" s="17"/>
      <c r="AI43" s="16"/>
      <c r="AJ43" s="17"/>
      <c r="AK43" s="17"/>
      <c r="AL43" s="17"/>
      <c r="AM43" s="17"/>
      <c r="AN43" s="17"/>
      <c r="AO43" s="17"/>
      <c r="AP43" s="17"/>
      <c r="AQ43" s="16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</row>
    <row r="44" spans="1:176" s="46" customFormat="1">
      <c r="A44" s="45"/>
      <c r="B44" s="161"/>
      <c r="C44" s="161" t="s">
        <v>102</v>
      </c>
      <c r="D44" s="161" t="s">
        <v>171</v>
      </c>
      <c r="E44" s="164">
        <v>0.47899999999999998</v>
      </c>
      <c r="F44" s="164">
        <f>F43*E44</f>
        <v>64.664999999999992</v>
      </c>
      <c r="G44" s="162"/>
      <c r="H44" s="162"/>
      <c r="I44" s="174"/>
      <c r="J44" s="174"/>
      <c r="K44" s="174"/>
      <c r="L44" s="174"/>
      <c r="M44" s="162"/>
      <c r="N44" s="16"/>
      <c r="O44" s="17"/>
      <c r="P44" s="17"/>
      <c r="Q44" s="17"/>
      <c r="R44" s="17"/>
      <c r="S44" s="17"/>
      <c r="T44" s="17"/>
      <c r="U44" s="17"/>
      <c r="V44" s="16"/>
      <c r="W44" s="17"/>
      <c r="X44" s="17"/>
      <c r="Y44" s="17"/>
      <c r="Z44" s="17"/>
      <c r="AA44" s="16"/>
      <c r="AB44" s="17"/>
      <c r="AC44" s="17"/>
      <c r="AD44" s="17"/>
      <c r="AE44" s="17"/>
      <c r="AF44" s="17"/>
      <c r="AG44" s="17"/>
      <c r="AH44" s="17"/>
      <c r="AI44" s="16"/>
      <c r="AJ44" s="17"/>
      <c r="AK44" s="17"/>
      <c r="AL44" s="17"/>
      <c r="AM44" s="17"/>
      <c r="AN44" s="17"/>
      <c r="AO44" s="17"/>
      <c r="AP44" s="17"/>
      <c r="AQ44" s="16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</row>
    <row r="45" spans="1:176" s="46" customFormat="1">
      <c r="A45" s="45"/>
      <c r="B45" s="161"/>
      <c r="C45" s="161" t="s">
        <v>66</v>
      </c>
      <c r="D45" s="161" t="s">
        <v>61</v>
      </c>
      <c r="E45" s="188">
        <v>0.153</v>
      </c>
      <c r="F45" s="164">
        <f>F43*E45</f>
        <v>20.655000000000001</v>
      </c>
      <c r="G45" s="163"/>
      <c r="H45" s="174"/>
      <c r="I45" s="174"/>
      <c r="J45" s="174"/>
      <c r="K45" s="162"/>
      <c r="L45" s="162"/>
      <c r="M45" s="162"/>
      <c r="N45" s="16"/>
      <c r="O45" s="17"/>
      <c r="P45" s="17"/>
      <c r="Q45" s="17"/>
      <c r="R45" s="17"/>
      <c r="S45" s="17"/>
      <c r="T45" s="17"/>
      <c r="U45" s="17"/>
      <c r="V45" s="16"/>
      <c r="W45" s="17"/>
      <c r="X45" s="17"/>
      <c r="Y45" s="17"/>
      <c r="Z45" s="17"/>
      <c r="AA45" s="16"/>
      <c r="AB45" s="17"/>
      <c r="AC45" s="17"/>
      <c r="AD45" s="17"/>
      <c r="AE45" s="17"/>
      <c r="AF45" s="17"/>
      <c r="AG45" s="17"/>
      <c r="AH45" s="17"/>
      <c r="AI45" s="16"/>
      <c r="AJ45" s="17"/>
      <c r="AK45" s="17"/>
      <c r="AL45" s="17"/>
      <c r="AM45" s="17"/>
      <c r="AN45" s="17"/>
      <c r="AO45" s="17"/>
      <c r="AP45" s="17"/>
      <c r="AQ45" s="16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</row>
    <row r="46" spans="1:176" s="46" customFormat="1">
      <c r="A46" s="45"/>
      <c r="B46" s="161"/>
      <c r="C46" s="161" t="s">
        <v>124</v>
      </c>
      <c r="D46" s="161" t="s">
        <v>173</v>
      </c>
      <c r="E46" s="164">
        <v>1</v>
      </c>
      <c r="F46" s="162">
        <f>F43*E46</f>
        <v>135</v>
      </c>
      <c r="G46" s="162"/>
      <c r="H46" s="162"/>
      <c r="I46" s="162"/>
      <c r="J46" s="162"/>
      <c r="K46" s="174"/>
      <c r="L46" s="174"/>
      <c r="M46" s="162"/>
      <c r="N46" s="16"/>
      <c r="O46" s="17"/>
      <c r="P46" s="17"/>
      <c r="Q46" s="17"/>
      <c r="R46" s="17"/>
      <c r="S46" s="17"/>
      <c r="T46" s="17"/>
      <c r="U46" s="17"/>
      <c r="V46" s="16"/>
      <c r="W46" s="17"/>
      <c r="X46" s="17"/>
      <c r="Y46" s="17"/>
      <c r="Z46" s="17"/>
      <c r="AA46" s="16"/>
      <c r="AB46" s="17"/>
      <c r="AC46" s="17"/>
      <c r="AD46" s="17"/>
      <c r="AE46" s="17"/>
      <c r="AF46" s="17"/>
      <c r="AG46" s="17"/>
      <c r="AH46" s="17"/>
      <c r="AI46" s="16"/>
      <c r="AJ46" s="17"/>
      <c r="AK46" s="17"/>
      <c r="AL46" s="17"/>
      <c r="AM46" s="17"/>
      <c r="AN46" s="17"/>
      <c r="AO46" s="17"/>
      <c r="AP46" s="17"/>
      <c r="AQ46" s="16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</row>
    <row r="47" spans="1:176" s="46" customFormat="1">
      <c r="A47" s="45"/>
      <c r="B47" s="161"/>
      <c r="C47" s="161" t="s">
        <v>125</v>
      </c>
      <c r="D47" s="161" t="s">
        <v>170</v>
      </c>
      <c r="E47" s="188">
        <f>0.05/100</f>
        <v>5.0000000000000001E-4</v>
      </c>
      <c r="F47" s="164">
        <f>F43*E47</f>
        <v>6.7500000000000004E-2</v>
      </c>
      <c r="G47" s="163"/>
      <c r="H47" s="174"/>
      <c r="I47" s="162"/>
      <c r="J47" s="162"/>
      <c r="K47" s="174"/>
      <c r="L47" s="174"/>
      <c r="M47" s="162"/>
      <c r="N47" s="16"/>
      <c r="O47" s="17"/>
      <c r="P47" s="17"/>
      <c r="Q47" s="17"/>
      <c r="R47" s="17"/>
      <c r="S47" s="17"/>
      <c r="T47" s="17"/>
      <c r="U47" s="17"/>
      <c r="V47" s="16"/>
      <c r="W47" s="17"/>
      <c r="X47" s="17"/>
      <c r="Y47" s="17"/>
      <c r="Z47" s="17"/>
      <c r="AA47" s="16"/>
      <c r="AB47" s="17"/>
      <c r="AC47" s="17"/>
      <c r="AD47" s="17"/>
      <c r="AE47" s="17"/>
      <c r="AF47" s="17"/>
      <c r="AG47" s="17"/>
      <c r="AH47" s="17"/>
      <c r="AI47" s="16"/>
      <c r="AJ47" s="17"/>
      <c r="AK47" s="17"/>
      <c r="AL47" s="17"/>
      <c r="AM47" s="17"/>
      <c r="AN47" s="17"/>
      <c r="AO47" s="17"/>
      <c r="AP47" s="17"/>
      <c r="AQ47" s="16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</row>
    <row r="48" spans="1:176" s="46" customFormat="1">
      <c r="A48" s="29"/>
      <c r="B48" s="161"/>
      <c r="C48" s="161" t="s">
        <v>68</v>
      </c>
      <c r="D48" s="161" t="s">
        <v>61</v>
      </c>
      <c r="E48" s="188">
        <v>5.9999999999999995E-4</v>
      </c>
      <c r="F48" s="164">
        <f>F43*E48</f>
        <v>8.0999999999999989E-2</v>
      </c>
      <c r="G48" s="163"/>
      <c r="H48" s="174"/>
      <c r="I48" s="162"/>
      <c r="J48" s="162"/>
      <c r="K48" s="174"/>
      <c r="L48" s="174"/>
      <c r="M48" s="162"/>
      <c r="N48" s="16"/>
      <c r="O48" s="17"/>
      <c r="P48" s="17"/>
      <c r="Q48" s="17"/>
      <c r="R48" s="17"/>
      <c r="S48" s="17"/>
      <c r="T48" s="17"/>
      <c r="U48" s="17"/>
      <c r="V48" s="16"/>
      <c r="W48" s="17"/>
      <c r="X48" s="17"/>
      <c r="Y48" s="17"/>
      <c r="Z48" s="17"/>
      <c r="AA48" s="16"/>
      <c r="AB48" s="17"/>
      <c r="AC48" s="17"/>
      <c r="AD48" s="17"/>
      <c r="AE48" s="17"/>
      <c r="AF48" s="17"/>
      <c r="AG48" s="17"/>
      <c r="AH48" s="17"/>
      <c r="AI48" s="16"/>
      <c r="AJ48" s="17"/>
      <c r="AK48" s="17"/>
      <c r="AL48" s="17"/>
      <c r="AM48" s="17"/>
      <c r="AN48" s="17"/>
      <c r="AO48" s="17"/>
      <c r="AP48" s="17"/>
      <c r="AQ48" s="16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</row>
    <row r="49" spans="1:176" s="99" customFormat="1" ht="30" customHeight="1">
      <c r="A49" s="28">
        <v>5</v>
      </c>
      <c r="B49" s="158" t="s">
        <v>29</v>
      </c>
      <c r="C49" s="158" t="s">
        <v>126</v>
      </c>
      <c r="D49" s="158" t="s">
        <v>173</v>
      </c>
      <c r="E49" s="186"/>
      <c r="F49" s="159">
        <v>46</v>
      </c>
      <c r="G49" s="256"/>
      <c r="H49" s="256"/>
      <c r="I49" s="159"/>
      <c r="J49" s="158"/>
      <c r="K49" s="256"/>
      <c r="L49" s="256"/>
      <c r="M49" s="159"/>
      <c r="N49" s="16"/>
      <c r="O49" s="17"/>
      <c r="P49" s="17"/>
      <c r="Q49" s="17"/>
      <c r="R49" s="17"/>
      <c r="S49" s="17"/>
      <c r="T49" s="17"/>
      <c r="U49" s="17"/>
      <c r="V49" s="16"/>
      <c r="W49" s="17"/>
      <c r="X49" s="17"/>
      <c r="Y49" s="17"/>
      <c r="Z49" s="17"/>
      <c r="AA49" s="16"/>
      <c r="AB49" s="17"/>
      <c r="AC49" s="17"/>
      <c r="AD49" s="17"/>
      <c r="AE49" s="17"/>
      <c r="AF49" s="17"/>
      <c r="AG49" s="17"/>
      <c r="AH49" s="17"/>
      <c r="AI49" s="16"/>
      <c r="AJ49" s="17"/>
      <c r="AK49" s="17"/>
      <c r="AL49" s="17"/>
      <c r="AM49" s="17"/>
      <c r="AN49" s="17"/>
      <c r="AO49" s="17"/>
      <c r="AP49" s="17"/>
      <c r="AQ49" s="16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</row>
    <row r="50" spans="1:176" s="46" customFormat="1">
      <c r="A50" s="45"/>
      <c r="B50" s="161"/>
      <c r="C50" s="161" t="s">
        <v>102</v>
      </c>
      <c r="D50" s="161" t="s">
        <v>171</v>
      </c>
      <c r="E50" s="164">
        <v>1.21</v>
      </c>
      <c r="F50" s="162">
        <f>F49*E50</f>
        <v>55.66</v>
      </c>
      <c r="G50" s="162"/>
      <c r="H50" s="162"/>
      <c r="I50" s="287"/>
      <c r="J50" s="287"/>
      <c r="K50" s="287"/>
      <c r="L50" s="287"/>
      <c r="M50" s="162"/>
      <c r="N50" s="16"/>
      <c r="O50" s="17"/>
      <c r="P50" s="17"/>
      <c r="Q50" s="17"/>
      <c r="R50" s="17"/>
      <c r="S50" s="17"/>
      <c r="T50" s="17"/>
      <c r="U50" s="17"/>
      <c r="V50" s="16"/>
      <c r="W50" s="17"/>
      <c r="X50" s="17"/>
      <c r="Y50" s="17"/>
      <c r="Z50" s="17"/>
      <c r="AA50" s="16"/>
      <c r="AB50" s="17"/>
      <c r="AC50" s="17"/>
      <c r="AD50" s="17"/>
      <c r="AE50" s="17"/>
      <c r="AF50" s="17"/>
      <c r="AG50" s="17"/>
      <c r="AH50" s="17"/>
      <c r="AI50" s="16"/>
      <c r="AJ50" s="17"/>
      <c r="AK50" s="17"/>
      <c r="AL50" s="17"/>
      <c r="AM50" s="17"/>
      <c r="AN50" s="17"/>
      <c r="AO50" s="17"/>
      <c r="AP50" s="17"/>
      <c r="AQ50" s="16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  <c r="BW50" s="17"/>
      <c r="BX50" s="17"/>
      <c r="BY50" s="17"/>
      <c r="BZ50" s="17"/>
      <c r="CA50" s="17"/>
      <c r="CB50" s="17"/>
      <c r="CC50" s="17"/>
      <c r="CD50" s="17"/>
      <c r="CE50" s="17"/>
      <c r="CF50" s="17"/>
      <c r="CG50" s="17"/>
      <c r="CH50" s="17"/>
      <c r="CI50" s="17"/>
      <c r="CJ50" s="17"/>
      <c r="CK50" s="17"/>
      <c r="CL50" s="17"/>
      <c r="CM50" s="17"/>
      <c r="CN50" s="17"/>
      <c r="CO50" s="17"/>
      <c r="CP50" s="17"/>
      <c r="CQ50" s="17"/>
      <c r="CR50" s="17"/>
      <c r="CS50" s="17"/>
      <c r="CT50" s="17"/>
      <c r="CU50" s="17"/>
      <c r="CV50" s="17"/>
      <c r="CW50" s="17"/>
      <c r="CX50" s="17"/>
      <c r="CY50" s="17"/>
      <c r="CZ50" s="17"/>
      <c r="DA50" s="17"/>
      <c r="DB50" s="17"/>
      <c r="DC50" s="17"/>
      <c r="DD50" s="17"/>
      <c r="DE50" s="17"/>
      <c r="DF50" s="17"/>
      <c r="DG50" s="17"/>
      <c r="DH50" s="17"/>
      <c r="DI50" s="17"/>
      <c r="DJ50" s="17"/>
      <c r="DK50" s="17"/>
      <c r="DL50" s="17"/>
      <c r="DM50" s="17"/>
      <c r="DN50" s="17"/>
      <c r="DO50" s="17"/>
      <c r="DP50" s="17"/>
      <c r="DQ50" s="17"/>
      <c r="DR50" s="17"/>
      <c r="DS50" s="17"/>
      <c r="DT50" s="17"/>
      <c r="DU50" s="17"/>
      <c r="DV50" s="17"/>
      <c r="DW50" s="17"/>
      <c r="DX50" s="17"/>
      <c r="DY50" s="17"/>
      <c r="DZ50" s="17"/>
      <c r="EA50" s="17"/>
      <c r="EB50" s="17"/>
      <c r="EC50" s="17"/>
      <c r="ED50" s="17"/>
      <c r="EE50" s="17"/>
      <c r="EF50" s="17"/>
      <c r="EG50" s="17"/>
      <c r="EH50" s="17"/>
      <c r="EI50" s="17"/>
      <c r="EJ50" s="17"/>
      <c r="EK50" s="17"/>
      <c r="EL50" s="17"/>
      <c r="EM50" s="17"/>
      <c r="EN50" s="17"/>
      <c r="EO50" s="17"/>
      <c r="EP50" s="17"/>
      <c r="EQ50" s="17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</row>
    <row r="51" spans="1:176" s="78" customFormat="1">
      <c r="A51" s="47"/>
      <c r="B51" s="161"/>
      <c r="C51" s="161" t="s">
        <v>66</v>
      </c>
      <c r="D51" s="161" t="s">
        <v>61</v>
      </c>
      <c r="E51" s="164">
        <v>1E-3</v>
      </c>
      <c r="F51" s="164">
        <f>F49*E51</f>
        <v>4.5999999999999999E-2</v>
      </c>
      <c r="G51" s="179"/>
      <c r="H51" s="287"/>
      <c r="I51" s="162"/>
      <c r="J51" s="162"/>
      <c r="K51" s="288"/>
      <c r="L51" s="264"/>
      <c r="M51" s="264"/>
      <c r="N51" s="16"/>
      <c r="O51" s="17"/>
      <c r="P51" s="17"/>
      <c r="Q51" s="17"/>
      <c r="R51" s="17"/>
      <c r="S51" s="17"/>
      <c r="T51" s="17"/>
      <c r="U51" s="17"/>
      <c r="V51" s="16"/>
      <c r="W51" s="17"/>
      <c r="X51" s="17"/>
      <c r="Y51" s="17"/>
      <c r="Z51" s="17"/>
      <c r="AA51" s="16"/>
      <c r="AB51" s="17"/>
      <c r="AC51" s="17"/>
      <c r="AD51" s="17"/>
      <c r="AE51" s="17"/>
      <c r="AF51" s="17"/>
      <c r="AG51" s="17"/>
      <c r="AH51" s="17"/>
      <c r="AI51" s="16"/>
      <c r="AJ51" s="17"/>
      <c r="AK51" s="17"/>
      <c r="AL51" s="17"/>
      <c r="AM51" s="17"/>
      <c r="AN51" s="17"/>
      <c r="AO51" s="17"/>
      <c r="AP51" s="17"/>
      <c r="AQ51" s="16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  <c r="BW51" s="17"/>
      <c r="BX51" s="17"/>
      <c r="BY51" s="17"/>
      <c r="BZ51" s="17"/>
      <c r="CA51" s="17"/>
      <c r="CB51" s="17"/>
      <c r="CC51" s="17"/>
      <c r="CD51" s="17"/>
      <c r="CE51" s="17"/>
      <c r="CF51" s="17"/>
      <c r="CG51" s="17"/>
      <c r="CH51" s="17"/>
      <c r="CI51" s="17"/>
      <c r="CJ51" s="17"/>
      <c r="CK51" s="17"/>
      <c r="CL51" s="17"/>
      <c r="CM51" s="17"/>
      <c r="CN51" s="17"/>
      <c r="CO51" s="17"/>
      <c r="CP51" s="17"/>
      <c r="CQ51" s="17"/>
      <c r="CR51" s="17"/>
      <c r="CS51" s="17"/>
      <c r="CT51" s="17"/>
      <c r="CU51" s="17"/>
      <c r="CV51" s="17"/>
      <c r="CW51" s="17"/>
      <c r="CX51" s="17"/>
      <c r="CY51" s="17"/>
      <c r="CZ51" s="17"/>
      <c r="DA51" s="17"/>
      <c r="DB51" s="17"/>
      <c r="DC51" s="17"/>
      <c r="DD51" s="17"/>
      <c r="DE51" s="17"/>
      <c r="DF51" s="17"/>
      <c r="DG51" s="17"/>
      <c r="DH51" s="17"/>
      <c r="DI51" s="17"/>
      <c r="DJ51" s="17"/>
      <c r="DK51" s="17"/>
      <c r="DL51" s="17"/>
      <c r="DM51" s="17"/>
      <c r="DN51" s="17"/>
      <c r="DO51" s="17"/>
      <c r="DP51" s="17"/>
      <c r="DQ51" s="17"/>
      <c r="DR51" s="17"/>
      <c r="DS51" s="17"/>
      <c r="DT51" s="17"/>
      <c r="DU51" s="17"/>
      <c r="DV51" s="17"/>
      <c r="DW51" s="17"/>
      <c r="DX51" s="17"/>
      <c r="DY51" s="17"/>
      <c r="DZ51" s="17"/>
      <c r="EA51" s="17"/>
      <c r="EB51" s="17"/>
      <c r="EC51" s="17"/>
      <c r="ED51" s="17"/>
      <c r="EE51" s="17"/>
      <c r="EF51" s="17"/>
      <c r="EG51" s="17"/>
      <c r="EH51" s="17"/>
      <c r="EI51" s="17"/>
      <c r="EJ51" s="17"/>
      <c r="EK51" s="17"/>
      <c r="EL51" s="17"/>
      <c r="EM51" s="17"/>
      <c r="EN51" s="17"/>
      <c r="EO51" s="17"/>
      <c r="EP51" s="17"/>
      <c r="EQ51" s="17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</row>
    <row r="52" spans="1:176" s="78" customFormat="1">
      <c r="A52" s="45"/>
      <c r="B52" s="175"/>
      <c r="C52" s="161" t="s">
        <v>127</v>
      </c>
      <c r="D52" s="161" t="s">
        <v>173</v>
      </c>
      <c r="E52" s="164">
        <v>1.01</v>
      </c>
      <c r="F52" s="162">
        <f>F49*E52</f>
        <v>46.46</v>
      </c>
      <c r="G52" s="179"/>
      <c r="H52" s="287"/>
      <c r="I52" s="162"/>
      <c r="J52" s="162"/>
      <c r="K52" s="287"/>
      <c r="L52" s="287"/>
      <c r="M52" s="162"/>
      <c r="N52" s="16"/>
      <c r="O52" s="17"/>
      <c r="P52" s="17"/>
      <c r="Q52" s="17"/>
      <c r="R52" s="17"/>
      <c r="S52" s="17"/>
      <c r="T52" s="17"/>
      <c r="U52" s="17"/>
      <c r="V52" s="16"/>
      <c r="W52" s="17"/>
      <c r="X52" s="17"/>
      <c r="Y52" s="17"/>
      <c r="Z52" s="17"/>
      <c r="AA52" s="16"/>
      <c r="AB52" s="17"/>
      <c r="AC52" s="17"/>
      <c r="AD52" s="17"/>
      <c r="AE52" s="17"/>
      <c r="AF52" s="17"/>
      <c r="AG52" s="17"/>
      <c r="AH52" s="17"/>
      <c r="AI52" s="16"/>
      <c r="AJ52" s="17"/>
      <c r="AK52" s="17"/>
      <c r="AL52" s="17"/>
      <c r="AM52" s="17"/>
      <c r="AN52" s="17"/>
      <c r="AO52" s="17"/>
      <c r="AP52" s="17"/>
      <c r="AQ52" s="16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</row>
    <row r="53" spans="1:176" s="78" customFormat="1">
      <c r="A53" s="45"/>
      <c r="B53" s="175"/>
      <c r="C53" s="161" t="s">
        <v>128</v>
      </c>
      <c r="D53" s="161" t="s">
        <v>179</v>
      </c>
      <c r="E53" s="164">
        <v>9.09</v>
      </c>
      <c r="F53" s="162">
        <f>F49*E53</f>
        <v>418.14</v>
      </c>
      <c r="G53" s="179"/>
      <c r="H53" s="287"/>
      <c r="I53" s="164"/>
      <c r="J53" s="162"/>
      <c r="K53" s="287"/>
      <c r="L53" s="287"/>
      <c r="M53" s="162"/>
      <c r="N53" s="16"/>
      <c r="O53" s="17"/>
      <c r="P53" s="17"/>
      <c r="Q53" s="17"/>
      <c r="R53" s="17"/>
      <c r="S53" s="17"/>
      <c r="T53" s="17"/>
      <c r="U53" s="17"/>
      <c r="V53" s="16"/>
      <c r="W53" s="17"/>
      <c r="X53" s="17"/>
      <c r="Y53" s="17"/>
      <c r="Z53" s="17"/>
      <c r="AA53" s="16"/>
      <c r="AB53" s="17"/>
      <c r="AC53" s="17"/>
      <c r="AD53" s="17"/>
      <c r="AE53" s="17"/>
      <c r="AF53" s="17"/>
      <c r="AG53" s="17"/>
      <c r="AH53" s="17"/>
      <c r="AI53" s="16"/>
      <c r="AJ53" s="17"/>
      <c r="AK53" s="17"/>
      <c r="AL53" s="17"/>
      <c r="AM53" s="17"/>
      <c r="AN53" s="17"/>
      <c r="AO53" s="17"/>
      <c r="AP53" s="17"/>
      <c r="AQ53" s="16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  <c r="BW53" s="17"/>
      <c r="BX53" s="17"/>
      <c r="BY53" s="17"/>
      <c r="BZ53" s="17"/>
      <c r="CA53" s="17"/>
      <c r="CB53" s="17"/>
      <c r="CC53" s="17"/>
      <c r="CD53" s="17"/>
      <c r="CE53" s="17"/>
      <c r="CF53" s="17"/>
      <c r="CG53" s="17"/>
      <c r="CH53" s="17"/>
      <c r="CI53" s="17"/>
      <c r="CJ53" s="17"/>
      <c r="CK53" s="17"/>
      <c r="CL53" s="17"/>
      <c r="CM53" s="17"/>
      <c r="CN53" s="17"/>
      <c r="CO53" s="17"/>
      <c r="CP53" s="17"/>
      <c r="CQ53" s="17"/>
      <c r="CR53" s="17"/>
      <c r="CS53" s="17"/>
      <c r="CT53" s="17"/>
      <c r="CU53" s="17"/>
      <c r="CV53" s="17"/>
      <c r="CW53" s="17"/>
      <c r="CX53" s="17"/>
      <c r="CY53" s="17"/>
      <c r="CZ53" s="17"/>
      <c r="DA53" s="17"/>
      <c r="DB53" s="17"/>
      <c r="DC53" s="17"/>
      <c r="DD53" s="17"/>
      <c r="DE53" s="17"/>
      <c r="DF53" s="17"/>
      <c r="DG53" s="17"/>
      <c r="DH53" s="17"/>
      <c r="DI53" s="17"/>
      <c r="DJ53" s="17"/>
      <c r="DK53" s="17"/>
      <c r="DL53" s="17"/>
      <c r="DM53" s="17"/>
      <c r="DN53" s="17"/>
      <c r="DO53" s="17"/>
      <c r="DP53" s="17"/>
      <c r="DQ53" s="17"/>
      <c r="DR53" s="17"/>
      <c r="DS53" s="17"/>
      <c r="DT53" s="17"/>
      <c r="DU53" s="17"/>
      <c r="DV53" s="17"/>
      <c r="DW53" s="17"/>
      <c r="DX53" s="17"/>
      <c r="DY53" s="17"/>
      <c r="DZ53" s="17"/>
      <c r="EA53" s="17"/>
      <c r="EB53" s="17"/>
      <c r="EC53" s="17"/>
      <c r="ED53" s="17"/>
      <c r="EE53" s="17"/>
      <c r="EF53" s="17"/>
      <c r="EG53" s="17"/>
      <c r="EH53" s="17"/>
      <c r="EI53" s="17"/>
      <c r="EJ53" s="17"/>
      <c r="EK53" s="17"/>
      <c r="EL53" s="17"/>
      <c r="EM53" s="17"/>
      <c r="EN53" s="17"/>
      <c r="EO53" s="17"/>
      <c r="EP53" s="17"/>
      <c r="EQ53" s="17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</row>
    <row r="54" spans="1:176" s="78" customFormat="1">
      <c r="A54" s="45"/>
      <c r="B54" s="175"/>
      <c r="C54" s="161" t="s">
        <v>67</v>
      </c>
      <c r="D54" s="161" t="s">
        <v>170</v>
      </c>
      <c r="E54" s="164">
        <v>8.0000000000000002E-3</v>
      </c>
      <c r="F54" s="164">
        <f>F49*E54</f>
        <v>0.36799999999999999</v>
      </c>
      <c r="G54" s="179"/>
      <c r="H54" s="287"/>
      <c r="I54" s="162"/>
      <c r="J54" s="162"/>
      <c r="K54" s="287"/>
      <c r="L54" s="287"/>
      <c r="M54" s="162"/>
      <c r="N54" s="16"/>
      <c r="O54" s="17"/>
      <c r="P54" s="17"/>
      <c r="Q54" s="17"/>
      <c r="R54" s="17"/>
      <c r="S54" s="17"/>
      <c r="T54" s="17"/>
      <c r="U54" s="17"/>
      <c r="V54" s="16"/>
      <c r="W54" s="17"/>
      <c r="X54" s="17"/>
      <c r="Y54" s="17"/>
      <c r="Z54" s="17"/>
      <c r="AA54" s="16"/>
      <c r="AB54" s="17"/>
      <c r="AC54" s="17"/>
      <c r="AD54" s="17"/>
      <c r="AE54" s="17"/>
      <c r="AF54" s="17"/>
      <c r="AG54" s="17"/>
      <c r="AH54" s="17"/>
      <c r="AI54" s="16"/>
      <c r="AJ54" s="17"/>
      <c r="AK54" s="17"/>
      <c r="AL54" s="17"/>
      <c r="AM54" s="17"/>
      <c r="AN54" s="17"/>
      <c r="AO54" s="17"/>
      <c r="AP54" s="17"/>
      <c r="AQ54" s="16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  <c r="BW54" s="17"/>
      <c r="BX54" s="17"/>
      <c r="BY54" s="17"/>
      <c r="BZ54" s="17"/>
      <c r="CA54" s="17"/>
      <c r="CB54" s="17"/>
      <c r="CC54" s="17"/>
      <c r="CD54" s="17"/>
      <c r="CE54" s="17"/>
      <c r="CF54" s="17"/>
      <c r="CG54" s="17"/>
      <c r="CH54" s="17"/>
      <c r="CI54" s="17"/>
      <c r="CJ54" s="17"/>
      <c r="CK54" s="17"/>
      <c r="CL54" s="17"/>
      <c r="CM54" s="17"/>
      <c r="CN54" s="17"/>
      <c r="CO54" s="17"/>
      <c r="CP54" s="17"/>
      <c r="CQ54" s="17"/>
      <c r="CR54" s="17"/>
      <c r="CS54" s="17"/>
      <c r="CT54" s="17"/>
      <c r="CU54" s="17"/>
      <c r="CV54" s="17"/>
      <c r="CW54" s="17"/>
      <c r="CX54" s="17"/>
      <c r="CY54" s="17"/>
      <c r="CZ54" s="17"/>
      <c r="DA54" s="17"/>
      <c r="DB54" s="17"/>
      <c r="DC54" s="17"/>
      <c r="DD54" s="17"/>
      <c r="DE54" s="17"/>
      <c r="DF54" s="17"/>
      <c r="DG54" s="17"/>
      <c r="DH54" s="17"/>
      <c r="DI54" s="17"/>
      <c r="DJ54" s="17"/>
      <c r="DK54" s="17"/>
      <c r="DL54" s="17"/>
      <c r="DM54" s="17"/>
      <c r="DN54" s="17"/>
      <c r="DO54" s="17"/>
      <c r="DP54" s="17"/>
      <c r="DQ54" s="17"/>
      <c r="DR54" s="17"/>
      <c r="DS54" s="17"/>
      <c r="DT54" s="17"/>
      <c r="DU54" s="17"/>
      <c r="DV54" s="17"/>
      <c r="DW54" s="17"/>
      <c r="DX54" s="17"/>
      <c r="DY54" s="17"/>
      <c r="DZ54" s="17"/>
      <c r="EA54" s="17"/>
      <c r="EB54" s="17"/>
      <c r="EC54" s="17"/>
      <c r="ED54" s="17"/>
      <c r="EE54" s="17"/>
      <c r="EF54" s="17"/>
      <c r="EG54" s="17"/>
      <c r="EH54" s="17"/>
      <c r="EI54" s="17"/>
      <c r="EJ54" s="17"/>
      <c r="EK54" s="17"/>
      <c r="EL54" s="17"/>
      <c r="EM54" s="17"/>
      <c r="EN54" s="17"/>
      <c r="EO54" s="17"/>
      <c r="EP54" s="17"/>
      <c r="EQ54" s="17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</row>
    <row r="55" spans="1:176" s="86" customFormat="1">
      <c r="A55" s="28"/>
      <c r="B55" s="33"/>
      <c r="C55" s="158" t="s">
        <v>105</v>
      </c>
      <c r="D55" s="158" t="s">
        <v>170</v>
      </c>
      <c r="E55" s="289">
        <v>1.3899999999999999E-2</v>
      </c>
      <c r="F55" s="186">
        <f>F49*E55</f>
        <v>0.63939999999999997</v>
      </c>
      <c r="G55" s="256"/>
      <c r="H55" s="290"/>
      <c r="I55" s="159"/>
      <c r="J55" s="159"/>
      <c r="K55" s="290"/>
      <c r="L55" s="290"/>
      <c r="M55" s="159"/>
      <c r="N55" s="16"/>
      <c r="O55" s="17"/>
      <c r="P55" s="17"/>
      <c r="Q55" s="17"/>
      <c r="R55" s="17"/>
      <c r="S55" s="17"/>
      <c r="T55" s="17"/>
      <c r="U55" s="17"/>
      <c r="V55" s="16"/>
      <c r="W55" s="17"/>
      <c r="X55" s="17"/>
      <c r="Y55" s="17"/>
      <c r="Z55" s="17"/>
      <c r="AA55" s="16"/>
      <c r="AB55" s="17"/>
      <c r="AC55" s="17"/>
      <c r="AD55" s="17"/>
      <c r="AE55" s="17"/>
      <c r="AF55" s="17"/>
      <c r="AG55" s="17"/>
      <c r="AH55" s="17"/>
      <c r="AI55" s="16"/>
      <c r="AJ55" s="17"/>
      <c r="AK55" s="17"/>
      <c r="AL55" s="17"/>
      <c r="AM55" s="17"/>
      <c r="AN55" s="17"/>
      <c r="AO55" s="17"/>
      <c r="AP55" s="17"/>
      <c r="AQ55" s="16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  <c r="BW55" s="17"/>
      <c r="BX55" s="17"/>
      <c r="BY55" s="17"/>
      <c r="BZ55" s="17"/>
      <c r="CA55" s="17"/>
      <c r="CB55" s="17"/>
      <c r="CC55" s="17"/>
      <c r="CD55" s="17"/>
      <c r="CE55" s="17"/>
      <c r="CF55" s="17"/>
      <c r="CG55" s="17"/>
      <c r="CH55" s="17"/>
      <c r="CI55" s="17"/>
      <c r="CJ55" s="17"/>
      <c r="CK55" s="17"/>
      <c r="CL55" s="17"/>
      <c r="CM55" s="17"/>
      <c r="CN55" s="17"/>
      <c r="CO55" s="17"/>
      <c r="CP55" s="17"/>
      <c r="CQ55" s="17"/>
      <c r="CR55" s="17"/>
      <c r="CS55" s="17"/>
      <c r="CT55" s="17"/>
      <c r="CU55" s="17"/>
      <c r="CV55" s="17"/>
      <c r="CW55" s="17"/>
      <c r="CX55" s="17"/>
      <c r="CY55" s="17"/>
      <c r="CZ55" s="17"/>
      <c r="DA55" s="17"/>
      <c r="DB55" s="17"/>
      <c r="DC55" s="17"/>
      <c r="DD55" s="17"/>
      <c r="DE55" s="17"/>
      <c r="DF55" s="17"/>
      <c r="DG55" s="17"/>
      <c r="DH55" s="17"/>
      <c r="DI55" s="17"/>
      <c r="DJ55" s="17"/>
      <c r="DK55" s="17"/>
      <c r="DL55" s="17"/>
      <c r="DM55" s="17"/>
      <c r="DN55" s="17"/>
      <c r="DO55" s="17"/>
      <c r="DP55" s="17"/>
      <c r="DQ55" s="17"/>
      <c r="DR55" s="17"/>
      <c r="DS55" s="17"/>
      <c r="DT55" s="17"/>
      <c r="DU55" s="17"/>
      <c r="DV55" s="17"/>
      <c r="DW55" s="17"/>
      <c r="DX55" s="17"/>
      <c r="DY55" s="17"/>
      <c r="DZ55" s="17"/>
      <c r="EA55" s="17"/>
      <c r="EB55" s="17"/>
      <c r="EC55" s="17"/>
      <c r="ED55" s="17"/>
      <c r="EE55" s="17"/>
      <c r="EF55" s="17"/>
      <c r="EG55" s="17"/>
      <c r="EH55" s="17"/>
      <c r="EI55" s="17"/>
      <c r="EJ55" s="17"/>
      <c r="EK55" s="17"/>
      <c r="EL55" s="17"/>
      <c r="EM55" s="17"/>
      <c r="EN55" s="17"/>
      <c r="EO55" s="17"/>
      <c r="EP55" s="17"/>
      <c r="EQ55" s="17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</row>
    <row r="56" spans="1:176" s="78" customFormat="1">
      <c r="A56" s="29"/>
      <c r="B56" s="175"/>
      <c r="C56" s="161" t="s">
        <v>68</v>
      </c>
      <c r="D56" s="161" t="s">
        <v>61</v>
      </c>
      <c r="E56" s="164">
        <v>8.6999999999999994E-2</v>
      </c>
      <c r="F56" s="164">
        <f>F49*E56</f>
        <v>4.0019999999999998</v>
      </c>
      <c r="G56" s="179"/>
      <c r="H56" s="287"/>
      <c r="I56" s="162"/>
      <c r="J56" s="162"/>
      <c r="K56" s="287"/>
      <c r="L56" s="287"/>
      <c r="M56" s="162"/>
      <c r="N56" s="16"/>
      <c r="O56" s="17"/>
      <c r="P56" s="17"/>
      <c r="Q56" s="17"/>
      <c r="R56" s="17"/>
      <c r="S56" s="17"/>
      <c r="T56" s="17"/>
      <c r="U56" s="17"/>
      <c r="V56" s="16"/>
      <c r="W56" s="17"/>
      <c r="X56" s="17"/>
      <c r="Y56" s="17"/>
      <c r="Z56" s="17"/>
      <c r="AA56" s="16"/>
      <c r="AB56" s="17"/>
      <c r="AC56" s="17"/>
      <c r="AD56" s="17"/>
      <c r="AE56" s="17"/>
      <c r="AF56" s="17"/>
      <c r="AG56" s="17"/>
      <c r="AH56" s="17"/>
      <c r="AI56" s="16"/>
      <c r="AJ56" s="17"/>
      <c r="AK56" s="17"/>
      <c r="AL56" s="17"/>
      <c r="AM56" s="17"/>
      <c r="AN56" s="17"/>
      <c r="AO56" s="17"/>
      <c r="AP56" s="17"/>
      <c r="AQ56" s="16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</row>
    <row r="57" spans="1:176" s="99" customFormat="1" ht="28.5">
      <c r="A57" s="28">
        <v>6</v>
      </c>
      <c r="B57" s="158" t="s">
        <v>30</v>
      </c>
      <c r="C57" s="158" t="s">
        <v>129</v>
      </c>
      <c r="D57" s="291" t="s">
        <v>222</v>
      </c>
      <c r="E57" s="159"/>
      <c r="F57" s="159">
        <v>1.9</v>
      </c>
      <c r="G57" s="159"/>
      <c r="H57" s="158"/>
      <c r="I57" s="187"/>
      <c r="J57" s="187"/>
      <c r="K57" s="187"/>
      <c r="L57" s="187"/>
      <c r="M57" s="159"/>
      <c r="N57" s="16"/>
      <c r="O57" s="17"/>
      <c r="P57" s="17"/>
      <c r="Q57" s="17"/>
      <c r="R57" s="17"/>
      <c r="S57" s="17"/>
      <c r="T57" s="17"/>
      <c r="U57" s="17"/>
      <c r="V57" s="16"/>
      <c r="W57" s="17"/>
      <c r="X57" s="17"/>
      <c r="Y57" s="17"/>
      <c r="Z57" s="17"/>
      <c r="AA57" s="16"/>
      <c r="AB57" s="17"/>
      <c r="AC57" s="17"/>
      <c r="AD57" s="17"/>
      <c r="AE57" s="17"/>
      <c r="AF57" s="17"/>
      <c r="AG57" s="17"/>
      <c r="AH57" s="17"/>
      <c r="AI57" s="16"/>
      <c r="AJ57" s="17"/>
      <c r="AK57" s="17"/>
      <c r="AL57" s="17"/>
      <c r="AM57" s="17"/>
      <c r="AN57" s="17"/>
      <c r="AO57" s="17"/>
      <c r="AP57" s="17"/>
      <c r="AQ57" s="16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  <c r="BW57" s="17"/>
      <c r="BX57" s="17"/>
      <c r="BY57" s="17"/>
      <c r="BZ57" s="17"/>
      <c r="CA57" s="17"/>
      <c r="CB57" s="17"/>
      <c r="CC57" s="17"/>
      <c r="CD57" s="17"/>
      <c r="CE57" s="17"/>
      <c r="CF57" s="17"/>
      <c r="CG57" s="17"/>
      <c r="CH57" s="17"/>
      <c r="CI57" s="17"/>
      <c r="CJ57" s="17"/>
      <c r="CK57" s="17"/>
      <c r="CL57" s="17"/>
      <c r="CM57" s="17"/>
      <c r="CN57" s="17"/>
      <c r="CO57" s="17"/>
      <c r="CP57" s="17"/>
      <c r="CQ57" s="17"/>
      <c r="CR57" s="17"/>
      <c r="CS57" s="17"/>
      <c r="CT57" s="17"/>
      <c r="CU57" s="17"/>
      <c r="CV57" s="17"/>
      <c r="CW57" s="17"/>
      <c r="CX57" s="17"/>
      <c r="CY57" s="17"/>
      <c r="CZ57" s="17"/>
      <c r="DA57" s="17"/>
      <c r="DB57" s="17"/>
      <c r="DC57" s="17"/>
      <c r="DD57" s="17"/>
      <c r="DE57" s="17"/>
      <c r="DF57" s="17"/>
      <c r="DG57" s="17"/>
      <c r="DH57" s="17"/>
      <c r="DI57" s="17"/>
      <c r="DJ57" s="17"/>
      <c r="DK57" s="17"/>
      <c r="DL57" s="17"/>
      <c r="DM57" s="17"/>
      <c r="DN57" s="17"/>
      <c r="DO57" s="17"/>
      <c r="DP57" s="17"/>
      <c r="DQ57" s="17"/>
      <c r="DR57" s="17"/>
      <c r="DS57" s="17"/>
      <c r="DT57" s="17"/>
      <c r="DU57" s="17"/>
      <c r="DV57" s="17"/>
      <c r="DW57" s="17"/>
      <c r="DX57" s="17"/>
      <c r="DY57" s="17"/>
      <c r="DZ57" s="17"/>
      <c r="EA57" s="17"/>
      <c r="EB57" s="17"/>
      <c r="EC57" s="17"/>
      <c r="ED57" s="17"/>
      <c r="EE57" s="17"/>
      <c r="EF57" s="17"/>
      <c r="EG57" s="17"/>
      <c r="EH57" s="17"/>
      <c r="EI57" s="17"/>
      <c r="EJ57" s="17"/>
      <c r="EK57" s="17"/>
      <c r="EL57" s="17"/>
      <c r="EM57" s="17"/>
      <c r="EN57" s="17"/>
      <c r="EO57" s="17"/>
      <c r="EP57" s="17"/>
      <c r="EQ57" s="17"/>
      <c r="ER57" s="17"/>
      <c r="ES57" s="17"/>
      <c r="ET57" s="17"/>
      <c r="EU57" s="17"/>
      <c r="EV57" s="17"/>
      <c r="EW57" s="17"/>
      <c r="EX57" s="17"/>
      <c r="EY57" s="17"/>
      <c r="EZ57" s="17"/>
      <c r="FA57" s="17"/>
      <c r="FB57" s="17"/>
      <c r="FC57" s="17"/>
      <c r="FD57" s="17"/>
      <c r="FE57" s="17"/>
      <c r="FF57" s="17"/>
      <c r="FG57" s="17"/>
      <c r="FH57" s="17"/>
      <c r="FI57" s="17"/>
      <c r="FJ57" s="17"/>
      <c r="FK57" s="17"/>
      <c r="FL57" s="17"/>
      <c r="FM57" s="17"/>
      <c r="FN57" s="17"/>
      <c r="FO57" s="17"/>
      <c r="FP57" s="17"/>
      <c r="FQ57" s="17"/>
      <c r="FR57" s="17"/>
      <c r="FS57" s="17"/>
      <c r="FT57" s="17"/>
    </row>
    <row r="58" spans="1:176" s="46" customFormat="1">
      <c r="A58" s="45"/>
      <c r="B58" s="161"/>
      <c r="C58" s="161" t="s">
        <v>102</v>
      </c>
      <c r="D58" s="161" t="s">
        <v>171</v>
      </c>
      <c r="E58" s="162">
        <v>74</v>
      </c>
      <c r="F58" s="162">
        <f>F57*E58</f>
        <v>140.6</v>
      </c>
      <c r="G58" s="162"/>
      <c r="H58" s="162"/>
      <c r="I58" s="174"/>
      <c r="J58" s="174"/>
      <c r="K58" s="174"/>
      <c r="L58" s="174"/>
      <c r="M58" s="162"/>
      <c r="N58" s="16"/>
      <c r="O58" s="17"/>
      <c r="P58" s="17"/>
      <c r="Q58" s="17"/>
      <c r="R58" s="17"/>
      <c r="S58" s="17"/>
      <c r="T58" s="17"/>
      <c r="U58" s="17"/>
      <c r="V58" s="16"/>
      <c r="W58" s="17"/>
      <c r="X58" s="17"/>
      <c r="Y58" s="17"/>
      <c r="Z58" s="17"/>
      <c r="AA58" s="16"/>
      <c r="AB58" s="17"/>
      <c r="AC58" s="17"/>
      <c r="AD58" s="17"/>
      <c r="AE58" s="17"/>
      <c r="AF58" s="17"/>
      <c r="AG58" s="17"/>
      <c r="AH58" s="17"/>
      <c r="AI58" s="16"/>
      <c r="AJ58" s="17"/>
      <c r="AK58" s="17"/>
      <c r="AL58" s="17"/>
      <c r="AM58" s="17"/>
      <c r="AN58" s="17"/>
      <c r="AO58" s="17"/>
      <c r="AP58" s="17"/>
      <c r="AQ58" s="16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  <c r="BW58" s="17"/>
      <c r="BX58" s="17"/>
      <c r="BY58" s="17"/>
      <c r="BZ58" s="17"/>
      <c r="CA58" s="17"/>
      <c r="CB58" s="17"/>
      <c r="CC58" s="17"/>
      <c r="CD58" s="17"/>
      <c r="CE58" s="17"/>
      <c r="CF58" s="17"/>
      <c r="CG58" s="17"/>
      <c r="CH58" s="17"/>
      <c r="CI58" s="17"/>
      <c r="CJ58" s="17"/>
      <c r="CK58" s="17"/>
      <c r="CL58" s="17"/>
      <c r="CM58" s="17"/>
      <c r="CN58" s="17"/>
      <c r="CO58" s="17"/>
      <c r="CP58" s="17"/>
      <c r="CQ58" s="17"/>
      <c r="CR58" s="17"/>
      <c r="CS58" s="17"/>
      <c r="CT58" s="17"/>
      <c r="CU58" s="17"/>
      <c r="CV58" s="17"/>
      <c r="CW58" s="17"/>
      <c r="CX58" s="17"/>
      <c r="CY58" s="17"/>
      <c r="CZ58" s="17"/>
      <c r="DA58" s="17"/>
      <c r="DB58" s="17"/>
      <c r="DC58" s="17"/>
      <c r="DD58" s="17"/>
      <c r="DE58" s="17"/>
      <c r="DF58" s="17"/>
      <c r="DG58" s="17"/>
      <c r="DH58" s="17"/>
      <c r="DI58" s="17"/>
      <c r="DJ58" s="17"/>
      <c r="DK58" s="17"/>
      <c r="DL58" s="17"/>
      <c r="DM58" s="17"/>
      <c r="DN58" s="17"/>
      <c r="DO58" s="17"/>
      <c r="DP58" s="17"/>
      <c r="DQ58" s="17"/>
      <c r="DR58" s="17"/>
      <c r="DS58" s="17"/>
      <c r="DT58" s="17"/>
      <c r="DU58" s="17"/>
      <c r="DV58" s="17"/>
      <c r="DW58" s="17"/>
      <c r="DX58" s="17"/>
      <c r="DY58" s="17"/>
      <c r="DZ58" s="17"/>
      <c r="EA58" s="17"/>
      <c r="EB58" s="17"/>
      <c r="EC58" s="17"/>
      <c r="ED58" s="17"/>
      <c r="EE58" s="17"/>
      <c r="EF58" s="17"/>
      <c r="EG58" s="17"/>
      <c r="EH58" s="17"/>
      <c r="EI58" s="17"/>
      <c r="EJ58" s="17"/>
      <c r="EK58" s="17"/>
      <c r="EL58" s="17"/>
      <c r="EM58" s="17"/>
      <c r="EN58" s="17"/>
      <c r="EO58" s="17"/>
      <c r="EP58" s="17"/>
      <c r="EQ58" s="17"/>
      <c r="ER58" s="17"/>
      <c r="ES58" s="17"/>
      <c r="ET58" s="17"/>
      <c r="EU58" s="17"/>
      <c r="EV58" s="17"/>
      <c r="EW58" s="17"/>
      <c r="EX58" s="17"/>
      <c r="EY58" s="17"/>
      <c r="EZ58" s="17"/>
      <c r="FA58" s="17"/>
      <c r="FB58" s="17"/>
      <c r="FC58" s="17"/>
      <c r="FD58" s="17"/>
      <c r="FE58" s="17"/>
      <c r="FF58" s="17"/>
      <c r="FG58" s="17"/>
      <c r="FH58" s="17"/>
      <c r="FI58" s="17"/>
      <c r="FJ58" s="17"/>
      <c r="FK58" s="17"/>
      <c r="FL58" s="17"/>
      <c r="FM58" s="17"/>
      <c r="FN58" s="17"/>
      <c r="FO58" s="17"/>
      <c r="FP58" s="17"/>
      <c r="FQ58" s="17"/>
      <c r="FR58" s="17"/>
      <c r="FS58" s="17"/>
      <c r="FT58" s="17"/>
    </row>
    <row r="59" spans="1:176" s="46" customFormat="1">
      <c r="A59" s="45"/>
      <c r="B59" s="161"/>
      <c r="C59" s="161" t="s">
        <v>66</v>
      </c>
      <c r="D59" s="161" t="s">
        <v>61</v>
      </c>
      <c r="E59" s="162">
        <v>0.71</v>
      </c>
      <c r="F59" s="162">
        <f>F57*E59</f>
        <v>1.349</v>
      </c>
      <c r="G59" s="163"/>
      <c r="H59" s="174"/>
      <c r="I59" s="174"/>
      <c r="J59" s="174"/>
      <c r="K59" s="162"/>
      <c r="L59" s="162"/>
      <c r="M59" s="162"/>
      <c r="N59" s="16"/>
      <c r="O59" s="17"/>
      <c r="P59" s="17"/>
      <c r="Q59" s="17"/>
      <c r="R59" s="17"/>
      <c r="S59" s="17"/>
      <c r="T59" s="17"/>
      <c r="U59" s="17"/>
      <c r="V59" s="16"/>
      <c r="W59" s="17"/>
      <c r="X59" s="17"/>
      <c r="Y59" s="17"/>
      <c r="Z59" s="17"/>
      <c r="AA59" s="16"/>
      <c r="AB59" s="17"/>
      <c r="AC59" s="17"/>
      <c r="AD59" s="17"/>
      <c r="AE59" s="17"/>
      <c r="AF59" s="17"/>
      <c r="AG59" s="17"/>
      <c r="AH59" s="17"/>
      <c r="AI59" s="16"/>
      <c r="AJ59" s="17"/>
      <c r="AK59" s="17"/>
      <c r="AL59" s="17"/>
      <c r="AM59" s="17"/>
      <c r="AN59" s="17"/>
      <c r="AO59" s="17"/>
      <c r="AP59" s="17"/>
      <c r="AQ59" s="16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</row>
    <row r="60" spans="1:176" s="46" customFormat="1">
      <c r="A60" s="45"/>
      <c r="B60" s="161"/>
      <c r="C60" s="161" t="s">
        <v>130</v>
      </c>
      <c r="D60" s="161" t="s">
        <v>174</v>
      </c>
      <c r="E60" s="162">
        <v>100</v>
      </c>
      <c r="F60" s="162">
        <f>F57*E60</f>
        <v>190</v>
      </c>
      <c r="G60" s="163"/>
      <c r="H60" s="174"/>
      <c r="I60" s="162"/>
      <c r="J60" s="162"/>
      <c r="K60" s="174"/>
      <c r="L60" s="174"/>
      <c r="M60" s="162"/>
      <c r="N60" s="16"/>
      <c r="O60" s="17"/>
      <c r="P60" s="17"/>
      <c r="Q60" s="17"/>
      <c r="R60" s="17"/>
      <c r="S60" s="17"/>
      <c r="T60" s="17"/>
      <c r="U60" s="17"/>
      <c r="V60" s="16"/>
      <c r="W60" s="17"/>
      <c r="X60" s="17"/>
      <c r="Y60" s="17"/>
      <c r="Z60" s="17"/>
      <c r="AA60" s="16"/>
      <c r="AB60" s="17"/>
      <c r="AC60" s="17"/>
      <c r="AD60" s="17"/>
      <c r="AE60" s="17"/>
      <c r="AF60" s="17"/>
      <c r="AG60" s="17"/>
      <c r="AH60" s="17"/>
      <c r="AI60" s="16"/>
      <c r="AJ60" s="17"/>
      <c r="AK60" s="17"/>
      <c r="AL60" s="17"/>
      <c r="AM60" s="17"/>
      <c r="AN60" s="17"/>
      <c r="AO60" s="17"/>
      <c r="AP60" s="17"/>
      <c r="AQ60" s="16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  <c r="CF60" s="17"/>
      <c r="CG60" s="17"/>
      <c r="CH60" s="17"/>
      <c r="CI60" s="17"/>
      <c r="CJ60" s="17"/>
      <c r="CK60" s="17"/>
      <c r="CL60" s="17"/>
      <c r="CM60" s="17"/>
      <c r="CN60" s="17"/>
      <c r="CO60" s="17"/>
      <c r="CP60" s="17"/>
      <c r="CQ60" s="17"/>
      <c r="CR60" s="17"/>
      <c r="CS60" s="17"/>
      <c r="CT60" s="17"/>
      <c r="CU60" s="17"/>
      <c r="CV60" s="17"/>
      <c r="CW60" s="17"/>
      <c r="CX60" s="17"/>
      <c r="CY60" s="17"/>
      <c r="CZ60" s="17"/>
      <c r="DA60" s="17"/>
      <c r="DB60" s="17"/>
      <c r="DC60" s="17"/>
      <c r="DD60" s="17"/>
      <c r="DE60" s="17"/>
      <c r="DF60" s="17"/>
      <c r="DG60" s="17"/>
      <c r="DH60" s="17"/>
      <c r="DI60" s="17"/>
      <c r="DJ60" s="17"/>
      <c r="DK60" s="17"/>
      <c r="DL60" s="17"/>
      <c r="DM60" s="17"/>
      <c r="DN60" s="17"/>
      <c r="DO60" s="17"/>
      <c r="DP60" s="17"/>
      <c r="DQ60" s="17"/>
      <c r="DR60" s="17"/>
      <c r="DS60" s="17"/>
      <c r="DT60" s="17"/>
      <c r="DU60" s="17"/>
      <c r="DV60" s="17"/>
      <c r="DW60" s="17"/>
      <c r="DX60" s="17"/>
      <c r="DY60" s="17"/>
      <c r="DZ60" s="17"/>
      <c r="EA60" s="17"/>
      <c r="EB60" s="17"/>
      <c r="EC60" s="17"/>
      <c r="ED60" s="17"/>
      <c r="EE60" s="17"/>
      <c r="EF60" s="17"/>
      <c r="EG60" s="17"/>
      <c r="EH60" s="17"/>
      <c r="EI60" s="17"/>
      <c r="EJ60" s="17"/>
      <c r="EK60" s="17"/>
      <c r="EL60" s="17"/>
      <c r="EM60" s="17"/>
      <c r="EN60" s="17"/>
      <c r="EO60" s="17"/>
      <c r="EP60" s="17"/>
      <c r="EQ60" s="17"/>
      <c r="ER60" s="17"/>
      <c r="ES60" s="17"/>
      <c r="ET60" s="17"/>
      <c r="EU60" s="17"/>
      <c r="EV60" s="17"/>
      <c r="EW60" s="17"/>
      <c r="EX60" s="17"/>
      <c r="EY60" s="17"/>
      <c r="EZ60" s="17"/>
      <c r="FA60" s="17"/>
      <c r="FB60" s="17"/>
      <c r="FC60" s="17"/>
      <c r="FD60" s="17"/>
      <c r="FE60" s="17"/>
      <c r="FF60" s="17"/>
      <c r="FG60" s="17"/>
      <c r="FH60" s="17"/>
      <c r="FI60" s="17"/>
      <c r="FJ60" s="17"/>
      <c r="FK60" s="17"/>
      <c r="FL60" s="17"/>
      <c r="FM60" s="17"/>
      <c r="FN60" s="17"/>
      <c r="FO60" s="17"/>
      <c r="FP60" s="17"/>
      <c r="FQ60" s="17"/>
      <c r="FR60" s="17"/>
      <c r="FS60" s="17"/>
      <c r="FT60" s="17"/>
    </row>
    <row r="61" spans="1:176" s="46" customFormat="1">
      <c r="A61" s="45"/>
      <c r="B61" s="161"/>
      <c r="C61" s="161" t="s">
        <v>131</v>
      </c>
      <c r="D61" s="161" t="s">
        <v>170</v>
      </c>
      <c r="E61" s="162">
        <v>5.9</v>
      </c>
      <c r="F61" s="162">
        <f>F57*E61</f>
        <v>11.21</v>
      </c>
      <c r="G61" s="163"/>
      <c r="H61" s="174"/>
      <c r="I61" s="162"/>
      <c r="J61" s="162"/>
      <c r="K61" s="174"/>
      <c r="L61" s="174"/>
      <c r="M61" s="162"/>
      <c r="N61" s="16"/>
      <c r="O61" s="17"/>
      <c r="P61" s="17"/>
      <c r="Q61" s="17"/>
      <c r="R61" s="17"/>
      <c r="S61" s="17"/>
      <c r="T61" s="17"/>
      <c r="U61" s="17"/>
      <c r="V61" s="16"/>
      <c r="W61" s="17"/>
      <c r="X61" s="17"/>
      <c r="Y61" s="17"/>
      <c r="Z61" s="17"/>
      <c r="AA61" s="16"/>
      <c r="AB61" s="17"/>
      <c r="AC61" s="17"/>
      <c r="AD61" s="17"/>
      <c r="AE61" s="17"/>
      <c r="AF61" s="17"/>
      <c r="AG61" s="17"/>
      <c r="AH61" s="17"/>
      <c r="AI61" s="16"/>
      <c r="AJ61" s="17"/>
      <c r="AK61" s="17"/>
      <c r="AL61" s="17"/>
      <c r="AM61" s="17"/>
      <c r="AN61" s="17"/>
      <c r="AO61" s="17"/>
      <c r="AP61" s="17"/>
      <c r="AQ61" s="16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  <c r="CF61" s="17"/>
      <c r="CG61" s="17"/>
      <c r="CH61" s="17"/>
      <c r="CI61" s="17"/>
      <c r="CJ61" s="17"/>
      <c r="CK61" s="17"/>
      <c r="CL61" s="17"/>
      <c r="CM61" s="17"/>
      <c r="CN61" s="17"/>
      <c r="CO61" s="17"/>
      <c r="CP61" s="17"/>
      <c r="CQ61" s="17"/>
      <c r="CR61" s="17"/>
      <c r="CS61" s="17"/>
      <c r="CT61" s="17"/>
      <c r="CU61" s="17"/>
      <c r="CV61" s="17"/>
      <c r="CW61" s="17"/>
      <c r="CX61" s="17"/>
      <c r="CY61" s="17"/>
      <c r="CZ61" s="17"/>
      <c r="DA61" s="17"/>
      <c r="DB61" s="17"/>
      <c r="DC61" s="17"/>
      <c r="DD61" s="17"/>
      <c r="DE61" s="17"/>
      <c r="DF61" s="17"/>
      <c r="DG61" s="17"/>
      <c r="DH61" s="17"/>
      <c r="DI61" s="17"/>
      <c r="DJ61" s="17"/>
      <c r="DK61" s="17"/>
      <c r="DL61" s="17"/>
      <c r="DM61" s="17"/>
      <c r="DN61" s="17"/>
      <c r="DO61" s="17"/>
      <c r="DP61" s="17"/>
      <c r="DQ61" s="17"/>
      <c r="DR61" s="17"/>
      <c r="DS61" s="17"/>
      <c r="DT61" s="17"/>
      <c r="DU61" s="17"/>
      <c r="DV61" s="17"/>
      <c r="DW61" s="17"/>
      <c r="DX61" s="17"/>
      <c r="DY61" s="17"/>
      <c r="DZ61" s="17"/>
      <c r="EA61" s="17"/>
      <c r="EB61" s="17"/>
      <c r="EC61" s="17"/>
      <c r="ED61" s="17"/>
      <c r="EE61" s="17"/>
      <c r="EF61" s="17"/>
      <c r="EG61" s="17"/>
      <c r="EH61" s="17"/>
      <c r="EI61" s="17"/>
      <c r="EJ61" s="17"/>
      <c r="EK61" s="17"/>
      <c r="EL61" s="17"/>
      <c r="EM61" s="17"/>
      <c r="EN61" s="17"/>
      <c r="EO61" s="17"/>
      <c r="EP61" s="17"/>
      <c r="EQ61" s="17"/>
      <c r="ER61" s="17"/>
      <c r="ES61" s="17"/>
      <c r="ET61" s="17"/>
      <c r="EU61" s="17"/>
      <c r="EV61" s="17"/>
      <c r="EW61" s="17"/>
      <c r="EX61" s="17"/>
      <c r="EY61" s="17"/>
      <c r="EZ61" s="17"/>
      <c r="FA61" s="17"/>
      <c r="FB61" s="17"/>
      <c r="FC61" s="17"/>
      <c r="FD61" s="17"/>
      <c r="FE61" s="17"/>
      <c r="FF61" s="17"/>
      <c r="FG61" s="17"/>
      <c r="FH61" s="17"/>
      <c r="FI61" s="17"/>
      <c r="FJ61" s="17"/>
      <c r="FK61" s="17"/>
      <c r="FL61" s="17"/>
      <c r="FM61" s="17"/>
      <c r="FN61" s="17"/>
      <c r="FO61" s="17"/>
      <c r="FP61" s="17"/>
      <c r="FQ61" s="17"/>
      <c r="FR61" s="17"/>
      <c r="FS61" s="17"/>
      <c r="FT61" s="17"/>
    </row>
    <row r="62" spans="1:176" s="46" customFormat="1">
      <c r="A62" s="45"/>
      <c r="B62" s="286"/>
      <c r="C62" s="161" t="s">
        <v>125</v>
      </c>
      <c r="D62" s="161" t="s">
        <v>170</v>
      </c>
      <c r="E62" s="162">
        <v>0.06</v>
      </c>
      <c r="F62" s="162">
        <f>F57*E62</f>
        <v>0.11399999999999999</v>
      </c>
      <c r="G62" s="163"/>
      <c r="H62" s="174"/>
      <c r="I62" s="162"/>
      <c r="J62" s="162"/>
      <c r="K62" s="174"/>
      <c r="L62" s="174"/>
      <c r="M62" s="162"/>
      <c r="N62" s="16"/>
      <c r="O62" s="17"/>
      <c r="P62" s="17"/>
      <c r="Q62" s="17"/>
      <c r="R62" s="17"/>
      <c r="S62" s="17"/>
      <c r="T62" s="17"/>
      <c r="U62" s="17"/>
      <c r="V62" s="16"/>
      <c r="W62" s="17"/>
      <c r="X62" s="17"/>
      <c r="Y62" s="17"/>
      <c r="Z62" s="17"/>
      <c r="AA62" s="16"/>
      <c r="AB62" s="17"/>
      <c r="AC62" s="17"/>
      <c r="AD62" s="17"/>
      <c r="AE62" s="17"/>
      <c r="AF62" s="17"/>
      <c r="AG62" s="17"/>
      <c r="AH62" s="17"/>
      <c r="AI62" s="16"/>
      <c r="AJ62" s="17"/>
      <c r="AK62" s="17"/>
      <c r="AL62" s="17"/>
      <c r="AM62" s="17"/>
      <c r="AN62" s="17"/>
      <c r="AO62" s="17"/>
      <c r="AP62" s="17"/>
      <c r="AQ62" s="16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</row>
    <row r="63" spans="1:176" s="46" customFormat="1">
      <c r="A63" s="29"/>
      <c r="B63" s="161"/>
      <c r="C63" s="161" t="s">
        <v>68</v>
      </c>
      <c r="D63" s="161" t="s">
        <v>61</v>
      </c>
      <c r="E63" s="162">
        <v>9.6</v>
      </c>
      <c r="F63" s="162">
        <f>F57*E63</f>
        <v>18.239999999999998</v>
      </c>
      <c r="G63" s="163"/>
      <c r="H63" s="174"/>
      <c r="I63" s="162"/>
      <c r="J63" s="162"/>
      <c r="K63" s="174"/>
      <c r="L63" s="174"/>
      <c r="M63" s="162"/>
      <c r="N63" s="16"/>
      <c r="O63" s="17"/>
      <c r="P63" s="17"/>
      <c r="Q63" s="17"/>
      <c r="R63" s="17"/>
      <c r="S63" s="17"/>
      <c r="T63" s="17"/>
      <c r="U63" s="17"/>
      <c r="V63" s="16"/>
      <c r="W63" s="17"/>
      <c r="X63" s="17"/>
      <c r="Y63" s="17"/>
      <c r="Z63" s="17"/>
      <c r="AA63" s="16"/>
      <c r="AB63" s="17"/>
      <c r="AC63" s="17"/>
      <c r="AD63" s="17"/>
      <c r="AE63" s="17"/>
      <c r="AF63" s="17"/>
      <c r="AG63" s="17"/>
      <c r="AH63" s="17"/>
      <c r="AI63" s="16"/>
      <c r="AJ63" s="17"/>
      <c r="AK63" s="17"/>
      <c r="AL63" s="17"/>
      <c r="AM63" s="17"/>
      <c r="AN63" s="17"/>
      <c r="AO63" s="17"/>
      <c r="AP63" s="17"/>
      <c r="AQ63" s="16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</row>
    <row r="64" spans="1:176" s="85" customFormat="1">
      <c r="A64" s="39"/>
      <c r="B64" s="39"/>
      <c r="C64" s="40" t="s">
        <v>132</v>
      </c>
      <c r="D64" s="39"/>
      <c r="E64" s="74"/>
      <c r="F64" s="76"/>
      <c r="G64" s="76"/>
      <c r="H64" s="76"/>
      <c r="I64" s="76"/>
      <c r="J64" s="76"/>
      <c r="K64" s="76"/>
      <c r="L64" s="76"/>
      <c r="M64" s="76"/>
      <c r="N64" s="16"/>
      <c r="O64" s="17"/>
      <c r="P64" s="17"/>
      <c r="Q64" s="17"/>
      <c r="R64" s="17"/>
      <c r="S64" s="17"/>
      <c r="T64" s="17"/>
      <c r="U64" s="17"/>
      <c r="V64" s="16"/>
      <c r="W64" s="17"/>
      <c r="X64" s="17"/>
      <c r="Y64" s="17"/>
      <c r="Z64" s="17"/>
      <c r="AA64" s="16"/>
      <c r="AB64" s="17"/>
      <c r="AC64" s="17"/>
      <c r="AD64" s="17"/>
      <c r="AE64" s="17"/>
      <c r="AF64" s="17"/>
      <c r="AG64" s="17"/>
      <c r="AH64" s="17"/>
      <c r="AI64" s="16"/>
      <c r="AJ64" s="17"/>
      <c r="AK64" s="17"/>
      <c r="AL64" s="17"/>
      <c r="AM64" s="17"/>
      <c r="AN64" s="17"/>
      <c r="AO64" s="17"/>
      <c r="AP64" s="17"/>
      <c r="AQ64" s="16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  <c r="BW64" s="17"/>
      <c r="BX64" s="17"/>
      <c r="BY64" s="17"/>
      <c r="BZ64" s="17"/>
      <c r="CA64" s="17"/>
      <c r="CB64" s="17"/>
      <c r="CC64" s="17"/>
      <c r="CD64" s="17"/>
      <c r="CE64" s="17"/>
      <c r="CF64" s="17"/>
      <c r="CG64" s="17"/>
      <c r="CH64" s="17"/>
      <c r="CI64" s="17"/>
      <c r="CJ64" s="17"/>
      <c r="CK64" s="17"/>
      <c r="CL64" s="17"/>
      <c r="CM64" s="17"/>
      <c r="CN64" s="17"/>
      <c r="CO64" s="17"/>
      <c r="CP64" s="17"/>
      <c r="CQ64" s="17"/>
      <c r="CR64" s="17"/>
      <c r="CS64" s="17"/>
      <c r="CT64" s="17"/>
      <c r="CU64" s="17"/>
      <c r="CV64" s="17"/>
      <c r="CW64" s="17"/>
      <c r="CX64" s="17"/>
      <c r="CY64" s="17"/>
      <c r="CZ64" s="17"/>
      <c r="DA64" s="17"/>
      <c r="DB64" s="17"/>
      <c r="DC64" s="17"/>
      <c r="DD64" s="17"/>
      <c r="DE64" s="17"/>
      <c r="DF64" s="17"/>
      <c r="DG64" s="17"/>
      <c r="DH64" s="17"/>
      <c r="DI64" s="17"/>
      <c r="DJ64" s="17"/>
      <c r="DK64" s="17"/>
      <c r="DL64" s="17"/>
      <c r="DM64" s="17"/>
      <c r="DN64" s="17"/>
      <c r="DO64" s="17"/>
      <c r="DP64" s="17"/>
      <c r="DQ64" s="17"/>
      <c r="DR64" s="17"/>
      <c r="DS64" s="17"/>
      <c r="DT64" s="17"/>
      <c r="DU64" s="17"/>
      <c r="DV64" s="17"/>
      <c r="DW64" s="17"/>
      <c r="DX64" s="17"/>
      <c r="DY64" s="17"/>
      <c r="DZ64" s="17"/>
      <c r="EA64" s="17"/>
      <c r="EB64" s="17"/>
      <c r="EC64" s="17"/>
      <c r="ED64" s="17"/>
      <c r="EE64" s="17"/>
      <c r="EF64" s="17"/>
      <c r="EG64" s="17"/>
      <c r="EH64" s="17"/>
      <c r="EI64" s="17"/>
      <c r="EJ64" s="17"/>
      <c r="EK64" s="17"/>
      <c r="EL64" s="17"/>
      <c r="EM64" s="17"/>
      <c r="EN64" s="17"/>
      <c r="EO64" s="17"/>
      <c r="EP64" s="17"/>
      <c r="EQ64" s="17"/>
      <c r="ER64" s="17"/>
      <c r="ES64" s="17"/>
      <c r="ET64" s="17"/>
      <c r="EU64" s="17"/>
      <c r="EV64" s="17"/>
      <c r="EW64" s="17"/>
      <c r="EX64" s="17"/>
      <c r="EY64" s="17"/>
      <c r="EZ64" s="17"/>
      <c r="FA64" s="17"/>
      <c r="FB64" s="17"/>
      <c r="FC64" s="17"/>
      <c r="FD64" s="17"/>
      <c r="FE64" s="17"/>
      <c r="FF64" s="17"/>
      <c r="FG64" s="17"/>
      <c r="FH64" s="17"/>
      <c r="FI64" s="17"/>
      <c r="FJ64" s="17"/>
      <c r="FK64" s="17"/>
      <c r="FL64" s="17"/>
      <c r="FM64" s="17"/>
      <c r="FN64" s="17"/>
      <c r="FO64" s="17"/>
      <c r="FP64" s="17"/>
      <c r="FQ64" s="17"/>
      <c r="FR64" s="17"/>
      <c r="FS64" s="17"/>
      <c r="FT64" s="17"/>
    </row>
    <row r="65" spans="1:176" s="86" customFormat="1">
      <c r="A65" s="27">
        <v>1</v>
      </c>
      <c r="B65" s="157" t="s">
        <v>13</v>
      </c>
      <c r="C65" s="158" t="s">
        <v>133</v>
      </c>
      <c r="D65" s="158" t="s">
        <v>170</v>
      </c>
      <c r="E65" s="159"/>
      <c r="F65" s="159">
        <v>4.5</v>
      </c>
      <c r="G65" s="158"/>
      <c r="H65" s="158"/>
      <c r="I65" s="158"/>
      <c r="J65" s="158"/>
      <c r="K65" s="160"/>
      <c r="L65" s="158"/>
      <c r="M65" s="158"/>
      <c r="N65" s="16"/>
      <c r="O65" s="17"/>
      <c r="P65" s="17"/>
      <c r="Q65" s="17"/>
      <c r="R65" s="17"/>
      <c r="S65" s="17"/>
      <c r="T65" s="17"/>
      <c r="U65" s="17"/>
      <c r="V65" s="16"/>
      <c r="W65" s="17"/>
      <c r="X65" s="17"/>
      <c r="Y65" s="17"/>
      <c r="Z65" s="17"/>
      <c r="AA65" s="16"/>
      <c r="AB65" s="17"/>
      <c r="AC65" s="17"/>
      <c r="AD65" s="17"/>
      <c r="AE65" s="17"/>
      <c r="AF65" s="17"/>
      <c r="AG65" s="17"/>
      <c r="AH65" s="17"/>
      <c r="AI65" s="16"/>
      <c r="AJ65" s="17"/>
      <c r="AK65" s="17"/>
      <c r="AL65" s="17"/>
      <c r="AM65" s="17"/>
      <c r="AN65" s="17"/>
      <c r="AO65" s="17"/>
      <c r="AP65" s="17"/>
      <c r="AQ65" s="16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</row>
    <row r="66" spans="1:176" s="78" customFormat="1">
      <c r="A66" s="29"/>
      <c r="B66" s="161"/>
      <c r="C66" s="161" t="s">
        <v>102</v>
      </c>
      <c r="D66" s="161" t="s">
        <v>171</v>
      </c>
      <c r="E66" s="162">
        <v>3.88</v>
      </c>
      <c r="F66" s="162">
        <f>F65*E66</f>
        <v>17.46</v>
      </c>
      <c r="G66" s="162"/>
      <c r="H66" s="162"/>
      <c r="I66" s="174"/>
      <c r="J66" s="174"/>
      <c r="K66" s="174"/>
      <c r="L66" s="174"/>
      <c r="M66" s="162"/>
      <c r="N66" s="16"/>
      <c r="O66" s="17"/>
      <c r="P66" s="17"/>
      <c r="Q66" s="17"/>
      <c r="R66" s="17"/>
      <c r="S66" s="17"/>
      <c r="T66" s="17"/>
      <c r="U66" s="17"/>
      <c r="V66" s="16"/>
      <c r="W66" s="17"/>
      <c r="X66" s="17"/>
      <c r="Y66" s="17"/>
      <c r="Z66" s="17"/>
      <c r="AA66" s="16"/>
      <c r="AB66" s="17"/>
      <c r="AC66" s="17"/>
      <c r="AD66" s="17"/>
      <c r="AE66" s="17"/>
      <c r="AF66" s="17"/>
      <c r="AG66" s="17"/>
      <c r="AH66" s="17"/>
      <c r="AI66" s="16"/>
      <c r="AJ66" s="17"/>
      <c r="AK66" s="17"/>
      <c r="AL66" s="17"/>
      <c r="AM66" s="17"/>
      <c r="AN66" s="17"/>
      <c r="AO66" s="17"/>
      <c r="AP66" s="17"/>
      <c r="AQ66" s="16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</row>
    <row r="67" spans="1:176" s="99" customFormat="1" ht="28.5">
      <c r="A67" s="28">
        <v>2</v>
      </c>
      <c r="B67" s="158" t="s">
        <v>246</v>
      </c>
      <c r="C67" s="158" t="s">
        <v>134</v>
      </c>
      <c r="D67" s="158" t="s">
        <v>172</v>
      </c>
      <c r="E67" s="186"/>
      <c r="F67" s="159">
        <v>7.5</v>
      </c>
      <c r="G67" s="158"/>
      <c r="H67" s="158"/>
      <c r="I67" s="187"/>
      <c r="J67" s="187"/>
      <c r="K67" s="187"/>
      <c r="L67" s="187"/>
      <c r="M67" s="159"/>
      <c r="N67" s="16"/>
      <c r="O67" s="17"/>
      <c r="P67" s="17"/>
      <c r="Q67" s="17"/>
      <c r="R67" s="17"/>
      <c r="S67" s="17"/>
      <c r="T67" s="17"/>
      <c r="U67" s="17"/>
      <c r="V67" s="16"/>
      <c r="W67" s="17"/>
      <c r="X67" s="17"/>
      <c r="Y67" s="17"/>
      <c r="Z67" s="17"/>
      <c r="AA67" s="16"/>
      <c r="AB67" s="17"/>
      <c r="AC67" s="17"/>
      <c r="AD67" s="17"/>
      <c r="AE67" s="17"/>
      <c r="AF67" s="17"/>
      <c r="AG67" s="17"/>
      <c r="AH67" s="17"/>
      <c r="AI67" s="16"/>
      <c r="AJ67" s="17"/>
      <c r="AK67" s="17"/>
      <c r="AL67" s="17"/>
      <c r="AM67" s="17"/>
      <c r="AN67" s="17"/>
      <c r="AO67" s="17"/>
      <c r="AP67" s="17"/>
      <c r="AQ67" s="16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</row>
    <row r="68" spans="1:176" s="46" customFormat="1">
      <c r="A68" s="29"/>
      <c r="B68" s="161"/>
      <c r="C68" s="161" t="s">
        <v>102</v>
      </c>
      <c r="D68" s="161" t="s">
        <v>171</v>
      </c>
      <c r="E68" s="164">
        <v>0.53</v>
      </c>
      <c r="F68" s="164">
        <f>F67*E68</f>
        <v>3.9750000000000001</v>
      </c>
      <c r="G68" s="162"/>
      <c r="H68" s="162"/>
      <c r="I68" s="163"/>
      <c r="J68" s="163"/>
      <c r="K68" s="163"/>
      <c r="L68" s="163"/>
      <c r="M68" s="162"/>
      <c r="N68" s="16"/>
      <c r="O68" s="17"/>
      <c r="P68" s="17"/>
      <c r="Q68" s="17"/>
      <c r="R68" s="17"/>
      <c r="S68" s="17"/>
      <c r="T68" s="17"/>
      <c r="U68" s="17"/>
      <c r="V68" s="16"/>
      <c r="W68" s="17"/>
      <c r="X68" s="17"/>
      <c r="Y68" s="17"/>
      <c r="Z68" s="17"/>
      <c r="AA68" s="16"/>
      <c r="AB68" s="17"/>
      <c r="AC68" s="17"/>
      <c r="AD68" s="17"/>
      <c r="AE68" s="17"/>
      <c r="AF68" s="17"/>
      <c r="AG68" s="17"/>
      <c r="AH68" s="17"/>
      <c r="AI68" s="16"/>
      <c r="AJ68" s="17"/>
      <c r="AK68" s="17"/>
      <c r="AL68" s="17"/>
      <c r="AM68" s="17"/>
      <c r="AN68" s="17"/>
      <c r="AO68" s="17"/>
      <c r="AP68" s="17"/>
      <c r="AQ68" s="16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</row>
    <row r="69" spans="1:176" s="86" customFormat="1" ht="28.5">
      <c r="A69" s="77">
        <v>3</v>
      </c>
      <c r="B69" s="158" t="s">
        <v>202</v>
      </c>
      <c r="C69" s="158" t="s">
        <v>135</v>
      </c>
      <c r="D69" s="158" t="s">
        <v>172</v>
      </c>
      <c r="E69" s="186"/>
      <c r="F69" s="186">
        <f>7.5*1.75</f>
        <v>13.125</v>
      </c>
      <c r="G69" s="158"/>
      <c r="H69" s="158"/>
      <c r="I69" s="158"/>
      <c r="J69" s="158"/>
      <c r="K69" s="159"/>
      <c r="L69" s="159"/>
      <c r="M69" s="159"/>
      <c r="N69" s="16"/>
      <c r="O69" s="17"/>
      <c r="P69" s="17"/>
      <c r="Q69" s="17"/>
      <c r="R69" s="17"/>
      <c r="S69" s="17"/>
      <c r="T69" s="17"/>
      <c r="U69" s="17"/>
      <c r="V69" s="16"/>
      <c r="W69" s="17"/>
      <c r="X69" s="17"/>
      <c r="Y69" s="17"/>
      <c r="Z69" s="17"/>
      <c r="AA69" s="16"/>
      <c r="AB69" s="17"/>
      <c r="AC69" s="17"/>
      <c r="AD69" s="17"/>
      <c r="AE69" s="17"/>
      <c r="AF69" s="17"/>
      <c r="AG69" s="17"/>
      <c r="AH69" s="17"/>
      <c r="AI69" s="16"/>
      <c r="AJ69" s="17"/>
      <c r="AK69" s="17"/>
      <c r="AL69" s="17"/>
      <c r="AM69" s="17"/>
      <c r="AN69" s="17"/>
      <c r="AO69" s="17"/>
      <c r="AP69" s="17"/>
      <c r="AQ69" s="16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</row>
    <row r="70" spans="1:176" s="78" customFormat="1">
      <c r="A70" s="45">
        <v>4</v>
      </c>
      <c r="B70" s="161" t="s">
        <v>24</v>
      </c>
      <c r="C70" s="161" t="s">
        <v>136</v>
      </c>
      <c r="D70" s="161" t="s">
        <v>170</v>
      </c>
      <c r="E70" s="164"/>
      <c r="F70" s="162">
        <v>2.4</v>
      </c>
      <c r="G70" s="163"/>
      <c r="H70" s="163"/>
      <c r="I70" s="163"/>
      <c r="J70" s="163"/>
      <c r="K70" s="163"/>
      <c r="L70" s="163"/>
      <c r="M70" s="163"/>
      <c r="N70" s="16"/>
      <c r="O70" s="17"/>
      <c r="P70" s="17"/>
      <c r="Q70" s="17"/>
      <c r="R70" s="17"/>
      <c r="S70" s="17"/>
      <c r="T70" s="17"/>
      <c r="U70" s="17"/>
      <c r="V70" s="16"/>
      <c r="W70" s="17"/>
      <c r="X70" s="17"/>
      <c r="Y70" s="17"/>
      <c r="Z70" s="17"/>
      <c r="AA70" s="16"/>
      <c r="AB70" s="17"/>
      <c r="AC70" s="17"/>
      <c r="AD70" s="17"/>
      <c r="AE70" s="17"/>
      <c r="AF70" s="17"/>
      <c r="AG70" s="17"/>
      <c r="AH70" s="17"/>
      <c r="AI70" s="16"/>
      <c r="AJ70" s="17"/>
      <c r="AK70" s="17"/>
      <c r="AL70" s="17"/>
      <c r="AM70" s="17"/>
      <c r="AN70" s="17"/>
      <c r="AO70" s="17"/>
      <c r="AP70" s="17"/>
      <c r="AQ70" s="16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</row>
    <row r="71" spans="1:176" s="78" customFormat="1">
      <c r="A71" s="45"/>
      <c r="B71" s="292"/>
      <c r="C71" s="161" t="s">
        <v>102</v>
      </c>
      <c r="D71" s="161" t="s">
        <v>171</v>
      </c>
      <c r="E71" s="164">
        <v>0.89</v>
      </c>
      <c r="F71" s="164">
        <f>F70*E71</f>
        <v>2.1360000000000001</v>
      </c>
      <c r="G71" s="162"/>
      <c r="H71" s="162"/>
      <c r="I71" s="174"/>
      <c r="J71" s="174"/>
      <c r="K71" s="163"/>
      <c r="L71" s="163"/>
      <c r="M71" s="162"/>
      <c r="N71" s="16"/>
      <c r="O71" s="17"/>
      <c r="P71" s="17"/>
      <c r="Q71" s="17"/>
      <c r="R71" s="17"/>
      <c r="S71" s="17"/>
      <c r="T71" s="17"/>
      <c r="U71" s="17"/>
      <c r="V71" s="16"/>
      <c r="W71" s="17"/>
      <c r="X71" s="17"/>
      <c r="Y71" s="17"/>
      <c r="Z71" s="17"/>
      <c r="AA71" s="16"/>
      <c r="AB71" s="17"/>
      <c r="AC71" s="17"/>
      <c r="AD71" s="17"/>
      <c r="AE71" s="17"/>
      <c r="AF71" s="17"/>
      <c r="AG71" s="17"/>
      <c r="AH71" s="17"/>
      <c r="AI71" s="16"/>
      <c r="AJ71" s="17"/>
      <c r="AK71" s="17"/>
      <c r="AL71" s="17"/>
      <c r="AM71" s="17"/>
      <c r="AN71" s="17"/>
      <c r="AO71" s="17"/>
      <c r="AP71" s="17"/>
      <c r="AQ71" s="16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</row>
    <row r="72" spans="1:176" s="78" customFormat="1">
      <c r="A72" s="45"/>
      <c r="B72" s="161"/>
      <c r="C72" s="161" t="s">
        <v>66</v>
      </c>
      <c r="D72" s="161" t="s">
        <v>61</v>
      </c>
      <c r="E72" s="164">
        <v>0.37</v>
      </c>
      <c r="F72" s="164">
        <f>F70*E72</f>
        <v>0.88800000000000001</v>
      </c>
      <c r="G72" s="163"/>
      <c r="H72" s="174"/>
      <c r="I72" s="174"/>
      <c r="J72" s="174"/>
      <c r="K72" s="162"/>
      <c r="L72" s="162"/>
      <c r="M72" s="162"/>
      <c r="N72" s="16"/>
      <c r="O72" s="17"/>
      <c r="P72" s="17"/>
      <c r="Q72" s="17"/>
      <c r="R72" s="17"/>
      <c r="S72" s="17"/>
      <c r="T72" s="17"/>
      <c r="U72" s="17"/>
      <c r="V72" s="16"/>
      <c r="W72" s="17"/>
      <c r="X72" s="17"/>
      <c r="Y72" s="17"/>
      <c r="Z72" s="17"/>
      <c r="AA72" s="16"/>
      <c r="AB72" s="17"/>
      <c r="AC72" s="17"/>
      <c r="AD72" s="17"/>
      <c r="AE72" s="17"/>
      <c r="AF72" s="17"/>
      <c r="AG72" s="17"/>
      <c r="AH72" s="17"/>
      <c r="AI72" s="16"/>
      <c r="AJ72" s="17"/>
      <c r="AK72" s="17"/>
      <c r="AL72" s="17"/>
      <c r="AM72" s="17"/>
      <c r="AN72" s="17"/>
      <c r="AO72" s="17"/>
      <c r="AP72" s="17"/>
      <c r="AQ72" s="16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</row>
    <row r="73" spans="1:176" s="78" customFormat="1">
      <c r="A73" s="45"/>
      <c r="B73" s="161"/>
      <c r="C73" s="161" t="s">
        <v>105</v>
      </c>
      <c r="D73" s="161" t="s">
        <v>170</v>
      </c>
      <c r="E73" s="164">
        <v>1.1499999999999999</v>
      </c>
      <c r="F73" s="162">
        <f>F70*E73</f>
        <v>2.76</v>
      </c>
      <c r="G73" s="163"/>
      <c r="H73" s="174"/>
      <c r="I73" s="162"/>
      <c r="J73" s="162"/>
      <c r="K73" s="163"/>
      <c r="L73" s="163"/>
      <c r="M73" s="162"/>
      <c r="N73" s="16"/>
      <c r="O73" s="17"/>
      <c r="P73" s="17"/>
      <c r="Q73" s="17"/>
      <c r="R73" s="17"/>
      <c r="S73" s="17"/>
      <c r="T73" s="17"/>
      <c r="U73" s="17"/>
      <c r="V73" s="16"/>
      <c r="W73" s="17"/>
      <c r="X73" s="17"/>
      <c r="Y73" s="17"/>
      <c r="Z73" s="17"/>
      <c r="AA73" s="16"/>
      <c r="AB73" s="17"/>
      <c r="AC73" s="17"/>
      <c r="AD73" s="17"/>
      <c r="AE73" s="17"/>
      <c r="AF73" s="17"/>
      <c r="AG73" s="17"/>
      <c r="AH73" s="17"/>
      <c r="AI73" s="16"/>
      <c r="AJ73" s="17"/>
      <c r="AK73" s="17"/>
      <c r="AL73" s="17"/>
      <c r="AM73" s="17"/>
      <c r="AN73" s="17"/>
      <c r="AO73" s="17"/>
      <c r="AP73" s="17"/>
      <c r="AQ73" s="16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</row>
    <row r="74" spans="1:176" s="78" customFormat="1">
      <c r="A74" s="29"/>
      <c r="B74" s="161"/>
      <c r="C74" s="161" t="s">
        <v>68</v>
      </c>
      <c r="D74" s="161" t="s">
        <v>61</v>
      </c>
      <c r="E74" s="164">
        <v>0.02</v>
      </c>
      <c r="F74" s="164">
        <f>F70*E74</f>
        <v>4.8000000000000001E-2</v>
      </c>
      <c r="G74" s="163"/>
      <c r="H74" s="163"/>
      <c r="I74" s="162"/>
      <c r="J74" s="162"/>
      <c r="K74" s="163"/>
      <c r="L74" s="163"/>
      <c r="M74" s="162"/>
      <c r="N74" s="16"/>
      <c r="O74" s="17"/>
      <c r="P74" s="17"/>
      <c r="Q74" s="17"/>
      <c r="R74" s="17"/>
      <c r="S74" s="17"/>
      <c r="T74" s="17"/>
      <c r="U74" s="17"/>
      <c r="V74" s="16"/>
      <c r="W74" s="17"/>
      <c r="X74" s="17"/>
      <c r="Y74" s="17"/>
      <c r="Z74" s="17"/>
      <c r="AA74" s="16"/>
      <c r="AB74" s="17"/>
      <c r="AC74" s="17"/>
      <c r="AD74" s="17"/>
      <c r="AE74" s="17"/>
      <c r="AF74" s="17"/>
      <c r="AG74" s="17"/>
      <c r="AH74" s="17"/>
      <c r="AI74" s="16"/>
      <c r="AJ74" s="17"/>
      <c r="AK74" s="17"/>
      <c r="AL74" s="17"/>
      <c r="AM74" s="17"/>
      <c r="AN74" s="17"/>
      <c r="AO74" s="17"/>
      <c r="AP74" s="17"/>
      <c r="AQ74" s="16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</row>
    <row r="75" spans="1:176" s="78" customFormat="1" ht="29.25">
      <c r="A75" s="45">
        <v>5</v>
      </c>
      <c r="B75" s="161" t="s">
        <v>27</v>
      </c>
      <c r="C75" s="282" t="s">
        <v>137</v>
      </c>
      <c r="D75" s="161" t="s">
        <v>170</v>
      </c>
      <c r="E75" s="164"/>
      <c r="F75" s="162">
        <v>0.75</v>
      </c>
      <c r="G75" s="163"/>
      <c r="H75" s="163"/>
      <c r="I75" s="163"/>
      <c r="J75" s="163"/>
      <c r="K75" s="163"/>
      <c r="L75" s="163"/>
      <c r="M75" s="163"/>
      <c r="N75" s="16"/>
      <c r="O75" s="17"/>
      <c r="P75" s="17"/>
      <c r="Q75" s="17"/>
      <c r="R75" s="17"/>
      <c r="S75" s="17"/>
      <c r="T75" s="17"/>
      <c r="U75" s="17"/>
      <c r="V75" s="16"/>
      <c r="W75" s="17"/>
      <c r="X75" s="17"/>
      <c r="Y75" s="17"/>
      <c r="Z75" s="17"/>
      <c r="AA75" s="16"/>
      <c r="AB75" s="17"/>
      <c r="AC75" s="17"/>
      <c r="AD75" s="17"/>
      <c r="AE75" s="17"/>
      <c r="AF75" s="17"/>
      <c r="AG75" s="17"/>
      <c r="AH75" s="17"/>
      <c r="AI75" s="16"/>
      <c r="AJ75" s="17"/>
      <c r="AK75" s="17"/>
      <c r="AL75" s="17"/>
      <c r="AM75" s="17"/>
      <c r="AN75" s="17"/>
      <c r="AO75" s="17"/>
      <c r="AP75" s="17"/>
      <c r="AQ75" s="16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</row>
    <row r="76" spans="1:176" s="78" customFormat="1">
      <c r="A76" s="45"/>
      <c r="B76" s="292"/>
      <c r="C76" s="161" t="s">
        <v>102</v>
      </c>
      <c r="D76" s="161" t="s">
        <v>171</v>
      </c>
      <c r="E76" s="164">
        <v>1.37</v>
      </c>
      <c r="F76" s="164">
        <f>F75*E76</f>
        <v>1.0275000000000001</v>
      </c>
      <c r="G76" s="162"/>
      <c r="H76" s="162"/>
      <c r="I76" s="174"/>
      <c r="J76" s="174"/>
      <c r="K76" s="174"/>
      <c r="L76" s="174"/>
      <c r="M76" s="162"/>
      <c r="N76" s="16"/>
      <c r="O76" s="17"/>
      <c r="P76" s="17"/>
      <c r="Q76" s="17"/>
      <c r="R76" s="17"/>
      <c r="S76" s="17"/>
      <c r="T76" s="17"/>
      <c r="U76" s="17"/>
      <c r="V76" s="16"/>
      <c r="W76" s="17"/>
      <c r="X76" s="17"/>
      <c r="Y76" s="17"/>
      <c r="Z76" s="17"/>
      <c r="AA76" s="16"/>
      <c r="AB76" s="17"/>
      <c r="AC76" s="17"/>
      <c r="AD76" s="17"/>
      <c r="AE76" s="17"/>
      <c r="AF76" s="17"/>
      <c r="AG76" s="17"/>
      <c r="AH76" s="17"/>
      <c r="AI76" s="16"/>
      <c r="AJ76" s="17"/>
      <c r="AK76" s="17"/>
      <c r="AL76" s="17"/>
      <c r="AM76" s="17"/>
      <c r="AN76" s="17"/>
      <c r="AO76" s="17"/>
      <c r="AP76" s="17"/>
      <c r="AQ76" s="16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</row>
    <row r="77" spans="1:176" s="78" customFormat="1">
      <c r="A77" s="45"/>
      <c r="B77" s="161"/>
      <c r="C77" s="161" t="s">
        <v>66</v>
      </c>
      <c r="D77" s="161" t="s">
        <v>61</v>
      </c>
      <c r="E77" s="164">
        <v>0.28299999999999997</v>
      </c>
      <c r="F77" s="164">
        <f>F75*E77</f>
        <v>0.21224999999999999</v>
      </c>
      <c r="G77" s="163"/>
      <c r="H77" s="174"/>
      <c r="I77" s="174"/>
      <c r="J77" s="174"/>
      <c r="K77" s="162"/>
      <c r="L77" s="162"/>
      <c r="M77" s="162"/>
      <c r="N77" s="16"/>
      <c r="O77" s="17"/>
      <c r="P77" s="17"/>
      <c r="Q77" s="17"/>
      <c r="R77" s="17"/>
      <c r="S77" s="17"/>
      <c r="T77" s="17"/>
      <c r="U77" s="17"/>
      <c r="V77" s="16"/>
      <c r="W77" s="17"/>
      <c r="X77" s="17"/>
      <c r="Y77" s="17"/>
      <c r="Z77" s="17"/>
      <c r="AA77" s="16"/>
      <c r="AB77" s="17"/>
      <c r="AC77" s="17"/>
      <c r="AD77" s="17"/>
      <c r="AE77" s="17"/>
      <c r="AF77" s="17"/>
      <c r="AG77" s="17"/>
      <c r="AH77" s="17"/>
      <c r="AI77" s="16"/>
      <c r="AJ77" s="17"/>
      <c r="AK77" s="17"/>
      <c r="AL77" s="17"/>
      <c r="AM77" s="17"/>
      <c r="AN77" s="17"/>
      <c r="AO77" s="17"/>
      <c r="AP77" s="17"/>
      <c r="AQ77" s="16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</row>
    <row r="78" spans="1:176" s="78" customFormat="1">
      <c r="A78" s="45"/>
      <c r="B78" s="161"/>
      <c r="C78" s="161" t="s">
        <v>138</v>
      </c>
      <c r="D78" s="161" t="s">
        <v>170</v>
      </c>
      <c r="E78" s="164">
        <v>1.02</v>
      </c>
      <c r="F78" s="164">
        <f>F75*E78</f>
        <v>0.76500000000000001</v>
      </c>
      <c r="G78" s="163"/>
      <c r="H78" s="174"/>
      <c r="I78" s="162"/>
      <c r="J78" s="162"/>
      <c r="K78" s="174"/>
      <c r="L78" s="174"/>
      <c r="M78" s="162"/>
      <c r="N78" s="16"/>
      <c r="O78" s="17"/>
      <c r="P78" s="17"/>
      <c r="Q78" s="17"/>
      <c r="R78" s="17"/>
      <c r="S78" s="17"/>
      <c r="T78" s="17"/>
      <c r="U78" s="17"/>
      <c r="V78" s="16"/>
      <c r="W78" s="17"/>
      <c r="X78" s="17"/>
      <c r="Y78" s="17"/>
      <c r="Z78" s="17"/>
      <c r="AA78" s="16"/>
      <c r="AB78" s="17"/>
      <c r="AC78" s="17"/>
      <c r="AD78" s="17"/>
      <c r="AE78" s="17"/>
      <c r="AF78" s="17"/>
      <c r="AG78" s="17"/>
      <c r="AH78" s="17"/>
      <c r="AI78" s="16"/>
      <c r="AJ78" s="17"/>
      <c r="AK78" s="17"/>
      <c r="AL78" s="17"/>
      <c r="AM78" s="17"/>
      <c r="AN78" s="17"/>
      <c r="AO78" s="17"/>
      <c r="AP78" s="17"/>
      <c r="AQ78" s="16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</row>
    <row r="79" spans="1:176" s="78" customFormat="1">
      <c r="A79" s="29"/>
      <c r="B79" s="161"/>
      <c r="C79" s="161" t="s">
        <v>68</v>
      </c>
      <c r="D79" s="161" t="s">
        <v>61</v>
      </c>
      <c r="E79" s="164">
        <v>0.62</v>
      </c>
      <c r="F79" s="164">
        <f>F75*E79</f>
        <v>0.46499999999999997</v>
      </c>
      <c r="G79" s="163"/>
      <c r="H79" s="174"/>
      <c r="I79" s="162"/>
      <c r="J79" s="162"/>
      <c r="K79" s="174"/>
      <c r="L79" s="174"/>
      <c r="M79" s="162"/>
      <c r="N79" s="16"/>
      <c r="O79" s="17"/>
      <c r="P79" s="17"/>
      <c r="Q79" s="17"/>
      <c r="R79" s="17"/>
      <c r="S79" s="17"/>
      <c r="T79" s="17"/>
      <c r="U79" s="17"/>
      <c r="V79" s="16"/>
      <c r="W79" s="17"/>
      <c r="X79" s="17"/>
      <c r="Y79" s="17"/>
      <c r="Z79" s="17"/>
      <c r="AA79" s="16"/>
      <c r="AB79" s="17"/>
      <c r="AC79" s="17"/>
      <c r="AD79" s="17"/>
      <c r="AE79" s="17"/>
      <c r="AF79" s="17"/>
      <c r="AG79" s="17"/>
      <c r="AH79" s="17"/>
      <c r="AI79" s="16"/>
      <c r="AJ79" s="17"/>
      <c r="AK79" s="17"/>
      <c r="AL79" s="17"/>
      <c r="AM79" s="17"/>
      <c r="AN79" s="17"/>
      <c r="AO79" s="17"/>
      <c r="AP79" s="17"/>
      <c r="AQ79" s="16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</row>
    <row r="80" spans="1:176" s="99" customFormat="1">
      <c r="A80" s="28">
        <v>6</v>
      </c>
      <c r="B80" s="158" t="s">
        <v>31</v>
      </c>
      <c r="C80" s="158" t="s">
        <v>139</v>
      </c>
      <c r="D80" s="158" t="s">
        <v>170</v>
      </c>
      <c r="E80" s="186"/>
      <c r="F80" s="159">
        <v>2.5</v>
      </c>
      <c r="G80" s="187"/>
      <c r="H80" s="187"/>
      <c r="I80" s="159"/>
      <c r="J80" s="158"/>
      <c r="K80" s="187"/>
      <c r="L80" s="187"/>
      <c r="M80" s="159"/>
      <c r="N80" s="16"/>
      <c r="O80" s="17"/>
      <c r="P80" s="17"/>
      <c r="Q80" s="17"/>
      <c r="R80" s="17"/>
      <c r="S80" s="17"/>
      <c r="T80" s="17"/>
      <c r="U80" s="17"/>
      <c r="V80" s="16"/>
      <c r="W80" s="17"/>
      <c r="X80" s="17"/>
      <c r="Y80" s="17"/>
      <c r="Z80" s="17"/>
      <c r="AA80" s="16"/>
      <c r="AB80" s="17"/>
      <c r="AC80" s="17"/>
      <c r="AD80" s="17"/>
      <c r="AE80" s="17"/>
      <c r="AF80" s="17"/>
      <c r="AG80" s="17"/>
      <c r="AH80" s="17"/>
      <c r="AI80" s="16"/>
      <c r="AJ80" s="17"/>
      <c r="AK80" s="17"/>
      <c r="AL80" s="17"/>
      <c r="AM80" s="17"/>
      <c r="AN80" s="17"/>
      <c r="AO80" s="17"/>
      <c r="AP80" s="17"/>
      <c r="AQ80" s="16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</row>
    <row r="81" spans="1:176" s="46" customFormat="1">
      <c r="A81" s="45"/>
      <c r="B81" s="161"/>
      <c r="C81" s="161" t="s">
        <v>102</v>
      </c>
      <c r="D81" s="161" t="s">
        <v>171</v>
      </c>
      <c r="E81" s="164">
        <v>5.17</v>
      </c>
      <c r="F81" s="164">
        <f>F80*E81</f>
        <v>12.925000000000001</v>
      </c>
      <c r="G81" s="162"/>
      <c r="H81" s="162"/>
      <c r="I81" s="174"/>
      <c r="J81" s="174"/>
      <c r="K81" s="174"/>
      <c r="L81" s="174"/>
      <c r="M81" s="162"/>
      <c r="N81" s="16"/>
      <c r="O81" s="17"/>
      <c r="P81" s="17"/>
      <c r="Q81" s="17"/>
      <c r="R81" s="17"/>
      <c r="S81" s="17"/>
      <c r="T81" s="17"/>
      <c r="U81" s="17"/>
      <c r="V81" s="16"/>
      <c r="W81" s="17"/>
      <c r="X81" s="17"/>
      <c r="Y81" s="17"/>
      <c r="Z81" s="17"/>
      <c r="AA81" s="16"/>
      <c r="AB81" s="17"/>
      <c r="AC81" s="17"/>
      <c r="AD81" s="17"/>
      <c r="AE81" s="17"/>
      <c r="AF81" s="17"/>
      <c r="AG81" s="17"/>
      <c r="AH81" s="17"/>
      <c r="AI81" s="16"/>
      <c r="AJ81" s="17"/>
      <c r="AK81" s="17"/>
      <c r="AL81" s="17"/>
      <c r="AM81" s="17"/>
      <c r="AN81" s="17"/>
      <c r="AO81" s="17"/>
      <c r="AP81" s="17"/>
      <c r="AQ81" s="16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</row>
    <row r="82" spans="1:176" s="46" customFormat="1">
      <c r="A82" s="45"/>
      <c r="B82" s="161"/>
      <c r="C82" s="161" t="s">
        <v>66</v>
      </c>
      <c r="D82" s="161" t="s">
        <v>61</v>
      </c>
      <c r="E82" s="164">
        <v>1.29</v>
      </c>
      <c r="F82" s="164">
        <f>F80*E82</f>
        <v>3.2250000000000001</v>
      </c>
      <c r="G82" s="163"/>
      <c r="H82" s="174"/>
      <c r="I82" s="174"/>
      <c r="J82" s="174"/>
      <c r="K82" s="162"/>
      <c r="L82" s="162"/>
      <c r="M82" s="162"/>
      <c r="N82" s="16"/>
      <c r="O82" s="17"/>
      <c r="P82" s="17"/>
      <c r="Q82" s="17"/>
      <c r="R82" s="17"/>
      <c r="S82" s="17"/>
      <c r="T82" s="17"/>
      <c r="U82" s="17"/>
      <c r="V82" s="16"/>
      <c r="W82" s="17"/>
      <c r="X82" s="17"/>
      <c r="Y82" s="17"/>
      <c r="Z82" s="17"/>
      <c r="AA82" s="16"/>
      <c r="AB82" s="17"/>
      <c r="AC82" s="17"/>
      <c r="AD82" s="17"/>
      <c r="AE82" s="17"/>
      <c r="AF82" s="17"/>
      <c r="AG82" s="17"/>
      <c r="AH82" s="17"/>
      <c r="AI82" s="16"/>
      <c r="AJ82" s="17"/>
      <c r="AK82" s="17"/>
      <c r="AL82" s="17"/>
      <c r="AM82" s="17"/>
      <c r="AN82" s="17"/>
      <c r="AO82" s="17"/>
      <c r="AP82" s="17"/>
      <c r="AQ82" s="16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</row>
    <row r="83" spans="1:176" s="46" customFormat="1">
      <c r="A83" s="45"/>
      <c r="B83" s="161"/>
      <c r="C83" s="161" t="s">
        <v>140</v>
      </c>
      <c r="D83" s="161" t="s">
        <v>170</v>
      </c>
      <c r="E83" s="164">
        <v>1.0149999999999999</v>
      </c>
      <c r="F83" s="164">
        <f>F80*E83</f>
        <v>2.5374999999999996</v>
      </c>
      <c r="G83" s="163"/>
      <c r="H83" s="174"/>
      <c r="I83" s="162"/>
      <c r="J83" s="162"/>
      <c r="K83" s="174"/>
      <c r="L83" s="174"/>
      <c r="M83" s="162"/>
      <c r="N83" s="16"/>
      <c r="O83" s="17"/>
      <c r="P83" s="17"/>
      <c r="Q83" s="17"/>
      <c r="R83" s="17"/>
      <c r="S83" s="17"/>
      <c r="T83" s="17"/>
      <c r="U83" s="17"/>
      <c r="V83" s="16"/>
      <c r="W83" s="17"/>
      <c r="X83" s="17"/>
      <c r="Y83" s="17"/>
      <c r="Z83" s="17"/>
      <c r="AA83" s="16"/>
      <c r="AB83" s="17"/>
      <c r="AC83" s="17"/>
      <c r="AD83" s="17"/>
      <c r="AE83" s="17"/>
      <c r="AF83" s="17"/>
      <c r="AG83" s="17"/>
      <c r="AH83" s="17"/>
      <c r="AI83" s="16"/>
      <c r="AJ83" s="17"/>
      <c r="AK83" s="17"/>
      <c r="AL83" s="17"/>
      <c r="AM83" s="17"/>
      <c r="AN83" s="17"/>
      <c r="AO83" s="17"/>
      <c r="AP83" s="17"/>
      <c r="AQ83" s="16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</row>
    <row r="84" spans="1:176" s="46" customFormat="1">
      <c r="A84" s="45"/>
      <c r="B84" s="161"/>
      <c r="C84" s="161" t="s">
        <v>77</v>
      </c>
      <c r="D84" s="161" t="s">
        <v>173</v>
      </c>
      <c r="E84" s="164">
        <v>1.24</v>
      </c>
      <c r="F84" s="162">
        <f>F80*E84</f>
        <v>3.1</v>
      </c>
      <c r="G84" s="163"/>
      <c r="H84" s="174"/>
      <c r="I84" s="162"/>
      <c r="J84" s="162"/>
      <c r="K84" s="174"/>
      <c r="L84" s="174"/>
      <c r="M84" s="162"/>
      <c r="N84" s="16"/>
      <c r="O84" s="17"/>
      <c r="P84" s="17"/>
      <c r="Q84" s="17"/>
      <c r="R84" s="17"/>
      <c r="S84" s="17"/>
      <c r="T84" s="17"/>
      <c r="U84" s="17"/>
      <c r="V84" s="16"/>
      <c r="W84" s="17"/>
      <c r="X84" s="17"/>
      <c r="Y84" s="17"/>
      <c r="Z84" s="17"/>
      <c r="AA84" s="16"/>
      <c r="AB84" s="17"/>
      <c r="AC84" s="17"/>
      <c r="AD84" s="17"/>
      <c r="AE84" s="17"/>
      <c r="AF84" s="17"/>
      <c r="AG84" s="17"/>
      <c r="AH84" s="17"/>
      <c r="AI84" s="16"/>
      <c r="AJ84" s="17"/>
      <c r="AK84" s="17"/>
      <c r="AL84" s="17"/>
      <c r="AM84" s="17"/>
      <c r="AN84" s="17"/>
      <c r="AO84" s="17"/>
      <c r="AP84" s="17"/>
      <c r="AQ84" s="16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</row>
    <row r="85" spans="1:176" s="78" customFormat="1">
      <c r="A85" s="45"/>
      <c r="B85" s="161"/>
      <c r="C85" s="161" t="s">
        <v>141</v>
      </c>
      <c r="D85" s="161" t="s">
        <v>170</v>
      </c>
      <c r="E85" s="188">
        <v>1.38E-2</v>
      </c>
      <c r="F85" s="164">
        <f>F80*E85</f>
        <v>3.4500000000000003E-2</v>
      </c>
      <c r="G85" s="163"/>
      <c r="H85" s="174"/>
      <c r="I85" s="162"/>
      <c r="J85" s="162"/>
      <c r="K85" s="174"/>
      <c r="L85" s="174"/>
      <c r="M85" s="162"/>
      <c r="N85" s="16"/>
      <c r="O85" s="17"/>
      <c r="P85" s="17"/>
      <c r="Q85" s="17"/>
      <c r="R85" s="17"/>
      <c r="S85" s="17"/>
      <c r="T85" s="17"/>
      <c r="U85" s="17"/>
      <c r="V85" s="16"/>
      <c r="W85" s="17"/>
      <c r="X85" s="17"/>
      <c r="Y85" s="17"/>
      <c r="Z85" s="17"/>
      <c r="AA85" s="16"/>
      <c r="AB85" s="17"/>
      <c r="AC85" s="17"/>
      <c r="AD85" s="17"/>
      <c r="AE85" s="17"/>
      <c r="AF85" s="17"/>
      <c r="AG85" s="17"/>
      <c r="AH85" s="17"/>
      <c r="AI85" s="16"/>
      <c r="AJ85" s="17"/>
      <c r="AK85" s="17"/>
      <c r="AL85" s="17"/>
      <c r="AM85" s="17"/>
      <c r="AN85" s="17"/>
      <c r="AO85" s="17"/>
      <c r="AP85" s="17"/>
      <c r="AQ85" s="16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</row>
    <row r="86" spans="1:176" s="78" customFormat="1">
      <c r="A86" s="45"/>
      <c r="B86" s="161"/>
      <c r="C86" s="161" t="s">
        <v>142</v>
      </c>
      <c r="D86" s="161" t="s">
        <v>172</v>
      </c>
      <c r="E86" s="164" t="s">
        <v>218</v>
      </c>
      <c r="F86" s="162">
        <v>0.2</v>
      </c>
      <c r="G86" s="163"/>
      <c r="H86" s="174"/>
      <c r="I86" s="162"/>
      <c r="J86" s="162"/>
      <c r="K86" s="174"/>
      <c r="L86" s="174"/>
      <c r="M86" s="162"/>
      <c r="N86" s="16"/>
      <c r="O86" s="17"/>
      <c r="P86" s="17"/>
      <c r="Q86" s="17"/>
      <c r="R86" s="17"/>
      <c r="S86" s="17"/>
      <c r="T86" s="17"/>
      <c r="U86" s="17"/>
      <c r="V86" s="16"/>
      <c r="W86" s="17"/>
      <c r="X86" s="17"/>
      <c r="Y86" s="17"/>
      <c r="Z86" s="17"/>
      <c r="AA86" s="16"/>
      <c r="AB86" s="17"/>
      <c r="AC86" s="17"/>
      <c r="AD86" s="17"/>
      <c r="AE86" s="17"/>
      <c r="AF86" s="17"/>
      <c r="AG86" s="17"/>
      <c r="AH86" s="17"/>
      <c r="AI86" s="16"/>
      <c r="AJ86" s="17"/>
      <c r="AK86" s="17"/>
      <c r="AL86" s="17"/>
      <c r="AM86" s="17"/>
      <c r="AN86" s="17"/>
      <c r="AO86" s="17"/>
      <c r="AP86" s="17"/>
      <c r="AQ86" s="16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</row>
    <row r="87" spans="1:176" s="46" customFormat="1">
      <c r="A87" s="29"/>
      <c r="B87" s="161"/>
      <c r="C87" s="161" t="s">
        <v>68</v>
      </c>
      <c r="D87" s="161" t="s">
        <v>61</v>
      </c>
      <c r="E87" s="164">
        <v>0.3</v>
      </c>
      <c r="F87" s="162">
        <f>F80*E87</f>
        <v>0.75</v>
      </c>
      <c r="G87" s="163"/>
      <c r="H87" s="174"/>
      <c r="I87" s="162"/>
      <c r="J87" s="162"/>
      <c r="K87" s="174"/>
      <c r="L87" s="174"/>
      <c r="M87" s="162"/>
      <c r="N87" s="16"/>
      <c r="O87" s="17"/>
      <c r="P87" s="17"/>
      <c r="Q87" s="17"/>
      <c r="R87" s="17"/>
      <c r="S87" s="17"/>
      <c r="T87" s="17"/>
      <c r="U87" s="17"/>
      <c r="V87" s="16"/>
      <c r="W87" s="17"/>
      <c r="X87" s="17"/>
      <c r="Y87" s="17"/>
      <c r="Z87" s="17"/>
      <c r="AA87" s="16"/>
      <c r="AB87" s="17"/>
      <c r="AC87" s="17"/>
      <c r="AD87" s="17"/>
      <c r="AE87" s="17"/>
      <c r="AF87" s="17"/>
      <c r="AG87" s="17"/>
      <c r="AH87" s="17"/>
      <c r="AI87" s="16"/>
      <c r="AJ87" s="17"/>
      <c r="AK87" s="17"/>
      <c r="AL87" s="17"/>
      <c r="AM87" s="17"/>
      <c r="AN87" s="17"/>
      <c r="AO87" s="17"/>
      <c r="AP87" s="17"/>
      <c r="AQ87" s="16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</row>
    <row r="88" spans="1:176" s="78" customFormat="1">
      <c r="A88" s="45">
        <v>7</v>
      </c>
      <c r="B88" s="176" t="s">
        <v>194</v>
      </c>
      <c r="C88" s="282" t="s">
        <v>143</v>
      </c>
      <c r="D88" s="161" t="s">
        <v>163</v>
      </c>
      <c r="E88" s="164"/>
      <c r="F88" s="162">
        <v>7</v>
      </c>
      <c r="G88" s="162"/>
      <c r="H88" s="161"/>
      <c r="I88" s="162"/>
      <c r="J88" s="161"/>
      <c r="K88" s="163"/>
      <c r="L88" s="163"/>
      <c r="M88" s="205"/>
      <c r="N88" s="16"/>
      <c r="O88" s="17"/>
      <c r="P88" s="17"/>
      <c r="Q88" s="17"/>
      <c r="R88" s="17"/>
      <c r="S88" s="17"/>
      <c r="T88" s="17"/>
      <c r="U88" s="17"/>
      <c r="V88" s="16"/>
      <c r="W88" s="17"/>
      <c r="X88" s="17"/>
      <c r="Y88" s="17"/>
      <c r="Z88" s="17"/>
      <c r="AA88" s="16"/>
      <c r="AB88" s="17"/>
      <c r="AC88" s="17"/>
      <c r="AD88" s="17"/>
      <c r="AE88" s="17"/>
      <c r="AF88" s="17"/>
      <c r="AG88" s="17"/>
      <c r="AH88" s="17"/>
      <c r="AI88" s="16"/>
      <c r="AJ88" s="17"/>
      <c r="AK88" s="17"/>
      <c r="AL88" s="17"/>
      <c r="AM88" s="17"/>
      <c r="AN88" s="17"/>
      <c r="AO88" s="17"/>
      <c r="AP88" s="17"/>
      <c r="AQ88" s="16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</row>
    <row r="89" spans="1:176" s="46" customFormat="1">
      <c r="A89" s="45"/>
      <c r="B89" s="161"/>
      <c r="C89" s="161" t="s">
        <v>102</v>
      </c>
      <c r="D89" s="161" t="s">
        <v>171</v>
      </c>
      <c r="E89" s="164">
        <v>1</v>
      </c>
      <c r="F89" s="162">
        <f>F88*E89</f>
        <v>7</v>
      </c>
      <c r="G89" s="162"/>
      <c r="H89" s="162"/>
      <c r="I89" s="174"/>
      <c r="J89" s="174"/>
      <c r="K89" s="174"/>
      <c r="L89" s="174"/>
      <c r="M89" s="162"/>
      <c r="N89" s="16"/>
      <c r="O89" s="17"/>
      <c r="P89" s="17"/>
      <c r="Q89" s="17"/>
      <c r="R89" s="17"/>
      <c r="S89" s="17"/>
      <c r="T89" s="17"/>
      <c r="U89" s="17"/>
      <c r="V89" s="16"/>
      <c r="W89" s="17"/>
      <c r="X89" s="17"/>
      <c r="Y89" s="17"/>
      <c r="Z89" s="17"/>
      <c r="AA89" s="16"/>
      <c r="AB89" s="17"/>
      <c r="AC89" s="17"/>
      <c r="AD89" s="17"/>
      <c r="AE89" s="17"/>
      <c r="AF89" s="17"/>
      <c r="AG89" s="17"/>
      <c r="AH89" s="17"/>
      <c r="AI89" s="16"/>
      <c r="AJ89" s="17"/>
      <c r="AK89" s="17"/>
      <c r="AL89" s="17"/>
      <c r="AM89" s="17"/>
      <c r="AN89" s="17"/>
      <c r="AO89" s="17"/>
      <c r="AP89" s="17"/>
      <c r="AQ89" s="16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</row>
    <row r="90" spans="1:176" s="78" customFormat="1">
      <c r="A90" s="29"/>
      <c r="B90" s="161"/>
      <c r="C90" s="161" t="s">
        <v>144</v>
      </c>
      <c r="D90" s="161" t="s">
        <v>61</v>
      </c>
      <c r="E90" s="164">
        <v>1</v>
      </c>
      <c r="F90" s="162">
        <f>F88*E90</f>
        <v>7</v>
      </c>
      <c r="G90" s="163"/>
      <c r="H90" s="174"/>
      <c r="I90" s="162"/>
      <c r="J90" s="162"/>
      <c r="K90" s="174"/>
      <c r="L90" s="174"/>
      <c r="M90" s="162"/>
      <c r="N90" s="16"/>
      <c r="O90" s="17"/>
      <c r="P90" s="17"/>
      <c r="Q90" s="17"/>
      <c r="R90" s="17"/>
      <c r="S90" s="17"/>
      <c r="T90" s="17"/>
      <c r="U90" s="17"/>
      <c r="V90" s="16"/>
      <c r="W90" s="17"/>
      <c r="X90" s="17"/>
      <c r="Y90" s="17"/>
      <c r="Z90" s="17"/>
      <c r="AA90" s="16"/>
      <c r="AB90" s="17"/>
      <c r="AC90" s="17"/>
      <c r="AD90" s="17"/>
      <c r="AE90" s="17"/>
      <c r="AF90" s="17"/>
      <c r="AG90" s="17"/>
      <c r="AH90" s="17"/>
      <c r="AI90" s="16"/>
      <c r="AJ90" s="17"/>
      <c r="AK90" s="17"/>
      <c r="AL90" s="17"/>
      <c r="AM90" s="17"/>
      <c r="AN90" s="17"/>
      <c r="AO90" s="17"/>
      <c r="AP90" s="17"/>
      <c r="AQ90" s="16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</row>
    <row r="91" spans="1:176" s="78" customFormat="1">
      <c r="A91" s="45">
        <v>8</v>
      </c>
      <c r="B91" s="176" t="s">
        <v>194</v>
      </c>
      <c r="C91" s="282" t="s">
        <v>145</v>
      </c>
      <c r="D91" s="161" t="s">
        <v>163</v>
      </c>
      <c r="E91" s="164"/>
      <c r="F91" s="162">
        <v>3</v>
      </c>
      <c r="G91" s="162"/>
      <c r="H91" s="161"/>
      <c r="I91" s="162"/>
      <c r="J91" s="161"/>
      <c r="K91" s="163"/>
      <c r="L91" s="163"/>
      <c r="M91" s="205"/>
      <c r="N91" s="16"/>
      <c r="O91" s="17"/>
      <c r="P91" s="17"/>
      <c r="Q91" s="17"/>
      <c r="R91" s="17"/>
      <c r="S91" s="17"/>
      <c r="T91" s="17"/>
      <c r="U91" s="17"/>
      <c r="V91" s="16"/>
      <c r="W91" s="17"/>
      <c r="X91" s="17"/>
      <c r="Y91" s="17"/>
      <c r="Z91" s="17"/>
      <c r="AA91" s="16"/>
      <c r="AB91" s="17"/>
      <c r="AC91" s="17"/>
      <c r="AD91" s="17"/>
      <c r="AE91" s="17"/>
      <c r="AF91" s="17"/>
      <c r="AG91" s="17"/>
      <c r="AH91" s="17"/>
      <c r="AI91" s="16"/>
      <c r="AJ91" s="17"/>
      <c r="AK91" s="17"/>
      <c r="AL91" s="17"/>
      <c r="AM91" s="17"/>
      <c r="AN91" s="17"/>
      <c r="AO91" s="17"/>
      <c r="AP91" s="17"/>
      <c r="AQ91" s="16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</row>
    <row r="92" spans="1:176" s="46" customFormat="1">
      <c r="A92" s="45"/>
      <c r="B92" s="161"/>
      <c r="C92" s="161" t="s">
        <v>102</v>
      </c>
      <c r="D92" s="161" t="s">
        <v>171</v>
      </c>
      <c r="E92" s="164">
        <v>1</v>
      </c>
      <c r="F92" s="162">
        <f>F91*E92</f>
        <v>3</v>
      </c>
      <c r="G92" s="162"/>
      <c r="H92" s="162"/>
      <c r="I92" s="174"/>
      <c r="J92" s="174"/>
      <c r="K92" s="174"/>
      <c r="L92" s="174"/>
      <c r="M92" s="162"/>
      <c r="N92" s="16"/>
      <c r="O92" s="17"/>
      <c r="P92" s="17"/>
      <c r="Q92" s="17"/>
      <c r="R92" s="17"/>
      <c r="S92" s="17"/>
      <c r="T92" s="17"/>
      <c r="U92" s="17"/>
      <c r="V92" s="16"/>
      <c r="W92" s="17"/>
      <c r="X92" s="17"/>
      <c r="Y92" s="17"/>
      <c r="Z92" s="17"/>
      <c r="AA92" s="16"/>
      <c r="AB92" s="17"/>
      <c r="AC92" s="17"/>
      <c r="AD92" s="17"/>
      <c r="AE92" s="17"/>
      <c r="AF92" s="17"/>
      <c r="AG92" s="17"/>
      <c r="AH92" s="17"/>
      <c r="AI92" s="16"/>
      <c r="AJ92" s="17"/>
      <c r="AK92" s="17"/>
      <c r="AL92" s="17"/>
      <c r="AM92" s="17"/>
      <c r="AN92" s="17"/>
      <c r="AO92" s="17"/>
      <c r="AP92" s="17"/>
      <c r="AQ92" s="16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</row>
    <row r="93" spans="1:176" s="78" customFormat="1">
      <c r="A93" s="29"/>
      <c r="B93" s="161"/>
      <c r="C93" s="161" t="s">
        <v>144</v>
      </c>
      <c r="D93" s="161" t="s">
        <v>61</v>
      </c>
      <c r="E93" s="164">
        <v>1</v>
      </c>
      <c r="F93" s="162">
        <f>F91*E93</f>
        <v>3</v>
      </c>
      <c r="G93" s="163"/>
      <c r="H93" s="174"/>
      <c r="I93" s="162"/>
      <c r="J93" s="162"/>
      <c r="K93" s="174"/>
      <c r="L93" s="174"/>
      <c r="M93" s="162"/>
      <c r="N93" s="16"/>
      <c r="O93" s="17"/>
      <c r="P93" s="17"/>
      <c r="Q93" s="17"/>
      <c r="R93" s="17"/>
      <c r="S93" s="17"/>
      <c r="T93" s="17"/>
      <c r="U93" s="17"/>
      <c r="V93" s="16"/>
      <c r="W93" s="17"/>
      <c r="X93" s="17"/>
      <c r="Y93" s="17"/>
      <c r="Z93" s="17"/>
      <c r="AA93" s="16"/>
      <c r="AB93" s="17"/>
      <c r="AC93" s="17"/>
      <c r="AD93" s="17"/>
      <c r="AE93" s="17"/>
      <c r="AF93" s="17"/>
      <c r="AG93" s="17"/>
      <c r="AH93" s="17"/>
      <c r="AI93" s="16"/>
      <c r="AJ93" s="17"/>
      <c r="AK93" s="17"/>
      <c r="AL93" s="17"/>
      <c r="AM93" s="17"/>
      <c r="AN93" s="17"/>
      <c r="AO93" s="17"/>
      <c r="AP93" s="17"/>
      <c r="AQ93" s="16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</row>
    <row r="94" spans="1:176" s="78" customFormat="1" ht="49.5" customHeight="1">
      <c r="A94" s="27">
        <v>9</v>
      </c>
      <c r="B94" s="176" t="s">
        <v>194</v>
      </c>
      <c r="C94" s="158" t="s">
        <v>146</v>
      </c>
      <c r="D94" s="176" t="s">
        <v>163</v>
      </c>
      <c r="E94" s="300"/>
      <c r="F94" s="284">
        <v>1</v>
      </c>
      <c r="G94" s="294"/>
      <c r="H94" s="294"/>
      <c r="I94" s="294"/>
      <c r="J94" s="294"/>
      <c r="K94" s="294"/>
      <c r="L94" s="294"/>
      <c r="M94" s="294"/>
      <c r="N94" s="16"/>
      <c r="O94" s="17"/>
      <c r="P94" s="17"/>
      <c r="Q94" s="17"/>
      <c r="R94" s="17"/>
      <c r="S94" s="17"/>
      <c r="T94" s="17"/>
      <c r="U94" s="17"/>
      <c r="V94" s="16"/>
      <c r="W94" s="17"/>
      <c r="X94" s="17"/>
      <c r="Y94" s="17"/>
      <c r="Z94" s="17"/>
      <c r="AA94" s="16"/>
      <c r="AB94" s="17"/>
      <c r="AC94" s="17"/>
      <c r="AD94" s="17"/>
      <c r="AE94" s="17"/>
      <c r="AF94" s="17"/>
      <c r="AG94" s="17"/>
      <c r="AH94" s="17"/>
      <c r="AI94" s="16"/>
      <c r="AJ94" s="17"/>
      <c r="AK94" s="17"/>
      <c r="AL94" s="17"/>
      <c r="AM94" s="17"/>
      <c r="AN94" s="17"/>
      <c r="AO94" s="17"/>
      <c r="AP94" s="17"/>
      <c r="AQ94" s="16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</row>
    <row r="95" spans="1:176" s="78" customFormat="1">
      <c r="A95" s="27"/>
      <c r="B95" s="295"/>
      <c r="C95" s="176" t="s">
        <v>102</v>
      </c>
      <c r="D95" s="176" t="s">
        <v>171</v>
      </c>
      <c r="E95" s="300">
        <v>1</v>
      </c>
      <c r="F95" s="284">
        <f>F94*E95</f>
        <v>1</v>
      </c>
      <c r="G95" s="284"/>
      <c r="H95" s="284"/>
      <c r="I95" s="296"/>
      <c r="J95" s="296"/>
      <c r="K95" s="296"/>
      <c r="L95" s="296"/>
      <c r="M95" s="284"/>
      <c r="N95" s="16"/>
      <c r="O95" s="17"/>
      <c r="P95" s="17"/>
      <c r="Q95" s="17"/>
      <c r="R95" s="17"/>
      <c r="S95" s="17"/>
      <c r="T95" s="17"/>
      <c r="U95" s="17"/>
      <c r="V95" s="16"/>
      <c r="W95" s="17"/>
      <c r="X95" s="17"/>
      <c r="Y95" s="17"/>
      <c r="Z95" s="17"/>
      <c r="AA95" s="16"/>
      <c r="AB95" s="17"/>
      <c r="AC95" s="17"/>
      <c r="AD95" s="17"/>
      <c r="AE95" s="17"/>
      <c r="AF95" s="17"/>
      <c r="AG95" s="17"/>
      <c r="AH95" s="17"/>
      <c r="AI95" s="16"/>
      <c r="AJ95" s="17"/>
      <c r="AK95" s="17"/>
      <c r="AL95" s="17"/>
      <c r="AM95" s="17"/>
      <c r="AN95" s="17"/>
      <c r="AO95" s="17"/>
      <c r="AP95" s="17"/>
      <c r="AQ95" s="16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</row>
    <row r="96" spans="1:176" s="78" customFormat="1">
      <c r="A96" s="52"/>
      <c r="B96" s="176"/>
      <c r="C96" s="176" t="s">
        <v>266</v>
      </c>
      <c r="D96" s="176" t="s">
        <v>61</v>
      </c>
      <c r="E96" s="300">
        <v>1</v>
      </c>
      <c r="F96" s="284">
        <f>F94*E96</f>
        <v>1</v>
      </c>
      <c r="G96" s="294"/>
      <c r="H96" s="296"/>
      <c r="I96" s="284"/>
      <c r="J96" s="284"/>
      <c r="K96" s="296"/>
      <c r="L96" s="296"/>
      <c r="M96" s="284"/>
      <c r="N96" s="16"/>
      <c r="O96" s="17"/>
      <c r="P96" s="17"/>
      <c r="Q96" s="17"/>
      <c r="R96" s="17"/>
      <c r="S96" s="17"/>
      <c r="T96" s="17"/>
      <c r="U96" s="17"/>
      <c r="V96" s="16"/>
      <c r="W96" s="17"/>
      <c r="X96" s="17"/>
      <c r="Y96" s="17"/>
      <c r="Z96" s="17"/>
      <c r="AA96" s="16"/>
      <c r="AB96" s="17"/>
      <c r="AC96" s="17"/>
      <c r="AD96" s="17"/>
      <c r="AE96" s="17"/>
      <c r="AF96" s="17"/>
      <c r="AG96" s="17"/>
      <c r="AH96" s="17"/>
      <c r="AI96" s="16"/>
      <c r="AJ96" s="17"/>
      <c r="AK96" s="17"/>
      <c r="AL96" s="17"/>
      <c r="AM96" s="17"/>
      <c r="AN96" s="17"/>
      <c r="AO96" s="17"/>
      <c r="AP96" s="17"/>
      <c r="AQ96" s="16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</row>
    <row r="97" spans="1:176" s="85" customFormat="1">
      <c r="A97" s="39"/>
      <c r="B97" s="39"/>
      <c r="C97" s="40" t="s">
        <v>223</v>
      </c>
      <c r="D97" s="39"/>
      <c r="E97" s="74"/>
      <c r="F97" s="76"/>
      <c r="G97" s="76"/>
      <c r="H97" s="76"/>
      <c r="I97" s="76"/>
      <c r="J97" s="76"/>
      <c r="K97" s="76"/>
      <c r="L97" s="76"/>
      <c r="M97" s="76"/>
      <c r="N97" s="16"/>
      <c r="O97" s="17"/>
      <c r="P97" s="17"/>
      <c r="Q97" s="17"/>
      <c r="R97" s="17"/>
      <c r="S97" s="17"/>
      <c r="T97" s="17"/>
      <c r="U97" s="17"/>
      <c r="V97" s="16"/>
      <c r="W97" s="17"/>
      <c r="X97" s="17"/>
      <c r="Y97" s="17"/>
      <c r="Z97" s="17"/>
      <c r="AA97" s="16"/>
      <c r="AB97" s="17"/>
      <c r="AC97" s="17"/>
      <c r="AD97" s="17"/>
      <c r="AE97" s="17"/>
      <c r="AF97" s="17"/>
      <c r="AG97" s="17"/>
      <c r="AH97" s="17"/>
      <c r="AI97" s="16"/>
      <c r="AJ97" s="17"/>
      <c r="AK97" s="17"/>
      <c r="AL97" s="17"/>
      <c r="AM97" s="17"/>
      <c r="AN97" s="17"/>
      <c r="AO97" s="17"/>
      <c r="AP97" s="17"/>
      <c r="AQ97" s="16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</row>
    <row r="98" spans="1:176" s="86" customFormat="1">
      <c r="A98" s="27">
        <v>1</v>
      </c>
      <c r="B98" s="157" t="s">
        <v>13</v>
      </c>
      <c r="C98" s="158" t="s">
        <v>224</v>
      </c>
      <c r="D98" s="158" t="s">
        <v>170</v>
      </c>
      <c r="E98" s="159"/>
      <c r="F98" s="159">
        <f>F103+F108</f>
        <v>4.5</v>
      </c>
      <c r="G98" s="158"/>
      <c r="H98" s="158"/>
      <c r="I98" s="158"/>
      <c r="J98" s="158"/>
      <c r="K98" s="160"/>
      <c r="L98" s="158"/>
      <c r="M98" s="158"/>
      <c r="N98" s="16"/>
      <c r="O98" s="17"/>
      <c r="P98" s="17"/>
      <c r="Q98" s="17"/>
      <c r="R98" s="17"/>
      <c r="S98" s="17"/>
      <c r="T98" s="17"/>
      <c r="U98" s="17"/>
      <c r="V98" s="16"/>
      <c r="W98" s="17"/>
      <c r="X98" s="17"/>
      <c r="Y98" s="17"/>
      <c r="Z98" s="17"/>
      <c r="AA98" s="16"/>
      <c r="AB98" s="17"/>
      <c r="AC98" s="17"/>
      <c r="AD98" s="17"/>
      <c r="AE98" s="17"/>
      <c r="AF98" s="17"/>
      <c r="AG98" s="17"/>
      <c r="AH98" s="17"/>
      <c r="AI98" s="16"/>
      <c r="AJ98" s="17"/>
      <c r="AK98" s="17"/>
      <c r="AL98" s="17"/>
      <c r="AM98" s="17"/>
      <c r="AN98" s="17"/>
      <c r="AO98" s="17"/>
      <c r="AP98" s="17"/>
      <c r="AQ98" s="16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</row>
    <row r="99" spans="1:176" s="78" customFormat="1">
      <c r="A99" s="29"/>
      <c r="B99" s="161"/>
      <c r="C99" s="161" t="s">
        <v>102</v>
      </c>
      <c r="D99" s="161" t="s">
        <v>171</v>
      </c>
      <c r="E99" s="162">
        <v>3.88</v>
      </c>
      <c r="F99" s="162">
        <f>F98*E99</f>
        <v>17.46</v>
      </c>
      <c r="G99" s="162"/>
      <c r="H99" s="162"/>
      <c r="I99" s="174"/>
      <c r="J99" s="174"/>
      <c r="K99" s="174"/>
      <c r="L99" s="174"/>
      <c r="M99" s="162"/>
      <c r="N99" s="16"/>
      <c r="O99" s="17"/>
      <c r="P99" s="17"/>
      <c r="Q99" s="17"/>
      <c r="R99" s="17"/>
      <c r="S99" s="17"/>
      <c r="T99" s="17"/>
      <c r="U99" s="17"/>
      <c r="V99" s="16"/>
      <c r="W99" s="17"/>
      <c r="X99" s="17"/>
      <c r="Y99" s="17"/>
      <c r="Z99" s="17"/>
      <c r="AA99" s="16"/>
      <c r="AB99" s="17"/>
      <c r="AC99" s="17"/>
      <c r="AD99" s="17"/>
      <c r="AE99" s="17"/>
      <c r="AF99" s="17"/>
      <c r="AG99" s="17"/>
      <c r="AH99" s="17"/>
      <c r="AI99" s="16"/>
      <c r="AJ99" s="17"/>
      <c r="AK99" s="17"/>
      <c r="AL99" s="17"/>
      <c r="AM99" s="17"/>
      <c r="AN99" s="17"/>
      <c r="AO99" s="17"/>
      <c r="AP99" s="17"/>
      <c r="AQ99" s="16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</row>
    <row r="100" spans="1:176" s="99" customFormat="1" ht="30" customHeight="1">
      <c r="A100" s="28">
        <v>2</v>
      </c>
      <c r="B100" s="158" t="s">
        <v>239</v>
      </c>
      <c r="C100" s="158" t="s">
        <v>134</v>
      </c>
      <c r="D100" s="158" t="s">
        <v>172</v>
      </c>
      <c r="E100" s="186"/>
      <c r="F100" s="186">
        <f>4.5*1.75</f>
        <v>7.875</v>
      </c>
      <c r="G100" s="158"/>
      <c r="H100" s="158"/>
      <c r="I100" s="187"/>
      <c r="J100" s="187"/>
      <c r="K100" s="187"/>
      <c r="L100" s="187"/>
      <c r="M100" s="159"/>
      <c r="N100" s="16"/>
      <c r="O100" s="17"/>
      <c r="P100" s="17"/>
      <c r="Q100" s="17"/>
      <c r="R100" s="17"/>
      <c r="S100" s="17"/>
      <c r="T100" s="17"/>
      <c r="U100" s="17"/>
      <c r="V100" s="16"/>
      <c r="W100" s="17"/>
      <c r="X100" s="17"/>
      <c r="Y100" s="17"/>
      <c r="Z100" s="17"/>
      <c r="AA100" s="16"/>
      <c r="AB100" s="17"/>
      <c r="AC100" s="17"/>
      <c r="AD100" s="17"/>
      <c r="AE100" s="17"/>
      <c r="AF100" s="17"/>
      <c r="AG100" s="17"/>
      <c r="AH100" s="17"/>
      <c r="AI100" s="16"/>
      <c r="AJ100" s="17"/>
      <c r="AK100" s="17"/>
      <c r="AL100" s="17"/>
      <c r="AM100" s="17"/>
      <c r="AN100" s="17"/>
      <c r="AO100" s="17"/>
      <c r="AP100" s="17"/>
      <c r="AQ100" s="16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  <c r="BW100" s="17"/>
      <c r="BX100" s="17"/>
      <c r="BY100" s="17"/>
      <c r="BZ100" s="17"/>
      <c r="CA100" s="17"/>
      <c r="CB100" s="17"/>
      <c r="CC100" s="17"/>
      <c r="CD100" s="17"/>
      <c r="CE100" s="17"/>
      <c r="CF100" s="17"/>
      <c r="CG100" s="17"/>
      <c r="CH100" s="17"/>
      <c r="CI100" s="17"/>
      <c r="CJ100" s="17"/>
      <c r="CK100" s="17"/>
      <c r="CL100" s="17"/>
      <c r="CM100" s="17"/>
      <c r="CN100" s="17"/>
      <c r="CO100" s="17"/>
      <c r="CP100" s="17"/>
      <c r="CQ100" s="17"/>
      <c r="CR100" s="17"/>
      <c r="CS100" s="17"/>
      <c r="CT100" s="17"/>
      <c r="CU100" s="17"/>
      <c r="CV100" s="17"/>
      <c r="CW100" s="17"/>
      <c r="CX100" s="17"/>
      <c r="CY100" s="17"/>
      <c r="CZ100" s="17"/>
      <c r="DA100" s="17"/>
      <c r="DB100" s="17"/>
      <c r="DC100" s="17"/>
      <c r="DD100" s="17"/>
      <c r="DE100" s="17"/>
      <c r="DF100" s="17"/>
      <c r="DG100" s="17"/>
      <c r="DH100" s="17"/>
      <c r="DI100" s="17"/>
      <c r="DJ100" s="17"/>
      <c r="DK100" s="17"/>
      <c r="DL100" s="17"/>
      <c r="DM100" s="17"/>
      <c r="DN100" s="17"/>
      <c r="DO100" s="17"/>
      <c r="DP100" s="17"/>
      <c r="DQ100" s="17"/>
      <c r="DR100" s="17"/>
      <c r="DS100" s="17"/>
      <c r="DT100" s="17"/>
      <c r="DU100" s="17"/>
      <c r="DV100" s="17"/>
      <c r="DW100" s="17"/>
      <c r="DX100" s="17"/>
      <c r="DY100" s="17"/>
      <c r="DZ100" s="17"/>
      <c r="EA100" s="17"/>
      <c r="EB100" s="17"/>
      <c r="EC100" s="17"/>
      <c r="ED100" s="17"/>
      <c r="EE100" s="17"/>
      <c r="EF100" s="17"/>
      <c r="EG100" s="17"/>
      <c r="EH100" s="17"/>
      <c r="EI100" s="17"/>
      <c r="EJ100" s="17"/>
      <c r="EK100" s="17"/>
      <c r="EL100" s="17"/>
      <c r="EM100" s="17"/>
      <c r="EN100" s="17"/>
      <c r="EO100" s="17"/>
      <c r="EP100" s="17"/>
      <c r="EQ100" s="17"/>
      <c r="ER100" s="17"/>
      <c r="ES100" s="17"/>
      <c r="ET100" s="17"/>
      <c r="EU100" s="17"/>
      <c r="EV100" s="17"/>
      <c r="EW100" s="17"/>
      <c r="EX100" s="17"/>
      <c r="EY100" s="17"/>
      <c r="EZ100" s="17"/>
      <c r="FA100" s="17"/>
      <c r="FB100" s="17"/>
      <c r="FC100" s="17"/>
      <c r="FD100" s="17"/>
      <c r="FE100" s="17"/>
      <c r="FF100" s="17"/>
      <c r="FG100" s="17"/>
      <c r="FH100" s="17"/>
      <c r="FI100" s="17"/>
      <c r="FJ100" s="17"/>
      <c r="FK100" s="17"/>
      <c r="FL100" s="17"/>
      <c r="FM100" s="17"/>
      <c r="FN100" s="17"/>
      <c r="FO100" s="17"/>
      <c r="FP100" s="17"/>
      <c r="FQ100" s="17"/>
      <c r="FR100" s="17"/>
      <c r="FS100" s="17"/>
      <c r="FT100" s="17"/>
    </row>
    <row r="101" spans="1:176" s="46" customFormat="1">
      <c r="A101" s="29"/>
      <c r="B101" s="161"/>
      <c r="C101" s="161" t="s">
        <v>102</v>
      </c>
      <c r="D101" s="161" t="s">
        <v>171</v>
      </c>
      <c r="E101" s="164">
        <v>0.53</v>
      </c>
      <c r="F101" s="164">
        <f>F100*E101</f>
        <v>4.1737500000000001</v>
      </c>
      <c r="G101" s="162"/>
      <c r="H101" s="162"/>
      <c r="I101" s="163"/>
      <c r="J101" s="163"/>
      <c r="K101" s="163"/>
      <c r="L101" s="163"/>
      <c r="M101" s="162"/>
      <c r="N101" s="16"/>
      <c r="O101" s="17"/>
      <c r="P101" s="17"/>
      <c r="Q101" s="17"/>
      <c r="R101" s="17"/>
      <c r="S101" s="17"/>
      <c r="T101" s="17"/>
      <c r="U101" s="17"/>
      <c r="V101" s="16"/>
      <c r="W101" s="17"/>
      <c r="X101" s="17"/>
      <c r="Y101" s="17"/>
      <c r="Z101" s="17"/>
      <c r="AA101" s="16"/>
      <c r="AB101" s="17"/>
      <c r="AC101" s="17"/>
      <c r="AD101" s="17"/>
      <c r="AE101" s="17"/>
      <c r="AF101" s="17"/>
      <c r="AG101" s="17"/>
      <c r="AH101" s="17"/>
      <c r="AI101" s="16"/>
      <c r="AJ101" s="17"/>
      <c r="AK101" s="17"/>
      <c r="AL101" s="17"/>
      <c r="AM101" s="17"/>
      <c r="AN101" s="17"/>
      <c r="AO101" s="17"/>
      <c r="AP101" s="17"/>
      <c r="AQ101" s="16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  <c r="BW101" s="17"/>
      <c r="BX101" s="17"/>
      <c r="BY101" s="17"/>
      <c r="BZ101" s="17"/>
      <c r="CA101" s="17"/>
      <c r="CB101" s="17"/>
      <c r="CC101" s="17"/>
      <c r="CD101" s="17"/>
      <c r="CE101" s="17"/>
      <c r="CF101" s="17"/>
      <c r="CG101" s="17"/>
      <c r="CH101" s="17"/>
      <c r="CI101" s="17"/>
      <c r="CJ101" s="17"/>
      <c r="CK101" s="17"/>
      <c r="CL101" s="17"/>
      <c r="CM101" s="17"/>
      <c r="CN101" s="17"/>
      <c r="CO101" s="17"/>
      <c r="CP101" s="17"/>
      <c r="CQ101" s="17"/>
      <c r="CR101" s="17"/>
      <c r="CS101" s="17"/>
      <c r="CT101" s="17"/>
      <c r="CU101" s="17"/>
      <c r="CV101" s="17"/>
      <c r="CW101" s="17"/>
      <c r="CX101" s="17"/>
      <c r="CY101" s="17"/>
      <c r="CZ101" s="17"/>
      <c r="DA101" s="17"/>
      <c r="DB101" s="17"/>
      <c r="DC101" s="17"/>
      <c r="DD101" s="17"/>
      <c r="DE101" s="17"/>
      <c r="DF101" s="17"/>
      <c r="DG101" s="17"/>
      <c r="DH101" s="17"/>
      <c r="DI101" s="17"/>
      <c r="DJ101" s="17"/>
      <c r="DK101" s="17"/>
      <c r="DL101" s="17"/>
      <c r="DM101" s="17"/>
      <c r="DN101" s="17"/>
      <c r="DO101" s="17"/>
      <c r="DP101" s="17"/>
      <c r="DQ101" s="17"/>
      <c r="DR101" s="17"/>
      <c r="DS101" s="17"/>
      <c r="DT101" s="17"/>
      <c r="DU101" s="17"/>
      <c r="DV101" s="17"/>
      <c r="DW101" s="17"/>
      <c r="DX101" s="17"/>
      <c r="DY101" s="17"/>
      <c r="DZ101" s="17"/>
      <c r="EA101" s="17"/>
      <c r="EB101" s="17"/>
      <c r="EC101" s="17"/>
      <c r="ED101" s="17"/>
      <c r="EE101" s="17"/>
      <c r="EF101" s="17"/>
      <c r="EG101" s="17"/>
      <c r="EH101" s="17"/>
      <c r="EI101" s="17"/>
      <c r="EJ101" s="17"/>
      <c r="EK101" s="17"/>
      <c r="EL101" s="17"/>
      <c r="EM101" s="17"/>
      <c r="EN101" s="17"/>
      <c r="EO101" s="17"/>
      <c r="EP101" s="17"/>
      <c r="EQ101" s="17"/>
      <c r="ER101" s="17"/>
      <c r="ES101" s="17"/>
      <c r="ET101" s="17"/>
      <c r="EU101" s="17"/>
      <c r="EV101" s="17"/>
      <c r="EW101" s="17"/>
      <c r="EX101" s="17"/>
      <c r="EY101" s="17"/>
      <c r="EZ101" s="17"/>
      <c r="FA101" s="17"/>
      <c r="FB101" s="17"/>
      <c r="FC101" s="17"/>
      <c r="FD101" s="17"/>
      <c r="FE101" s="17"/>
      <c r="FF101" s="17"/>
      <c r="FG101" s="17"/>
      <c r="FH101" s="17"/>
      <c r="FI101" s="17"/>
      <c r="FJ101" s="17"/>
      <c r="FK101" s="17"/>
      <c r="FL101" s="17"/>
      <c r="FM101" s="17"/>
      <c r="FN101" s="17"/>
      <c r="FO101" s="17"/>
      <c r="FP101" s="17"/>
      <c r="FQ101" s="17"/>
      <c r="FR101" s="17"/>
      <c r="FS101" s="17"/>
      <c r="FT101" s="17"/>
    </row>
    <row r="102" spans="1:176" s="86" customFormat="1" ht="28.5">
      <c r="A102" s="77">
        <v>3</v>
      </c>
      <c r="B102" s="33" t="s">
        <v>202</v>
      </c>
      <c r="C102" s="158" t="s">
        <v>135</v>
      </c>
      <c r="D102" s="158" t="s">
        <v>172</v>
      </c>
      <c r="E102" s="186"/>
      <c r="F102" s="186">
        <v>7.875</v>
      </c>
      <c r="G102" s="158"/>
      <c r="H102" s="158"/>
      <c r="I102" s="158"/>
      <c r="J102" s="158"/>
      <c r="K102" s="159"/>
      <c r="L102" s="159"/>
      <c r="M102" s="159"/>
      <c r="N102" s="16"/>
      <c r="O102" s="17"/>
      <c r="P102" s="17"/>
      <c r="Q102" s="17"/>
      <c r="R102" s="17"/>
      <c r="S102" s="17"/>
      <c r="T102" s="17"/>
      <c r="U102" s="17"/>
      <c r="V102" s="16"/>
      <c r="W102" s="17"/>
      <c r="X102" s="17"/>
      <c r="Y102" s="17"/>
      <c r="Z102" s="17"/>
      <c r="AA102" s="16"/>
      <c r="AB102" s="17"/>
      <c r="AC102" s="17"/>
      <c r="AD102" s="17"/>
      <c r="AE102" s="17"/>
      <c r="AF102" s="17"/>
      <c r="AG102" s="17"/>
      <c r="AH102" s="17"/>
      <c r="AI102" s="16"/>
      <c r="AJ102" s="17"/>
      <c r="AK102" s="17"/>
      <c r="AL102" s="17"/>
      <c r="AM102" s="17"/>
      <c r="AN102" s="17"/>
      <c r="AO102" s="17"/>
      <c r="AP102" s="17"/>
      <c r="AQ102" s="16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  <c r="BW102" s="17"/>
      <c r="BX102" s="17"/>
      <c r="BY102" s="17"/>
      <c r="BZ102" s="17"/>
      <c r="CA102" s="17"/>
      <c r="CB102" s="17"/>
      <c r="CC102" s="17"/>
      <c r="CD102" s="17"/>
      <c r="CE102" s="17"/>
      <c r="CF102" s="17"/>
      <c r="CG102" s="17"/>
      <c r="CH102" s="17"/>
      <c r="CI102" s="17"/>
      <c r="CJ102" s="17"/>
      <c r="CK102" s="17"/>
      <c r="CL102" s="17"/>
      <c r="CM102" s="17"/>
      <c r="CN102" s="17"/>
      <c r="CO102" s="17"/>
      <c r="CP102" s="17"/>
      <c r="CQ102" s="17"/>
      <c r="CR102" s="17"/>
      <c r="CS102" s="17"/>
      <c r="CT102" s="17"/>
      <c r="CU102" s="17"/>
      <c r="CV102" s="17"/>
      <c r="CW102" s="17"/>
      <c r="CX102" s="17"/>
      <c r="CY102" s="17"/>
      <c r="CZ102" s="17"/>
      <c r="DA102" s="17"/>
      <c r="DB102" s="17"/>
      <c r="DC102" s="17"/>
      <c r="DD102" s="17"/>
      <c r="DE102" s="17"/>
      <c r="DF102" s="17"/>
      <c r="DG102" s="17"/>
      <c r="DH102" s="17"/>
      <c r="DI102" s="17"/>
      <c r="DJ102" s="17"/>
      <c r="DK102" s="17"/>
      <c r="DL102" s="17"/>
      <c r="DM102" s="17"/>
      <c r="DN102" s="17"/>
      <c r="DO102" s="17"/>
      <c r="DP102" s="17"/>
      <c r="DQ102" s="17"/>
      <c r="DR102" s="17"/>
      <c r="DS102" s="17"/>
      <c r="DT102" s="17"/>
      <c r="DU102" s="17"/>
      <c r="DV102" s="17"/>
      <c r="DW102" s="17"/>
      <c r="DX102" s="17"/>
      <c r="DY102" s="17"/>
      <c r="DZ102" s="17"/>
      <c r="EA102" s="17"/>
      <c r="EB102" s="17"/>
      <c r="EC102" s="17"/>
      <c r="ED102" s="17"/>
      <c r="EE102" s="17"/>
      <c r="EF102" s="17"/>
      <c r="EG102" s="17"/>
      <c r="EH102" s="17"/>
      <c r="EI102" s="17"/>
      <c r="EJ102" s="17"/>
      <c r="EK102" s="17"/>
      <c r="EL102" s="17"/>
      <c r="EM102" s="17"/>
      <c r="EN102" s="17"/>
      <c r="EO102" s="17"/>
      <c r="EP102" s="17"/>
      <c r="EQ102" s="17"/>
      <c r="ER102" s="17"/>
      <c r="ES102" s="17"/>
      <c r="ET102" s="17"/>
      <c r="EU102" s="17"/>
      <c r="EV102" s="17"/>
      <c r="EW102" s="17"/>
      <c r="EX102" s="17"/>
      <c r="EY102" s="17"/>
      <c r="EZ102" s="17"/>
      <c r="FA102" s="17"/>
      <c r="FB102" s="17"/>
      <c r="FC102" s="17"/>
      <c r="FD102" s="17"/>
      <c r="FE102" s="17"/>
      <c r="FF102" s="17"/>
      <c r="FG102" s="17"/>
      <c r="FH102" s="17"/>
      <c r="FI102" s="17"/>
      <c r="FJ102" s="17"/>
      <c r="FK102" s="17"/>
      <c r="FL102" s="17"/>
      <c r="FM102" s="17"/>
      <c r="FN102" s="17"/>
      <c r="FO102" s="17"/>
      <c r="FP102" s="17"/>
      <c r="FQ102" s="17"/>
      <c r="FR102" s="17"/>
      <c r="FS102" s="17"/>
      <c r="FT102" s="17"/>
    </row>
    <row r="103" spans="1:176" s="78" customFormat="1">
      <c r="A103" s="45">
        <v>4</v>
      </c>
      <c r="B103" s="161" t="s">
        <v>24</v>
      </c>
      <c r="C103" s="161" t="s">
        <v>225</v>
      </c>
      <c r="D103" s="161" t="s">
        <v>170</v>
      </c>
      <c r="E103" s="164"/>
      <c r="F103" s="162">
        <v>1.95</v>
      </c>
      <c r="G103" s="163"/>
      <c r="H103" s="163"/>
      <c r="I103" s="163"/>
      <c r="J103" s="163"/>
      <c r="K103" s="163"/>
      <c r="L103" s="163"/>
      <c r="M103" s="163"/>
      <c r="N103" s="16"/>
      <c r="O103" s="17"/>
      <c r="P103" s="17"/>
      <c r="Q103" s="17"/>
      <c r="R103" s="17"/>
      <c r="S103" s="17"/>
      <c r="T103" s="17"/>
      <c r="U103" s="17"/>
      <c r="V103" s="16"/>
      <c r="W103" s="17"/>
      <c r="X103" s="17"/>
      <c r="Y103" s="17"/>
      <c r="Z103" s="17"/>
      <c r="AA103" s="16"/>
      <c r="AB103" s="17"/>
      <c r="AC103" s="17"/>
      <c r="AD103" s="17"/>
      <c r="AE103" s="17"/>
      <c r="AF103" s="17"/>
      <c r="AG103" s="17"/>
      <c r="AH103" s="17"/>
      <c r="AI103" s="16"/>
      <c r="AJ103" s="17"/>
      <c r="AK103" s="17"/>
      <c r="AL103" s="17"/>
      <c r="AM103" s="17"/>
      <c r="AN103" s="17"/>
      <c r="AO103" s="17"/>
      <c r="AP103" s="17"/>
      <c r="AQ103" s="16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  <c r="BW103" s="17"/>
      <c r="BX103" s="17"/>
      <c r="BY103" s="17"/>
      <c r="BZ103" s="17"/>
      <c r="CA103" s="17"/>
      <c r="CB103" s="17"/>
      <c r="CC103" s="17"/>
      <c r="CD103" s="17"/>
      <c r="CE103" s="17"/>
      <c r="CF103" s="17"/>
      <c r="CG103" s="17"/>
      <c r="CH103" s="17"/>
      <c r="CI103" s="17"/>
      <c r="CJ103" s="17"/>
      <c r="CK103" s="17"/>
      <c r="CL103" s="17"/>
      <c r="CM103" s="17"/>
      <c r="CN103" s="17"/>
      <c r="CO103" s="17"/>
      <c r="CP103" s="17"/>
      <c r="CQ103" s="17"/>
      <c r="CR103" s="17"/>
      <c r="CS103" s="17"/>
      <c r="CT103" s="17"/>
      <c r="CU103" s="17"/>
      <c r="CV103" s="17"/>
      <c r="CW103" s="17"/>
      <c r="CX103" s="17"/>
      <c r="CY103" s="17"/>
      <c r="CZ103" s="17"/>
      <c r="DA103" s="17"/>
      <c r="DB103" s="17"/>
      <c r="DC103" s="17"/>
      <c r="DD103" s="17"/>
      <c r="DE103" s="17"/>
      <c r="DF103" s="17"/>
      <c r="DG103" s="17"/>
      <c r="DH103" s="17"/>
      <c r="DI103" s="17"/>
      <c r="DJ103" s="17"/>
      <c r="DK103" s="17"/>
      <c r="DL103" s="17"/>
      <c r="DM103" s="17"/>
      <c r="DN103" s="17"/>
      <c r="DO103" s="17"/>
      <c r="DP103" s="17"/>
      <c r="DQ103" s="17"/>
      <c r="DR103" s="17"/>
      <c r="DS103" s="17"/>
      <c r="DT103" s="17"/>
      <c r="DU103" s="17"/>
      <c r="DV103" s="17"/>
      <c r="DW103" s="17"/>
      <c r="DX103" s="17"/>
      <c r="DY103" s="17"/>
      <c r="DZ103" s="17"/>
      <c r="EA103" s="17"/>
      <c r="EB103" s="17"/>
      <c r="EC103" s="17"/>
      <c r="ED103" s="17"/>
      <c r="EE103" s="17"/>
      <c r="EF103" s="17"/>
      <c r="EG103" s="17"/>
      <c r="EH103" s="17"/>
      <c r="EI103" s="17"/>
      <c r="EJ103" s="17"/>
      <c r="EK103" s="17"/>
      <c r="EL103" s="17"/>
      <c r="EM103" s="17"/>
      <c r="EN103" s="17"/>
      <c r="EO103" s="17"/>
      <c r="EP103" s="17"/>
      <c r="EQ103" s="17"/>
      <c r="ER103" s="17"/>
      <c r="ES103" s="17"/>
      <c r="ET103" s="17"/>
      <c r="EU103" s="17"/>
      <c r="EV103" s="17"/>
      <c r="EW103" s="17"/>
      <c r="EX103" s="17"/>
      <c r="EY103" s="17"/>
      <c r="EZ103" s="17"/>
      <c r="FA103" s="17"/>
      <c r="FB103" s="17"/>
      <c r="FC103" s="17"/>
      <c r="FD103" s="17"/>
      <c r="FE103" s="17"/>
      <c r="FF103" s="17"/>
      <c r="FG103" s="17"/>
      <c r="FH103" s="17"/>
      <c r="FI103" s="17"/>
      <c r="FJ103" s="17"/>
      <c r="FK103" s="17"/>
      <c r="FL103" s="17"/>
      <c r="FM103" s="17"/>
      <c r="FN103" s="17"/>
      <c r="FO103" s="17"/>
      <c r="FP103" s="17"/>
      <c r="FQ103" s="17"/>
      <c r="FR103" s="17"/>
      <c r="FS103" s="17"/>
      <c r="FT103" s="17"/>
    </row>
    <row r="104" spans="1:176" s="78" customFormat="1">
      <c r="A104" s="45"/>
      <c r="B104" s="292"/>
      <c r="C104" s="161" t="s">
        <v>102</v>
      </c>
      <c r="D104" s="161" t="s">
        <v>171</v>
      </c>
      <c r="E104" s="164">
        <v>0.89</v>
      </c>
      <c r="F104" s="164">
        <f>F103*E104</f>
        <v>1.7355</v>
      </c>
      <c r="G104" s="162"/>
      <c r="H104" s="162"/>
      <c r="I104" s="174"/>
      <c r="J104" s="174"/>
      <c r="K104" s="163"/>
      <c r="L104" s="163"/>
      <c r="M104" s="162"/>
      <c r="N104" s="16"/>
      <c r="O104" s="17"/>
      <c r="P104" s="17"/>
      <c r="Q104" s="17"/>
      <c r="R104" s="17"/>
      <c r="S104" s="17"/>
      <c r="T104" s="17"/>
      <c r="U104" s="17"/>
      <c r="V104" s="16"/>
      <c r="W104" s="17"/>
      <c r="X104" s="17"/>
      <c r="Y104" s="17"/>
      <c r="Z104" s="17"/>
      <c r="AA104" s="16"/>
      <c r="AB104" s="17"/>
      <c r="AC104" s="17"/>
      <c r="AD104" s="17"/>
      <c r="AE104" s="17"/>
      <c r="AF104" s="17"/>
      <c r="AG104" s="17"/>
      <c r="AH104" s="17"/>
      <c r="AI104" s="16"/>
      <c r="AJ104" s="17"/>
      <c r="AK104" s="17"/>
      <c r="AL104" s="17"/>
      <c r="AM104" s="17"/>
      <c r="AN104" s="17"/>
      <c r="AO104" s="17"/>
      <c r="AP104" s="17"/>
      <c r="AQ104" s="16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  <c r="BW104" s="17"/>
      <c r="BX104" s="17"/>
      <c r="BY104" s="17"/>
      <c r="BZ104" s="17"/>
      <c r="CA104" s="17"/>
      <c r="CB104" s="17"/>
      <c r="CC104" s="17"/>
      <c r="CD104" s="17"/>
      <c r="CE104" s="17"/>
      <c r="CF104" s="17"/>
      <c r="CG104" s="17"/>
      <c r="CH104" s="17"/>
      <c r="CI104" s="17"/>
      <c r="CJ104" s="17"/>
      <c r="CK104" s="17"/>
      <c r="CL104" s="17"/>
      <c r="CM104" s="17"/>
      <c r="CN104" s="17"/>
      <c r="CO104" s="17"/>
      <c r="CP104" s="17"/>
      <c r="CQ104" s="17"/>
      <c r="CR104" s="17"/>
      <c r="CS104" s="17"/>
      <c r="CT104" s="17"/>
      <c r="CU104" s="17"/>
      <c r="CV104" s="17"/>
      <c r="CW104" s="17"/>
      <c r="CX104" s="17"/>
      <c r="CY104" s="17"/>
      <c r="CZ104" s="17"/>
      <c r="DA104" s="17"/>
      <c r="DB104" s="17"/>
      <c r="DC104" s="17"/>
      <c r="DD104" s="17"/>
      <c r="DE104" s="17"/>
      <c r="DF104" s="17"/>
      <c r="DG104" s="17"/>
      <c r="DH104" s="17"/>
      <c r="DI104" s="17"/>
      <c r="DJ104" s="17"/>
      <c r="DK104" s="17"/>
      <c r="DL104" s="17"/>
      <c r="DM104" s="17"/>
      <c r="DN104" s="17"/>
      <c r="DO104" s="17"/>
      <c r="DP104" s="17"/>
      <c r="DQ104" s="17"/>
      <c r="DR104" s="17"/>
      <c r="DS104" s="17"/>
      <c r="DT104" s="17"/>
      <c r="DU104" s="17"/>
      <c r="DV104" s="17"/>
      <c r="DW104" s="17"/>
      <c r="DX104" s="17"/>
      <c r="DY104" s="17"/>
      <c r="DZ104" s="17"/>
      <c r="EA104" s="17"/>
      <c r="EB104" s="17"/>
      <c r="EC104" s="17"/>
      <c r="ED104" s="17"/>
      <c r="EE104" s="17"/>
      <c r="EF104" s="17"/>
      <c r="EG104" s="17"/>
      <c r="EH104" s="17"/>
      <c r="EI104" s="17"/>
      <c r="EJ104" s="17"/>
      <c r="EK104" s="17"/>
      <c r="EL104" s="17"/>
      <c r="EM104" s="17"/>
      <c r="EN104" s="17"/>
      <c r="EO104" s="17"/>
      <c r="EP104" s="17"/>
      <c r="EQ104" s="17"/>
      <c r="ER104" s="17"/>
      <c r="ES104" s="17"/>
      <c r="ET104" s="17"/>
      <c r="EU104" s="17"/>
      <c r="EV104" s="17"/>
      <c r="EW104" s="17"/>
      <c r="EX104" s="17"/>
      <c r="EY104" s="17"/>
      <c r="EZ104" s="17"/>
      <c r="FA104" s="17"/>
      <c r="FB104" s="17"/>
      <c r="FC104" s="17"/>
      <c r="FD104" s="17"/>
      <c r="FE104" s="17"/>
      <c r="FF104" s="17"/>
      <c r="FG104" s="17"/>
      <c r="FH104" s="17"/>
      <c r="FI104" s="17"/>
      <c r="FJ104" s="17"/>
      <c r="FK104" s="17"/>
      <c r="FL104" s="17"/>
      <c r="FM104" s="17"/>
      <c r="FN104" s="17"/>
      <c r="FO104" s="17"/>
      <c r="FP104" s="17"/>
      <c r="FQ104" s="17"/>
      <c r="FR104" s="17"/>
      <c r="FS104" s="17"/>
      <c r="FT104" s="17"/>
    </row>
    <row r="105" spans="1:176" s="78" customFormat="1">
      <c r="A105" s="45"/>
      <c r="B105" s="161"/>
      <c r="C105" s="161" t="s">
        <v>66</v>
      </c>
      <c r="D105" s="161" t="s">
        <v>61</v>
      </c>
      <c r="E105" s="164">
        <v>0.37</v>
      </c>
      <c r="F105" s="164">
        <f>F103*E105</f>
        <v>0.72150000000000003</v>
      </c>
      <c r="G105" s="163"/>
      <c r="H105" s="174"/>
      <c r="I105" s="174"/>
      <c r="J105" s="174"/>
      <c r="K105" s="162"/>
      <c r="L105" s="162"/>
      <c r="M105" s="162"/>
      <c r="N105" s="16"/>
      <c r="O105" s="17"/>
      <c r="P105" s="17"/>
      <c r="Q105" s="17"/>
      <c r="R105" s="17"/>
      <c r="S105" s="17"/>
      <c r="T105" s="17"/>
      <c r="U105" s="17"/>
      <c r="V105" s="16"/>
      <c r="W105" s="17"/>
      <c r="X105" s="17"/>
      <c r="Y105" s="17"/>
      <c r="Z105" s="17"/>
      <c r="AA105" s="16"/>
      <c r="AB105" s="17"/>
      <c r="AC105" s="17"/>
      <c r="AD105" s="17"/>
      <c r="AE105" s="17"/>
      <c r="AF105" s="17"/>
      <c r="AG105" s="17"/>
      <c r="AH105" s="17"/>
      <c r="AI105" s="16"/>
      <c r="AJ105" s="17"/>
      <c r="AK105" s="17"/>
      <c r="AL105" s="17"/>
      <c r="AM105" s="17"/>
      <c r="AN105" s="17"/>
      <c r="AO105" s="17"/>
      <c r="AP105" s="17"/>
      <c r="AQ105" s="16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  <c r="BW105" s="17"/>
      <c r="BX105" s="17"/>
      <c r="BY105" s="17"/>
      <c r="BZ105" s="17"/>
      <c r="CA105" s="17"/>
      <c r="CB105" s="17"/>
      <c r="CC105" s="17"/>
      <c r="CD105" s="17"/>
      <c r="CE105" s="17"/>
      <c r="CF105" s="17"/>
      <c r="CG105" s="17"/>
      <c r="CH105" s="17"/>
      <c r="CI105" s="17"/>
      <c r="CJ105" s="17"/>
      <c r="CK105" s="17"/>
      <c r="CL105" s="17"/>
      <c r="CM105" s="17"/>
      <c r="CN105" s="17"/>
      <c r="CO105" s="17"/>
      <c r="CP105" s="17"/>
      <c r="CQ105" s="17"/>
      <c r="CR105" s="17"/>
      <c r="CS105" s="17"/>
      <c r="CT105" s="17"/>
      <c r="CU105" s="17"/>
      <c r="CV105" s="17"/>
      <c r="CW105" s="17"/>
      <c r="CX105" s="17"/>
      <c r="CY105" s="17"/>
      <c r="CZ105" s="17"/>
      <c r="DA105" s="17"/>
      <c r="DB105" s="17"/>
      <c r="DC105" s="17"/>
      <c r="DD105" s="17"/>
      <c r="DE105" s="17"/>
      <c r="DF105" s="17"/>
      <c r="DG105" s="17"/>
      <c r="DH105" s="17"/>
      <c r="DI105" s="17"/>
      <c r="DJ105" s="17"/>
      <c r="DK105" s="17"/>
      <c r="DL105" s="17"/>
      <c r="DM105" s="17"/>
      <c r="DN105" s="17"/>
      <c r="DO105" s="17"/>
      <c r="DP105" s="17"/>
      <c r="DQ105" s="17"/>
      <c r="DR105" s="17"/>
      <c r="DS105" s="17"/>
      <c r="DT105" s="17"/>
      <c r="DU105" s="17"/>
      <c r="DV105" s="17"/>
      <c r="DW105" s="17"/>
      <c r="DX105" s="17"/>
      <c r="DY105" s="17"/>
      <c r="DZ105" s="17"/>
      <c r="EA105" s="17"/>
      <c r="EB105" s="17"/>
      <c r="EC105" s="17"/>
      <c r="ED105" s="17"/>
      <c r="EE105" s="17"/>
      <c r="EF105" s="17"/>
      <c r="EG105" s="17"/>
      <c r="EH105" s="17"/>
      <c r="EI105" s="17"/>
      <c r="EJ105" s="17"/>
      <c r="EK105" s="17"/>
      <c r="EL105" s="17"/>
      <c r="EM105" s="17"/>
      <c r="EN105" s="17"/>
      <c r="EO105" s="17"/>
      <c r="EP105" s="17"/>
      <c r="EQ105" s="17"/>
      <c r="ER105" s="17"/>
      <c r="ES105" s="17"/>
      <c r="ET105" s="17"/>
      <c r="EU105" s="17"/>
      <c r="EV105" s="17"/>
      <c r="EW105" s="17"/>
      <c r="EX105" s="17"/>
      <c r="EY105" s="17"/>
      <c r="EZ105" s="17"/>
      <c r="FA105" s="17"/>
      <c r="FB105" s="17"/>
      <c r="FC105" s="17"/>
      <c r="FD105" s="17"/>
      <c r="FE105" s="17"/>
      <c r="FF105" s="17"/>
      <c r="FG105" s="17"/>
      <c r="FH105" s="17"/>
      <c r="FI105" s="17"/>
      <c r="FJ105" s="17"/>
      <c r="FK105" s="17"/>
      <c r="FL105" s="17"/>
      <c r="FM105" s="17"/>
      <c r="FN105" s="17"/>
      <c r="FO105" s="17"/>
      <c r="FP105" s="17"/>
      <c r="FQ105" s="17"/>
      <c r="FR105" s="17"/>
      <c r="FS105" s="17"/>
      <c r="FT105" s="17"/>
    </row>
    <row r="106" spans="1:176" s="78" customFormat="1">
      <c r="A106" s="45"/>
      <c r="B106" s="161"/>
      <c r="C106" s="161" t="s">
        <v>105</v>
      </c>
      <c r="D106" s="161" t="s">
        <v>170</v>
      </c>
      <c r="E106" s="164">
        <v>1.1499999999999999</v>
      </c>
      <c r="F106" s="164">
        <f>F103*E106</f>
        <v>2.2424999999999997</v>
      </c>
      <c r="G106" s="163"/>
      <c r="H106" s="174"/>
      <c r="I106" s="162"/>
      <c r="J106" s="162"/>
      <c r="K106" s="163"/>
      <c r="L106" s="163"/>
      <c r="M106" s="162"/>
      <c r="N106" s="16"/>
      <c r="O106" s="17"/>
      <c r="P106" s="17"/>
      <c r="Q106" s="17"/>
      <c r="R106" s="17"/>
      <c r="S106" s="17"/>
      <c r="T106" s="17"/>
      <c r="U106" s="17"/>
      <c r="V106" s="16"/>
      <c r="W106" s="17"/>
      <c r="X106" s="17"/>
      <c r="Y106" s="17"/>
      <c r="Z106" s="17"/>
      <c r="AA106" s="16"/>
      <c r="AB106" s="17"/>
      <c r="AC106" s="17"/>
      <c r="AD106" s="17"/>
      <c r="AE106" s="17"/>
      <c r="AF106" s="17"/>
      <c r="AG106" s="17"/>
      <c r="AH106" s="17"/>
      <c r="AI106" s="16"/>
      <c r="AJ106" s="17"/>
      <c r="AK106" s="17"/>
      <c r="AL106" s="17"/>
      <c r="AM106" s="17"/>
      <c r="AN106" s="17"/>
      <c r="AO106" s="17"/>
      <c r="AP106" s="17"/>
      <c r="AQ106" s="16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</row>
    <row r="107" spans="1:176" s="78" customFormat="1">
      <c r="A107" s="29"/>
      <c r="B107" s="161"/>
      <c r="C107" s="161" t="s">
        <v>68</v>
      </c>
      <c r="D107" s="161" t="s">
        <v>61</v>
      </c>
      <c r="E107" s="164">
        <v>0.02</v>
      </c>
      <c r="F107" s="164">
        <f>F103*E107</f>
        <v>3.9E-2</v>
      </c>
      <c r="G107" s="163"/>
      <c r="H107" s="163"/>
      <c r="I107" s="162"/>
      <c r="J107" s="162"/>
      <c r="K107" s="163"/>
      <c r="L107" s="163"/>
      <c r="M107" s="162"/>
      <c r="N107" s="16"/>
      <c r="O107" s="17"/>
      <c r="P107" s="17"/>
      <c r="Q107" s="17"/>
      <c r="R107" s="17"/>
      <c r="S107" s="17"/>
      <c r="T107" s="17"/>
      <c r="U107" s="17"/>
      <c r="V107" s="16"/>
      <c r="W107" s="17"/>
      <c r="X107" s="17"/>
      <c r="Y107" s="17"/>
      <c r="Z107" s="17"/>
      <c r="AA107" s="16"/>
      <c r="AB107" s="17"/>
      <c r="AC107" s="17"/>
      <c r="AD107" s="17"/>
      <c r="AE107" s="17"/>
      <c r="AF107" s="17"/>
      <c r="AG107" s="17"/>
      <c r="AH107" s="17"/>
      <c r="AI107" s="16"/>
      <c r="AJ107" s="17"/>
      <c r="AK107" s="17"/>
      <c r="AL107" s="17"/>
      <c r="AM107" s="17"/>
      <c r="AN107" s="17"/>
      <c r="AO107" s="17"/>
      <c r="AP107" s="17"/>
      <c r="AQ107" s="16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</row>
    <row r="108" spans="1:176" s="86" customFormat="1" ht="30" customHeight="1">
      <c r="A108" s="28">
        <v>5</v>
      </c>
      <c r="B108" s="283" t="s">
        <v>32</v>
      </c>
      <c r="C108" s="158" t="s">
        <v>226</v>
      </c>
      <c r="D108" s="158" t="s">
        <v>170</v>
      </c>
      <c r="E108" s="186"/>
      <c r="F108" s="186">
        <v>2.5499999999999998</v>
      </c>
      <c r="G108" s="187"/>
      <c r="H108" s="187"/>
      <c r="I108" s="187"/>
      <c r="J108" s="187"/>
      <c r="K108" s="187"/>
      <c r="L108" s="187"/>
      <c r="M108" s="187"/>
      <c r="N108" s="16"/>
      <c r="O108" s="17"/>
      <c r="P108" s="17"/>
      <c r="Q108" s="17"/>
      <c r="R108" s="17"/>
      <c r="S108" s="17"/>
      <c r="T108" s="17"/>
      <c r="U108" s="17"/>
      <c r="V108" s="16"/>
      <c r="W108" s="17"/>
      <c r="X108" s="17"/>
      <c r="Y108" s="17"/>
      <c r="Z108" s="17"/>
      <c r="AA108" s="16"/>
      <c r="AB108" s="17"/>
      <c r="AC108" s="17"/>
      <c r="AD108" s="17"/>
      <c r="AE108" s="17"/>
      <c r="AF108" s="17"/>
      <c r="AG108" s="17"/>
      <c r="AH108" s="17"/>
      <c r="AI108" s="16"/>
      <c r="AJ108" s="17"/>
      <c r="AK108" s="17"/>
      <c r="AL108" s="17"/>
      <c r="AM108" s="17"/>
      <c r="AN108" s="17"/>
      <c r="AO108" s="17"/>
      <c r="AP108" s="17"/>
      <c r="AQ108" s="16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</row>
    <row r="109" spans="1:176" s="78" customFormat="1">
      <c r="A109" s="45"/>
      <c r="B109" s="161"/>
      <c r="C109" s="161" t="s">
        <v>102</v>
      </c>
      <c r="D109" s="161" t="s">
        <v>171</v>
      </c>
      <c r="E109" s="164">
        <v>4.46</v>
      </c>
      <c r="F109" s="164">
        <f>F108*E109</f>
        <v>11.372999999999999</v>
      </c>
      <c r="G109" s="162"/>
      <c r="H109" s="161"/>
      <c r="I109" s="163"/>
      <c r="J109" s="163"/>
      <c r="K109" s="163"/>
      <c r="L109" s="163"/>
      <c r="M109" s="162"/>
      <c r="N109" s="16"/>
      <c r="O109" s="17"/>
      <c r="P109" s="17"/>
      <c r="Q109" s="17"/>
      <c r="R109" s="17"/>
      <c r="S109" s="17"/>
      <c r="T109" s="17"/>
      <c r="U109" s="17"/>
      <c r="V109" s="16"/>
      <c r="W109" s="17"/>
      <c r="X109" s="17"/>
      <c r="Y109" s="17"/>
      <c r="Z109" s="17"/>
      <c r="AA109" s="16"/>
      <c r="AB109" s="17"/>
      <c r="AC109" s="17"/>
      <c r="AD109" s="17"/>
      <c r="AE109" s="17"/>
      <c r="AF109" s="17"/>
      <c r="AG109" s="17"/>
      <c r="AH109" s="17"/>
      <c r="AI109" s="16"/>
      <c r="AJ109" s="17"/>
      <c r="AK109" s="17"/>
      <c r="AL109" s="17"/>
      <c r="AM109" s="17"/>
      <c r="AN109" s="17"/>
      <c r="AO109" s="17"/>
      <c r="AP109" s="17"/>
      <c r="AQ109" s="16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/>
      <c r="BZ109" s="17"/>
      <c r="CA109" s="17"/>
      <c r="CB109" s="17"/>
      <c r="CC109" s="17"/>
      <c r="CD109" s="17"/>
      <c r="CE109" s="17"/>
      <c r="CF109" s="17"/>
      <c r="CG109" s="17"/>
      <c r="CH109" s="17"/>
      <c r="CI109" s="17"/>
      <c r="CJ109" s="17"/>
      <c r="CK109" s="17"/>
      <c r="CL109" s="17"/>
      <c r="CM109" s="17"/>
      <c r="CN109" s="17"/>
      <c r="CO109" s="17"/>
      <c r="CP109" s="17"/>
      <c r="CQ109" s="17"/>
      <c r="CR109" s="17"/>
      <c r="CS109" s="17"/>
      <c r="CT109" s="17"/>
      <c r="CU109" s="17"/>
      <c r="CV109" s="17"/>
      <c r="CW109" s="17"/>
      <c r="CX109" s="17"/>
      <c r="CY109" s="17"/>
      <c r="CZ109" s="17"/>
      <c r="DA109" s="17"/>
      <c r="DB109" s="17"/>
      <c r="DC109" s="17"/>
      <c r="DD109" s="17"/>
      <c r="DE109" s="17"/>
      <c r="DF109" s="17"/>
      <c r="DG109" s="17"/>
      <c r="DH109" s="17"/>
      <c r="DI109" s="17"/>
      <c r="DJ109" s="17"/>
      <c r="DK109" s="17"/>
      <c r="DL109" s="17"/>
      <c r="DM109" s="17"/>
      <c r="DN109" s="17"/>
      <c r="DO109" s="17"/>
      <c r="DP109" s="17"/>
      <c r="DQ109" s="17"/>
      <c r="DR109" s="17"/>
      <c r="DS109" s="17"/>
      <c r="DT109" s="17"/>
      <c r="DU109" s="17"/>
      <c r="DV109" s="17"/>
      <c r="DW109" s="17"/>
      <c r="DX109" s="17"/>
      <c r="DY109" s="17"/>
      <c r="DZ109" s="17"/>
      <c r="EA109" s="17"/>
      <c r="EB109" s="17"/>
      <c r="EC109" s="17"/>
      <c r="ED109" s="17"/>
      <c r="EE109" s="17"/>
      <c r="EF109" s="17"/>
      <c r="EG109" s="17"/>
      <c r="EH109" s="17"/>
      <c r="EI109" s="17"/>
      <c r="EJ109" s="17"/>
      <c r="EK109" s="17"/>
      <c r="EL109" s="17"/>
      <c r="EM109" s="17"/>
      <c r="EN109" s="17"/>
      <c r="EO109" s="17"/>
      <c r="EP109" s="17"/>
      <c r="EQ109" s="17"/>
      <c r="ER109" s="17"/>
      <c r="ES109" s="17"/>
      <c r="ET109" s="17"/>
      <c r="EU109" s="17"/>
      <c r="EV109" s="17"/>
      <c r="EW109" s="17"/>
      <c r="EX109" s="17"/>
      <c r="EY109" s="17"/>
      <c r="EZ109" s="17"/>
      <c r="FA109" s="17"/>
      <c r="FB109" s="17"/>
      <c r="FC109" s="17"/>
      <c r="FD109" s="17"/>
      <c r="FE109" s="17"/>
      <c r="FF109" s="17"/>
      <c r="FG109" s="17"/>
      <c r="FH109" s="17"/>
      <c r="FI109" s="17"/>
      <c r="FJ109" s="17"/>
      <c r="FK109" s="17"/>
      <c r="FL109" s="17"/>
      <c r="FM109" s="17"/>
      <c r="FN109" s="17"/>
      <c r="FO109" s="17"/>
      <c r="FP109" s="17"/>
      <c r="FQ109" s="17"/>
      <c r="FR109" s="17"/>
      <c r="FS109" s="17"/>
      <c r="FT109" s="17"/>
    </row>
    <row r="110" spans="1:176" s="78" customFormat="1">
      <c r="A110" s="45"/>
      <c r="B110" s="161"/>
      <c r="C110" s="161" t="s">
        <v>66</v>
      </c>
      <c r="D110" s="161" t="s">
        <v>61</v>
      </c>
      <c r="E110" s="164">
        <v>1.21</v>
      </c>
      <c r="F110" s="164">
        <f>F108*E110</f>
        <v>3.0854999999999997</v>
      </c>
      <c r="G110" s="163"/>
      <c r="H110" s="163"/>
      <c r="I110" s="163"/>
      <c r="J110" s="163"/>
      <c r="K110" s="162"/>
      <c r="L110" s="161"/>
      <c r="M110" s="162"/>
      <c r="N110" s="16"/>
      <c r="O110" s="17"/>
      <c r="P110" s="17"/>
      <c r="Q110" s="17"/>
      <c r="R110" s="17"/>
      <c r="S110" s="17"/>
      <c r="T110" s="17"/>
      <c r="U110" s="17"/>
      <c r="V110" s="16"/>
      <c r="W110" s="17"/>
      <c r="X110" s="17"/>
      <c r="Y110" s="17"/>
      <c r="Z110" s="17"/>
      <c r="AA110" s="16"/>
      <c r="AB110" s="17"/>
      <c r="AC110" s="17"/>
      <c r="AD110" s="17"/>
      <c r="AE110" s="17"/>
      <c r="AF110" s="17"/>
      <c r="AG110" s="17"/>
      <c r="AH110" s="17"/>
      <c r="AI110" s="16"/>
      <c r="AJ110" s="17"/>
      <c r="AK110" s="17"/>
      <c r="AL110" s="17"/>
      <c r="AM110" s="17"/>
      <c r="AN110" s="17"/>
      <c r="AO110" s="17"/>
      <c r="AP110" s="17"/>
      <c r="AQ110" s="16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</row>
    <row r="111" spans="1:176" s="78" customFormat="1">
      <c r="A111" s="45"/>
      <c r="B111" s="297"/>
      <c r="C111" s="161" t="s">
        <v>150</v>
      </c>
      <c r="D111" s="161" t="s">
        <v>170</v>
      </c>
      <c r="E111" s="164">
        <v>1.0149999999999999</v>
      </c>
      <c r="F111" s="164">
        <f>F108*E111</f>
        <v>2.5882499999999995</v>
      </c>
      <c r="G111" s="163"/>
      <c r="H111" s="163"/>
      <c r="I111" s="162"/>
      <c r="J111" s="161"/>
      <c r="K111" s="163"/>
      <c r="L111" s="163"/>
      <c r="M111" s="162"/>
      <c r="N111" s="16"/>
      <c r="O111" s="17"/>
      <c r="P111" s="17"/>
      <c r="Q111" s="17"/>
      <c r="R111" s="17"/>
      <c r="S111" s="17"/>
      <c r="T111" s="17"/>
      <c r="U111" s="17"/>
      <c r="V111" s="16"/>
      <c r="W111" s="17"/>
      <c r="X111" s="17"/>
      <c r="Y111" s="17"/>
      <c r="Z111" s="17"/>
      <c r="AA111" s="16"/>
      <c r="AB111" s="17"/>
      <c r="AC111" s="17"/>
      <c r="AD111" s="17"/>
      <c r="AE111" s="17"/>
      <c r="AF111" s="17"/>
      <c r="AG111" s="17"/>
      <c r="AH111" s="17"/>
      <c r="AI111" s="16"/>
      <c r="AJ111" s="17"/>
      <c r="AK111" s="17"/>
      <c r="AL111" s="17"/>
      <c r="AM111" s="17"/>
      <c r="AN111" s="17"/>
      <c r="AO111" s="17"/>
      <c r="AP111" s="17"/>
      <c r="AQ111" s="16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</row>
    <row r="112" spans="1:176" s="78" customFormat="1">
      <c r="A112" s="45"/>
      <c r="B112" s="161"/>
      <c r="C112" s="161" t="s">
        <v>77</v>
      </c>
      <c r="D112" s="161" t="s">
        <v>173</v>
      </c>
      <c r="E112" s="164">
        <v>1.1599999999999999</v>
      </c>
      <c r="F112" s="164">
        <f>F108*E112</f>
        <v>2.9579999999999997</v>
      </c>
      <c r="G112" s="163"/>
      <c r="H112" s="163"/>
      <c r="I112" s="162"/>
      <c r="J112" s="162"/>
      <c r="K112" s="163"/>
      <c r="L112" s="163"/>
      <c r="M112" s="162"/>
      <c r="N112" s="16"/>
      <c r="O112" s="17"/>
      <c r="P112" s="17"/>
      <c r="Q112" s="17"/>
      <c r="R112" s="17"/>
      <c r="S112" s="17"/>
      <c r="T112" s="17"/>
      <c r="U112" s="17"/>
      <c r="V112" s="16"/>
      <c r="W112" s="17"/>
      <c r="X112" s="17"/>
      <c r="Y112" s="17"/>
      <c r="Z112" s="17"/>
      <c r="AA112" s="16"/>
      <c r="AB112" s="17"/>
      <c r="AC112" s="17"/>
      <c r="AD112" s="17"/>
      <c r="AE112" s="17"/>
      <c r="AF112" s="17"/>
      <c r="AG112" s="17"/>
      <c r="AH112" s="17"/>
      <c r="AI112" s="16"/>
      <c r="AJ112" s="17"/>
      <c r="AK112" s="17"/>
      <c r="AL112" s="17"/>
      <c r="AM112" s="17"/>
      <c r="AN112" s="17"/>
      <c r="AO112" s="17"/>
      <c r="AP112" s="17"/>
      <c r="AQ112" s="16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</row>
    <row r="113" spans="1:176" s="78" customFormat="1">
      <c r="A113" s="45"/>
      <c r="B113" s="161"/>
      <c r="C113" s="161" t="s">
        <v>151</v>
      </c>
      <c r="D113" s="161" t="s">
        <v>170</v>
      </c>
      <c r="E113" s="298">
        <f>0.0157+0.0044+0.00159</f>
        <v>2.1690000000000001E-2</v>
      </c>
      <c r="F113" s="164">
        <f>F108*E113</f>
        <v>5.5309499999999998E-2</v>
      </c>
      <c r="G113" s="163"/>
      <c r="H113" s="163"/>
      <c r="I113" s="162"/>
      <c r="J113" s="162"/>
      <c r="K113" s="163"/>
      <c r="L113" s="163"/>
      <c r="M113" s="162"/>
      <c r="N113" s="16"/>
      <c r="O113" s="17"/>
      <c r="P113" s="17"/>
      <c r="Q113" s="17"/>
      <c r="R113" s="17"/>
      <c r="S113" s="17"/>
      <c r="T113" s="17"/>
      <c r="U113" s="17"/>
      <c r="V113" s="16"/>
      <c r="W113" s="17"/>
      <c r="X113" s="17"/>
      <c r="Y113" s="17"/>
      <c r="Z113" s="17"/>
      <c r="AA113" s="16"/>
      <c r="AB113" s="17"/>
      <c r="AC113" s="17"/>
      <c r="AD113" s="17"/>
      <c r="AE113" s="17"/>
      <c r="AF113" s="17"/>
      <c r="AG113" s="17"/>
      <c r="AH113" s="17"/>
      <c r="AI113" s="16"/>
      <c r="AJ113" s="17"/>
      <c r="AK113" s="17"/>
      <c r="AL113" s="17"/>
      <c r="AM113" s="17"/>
      <c r="AN113" s="17"/>
      <c r="AO113" s="17"/>
      <c r="AP113" s="17"/>
      <c r="AQ113" s="16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</row>
    <row r="114" spans="1:176" s="78" customFormat="1">
      <c r="A114" s="45"/>
      <c r="B114" s="161"/>
      <c r="C114" s="161" t="s">
        <v>244</v>
      </c>
      <c r="D114" s="161" t="s">
        <v>172</v>
      </c>
      <c r="E114" s="299" t="s">
        <v>218</v>
      </c>
      <c r="F114" s="162">
        <v>0.02</v>
      </c>
      <c r="G114" s="163"/>
      <c r="H114" s="163"/>
      <c r="I114" s="207"/>
      <c r="J114" s="162"/>
      <c r="K114" s="163"/>
      <c r="L114" s="163"/>
      <c r="M114" s="162"/>
      <c r="N114" s="16"/>
      <c r="O114" s="17"/>
      <c r="P114" s="17"/>
      <c r="Q114" s="17"/>
      <c r="R114" s="17"/>
      <c r="S114" s="17"/>
      <c r="T114" s="17"/>
      <c r="U114" s="17"/>
      <c r="V114" s="16"/>
      <c r="W114" s="17"/>
      <c r="X114" s="17"/>
      <c r="Y114" s="17"/>
      <c r="Z114" s="17"/>
      <c r="AA114" s="16"/>
      <c r="AB114" s="17"/>
      <c r="AC114" s="17"/>
      <c r="AD114" s="17"/>
      <c r="AE114" s="17"/>
      <c r="AF114" s="17"/>
      <c r="AG114" s="17"/>
      <c r="AH114" s="17"/>
      <c r="AI114" s="16"/>
      <c r="AJ114" s="17"/>
      <c r="AK114" s="17"/>
      <c r="AL114" s="17"/>
      <c r="AM114" s="17"/>
      <c r="AN114" s="17"/>
      <c r="AO114" s="17"/>
      <c r="AP114" s="17"/>
      <c r="AQ114" s="16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</row>
    <row r="115" spans="1:176" s="78" customFormat="1">
      <c r="A115" s="45"/>
      <c r="B115" s="161"/>
      <c r="C115" s="161" t="s">
        <v>245</v>
      </c>
      <c r="D115" s="161" t="s">
        <v>172</v>
      </c>
      <c r="E115" s="299" t="s">
        <v>218</v>
      </c>
      <c r="F115" s="162">
        <v>0.02</v>
      </c>
      <c r="G115" s="163"/>
      <c r="H115" s="163"/>
      <c r="I115" s="207"/>
      <c r="J115" s="162"/>
      <c r="K115" s="163"/>
      <c r="L115" s="163"/>
      <c r="M115" s="162"/>
      <c r="N115" s="16"/>
      <c r="O115" s="17"/>
      <c r="P115" s="17"/>
      <c r="Q115" s="17"/>
      <c r="R115" s="17"/>
      <c r="S115" s="17"/>
      <c r="T115" s="17"/>
      <c r="U115" s="17"/>
      <c r="V115" s="16"/>
      <c r="W115" s="17"/>
      <c r="X115" s="17"/>
      <c r="Y115" s="17"/>
      <c r="Z115" s="17"/>
      <c r="AA115" s="16"/>
      <c r="AB115" s="17"/>
      <c r="AC115" s="17"/>
      <c r="AD115" s="17"/>
      <c r="AE115" s="17"/>
      <c r="AF115" s="17"/>
      <c r="AG115" s="17"/>
      <c r="AH115" s="17"/>
      <c r="AI115" s="16"/>
      <c r="AJ115" s="17"/>
      <c r="AK115" s="17"/>
      <c r="AL115" s="17"/>
      <c r="AM115" s="17"/>
      <c r="AN115" s="17"/>
      <c r="AO115" s="17"/>
      <c r="AP115" s="17"/>
      <c r="AQ115" s="16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</row>
    <row r="116" spans="1:176" s="78" customFormat="1">
      <c r="A116" s="29"/>
      <c r="B116" s="161"/>
      <c r="C116" s="161" t="s">
        <v>68</v>
      </c>
      <c r="D116" s="161" t="s">
        <v>61</v>
      </c>
      <c r="E116" s="164">
        <v>0.31</v>
      </c>
      <c r="F116" s="164">
        <f>F108*E116</f>
        <v>0.79049999999999998</v>
      </c>
      <c r="G116" s="163"/>
      <c r="H116" s="163"/>
      <c r="I116" s="162"/>
      <c r="J116" s="162"/>
      <c r="K116" s="163"/>
      <c r="L116" s="163"/>
      <c r="M116" s="162"/>
      <c r="N116" s="16"/>
      <c r="O116" s="17"/>
      <c r="P116" s="17"/>
      <c r="Q116" s="17"/>
      <c r="R116" s="17"/>
      <c r="S116" s="17"/>
      <c r="T116" s="17"/>
      <c r="U116" s="17"/>
      <c r="V116" s="16"/>
      <c r="W116" s="17"/>
      <c r="X116" s="17"/>
      <c r="Y116" s="17"/>
      <c r="Z116" s="17"/>
      <c r="AA116" s="16"/>
      <c r="AB116" s="17"/>
      <c r="AC116" s="17"/>
      <c r="AD116" s="17"/>
      <c r="AE116" s="17"/>
      <c r="AF116" s="17"/>
      <c r="AG116" s="17"/>
      <c r="AH116" s="17"/>
      <c r="AI116" s="16"/>
      <c r="AJ116" s="17"/>
      <c r="AK116" s="17"/>
      <c r="AL116" s="17"/>
      <c r="AM116" s="17"/>
      <c r="AN116" s="17"/>
      <c r="AO116" s="17"/>
      <c r="AP116" s="17"/>
      <c r="AQ116" s="16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</row>
    <row r="117" spans="1:176" s="46" customFormat="1" ht="17.25" customHeight="1">
      <c r="A117" s="47">
        <v>6</v>
      </c>
      <c r="B117" s="161" t="s">
        <v>33</v>
      </c>
      <c r="C117" s="161" t="s">
        <v>227</v>
      </c>
      <c r="D117" s="161" t="s">
        <v>172</v>
      </c>
      <c r="E117" s="161"/>
      <c r="F117" s="161">
        <v>0.92230000000000001</v>
      </c>
      <c r="G117" s="163"/>
      <c r="H117" s="163"/>
      <c r="I117" s="163"/>
      <c r="J117" s="163"/>
      <c r="K117" s="162"/>
      <c r="L117" s="161"/>
      <c r="M117" s="162"/>
      <c r="N117" s="16"/>
      <c r="O117" s="17"/>
      <c r="P117" s="17"/>
      <c r="Q117" s="17"/>
      <c r="R117" s="17"/>
      <c r="S117" s="17"/>
      <c r="T117" s="17"/>
      <c r="U117" s="17"/>
      <c r="V117" s="16"/>
      <c r="W117" s="17"/>
      <c r="X117" s="17"/>
      <c r="Y117" s="17"/>
      <c r="Z117" s="17"/>
      <c r="AA117" s="16"/>
      <c r="AB117" s="17"/>
      <c r="AC117" s="17"/>
      <c r="AD117" s="17"/>
      <c r="AE117" s="17"/>
      <c r="AF117" s="17"/>
      <c r="AG117" s="17"/>
      <c r="AH117" s="17"/>
      <c r="AI117" s="16"/>
      <c r="AJ117" s="17"/>
      <c r="AK117" s="17"/>
      <c r="AL117" s="17"/>
      <c r="AM117" s="17"/>
      <c r="AN117" s="17"/>
      <c r="AO117" s="17"/>
      <c r="AP117" s="17"/>
      <c r="AQ117" s="16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</row>
    <row r="118" spans="1:176" s="46" customFormat="1">
      <c r="A118" s="45"/>
      <c r="B118" s="161"/>
      <c r="C118" s="161" t="s">
        <v>102</v>
      </c>
      <c r="D118" s="161" t="s">
        <v>171</v>
      </c>
      <c r="E118" s="164">
        <v>24.6</v>
      </c>
      <c r="F118" s="164">
        <f>F117*E118</f>
        <v>22.688580000000002</v>
      </c>
      <c r="G118" s="162"/>
      <c r="H118" s="162"/>
      <c r="I118" s="174"/>
      <c r="J118" s="174"/>
      <c r="K118" s="174"/>
      <c r="L118" s="174"/>
      <c r="M118" s="162"/>
      <c r="N118" s="16"/>
      <c r="O118" s="17"/>
      <c r="P118" s="17"/>
      <c r="Q118" s="17"/>
      <c r="R118" s="17"/>
      <c r="S118" s="17"/>
      <c r="T118" s="17"/>
      <c r="U118" s="17"/>
      <c r="V118" s="16"/>
      <c r="W118" s="17"/>
      <c r="X118" s="17"/>
      <c r="Y118" s="17"/>
      <c r="Z118" s="17"/>
      <c r="AA118" s="16"/>
      <c r="AB118" s="17"/>
      <c r="AC118" s="17"/>
      <c r="AD118" s="17"/>
      <c r="AE118" s="17"/>
      <c r="AF118" s="17"/>
      <c r="AG118" s="17"/>
      <c r="AH118" s="17"/>
      <c r="AI118" s="16"/>
      <c r="AJ118" s="17"/>
      <c r="AK118" s="17"/>
      <c r="AL118" s="17"/>
      <c r="AM118" s="17"/>
      <c r="AN118" s="17"/>
      <c r="AO118" s="17"/>
      <c r="AP118" s="17"/>
      <c r="AQ118" s="16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</row>
    <row r="119" spans="1:176" s="46" customFormat="1">
      <c r="A119" s="45"/>
      <c r="B119" s="161"/>
      <c r="C119" s="161" t="s">
        <v>66</v>
      </c>
      <c r="D119" s="161" t="s">
        <v>61</v>
      </c>
      <c r="E119" s="164">
        <v>0.95</v>
      </c>
      <c r="F119" s="164">
        <f>F117*E119</f>
        <v>0.87618499999999999</v>
      </c>
      <c r="G119" s="163"/>
      <c r="H119" s="174"/>
      <c r="I119" s="174"/>
      <c r="J119" s="174"/>
      <c r="K119" s="162"/>
      <c r="L119" s="162"/>
      <c r="M119" s="162"/>
      <c r="N119" s="16"/>
      <c r="O119" s="17"/>
      <c r="P119" s="17"/>
      <c r="Q119" s="17"/>
      <c r="R119" s="17"/>
      <c r="S119" s="17"/>
      <c r="T119" s="17"/>
      <c r="U119" s="17"/>
      <c r="V119" s="16"/>
      <c r="W119" s="17"/>
      <c r="X119" s="17"/>
      <c r="Y119" s="17"/>
      <c r="Z119" s="17"/>
      <c r="AA119" s="16"/>
      <c r="AB119" s="17"/>
      <c r="AC119" s="17"/>
      <c r="AD119" s="17"/>
      <c r="AE119" s="17"/>
      <c r="AF119" s="17"/>
      <c r="AG119" s="17"/>
      <c r="AH119" s="17"/>
      <c r="AI119" s="16"/>
      <c r="AJ119" s="17"/>
      <c r="AK119" s="17"/>
      <c r="AL119" s="17"/>
      <c r="AM119" s="17"/>
      <c r="AN119" s="17"/>
      <c r="AO119" s="17"/>
      <c r="AP119" s="17"/>
      <c r="AQ119" s="16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</row>
    <row r="120" spans="1:176" s="46" customFormat="1">
      <c r="A120" s="47"/>
      <c r="B120" s="297" t="s">
        <v>212</v>
      </c>
      <c r="C120" s="161" t="s">
        <v>265</v>
      </c>
      <c r="D120" s="161" t="s">
        <v>175</v>
      </c>
      <c r="E120" s="161">
        <v>0.59</v>
      </c>
      <c r="F120" s="164">
        <f>F117*E120</f>
        <v>0.544157</v>
      </c>
      <c r="G120" s="163"/>
      <c r="H120" s="174"/>
      <c r="I120" s="162"/>
      <c r="J120" s="162"/>
      <c r="K120" s="162"/>
      <c r="L120" s="162"/>
      <c r="M120" s="162"/>
      <c r="N120" s="16"/>
      <c r="O120" s="17"/>
      <c r="P120" s="17"/>
      <c r="Q120" s="17"/>
      <c r="R120" s="17"/>
      <c r="S120" s="17"/>
      <c r="T120" s="17"/>
      <c r="U120" s="17"/>
      <c r="V120" s="16"/>
      <c r="W120" s="17"/>
      <c r="X120" s="17"/>
      <c r="Y120" s="17"/>
      <c r="Z120" s="17"/>
      <c r="AA120" s="16"/>
      <c r="AB120" s="17"/>
      <c r="AC120" s="17"/>
      <c r="AD120" s="17"/>
      <c r="AE120" s="17"/>
      <c r="AF120" s="17"/>
      <c r="AG120" s="17"/>
      <c r="AH120" s="17"/>
      <c r="AI120" s="16"/>
      <c r="AJ120" s="17"/>
      <c r="AK120" s="17"/>
      <c r="AL120" s="17"/>
      <c r="AM120" s="17"/>
      <c r="AN120" s="17"/>
      <c r="AO120" s="17"/>
      <c r="AP120" s="17"/>
      <c r="AQ120" s="16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</row>
    <row r="121" spans="1:176" s="46" customFormat="1">
      <c r="A121" s="47"/>
      <c r="B121" s="297" t="s">
        <v>213</v>
      </c>
      <c r="C121" s="161" t="s">
        <v>157</v>
      </c>
      <c r="D121" s="161" t="s">
        <v>175</v>
      </c>
      <c r="E121" s="161">
        <v>1.22</v>
      </c>
      <c r="F121" s="164">
        <f>F117*E121</f>
        <v>1.1252059999999999</v>
      </c>
      <c r="G121" s="163"/>
      <c r="H121" s="174"/>
      <c r="I121" s="162"/>
      <c r="J121" s="162"/>
      <c r="K121" s="162"/>
      <c r="L121" s="162"/>
      <c r="M121" s="162"/>
      <c r="N121" s="16"/>
      <c r="O121" s="17"/>
      <c r="P121" s="17"/>
      <c r="Q121" s="17"/>
      <c r="R121" s="17"/>
      <c r="S121" s="17"/>
      <c r="T121" s="17"/>
      <c r="U121" s="17"/>
      <c r="V121" s="16"/>
      <c r="W121" s="17"/>
      <c r="X121" s="17"/>
      <c r="Y121" s="17"/>
      <c r="Z121" s="17"/>
      <c r="AA121" s="16"/>
      <c r="AB121" s="17"/>
      <c r="AC121" s="17"/>
      <c r="AD121" s="17"/>
      <c r="AE121" s="17"/>
      <c r="AF121" s="17"/>
      <c r="AG121" s="17"/>
      <c r="AH121" s="17"/>
      <c r="AI121" s="16"/>
      <c r="AJ121" s="17"/>
      <c r="AK121" s="17"/>
      <c r="AL121" s="17"/>
      <c r="AM121" s="17"/>
      <c r="AN121" s="17"/>
      <c r="AO121" s="17"/>
      <c r="AP121" s="17"/>
      <c r="AQ121" s="16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</row>
    <row r="122" spans="1:176" s="46" customFormat="1">
      <c r="A122" s="47"/>
      <c r="B122" s="161"/>
      <c r="C122" s="161" t="s">
        <v>158</v>
      </c>
      <c r="D122" s="161" t="s">
        <v>172</v>
      </c>
      <c r="E122" s="162">
        <v>1</v>
      </c>
      <c r="F122" s="164">
        <f>F117*E122</f>
        <v>0.92230000000000001</v>
      </c>
      <c r="G122" s="163"/>
      <c r="H122" s="174"/>
      <c r="I122" s="162"/>
      <c r="J122" s="162"/>
      <c r="K122" s="174"/>
      <c r="L122" s="174"/>
      <c r="M122" s="207"/>
      <c r="N122" s="16"/>
      <c r="O122" s="17"/>
      <c r="P122" s="17"/>
      <c r="Q122" s="17"/>
      <c r="R122" s="17"/>
      <c r="S122" s="17"/>
      <c r="T122" s="17"/>
      <c r="U122" s="17"/>
      <c r="V122" s="16"/>
      <c r="W122" s="17"/>
      <c r="X122" s="17"/>
      <c r="Y122" s="17"/>
      <c r="Z122" s="17"/>
      <c r="AA122" s="16"/>
      <c r="AB122" s="17"/>
      <c r="AC122" s="17"/>
      <c r="AD122" s="17"/>
      <c r="AE122" s="17"/>
      <c r="AF122" s="17"/>
      <c r="AG122" s="17"/>
      <c r="AH122" s="17"/>
      <c r="AI122" s="16"/>
      <c r="AJ122" s="17"/>
      <c r="AK122" s="17"/>
      <c r="AL122" s="17"/>
      <c r="AM122" s="17"/>
      <c r="AN122" s="17"/>
      <c r="AO122" s="17"/>
      <c r="AP122" s="17"/>
      <c r="AQ122" s="16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</row>
    <row r="123" spans="1:176" s="46" customFormat="1">
      <c r="A123" s="47"/>
      <c r="B123" s="161"/>
      <c r="C123" s="161" t="s">
        <v>108</v>
      </c>
      <c r="D123" s="161" t="s">
        <v>179</v>
      </c>
      <c r="E123" s="161">
        <v>0.2</v>
      </c>
      <c r="F123" s="164">
        <f>F117*E123</f>
        <v>0.18446000000000001</v>
      </c>
      <c r="G123" s="163"/>
      <c r="H123" s="174"/>
      <c r="I123" s="162"/>
      <c r="J123" s="162"/>
      <c r="K123" s="174"/>
      <c r="L123" s="174"/>
      <c r="M123" s="162"/>
      <c r="N123" s="16"/>
      <c r="O123" s="17"/>
      <c r="P123" s="17"/>
      <c r="Q123" s="17"/>
      <c r="R123" s="17"/>
      <c r="S123" s="17"/>
      <c r="T123" s="17"/>
      <c r="U123" s="17"/>
      <c r="V123" s="16"/>
      <c r="W123" s="17"/>
      <c r="X123" s="17"/>
      <c r="Y123" s="17"/>
      <c r="Z123" s="17"/>
      <c r="AA123" s="16"/>
      <c r="AB123" s="17"/>
      <c r="AC123" s="17"/>
      <c r="AD123" s="17"/>
      <c r="AE123" s="17"/>
      <c r="AF123" s="17"/>
      <c r="AG123" s="17"/>
      <c r="AH123" s="17"/>
      <c r="AI123" s="16"/>
      <c r="AJ123" s="17"/>
      <c r="AK123" s="17"/>
      <c r="AL123" s="17"/>
      <c r="AM123" s="17"/>
      <c r="AN123" s="17"/>
      <c r="AO123" s="17"/>
      <c r="AP123" s="17"/>
      <c r="AQ123" s="16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</row>
    <row r="124" spans="1:176" s="46" customFormat="1">
      <c r="A124" s="45"/>
      <c r="B124" s="161"/>
      <c r="C124" s="161" t="s">
        <v>160</v>
      </c>
      <c r="D124" s="161" t="s">
        <v>179</v>
      </c>
      <c r="E124" s="164">
        <v>20.399999999999999</v>
      </c>
      <c r="F124" s="164">
        <f>F117*E124</f>
        <v>18.814919999999997</v>
      </c>
      <c r="G124" s="163"/>
      <c r="H124" s="174"/>
      <c r="I124" s="162"/>
      <c r="J124" s="162"/>
      <c r="K124" s="174"/>
      <c r="L124" s="174"/>
      <c r="M124" s="162"/>
      <c r="N124" s="16"/>
      <c r="O124" s="17"/>
      <c r="P124" s="17"/>
      <c r="Q124" s="17"/>
      <c r="R124" s="17"/>
      <c r="S124" s="17"/>
      <c r="T124" s="17"/>
      <c r="U124" s="17"/>
      <c r="V124" s="16"/>
      <c r="W124" s="17"/>
      <c r="X124" s="17"/>
      <c r="Y124" s="17"/>
      <c r="Z124" s="17"/>
      <c r="AA124" s="16"/>
      <c r="AB124" s="17"/>
      <c r="AC124" s="17"/>
      <c r="AD124" s="17"/>
      <c r="AE124" s="17"/>
      <c r="AF124" s="17"/>
      <c r="AG124" s="17"/>
      <c r="AH124" s="17"/>
      <c r="AI124" s="16"/>
      <c r="AJ124" s="17"/>
      <c r="AK124" s="17"/>
      <c r="AL124" s="17"/>
      <c r="AM124" s="17"/>
      <c r="AN124" s="17"/>
      <c r="AO124" s="17"/>
      <c r="AP124" s="17"/>
      <c r="AQ124" s="16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</row>
    <row r="125" spans="1:176" s="46" customFormat="1">
      <c r="A125" s="29"/>
      <c r="B125" s="161"/>
      <c r="C125" s="161" t="s">
        <v>68</v>
      </c>
      <c r="D125" s="161" t="s">
        <v>61</v>
      </c>
      <c r="E125" s="164">
        <v>2.78</v>
      </c>
      <c r="F125" s="164">
        <f>F117*E125</f>
        <v>2.5639939999999997</v>
      </c>
      <c r="G125" s="163"/>
      <c r="H125" s="174"/>
      <c r="I125" s="162"/>
      <c r="J125" s="162"/>
      <c r="K125" s="174"/>
      <c r="L125" s="174"/>
      <c r="M125" s="162"/>
      <c r="N125" s="16"/>
      <c r="O125" s="17"/>
      <c r="P125" s="17"/>
      <c r="Q125" s="17"/>
      <c r="R125" s="17"/>
      <c r="S125" s="17"/>
      <c r="T125" s="17"/>
      <c r="U125" s="17"/>
      <c r="V125" s="16"/>
      <c r="W125" s="17"/>
      <c r="X125" s="17"/>
      <c r="Y125" s="17"/>
      <c r="Z125" s="17"/>
      <c r="AA125" s="16"/>
      <c r="AB125" s="17"/>
      <c r="AC125" s="17"/>
      <c r="AD125" s="17"/>
      <c r="AE125" s="17"/>
      <c r="AF125" s="17"/>
      <c r="AG125" s="17"/>
      <c r="AH125" s="17"/>
      <c r="AI125" s="16"/>
      <c r="AJ125" s="17"/>
      <c r="AK125" s="17"/>
      <c r="AL125" s="17"/>
      <c r="AM125" s="17"/>
      <c r="AN125" s="17"/>
      <c r="AO125" s="17"/>
      <c r="AP125" s="17"/>
      <c r="AQ125" s="16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</row>
    <row r="126" spans="1:176" s="140" customFormat="1" ht="28.5">
      <c r="A126" s="27">
        <v>7</v>
      </c>
      <c r="B126" s="176" t="s">
        <v>34</v>
      </c>
      <c r="C126" s="158" t="s">
        <v>228</v>
      </c>
      <c r="D126" s="176" t="s">
        <v>172</v>
      </c>
      <c r="E126" s="300"/>
      <c r="F126" s="300">
        <f>F117</f>
        <v>0.92230000000000001</v>
      </c>
      <c r="G126" s="294"/>
      <c r="H126" s="294"/>
      <c r="I126" s="294"/>
      <c r="J126" s="294"/>
      <c r="K126" s="294"/>
      <c r="L126" s="294"/>
      <c r="M126" s="294"/>
      <c r="N126" s="16"/>
      <c r="O126" s="17"/>
      <c r="P126" s="17"/>
      <c r="Q126" s="17"/>
      <c r="R126" s="17"/>
      <c r="S126" s="17"/>
      <c r="T126" s="17"/>
      <c r="U126" s="17"/>
      <c r="V126" s="16"/>
      <c r="W126" s="17"/>
      <c r="X126" s="17"/>
      <c r="Y126" s="17"/>
      <c r="Z126" s="17"/>
      <c r="AA126" s="16"/>
      <c r="AB126" s="17"/>
      <c r="AC126" s="17"/>
      <c r="AD126" s="17"/>
      <c r="AE126" s="17"/>
      <c r="AF126" s="17"/>
      <c r="AG126" s="17"/>
      <c r="AH126" s="17"/>
      <c r="AI126" s="16"/>
      <c r="AJ126" s="17"/>
      <c r="AK126" s="17"/>
      <c r="AL126" s="17"/>
      <c r="AM126" s="17"/>
      <c r="AN126" s="17"/>
      <c r="AO126" s="17"/>
      <c r="AP126" s="17"/>
      <c r="AQ126" s="16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</row>
    <row r="127" spans="1:176" s="97" customFormat="1">
      <c r="A127" s="45"/>
      <c r="B127" s="161"/>
      <c r="C127" s="161" t="s">
        <v>102</v>
      </c>
      <c r="D127" s="161" t="s">
        <v>171</v>
      </c>
      <c r="E127" s="164">
        <v>33.200000000000003</v>
      </c>
      <c r="F127" s="162">
        <f>F126*E127</f>
        <v>30.620360000000002</v>
      </c>
      <c r="G127" s="162"/>
      <c r="H127" s="162"/>
      <c r="I127" s="174"/>
      <c r="J127" s="174"/>
      <c r="K127" s="174"/>
      <c r="L127" s="174"/>
      <c r="M127" s="162"/>
      <c r="N127" s="16"/>
      <c r="O127" s="17"/>
      <c r="P127" s="17"/>
      <c r="Q127" s="17"/>
      <c r="R127" s="17"/>
      <c r="S127" s="17"/>
      <c r="T127" s="17"/>
      <c r="U127" s="17"/>
      <c r="V127" s="16"/>
      <c r="W127" s="17"/>
      <c r="X127" s="17"/>
      <c r="Y127" s="17"/>
      <c r="Z127" s="17"/>
      <c r="AA127" s="16"/>
      <c r="AB127" s="17"/>
      <c r="AC127" s="17"/>
      <c r="AD127" s="17"/>
      <c r="AE127" s="17"/>
      <c r="AF127" s="17"/>
      <c r="AG127" s="17"/>
      <c r="AH127" s="17"/>
      <c r="AI127" s="16"/>
      <c r="AJ127" s="17"/>
      <c r="AK127" s="17"/>
      <c r="AL127" s="17"/>
      <c r="AM127" s="17"/>
      <c r="AN127" s="17"/>
      <c r="AO127" s="17"/>
      <c r="AP127" s="17"/>
      <c r="AQ127" s="16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</row>
    <row r="128" spans="1:176" s="97" customFormat="1">
      <c r="A128" s="45"/>
      <c r="B128" s="161"/>
      <c r="C128" s="161" t="s">
        <v>66</v>
      </c>
      <c r="D128" s="161" t="s">
        <v>61</v>
      </c>
      <c r="E128" s="164">
        <v>9.61</v>
      </c>
      <c r="F128" s="164">
        <f>F126*E128</f>
        <v>8.8633030000000002</v>
      </c>
      <c r="G128" s="163"/>
      <c r="H128" s="174"/>
      <c r="I128" s="174"/>
      <c r="J128" s="174"/>
      <c r="K128" s="162"/>
      <c r="L128" s="162"/>
      <c r="M128" s="162"/>
      <c r="N128" s="16"/>
      <c r="O128" s="17"/>
      <c r="P128" s="17"/>
      <c r="Q128" s="17"/>
      <c r="R128" s="17"/>
      <c r="S128" s="17"/>
      <c r="T128" s="17"/>
      <c r="U128" s="17"/>
      <c r="V128" s="16"/>
      <c r="W128" s="17"/>
      <c r="X128" s="17"/>
      <c r="Y128" s="17"/>
      <c r="Z128" s="17"/>
      <c r="AA128" s="16"/>
      <c r="AB128" s="17"/>
      <c r="AC128" s="17"/>
      <c r="AD128" s="17"/>
      <c r="AE128" s="17"/>
      <c r="AF128" s="17"/>
      <c r="AG128" s="17"/>
      <c r="AH128" s="17"/>
      <c r="AI128" s="16"/>
      <c r="AJ128" s="17"/>
      <c r="AK128" s="17"/>
      <c r="AL128" s="17"/>
      <c r="AM128" s="17"/>
      <c r="AN128" s="17"/>
      <c r="AO128" s="17"/>
      <c r="AP128" s="17"/>
      <c r="AQ128" s="16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</row>
    <row r="129" spans="1:176" s="97" customFormat="1">
      <c r="A129" s="45"/>
      <c r="B129" s="161"/>
      <c r="C129" s="161" t="s">
        <v>162</v>
      </c>
      <c r="D129" s="161" t="s">
        <v>181</v>
      </c>
      <c r="E129" s="164">
        <v>20</v>
      </c>
      <c r="F129" s="164">
        <f>F126*E129</f>
        <v>18.446000000000002</v>
      </c>
      <c r="G129" s="163"/>
      <c r="H129" s="174"/>
      <c r="I129" s="162"/>
      <c r="J129" s="162"/>
      <c r="K129" s="174"/>
      <c r="L129" s="174"/>
      <c r="M129" s="162"/>
      <c r="N129" s="16"/>
      <c r="O129" s="17"/>
      <c r="P129" s="17"/>
      <c r="Q129" s="17"/>
      <c r="R129" s="17"/>
      <c r="S129" s="17"/>
      <c r="T129" s="17"/>
      <c r="U129" s="17"/>
      <c r="V129" s="16"/>
      <c r="W129" s="17"/>
      <c r="X129" s="17"/>
      <c r="Y129" s="17"/>
      <c r="Z129" s="17"/>
      <c r="AA129" s="16"/>
      <c r="AB129" s="17"/>
      <c r="AC129" s="17"/>
      <c r="AD129" s="17"/>
      <c r="AE129" s="17"/>
      <c r="AF129" s="17"/>
      <c r="AG129" s="17"/>
      <c r="AH129" s="17"/>
      <c r="AI129" s="16"/>
      <c r="AJ129" s="17"/>
      <c r="AK129" s="17"/>
      <c r="AL129" s="17"/>
      <c r="AM129" s="17"/>
      <c r="AN129" s="17"/>
      <c r="AO129" s="17"/>
      <c r="AP129" s="17"/>
      <c r="AQ129" s="16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</row>
    <row r="130" spans="1:176" s="97" customFormat="1">
      <c r="A130" s="29"/>
      <c r="B130" s="161"/>
      <c r="C130" s="161" t="s">
        <v>68</v>
      </c>
      <c r="D130" s="161" t="s">
        <v>61</v>
      </c>
      <c r="E130" s="164">
        <v>0.09</v>
      </c>
      <c r="F130" s="164">
        <f>F126*E130</f>
        <v>8.3006999999999997E-2</v>
      </c>
      <c r="G130" s="163"/>
      <c r="H130" s="174"/>
      <c r="I130" s="162"/>
      <c r="J130" s="162"/>
      <c r="K130" s="174"/>
      <c r="L130" s="174"/>
      <c r="M130" s="162"/>
      <c r="N130" s="16"/>
      <c r="O130" s="17"/>
      <c r="P130" s="17"/>
      <c r="Q130" s="17"/>
      <c r="R130" s="17"/>
      <c r="S130" s="17"/>
      <c r="T130" s="17"/>
      <c r="U130" s="17"/>
      <c r="V130" s="16"/>
      <c r="W130" s="17"/>
      <c r="X130" s="17"/>
      <c r="Y130" s="17"/>
      <c r="Z130" s="17"/>
      <c r="AA130" s="16"/>
      <c r="AB130" s="17"/>
      <c r="AC130" s="17"/>
      <c r="AD130" s="17"/>
      <c r="AE130" s="17"/>
      <c r="AF130" s="17"/>
      <c r="AG130" s="17"/>
      <c r="AH130" s="17"/>
      <c r="AI130" s="16"/>
      <c r="AJ130" s="17"/>
      <c r="AK130" s="17"/>
      <c r="AL130" s="17"/>
      <c r="AM130" s="17"/>
      <c r="AN130" s="17"/>
      <c r="AO130" s="17"/>
      <c r="AP130" s="17"/>
      <c r="AQ130" s="16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</row>
    <row r="131" spans="1:176" s="46" customFormat="1" ht="29.25">
      <c r="A131" s="47">
        <v>8</v>
      </c>
      <c r="B131" s="282" t="s">
        <v>38</v>
      </c>
      <c r="C131" s="176" t="s">
        <v>229</v>
      </c>
      <c r="D131" s="161" t="s">
        <v>170</v>
      </c>
      <c r="E131" s="161"/>
      <c r="F131" s="162">
        <v>1.1000000000000001</v>
      </c>
      <c r="G131" s="179"/>
      <c r="H131" s="179"/>
      <c r="I131" s="179"/>
      <c r="J131" s="179"/>
      <c r="K131" s="179"/>
      <c r="L131" s="179"/>
      <c r="M131" s="179"/>
      <c r="N131" s="16"/>
      <c r="O131" s="17"/>
      <c r="P131" s="17"/>
      <c r="Q131" s="17"/>
      <c r="R131" s="17"/>
      <c r="S131" s="17"/>
      <c r="T131" s="17"/>
      <c r="U131" s="17"/>
      <c r="V131" s="16"/>
      <c r="W131" s="17"/>
      <c r="X131" s="17"/>
      <c r="Y131" s="17"/>
      <c r="Z131" s="17"/>
      <c r="AA131" s="16"/>
      <c r="AB131" s="17"/>
      <c r="AC131" s="17"/>
      <c r="AD131" s="17"/>
      <c r="AE131" s="17"/>
      <c r="AF131" s="17"/>
      <c r="AG131" s="17"/>
      <c r="AH131" s="17"/>
      <c r="AI131" s="16"/>
      <c r="AJ131" s="17"/>
      <c r="AK131" s="17"/>
      <c r="AL131" s="17"/>
      <c r="AM131" s="17"/>
      <c r="AN131" s="17"/>
      <c r="AO131" s="17"/>
      <c r="AP131" s="17"/>
      <c r="AQ131" s="16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</row>
    <row r="132" spans="1:176" s="46" customFormat="1">
      <c r="A132" s="45"/>
      <c r="B132" s="161"/>
      <c r="C132" s="161" t="s">
        <v>102</v>
      </c>
      <c r="D132" s="161" t="s">
        <v>171</v>
      </c>
      <c r="E132" s="164">
        <v>23.8</v>
      </c>
      <c r="F132" s="162">
        <f>F131*E132</f>
        <v>26.180000000000003</v>
      </c>
      <c r="G132" s="162"/>
      <c r="H132" s="161"/>
      <c r="I132" s="179"/>
      <c r="J132" s="179"/>
      <c r="K132" s="179"/>
      <c r="L132" s="179"/>
      <c r="M132" s="162"/>
      <c r="N132" s="16"/>
      <c r="O132" s="17"/>
      <c r="P132" s="17"/>
      <c r="Q132" s="17"/>
      <c r="R132" s="17"/>
      <c r="S132" s="17"/>
      <c r="T132" s="17"/>
      <c r="U132" s="17"/>
      <c r="V132" s="16"/>
      <c r="W132" s="17"/>
      <c r="X132" s="17"/>
      <c r="Y132" s="17"/>
      <c r="Z132" s="17"/>
      <c r="AA132" s="16"/>
      <c r="AB132" s="17"/>
      <c r="AC132" s="17"/>
      <c r="AD132" s="17"/>
      <c r="AE132" s="17"/>
      <c r="AF132" s="17"/>
      <c r="AG132" s="17"/>
      <c r="AH132" s="17"/>
      <c r="AI132" s="16"/>
      <c r="AJ132" s="17"/>
      <c r="AK132" s="17"/>
      <c r="AL132" s="17"/>
      <c r="AM132" s="17"/>
      <c r="AN132" s="17"/>
      <c r="AO132" s="17"/>
      <c r="AP132" s="17"/>
      <c r="AQ132" s="16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</row>
    <row r="133" spans="1:176" s="46" customFormat="1">
      <c r="A133" s="45"/>
      <c r="B133" s="161"/>
      <c r="C133" s="161" t="s">
        <v>66</v>
      </c>
      <c r="D133" s="161" t="s">
        <v>61</v>
      </c>
      <c r="E133" s="164">
        <v>2.1</v>
      </c>
      <c r="F133" s="164">
        <f>F131*E133</f>
        <v>2.3100000000000005</v>
      </c>
      <c r="G133" s="179"/>
      <c r="H133" s="179"/>
      <c r="I133" s="179"/>
      <c r="J133" s="179"/>
      <c r="K133" s="162"/>
      <c r="L133" s="161"/>
      <c r="M133" s="162"/>
      <c r="N133" s="16"/>
      <c r="O133" s="17"/>
      <c r="P133" s="17"/>
      <c r="Q133" s="17"/>
      <c r="R133" s="17"/>
      <c r="S133" s="17"/>
      <c r="T133" s="17"/>
      <c r="U133" s="17"/>
      <c r="V133" s="16"/>
      <c r="W133" s="17"/>
      <c r="X133" s="17"/>
      <c r="Y133" s="17"/>
      <c r="Z133" s="17"/>
      <c r="AA133" s="16"/>
      <c r="AB133" s="17"/>
      <c r="AC133" s="17"/>
      <c r="AD133" s="17"/>
      <c r="AE133" s="17"/>
      <c r="AF133" s="17"/>
      <c r="AG133" s="17"/>
      <c r="AH133" s="17"/>
      <c r="AI133" s="16"/>
      <c r="AJ133" s="17"/>
      <c r="AK133" s="17"/>
      <c r="AL133" s="17"/>
      <c r="AM133" s="17"/>
      <c r="AN133" s="17"/>
      <c r="AO133" s="17"/>
      <c r="AP133" s="17"/>
      <c r="AQ133" s="16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</row>
    <row r="134" spans="1:176" s="46" customFormat="1">
      <c r="A134" s="47"/>
      <c r="B134" s="161"/>
      <c r="C134" s="161" t="s">
        <v>153</v>
      </c>
      <c r="D134" s="161" t="s">
        <v>170</v>
      </c>
      <c r="E134" s="162">
        <v>1</v>
      </c>
      <c r="F134" s="162">
        <f>F131*E134</f>
        <v>1.1000000000000001</v>
      </c>
      <c r="G134" s="179"/>
      <c r="H134" s="179"/>
      <c r="I134" s="162"/>
      <c r="J134" s="161"/>
      <c r="K134" s="179"/>
      <c r="L134" s="179"/>
      <c r="M134" s="207"/>
      <c r="N134" s="16"/>
      <c r="O134" s="17"/>
      <c r="P134" s="17"/>
      <c r="Q134" s="17"/>
      <c r="R134" s="17"/>
      <c r="S134" s="17"/>
      <c r="T134" s="17"/>
      <c r="U134" s="17"/>
      <c r="V134" s="16"/>
      <c r="W134" s="17"/>
      <c r="X134" s="17"/>
      <c r="Y134" s="17"/>
      <c r="Z134" s="17"/>
      <c r="AA134" s="16"/>
      <c r="AB134" s="17"/>
      <c r="AC134" s="17"/>
      <c r="AD134" s="17"/>
      <c r="AE134" s="17"/>
      <c r="AF134" s="17"/>
      <c r="AG134" s="17"/>
      <c r="AH134" s="17"/>
      <c r="AI134" s="16"/>
      <c r="AJ134" s="17"/>
      <c r="AK134" s="17"/>
      <c r="AL134" s="17"/>
      <c r="AM134" s="17"/>
      <c r="AN134" s="17"/>
      <c r="AO134" s="17"/>
      <c r="AP134" s="17"/>
      <c r="AQ134" s="16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</row>
    <row r="135" spans="1:176" s="46" customFormat="1">
      <c r="A135" s="47"/>
      <c r="B135" s="161"/>
      <c r="C135" s="161" t="s">
        <v>154</v>
      </c>
      <c r="D135" s="161" t="s">
        <v>179</v>
      </c>
      <c r="E135" s="161">
        <v>7.2</v>
      </c>
      <c r="F135" s="162">
        <f>F131*E135</f>
        <v>7.9200000000000008</v>
      </c>
      <c r="G135" s="179"/>
      <c r="H135" s="179"/>
      <c r="I135" s="162"/>
      <c r="J135" s="161"/>
      <c r="K135" s="179"/>
      <c r="L135" s="179"/>
      <c r="M135" s="162"/>
      <c r="N135" s="16"/>
      <c r="O135" s="17"/>
      <c r="P135" s="17"/>
      <c r="Q135" s="17"/>
      <c r="R135" s="17"/>
      <c r="S135" s="17"/>
      <c r="T135" s="17"/>
      <c r="U135" s="17"/>
      <c r="V135" s="16"/>
      <c r="W135" s="17"/>
      <c r="X135" s="17"/>
      <c r="Y135" s="17"/>
      <c r="Z135" s="17"/>
      <c r="AA135" s="16"/>
      <c r="AB135" s="17"/>
      <c r="AC135" s="17"/>
      <c r="AD135" s="17"/>
      <c r="AE135" s="17"/>
      <c r="AF135" s="17"/>
      <c r="AG135" s="17"/>
      <c r="AH135" s="17"/>
      <c r="AI135" s="16"/>
      <c r="AJ135" s="17"/>
      <c r="AK135" s="17"/>
      <c r="AL135" s="17"/>
      <c r="AM135" s="17"/>
      <c r="AN135" s="17"/>
      <c r="AO135" s="17"/>
      <c r="AP135" s="17"/>
      <c r="AQ135" s="16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</row>
    <row r="136" spans="1:176" s="46" customFormat="1">
      <c r="A136" s="47"/>
      <c r="B136" s="161"/>
      <c r="C136" s="161" t="s">
        <v>230</v>
      </c>
      <c r="D136" s="161" t="s">
        <v>179</v>
      </c>
      <c r="E136" s="161">
        <v>1.96</v>
      </c>
      <c r="F136" s="164">
        <f>F131*E136</f>
        <v>2.1560000000000001</v>
      </c>
      <c r="G136" s="179"/>
      <c r="H136" s="179"/>
      <c r="I136" s="207"/>
      <c r="J136" s="161"/>
      <c r="K136" s="179"/>
      <c r="L136" s="179"/>
      <c r="M136" s="207"/>
      <c r="N136" s="16"/>
      <c r="O136" s="17"/>
      <c r="P136" s="17"/>
      <c r="Q136" s="17"/>
      <c r="R136" s="17"/>
      <c r="S136" s="17"/>
      <c r="T136" s="17"/>
      <c r="U136" s="17"/>
      <c r="V136" s="16"/>
      <c r="W136" s="17"/>
      <c r="X136" s="17"/>
      <c r="Y136" s="17"/>
      <c r="Z136" s="17"/>
      <c r="AA136" s="16"/>
      <c r="AB136" s="17"/>
      <c r="AC136" s="17"/>
      <c r="AD136" s="17"/>
      <c r="AE136" s="17"/>
      <c r="AF136" s="17"/>
      <c r="AG136" s="17"/>
      <c r="AH136" s="17"/>
      <c r="AI136" s="16"/>
      <c r="AJ136" s="17"/>
      <c r="AK136" s="17"/>
      <c r="AL136" s="17"/>
      <c r="AM136" s="17"/>
      <c r="AN136" s="17"/>
      <c r="AO136" s="17"/>
      <c r="AP136" s="17"/>
      <c r="AQ136" s="16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</row>
    <row r="137" spans="1:176" s="46" customFormat="1">
      <c r="A137" s="29"/>
      <c r="B137" s="161"/>
      <c r="C137" s="161" t="s">
        <v>68</v>
      </c>
      <c r="D137" s="161" t="s">
        <v>61</v>
      </c>
      <c r="E137" s="164">
        <v>3.44</v>
      </c>
      <c r="F137" s="164">
        <f>F131*E137</f>
        <v>3.7840000000000003</v>
      </c>
      <c r="G137" s="179"/>
      <c r="H137" s="179"/>
      <c r="I137" s="162"/>
      <c r="J137" s="161"/>
      <c r="K137" s="179"/>
      <c r="L137" s="179"/>
      <c r="M137" s="162"/>
      <c r="N137" s="16"/>
      <c r="O137" s="17"/>
      <c r="P137" s="17"/>
      <c r="Q137" s="17"/>
      <c r="R137" s="17"/>
      <c r="S137" s="17"/>
      <c r="T137" s="17"/>
      <c r="U137" s="17"/>
      <c r="V137" s="16"/>
      <c r="W137" s="17"/>
      <c r="X137" s="17"/>
      <c r="Y137" s="17"/>
      <c r="Z137" s="17"/>
      <c r="AA137" s="16"/>
      <c r="AB137" s="17"/>
      <c r="AC137" s="17"/>
      <c r="AD137" s="17"/>
      <c r="AE137" s="17"/>
      <c r="AF137" s="17"/>
      <c r="AG137" s="17"/>
      <c r="AH137" s="17"/>
      <c r="AI137" s="16"/>
      <c r="AJ137" s="17"/>
      <c r="AK137" s="17"/>
      <c r="AL137" s="17"/>
      <c r="AM137" s="17"/>
      <c r="AN137" s="17"/>
      <c r="AO137" s="17"/>
      <c r="AP137" s="17"/>
      <c r="AQ137" s="16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</row>
    <row r="138" spans="1:176" s="86" customFormat="1">
      <c r="A138" s="28">
        <v>9</v>
      </c>
      <c r="B138" s="33" t="s">
        <v>240</v>
      </c>
      <c r="C138" s="158" t="s">
        <v>231</v>
      </c>
      <c r="D138" s="158" t="s">
        <v>173</v>
      </c>
      <c r="E138" s="186"/>
      <c r="F138" s="159">
        <v>2.7</v>
      </c>
      <c r="G138" s="187"/>
      <c r="H138" s="187"/>
      <c r="I138" s="159"/>
      <c r="J138" s="158"/>
      <c r="K138" s="187"/>
      <c r="L138" s="187"/>
      <c r="M138" s="285"/>
      <c r="N138" s="16"/>
      <c r="O138" s="17"/>
      <c r="P138" s="17"/>
      <c r="Q138" s="17"/>
      <c r="R138" s="17"/>
      <c r="S138" s="17"/>
      <c r="T138" s="17"/>
      <c r="U138" s="17"/>
      <c r="V138" s="16"/>
      <c r="W138" s="17"/>
      <c r="X138" s="17"/>
      <c r="Y138" s="17"/>
      <c r="Z138" s="17"/>
      <c r="AA138" s="16"/>
      <c r="AB138" s="17"/>
      <c r="AC138" s="17"/>
      <c r="AD138" s="17"/>
      <c r="AE138" s="17"/>
      <c r="AF138" s="17"/>
      <c r="AG138" s="17"/>
      <c r="AH138" s="17"/>
      <c r="AI138" s="16"/>
      <c r="AJ138" s="17"/>
      <c r="AK138" s="17"/>
      <c r="AL138" s="17"/>
      <c r="AM138" s="17"/>
      <c r="AN138" s="17"/>
      <c r="AO138" s="17"/>
      <c r="AP138" s="17"/>
      <c r="AQ138" s="16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</row>
    <row r="139" spans="1:176" s="46" customFormat="1">
      <c r="A139" s="45"/>
      <c r="B139" s="161"/>
      <c r="C139" s="161" t="s">
        <v>102</v>
      </c>
      <c r="D139" s="161" t="s">
        <v>171</v>
      </c>
      <c r="E139" s="164">
        <v>1.024</v>
      </c>
      <c r="F139" s="164">
        <f>F138*E139</f>
        <v>2.7648000000000001</v>
      </c>
      <c r="G139" s="162"/>
      <c r="H139" s="162"/>
      <c r="I139" s="174"/>
      <c r="J139" s="174"/>
      <c r="K139" s="174"/>
      <c r="L139" s="174"/>
      <c r="M139" s="162"/>
      <c r="N139" s="16"/>
      <c r="O139" s="17"/>
      <c r="P139" s="17"/>
      <c r="Q139" s="17"/>
      <c r="R139" s="17"/>
      <c r="S139" s="17"/>
      <c r="T139" s="17"/>
      <c r="U139" s="17"/>
      <c r="V139" s="16"/>
      <c r="W139" s="17"/>
      <c r="X139" s="17"/>
      <c r="Y139" s="17"/>
      <c r="Z139" s="17"/>
      <c r="AA139" s="16"/>
      <c r="AB139" s="17"/>
      <c r="AC139" s="17"/>
      <c r="AD139" s="17"/>
      <c r="AE139" s="17"/>
      <c r="AF139" s="17"/>
      <c r="AG139" s="17"/>
      <c r="AH139" s="17"/>
      <c r="AI139" s="16"/>
      <c r="AJ139" s="17"/>
      <c r="AK139" s="17"/>
      <c r="AL139" s="17"/>
      <c r="AM139" s="17"/>
      <c r="AN139" s="17"/>
      <c r="AO139" s="17"/>
      <c r="AP139" s="17"/>
      <c r="AQ139" s="16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</row>
    <row r="140" spans="1:176" s="46" customFormat="1">
      <c r="A140" s="45"/>
      <c r="B140" s="161"/>
      <c r="C140" s="161" t="s">
        <v>162</v>
      </c>
      <c r="D140" s="161" t="s">
        <v>179</v>
      </c>
      <c r="E140" s="164">
        <v>0.33900000000000002</v>
      </c>
      <c r="F140" s="164">
        <f>F138*E140</f>
        <v>0.91530000000000011</v>
      </c>
      <c r="G140" s="163"/>
      <c r="H140" s="174"/>
      <c r="I140" s="162"/>
      <c r="J140" s="162"/>
      <c r="K140" s="174"/>
      <c r="L140" s="174"/>
      <c r="M140" s="162"/>
      <c r="N140" s="16"/>
      <c r="O140" s="17"/>
      <c r="P140" s="17"/>
      <c r="Q140" s="17"/>
      <c r="R140" s="17"/>
      <c r="S140" s="17"/>
      <c r="T140" s="17"/>
      <c r="U140" s="17"/>
      <c r="V140" s="16"/>
      <c r="W140" s="17"/>
      <c r="X140" s="17"/>
      <c r="Y140" s="17"/>
      <c r="Z140" s="17"/>
      <c r="AA140" s="16"/>
      <c r="AB140" s="17"/>
      <c r="AC140" s="17"/>
      <c r="AD140" s="17"/>
      <c r="AE140" s="17"/>
      <c r="AF140" s="17"/>
      <c r="AG140" s="17"/>
      <c r="AH140" s="17"/>
      <c r="AI140" s="16"/>
      <c r="AJ140" s="17"/>
      <c r="AK140" s="17"/>
      <c r="AL140" s="17"/>
      <c r="AM140" s="17"/>
      <c r="AN140" s="17"/>
      <c r="AO140" s="17"/>
      <c r="AP140" s="17"/>
      <c r="AQ140" s="16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</row>
    <row r="141" spans="1:176" s="46" customFormat="1">
      <c r="A141" s="29"/>
      <c r="B141" s="161"/>
      <c r="C141" s="161" t="s">
        <v>68</v>
      </c>
      <c r="D141" s="161" t="s">
        <v>61</v>
      </c>
      <c r="E141" s="188">
        <v>1.35E-2</v>
      </c>
      <c r="F141" s="164">
        <f>F138*E141</f>
        <v>3.6450000000000003E-2</v>
      </c>
      <c r="G141" s="163"/>
      <c r="H141" s="174"/>
      <c r="I141" s="162"/>
      <c r="J141" s="162"/>
      <c r="K141" s="174"/>
      <c r="L141" s="174"/>
      <c r="M141" s="162"/>
      <c r="N141" s="16"/>
      <c r="O141" s="17"/>
      <c r="P141" s="17"/>
      <c r="Q141" s="17"/>
      <c r="R141" s="17"/>
      <c r="S141" s="17"/>
      <c r="T141" s="17"/>
      <c r="U141" s="17"/>
      <c r="V141" s="16"/>
      <c r="W141" s="17"/>
      <c r="X141" s="17"/>
      <c r="Y141" s="17"/>
      <c r="Z141" s="17"/>
      <c r="AA141" s="16"/>
      <c r="AB141" s="17"/>
      <c r="AC141" s="17"/>
      <c r="AD141" s="17"/>
      <c r="AE141" s="17"/>
      <c r="AF141" s="17"/>
      <c r="AG141" s="17"/>
      <c r="AH141" s="17"/>
      <c r="AI141" s="16"/>
      <c r="AJ141" s="17"/>
      <c r="AK141" s="17"/>
      <c r="AL141" s="17"/>
      <c r="AM141" s="17"/>
      <c r="AN141" s="17"/>
      <c r="AO141" s="17"/>
      <c r="AP141" s="17"/>
      <c r="AQ141" s="16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</row>
    <row r="142" spans="1:176" s="86" customFormat="1" ht="28.5">
      <c r="A142" s="28">
        <v>10</v>
      </c>
      <c r="B142" s="158" t="s">
        <v>241</v>
      </c>
      <c r="C142" s="158" t="s">
        <v>232</v>
      </c>
      <c r="D142" s="158" t="s">
        <v>173</v>
      </c>
      <c r="E142" s="186"/>
      <c r="F142" s="159">
        <v>12.6</v>
      </c>
      <c r="G142" s="187"/>
      <c r="H142" s="187"/>
      <c r="I142" s="187"/>
      <c r="J142" s="187"/>
      <c r="K142" s="159"/>
      <c r="L142" s="158"/>
      <c r="M142" s="159"/>
      <c r="N142" s="16"/>
      <c r="O142" s="17"/>
      <c r="P142" s="17"/>
      <c r="Q142" s="17"/>
      <c r="R142" s="17"/>
      <c r="S142" s="17"/>
      <c r="T142" s="17"/>
      <c r="U142" s="17"/>
      <c r="V142" s="16"/>
      <c r="W142" s="17"/>
      <c r="X142" s="17"/>
      <c r="Y142" s="17"/>
      <c r="Z142" s="17"/>
      <c r="AA142" s="16"/>
      <c r="AB142" s="17"/>
      <c r="AC142" s="17"/>
      <c r="AD142" s="17"/>
      <c r="AE142" s="17"/>
      <c r="AF142" s="17"/>
      <c r="AG142" s="17"/>
      <c r="AH142" s="17"/>
      <c r="AI142" s="16"/>
      <c r="AJ142" s="17"/>
      <c r="AK142" s="17"/>
      <c r="AL142" s="17"/>
      <c r="AM142" s="17"/>
      <c r="AN142" s="17"/>
      <c r="AO142" s="17"/>
      <c r="AP142" s="17"/>
      <c r="AQ142" s="16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</row>
    <row r="143" spans="1:176" s="78" customFormat="1">
      <c r="A143" s="45"/>
      <c r="B143" s="286"/>
      <c r="C143" s="161" t="s">
        <v>102</v>
      </c>
      <c r="D143" s="161" t="s">
        <v>171</v>
      </c>
      <c r="E143" s="164">
        <v>0.99</v>
      </c>
      <c r="F143" s="162">
        <f>F142*E143</f>
        <v>12.474</v>
      </c>
      <c r="G143" s="162"/>
      <c r="H143" s="162"/>
      <c r="I143" s="174"/>
      <c r="J143" s="174"/>
      <c r="K143" s="174"/>
      <c r="L143" s="174"/>
      <c r="M143" s="162"/>
      <c r="N143" s="16"/>
      <c r="O143" s="17"/>
      <c r="P143" s="17"/>
      <c r="Q143" s="17"/>
      <c r="R143" s="17"/>
      <c r="S143" s="17"/>
      <c r="T143" s="17"/>
      <c r="U143" s="17"/>
      <c r="V143" s="16"/>
      <c r="W143" s="17"/>
      <c r="X143" s="17"/>
      <c r="Y143" s="17"/>
      <c r="Z143" s="17"/>
      <c r="AA143" s="16"/>
      <c r="AB143" s="17"/>
      <c r="AC143" s="17"/>
      <c r="AD143" s="17"/>
      <c r="AE143" s="17"/>
      <c r="AF143" s="17"/>
      <c r="AG143" s="17"/>
      <c r="AH143" s="17"/>
      <c r="AI143" s="16"/>
      <c r="AJ143" s="17"/>
      <c r="AK143" s="17"/>
      <c r="AL143" s="17"/>
      <c r="AM143" s="17"/>
      <c r="AN143" s="17"/>
      <c r="AO143" s="17"/>
      <c r="AP143" s="17"/>
      <c r="AQ143" s="16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</row>
    <row r="144" spans="1:176" s="78" customFormat="1">
      <c r="A144" s="45"/>
      <c r="B144" s="161"/>
      <c r="C144" s="161" t="s">
        <v>233</v>
      </c>
      <c r="D144" s="161" t="s">
        <v>173</v>
      </c>
      <c r="E144" s="164">
        <v>1.1000000000000001</v>
      </c>
      <c r="F144" s="162">
        <f>F142*E144</f>
        <v>13.860000000000001</v>
      </c>
      <c r="G144" s="163"/>
      <c r="H144" s="174"/>
      <c r="I144" s="162"/>
      <c r="J144" s="162"/>
      <c r="K144" s="174"/>
      <c r="L144" s="174"/>
      <c r="M144" s="162"/>
      <c r="N144" s="16"/>
      <c r="O144" s="17"/>
      <c r="P144" s="17"/>
      <c r="Q144" s="17"/>
      <c r="R144" s="17"/>
      <c r="S144" s="17"/>
      <c r="T144" s="17"/>
      <c r="U144" s="17"/>
      <c r="V144" s="16"/>
      <c r="W144" s="17"/>
      <c r="X144" s="17"/>
      <c r="Y144" s="17"/>
      <c r="Z144" s="17"/>
      <c r="AA144" s="16"/>
      <c r="AB144" s="17"/>
      <c r="AC144" s="17"/>
      <c r="AD144" s="17"/>
      <c r="AE144" s="17"/>
      <c r="AF144" s="17"/>
      <c r="AG144" s="17"/>
      <c r="AH144" s="17"/>
      <c r="AI144" s="16"/>
      <c r="AJ144" s="17"/>
      <c r="AK144" s="17"/>
      <c r="AL144" s="17"/>
      <c r="AM144" s="17"/>
      <c r="AN144" s="17"/>
      <c r="AO144" s="17"/>
      <c r="AP144" s="17"/>
      <c r="AQ144" s="16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</row>
    <row r="145" spans="1:176" s="78" customFormat="1">
      <c r="A145" s="29"/>
      <c r="B145" s="161"/>
      <c r="C145" s="161" t="s">
        <v>68</v>
      </c>
      <c r="D145" s="161" t="s">
        <v>61</v>
      </c>
      <c r="E145" s="188">
        <v>4.0000000000000002E-4</v>
      </c>
      <c r="F145" s="162">
        <f>F142*E145</f>
        <v>5.0400000000000002E-3</v>
      </c>
      <c r="G145" s="163"/>
      <c r="H145" s="174"/>
      <c r="I145" s="162"/>
      <c r="J145" s="162"/>
      <c r="K145" s="174"/>
      <c r="L145" s="174"/>
      <c r="M145" s="162"/>
      <c r="N145" s="16"/>
      <c r="O145" s="17"/>
      <c r="P145" s="17"/>
      <c r="Q145" s="17"/>
      <c r="R145" s="17"/>
      <c r="S145" s="17"/>
      <c r="T145" s="17"/>
      <c r="U145" s="17"/>
      <c r="V145" s="16"/>
      <c r="W145" s="17"/>
      <c r="X145" s="17"/>
      <c r="Y145" s="17"/>
      <c r="Z145" s="17"/>
      <c r="AA145" s="16"/>
      <c r="AB145" s="17"/>
      <c r="AC145" s="17"/>
      <c r="AD145" s="17"/>
      <c r="AE145" s="17"/>
      <c r="AF145" s="17"/>
      <c r="AG145" s="17"/>
      <c r="AH145" s="17"/>
      <c r="AI145" s="16"/>
      <c r="AJ145" s="17"/>
      <c r="AK145" s="17"/>
      <c r="AL145" s="17"/>
      <c r="AM145" s="17"/>
      <c r="AN145" s="17"/>
      <c r="AO145" s="17"/>
      <c r="AP145" s="17"/>
      <c r="AQ145" s="16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</row>
    <row r="146" spans="1:176" s="78" customFormat="1" ht="19.5" customHeight="1">
      <c r="A146" s="45">
        <v>11</v>
      </c>
      <c r="B146" s="161" t="s">
        <v>242</v>
      </c>
      <c r="C146" s="161" t="s">
        <v>234</v>
      </c>
      <c r="D146" s="161" t="s">
        <v>173</v>
      </c>
      <c r="E146" s="164"/>
      <c r="F146" s="162">
        <v>30</v>
      </c>
      <c r="G146" s="163"/>
      <c r="H146" s="163"/>
      <c r="I146" s="162"/>
      <c r="J146" s="162"/>
      <c r="K146" s="163"/>
      <c r="L146" s="163"/>
      <c r="M146" s="162"/>
      <c r="N146" s="16"/>
      <c r="O146" s="17"/>
      <c r="P146" s="17"/>
      <c r="Q146" s="17"/>
      <c r="R146" s="17"/>
      <c r="S146" s="17"/>
      <c r="T146" s="17"/>
      <c r="U146" s="17"/>
      <c r="V146" s="16"/>
      <c r="W146" s="17"/>
      <c r="X146" s="17"/>
      <c r="Y146" s="17"/>
      <c r="Z146" s="17"/>
      <c r="AA146" s="16"/>
      <c r="AB146" s="17"/>
      <c r="AC146" s="17"/>
      <c r="AD146" s="17"/>
      <c r="AE146" s="17"/>
      <c r="AF146" s="17"/>
      <c r="AG146" s="17"/>
      <c r="AH146" s="17"/>
      <c r="AI146" s="16"/>
      <c r="AJ146" s="17"/>
      <c r="AK146" s="17"/>
      <c r="AL146" s="17"/>
      <c r="AM146" s="17"/>
      <c r="AN146" s="17"/>
      <c r="AO146" s="17"/>
      <c r="AP146" s="17"/>
      <c r="AQ146" s="16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</row>
    <row r="147" spans="1:176" s="78" customFormat="1">
      <c r="A147" s="45"/>
      <c r="B147" s="161"/>
      <c r="C147" s="161" t="s">
        <v>102</v>
      </c>
      <c r="D147" s="161" t="s">
        <v>171</v>
      </c>
      <c r="E147" s="164">
        <v>0.71399999999999997</v>
      </c>
      <c r="F147" s="162">
        <f>F146*E147</f>
        <v>21.419999999999998</v>
      </c>
      <c r="G147" s="162"/>
      <c r="H147" s="162"/>
      <c r="I147" s="174"/>
      <c r="J147" s="174"/>
      <c r="K147" s="174"/>
      <c r="L147" s="174"/>
      <c r="M147" s="162"/>
      <c r="N147" s="16"/>
      <c r="O147" s="17"/>
      <c r="P147" s="17"/>
      <c r="Q147" s="17"/>
      <c r="R147" s="17"/>
      <c r="S147" s="17"/>
      <c r="T147" s="17"/>
      <c r="U147" s="17"/>
      <c r="V147" s="16"/>
      <c r="W147" s="17"/>
      <c r="X147" s="17"/>
      <c r="Y147" s="17"/>
      <c r="Z147" s="17"/>
      <c r="AA147" s="16"/>
      <c r="AB147" s="17"/>
      <c r="AC147" s="17"/>
      <c r="AD147" s="17"/>
      <c r="AE147" s="17"/>
      <c r="AF147" s="17"/>
      <c r="AG147" s="17"/>
      <c r="AH147" s="17"/>
      <c r="AI147" s="16"/>
      <c r="AJ147" s="17"/>
      <c r="AK147" s="17"/>
      <c r="AL147" s="17"/>
      <c r="AM147" s="17"/>
      <c r="AN147" s="17"/>
      <c r="AO147" s="17"/>
      <c r="AP147" s="17"/>
      <c r="AQ147" s="16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</row>
    <row r="148" spans="1:176" s="78" customFormat="1">
      <c r="A148" s="45"/>
      <c r="B148" s="161"/>
      <c r="C148" s="161" t="s">
        <v>66</v>
      </c>
      <c r="D148" s="161" t="s">
        <v>61</v>
      </c>
      <c r="E148" s="188">
        <v>1.83E-2</v>
      </c>
      <c r="F148" s="164">
        <f>F146*E148</f>
        <v>0.54900000000000004</v>
      </c>
      <c r="G148" s="163"/>
      <c r="H148" s="174"/>
      <c r="I148" s="174"/>
      <c r="J148" s="174"/>
      <c r="K148" s="162"/>
      <c r="L148" s="162"/>
      <c r="M148" s="162"/>
      <c r="N148" s="16"/>
      <c r="O148" s="17"/>
      <c r="P148" s="17"/>
      <c r="Q148" s="17"/>
      <c r="R148" s="17"/>
      <c r="S148" s="17"/>
      <c r="T148" s="17"/>
      <c r="U148" s="17"/>
      <c r="V148" s="16"/>
      <c r="W148" s="17"/>
      <c r="X148" s="17"/>
      <c r="Y148" s="17"/>
      <c r="Z148" s="17"/>
      <c r="AA148" s="16"/>
      <c r="AB148" s="17"/>
      <c r="AC148" s="17"/>
      <c r="AD148" s="17"/>
      <c r="AE148" s="17"/>
      <c r="AF148" s="17"/>
      <c r="AG148" s="17"/>
      <c r="AH148" s="17"/>
      <c r="AI148" s="16"/>
      <c r="AJ148" s="17"/>
      <c r="AK148" s="17"/>
      <c r="AL148" s="17"/>
      <c r="AM148" s="17"/>
      <c r="AN148" s="17"/>
      <c r="AO148" s="17"/>
      <c r="AP148" s="17"/>
      <c r="AQ148" s="16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</row>
    <row r="149" spans="1:176" s="46" customFormat="1">
      <c r="A149" s="45"/>
      <c r="B149" s="161"/>
      <c r="C149" s="161" t="s">
        <v>235</v>
      </c>
      <c r="D149" s="161" t="s">
        <v>173</v>
      </c>
      <c r="E149" s="188">
        <v>1.05</v>
      </c>
      <c r="F149" s="162">
        <f>F146*E149</f>
        <v>31.5</v>
      </c>
      <c r="G149" s="163"/>
      <c r="H149" s="174"/>
      <c r="I149" s="162"/>
      <c r="J149" s="162"/>
      <c r="K149" s="174"/>
      <c r="L149" s="174"/>
      <c r="M149" s="162"/>
      <c r="N149" s="16"/>
      <c r="O149" s="17"/>
      <c r="P149" s="17"/>
      <c r="Q149" s="17"/>
      <c r="R149" s="17"/>
      <c r="S149" s="17"/>
      <c r="T149" s="17"/>
      <c r="U149" s="17"/>
      <c r="V149" s="16"/>
      <c r="W149" s="17"/>
      <c r="X149" s="17"/>
      <c r="Y149" s="17"/>
      <c r="Z149" s="17"/>
      <c r="AA149" s="16"/>
      <c r="AB149" s="17"/>
      <c r="AC149" s="17"/>
      <c r="AD149" s="17"/>
      <c r="AE149" s="17"/>
      <c r="AF149" s="17"/>
      <c r="AG149" s="17"/>
      <c r="AH149" s="17"/>
      <c r="AI149" s="16"/>
      <c r="AJ149" s="17"/>
      <c r="AK149" s="17"/>
      <c r="AL149" s="17"/>
      <c r="AM149" s="17"/>
      <c r="AN149" s="17"/>
      <c r="AO149" s="17"/>
      <c r="AP149" s="17"/>
      <c r="AQ149" s="16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</row>
    <row r="150" spans="1:176" s="46" customFormat="1">
      <c r="A150" s="29"/>
      <c r="B150" s="161"/>
      <c r="C150" s="161" t="s">
        <v>68</v>
      </c>
      <c r="D150" s="161" t="s">
        <v>61</v>
      </c>
      <c r="E150" s="188">
        <v>2.69E-2</v>
      </c>
      <c r="F150" s="164">
        <f>F146*E150</f>
        <v>0.80700000000000005</v>
      </c>
      <c r="G150" s="163"/>
      <c r="H150" s="174"/>
      <c r="I150" s="162"/>
      <c r="J150" s="162"/>
      <c r="K150" s="174"/>
      <c r="L150" s="174"/>
      <c r="M150" s="162"/>
      <c r="N150" s="16"/>
      <c r="O150" s="17"/>
      <c r="P150" s="17"/>
      <c r="Q150" s="17"/>
      <c r="R150" s="17"/>
      <c r="S150" s="17"/>
      <c r="T150" s="17"/>
      <c r="U150" s="17"/>
      <c r="V150" s="16"/>
      <c r="W150" s="17"/>
      <c r="X150" s="17"/>
      <c r="Y150" s="17"/>
      <c r="Z150" s="17"/>
      <c r="AA150" s="16"/>
      <c r="AB150" s="17"/>
      <c r="AC150" s="17"/>
      <c r="AD150" s="17"/>
      <c r="AE150" s="17"/>
      <c r="AF150" s="17"/>
      <c r="AG150" s="17"/>
      <c r="AH150" s="17"/>
      <c r="AI150" s="16"/>
      <c r="AJ150" s="17"/>
      <c r="AK150" s="17"/>
      <c r="AL150" s="17"/>
      <c r="AM150" s="17"/>
      <c r="AN150" s="17"/>
      <c r="AO150" s="17"/>
      <c r="AP150" s="17"/>
      <c r="AQ150" s="16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</row>
    <row r="151" spans="1:176" s="86" customFormat="1">
      <c r="A151" s="28">
        <v>12</v>
      </c>
      <c r="B151" s="158" t="s">
        <v>243</v>
      </c>
      <c r="C151" s="158" t="s">
        <v>236</v>
      </c>
      <c r="D151" s="158" t="s">
        <v>173</v>
      </c>
      <c r="E151" s="186"/>
      <c r="F151" s="159">
        <v>30</v>
      </c>
      <c r="G151" s="187"/>
      <c r="H151" s="187"/>
      <c r="I151" s="159"/>
      <c r="J151" s="158"/>
      <c r="K151" s="187"/>
      <c r="L151" s="187"/>
      <c r="M151" s="159"/>
      <c r="N151" s="16"/>
      <c r="O151" s="17"/>
      <c r="P151" s="17"/>
      <c r="Q151" s="17"/>
      <c r="R151" s="17"/>
      <c r="S151" s="17"/>
      <c r="T151" s="17"/>
      <c r="U151" s="17"/>
      <c r="V151" s="16"/>
      <c r="W151" s="17"/>
      <c r="X151" s="17"/>
      <c r="Y151" s="17"/>
      <c r="Z151" s="17"/>
      <c r="AA151" s="16"/>
      <c r="AB151" s="17"/>
      <c r="AC151" s="17"/>
      <c r="AD151" s="17"/>
      <c r="AE151" s="17"/>
      <c r="AF151" s="17"/>
      <c r="AG151" s="17"/>
      <c r="AH151" s="17"/>
      <c r="AI151" s="16"/>
      <c r="AJ151" s="17"/>
      <c r="AK151" s="17"/>
      <c r="AL151" s="17"/>
      <c r="AM151" s="17"/>
      <c r="AN151" s="17"/>
      <c r="AO151" s="17"/>
      <c r="AP151" s="17"/>
      <c r="AQ151" s="16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</row>
    <row r="152" spans="1:176" s="78" customFormat="1">
      <c r="A152" s="45"/>
      <c r="B152" s="292"/>
      <c r="C152" s="161" t="s">
        <v>102</v>
      </c>
      <c r="D152" s="161" t="s">
        <v>171</v>
      </c>
      <c r="E152" s="164">
        <v>0.83</v>
      </c>
      <c r="F152" s="162">
        <f>F151*E152</f>
        <v>24.9</v>
      </c>
      <c r="G152" s="162"/>
      <c r="H152" s="162"/>
      <c r="I152" s="174"/>
      <c r="J152" s="174"/>
      <c r="K152" s="174"/>
      <c r="L152" s="174"/>
      <c r="M152" s="162"/>
      <c r="N152" s="16"/>
      <c r="O152" s="17"/>
      <c r="P152" s="17"/>
      <c r="Q152" s="17"/>
      <c r="R152" s="17"/>
      <c r="S152" s="17"/>
      <c r="T152" s="17"/>
      <c r="U152" s="17"/>
      <c r="V152" s="16"/>
      <c r="W152" s="17"/>
      <c r="X152" s="17"/>
      <c r="Y152" s="17"/>
      <c r="Z152" s="17"/>
      <c r="AA152" s="16"/>
      <c r="AB152" s="17"/>
      <c r="AC152" s="17"/>
      <c r="AD152" s="17"/>
      <c r="AE152" s="17"/>
      <c r="AF152" s="17"/>
      <c r="AG152" s="17"/>
      <c r="AH152" s="17"/>
      <c r="AI152" s="16"/>
      <c r="AJ152" s="17"/>
      <c r="AK152" s="17"/>
      <c r="AL152" s="17"/>
      <c r="AM152" s="17"/>
      <c r="AN152" s="17"/>
      <c r="AO152" s="17"/>
      <c r="AP152" s="17"/>
      <c r="AQ152" s="16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  <c r="BC152" s="17"/>
      <c r="BD152" s="17"/>
      <c r="BE152" s="17"/>
      <c r="BF152" s="17"/>
      <c r="BG152" s="17"/>
      <c r="BH152" s="17"/>
      <c r="BI152" s="17"/>
      <c r="BJ152" s="17"/>
      <c r="BK152" s="17"/>
      <c r="BL152" s="17"/>
      <c r="BM152" s="17"/>
      <c r="BN152" s="17"/>
      <c r="BO152" s="17"/>
      <c r="BP152" s="17"/>
      <c r="BQ152" s="17"/>
      <c r="BR152" s="17"/>
      <c r="BS152" s="17"/>
      <c r="BT152" s="17"/>
      <c r="BU152" s="17"/>
      <c r="BV152" s="17"/>
      <c r="BW152" s="17"/>
      <c r="BX152" s="17"/>
      <c r="BY152" s="17"/>
      <c r="BZ152" s="17"/>
      <c r="CA152" s="17"/>
      <c r="CB152" s="17"/>
      <c r="CC152" s="17"/>
      <c r="CD152" s="17"/>
      <c r="CE152" s="17"/>
      <c r="CF152" s="17"/>
      <c r="CG152" s="17"/>
      <c r="CH152" s="17"/>
      <c r="CI152" s="17"/>
      <c r="CJ152" s="17"/>
      <c r="CK152" s="17"/>
      <c r="CL152" s="17"/>
      <c r="CM152" s="17"/>
      <c r="CN152" s="17"/>
      <c r="CO152" s="17"/>
      <c r="CP152" s="17"/>
      <c r="CQ152" s="17"/>
      <c r="CR152" s="17"/>
      <c r="CS152" s="17"/>
      <c r="CT152" s="17"/>
      <c r="CU152" s="17"/>
      <c r="CV152" s="17"/>
      <c r="CW152" s="17"/>
      <c r="CX152" s="17"/>
      <c r="CY152" s="17"/>
      <c r="CZ152" s="17"/>
      <c r="DA152" s="17"/>
      <c r="DB152" s="17"/>
      <c r="DC152" s="17"/>
      <c r="DD152" s="17"/>
      <c r="DE152" s="17"/>
      <c r="DF152" s="17"/>
      <c r="DG152" s="17"/>
      <c r="DH152" s="17"/>
      <c r="DI152" s="17"/>
      <c r="DJ152" s="17"/>
      <c r="DK152" s="17"/>
      <c r="DL152" s="17"/>
      <c r="DM152" s="17"/>
      <c r="DN152" s="17"/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EK152" s="17"/>
      <c r="EL152" s="17"/>
      <c r="EM152" s="17"/>
      <c r="EN152" s="17"/>
      <c r="EO152" s="17"/>
      <c r="EP152" s="17"/>
      <c r="EQ152" s="17"/>
      <c r="ER152" s="17"/>
      <c r="ES152" s="17"/>
      <c r="ET152" s="17"/>
      <c r="EU152" s="17"/>
      <c r="EV152" s="17"/>
      <c r="EW152" s="17"/>
      <c r="EX152" s="17"/>
      <c r="EY152" s="17"/>
      <c r="EZ152" s="17"/>
      <c r="FA152" s="17"/>
      <c r="FB152" s="17"/>
      <c r="FC152" s="17"/>
      <c r="FD152" s="17"/>
      <c r="FE152" s="17"/>
      <c r="FF152" s="17"/>
      <c r="FG152" s="17"/>
      <c r="FH152" s="17"/>
      <c r="FI152" s="17"/>
      <c r="FJ152" s="17"/>
      <c r="FK152" s="17"/>
      <c r="FL152" s="17"/>
      <c r="FM152" s="17"/>
      <c r="FN152" s="17"/>
      <c r="FO152" s="17"/>
      <c r="FP152" s="17"/>
      <c r="FQ152" s="17"/>
      <c r="FR152" s="17"/>
      <c r="FS152" s="17"/>
      <c r="FT152" s="17"/>
    </row>
    <row r="153" spans="1:176" s="46" customFormat="1">
      <c r="A153" s="45"/>
      <c r="B153" s="161"/>
      <c r="C153" s="161" t="s">
        <v>66</v>
      </c>
      <c r="D153" s="161" t="s">
        <v>61</v>
      </c>
      <c r="E153" s="164">
        <v>4.1000000000000003E-3</v>
      </c>
      <c r="F153" s="164">
        <f>F151*E153</f>
        <v>0.12300000000000001</v>
      </c>
      <c r="G153" s="163"/>
      <c r="H153" s="174"/>
      <c r="I153" s="162"/>
      <c r="J153" s="162"/>
      <c r="K153" s="162"/>
      <c r="L153" s="162"/>
      <c r="M153" s="162"/>
      <c r="N153" s="16"/>
      <c r="O153" s="17"/>
      <c r="P153" s="17"/>
      <c r="Q153" s="17"/>
      <c r="R153" s="17"/>
      <c r="S153" s="17"/>
      <c r="T153" s="17"/>
      <c r="U153" s="17"/>
      <c r="V153" s="16"/>
      <c r="W153" s="17"/>
      <c r="X153" s="17"/>
      <c r="Y153" s="17"/>
      <c r="Z153" s="17"/>
      <c r="AA153" s="16"/>
      <c r="AB153" s="17"/>
      <c r="AC153" s="17"/>
      <c r="AD153" s="17"/>
      <c r="AE153" s="17"/>
      <c r="AF153" s="17"/>
      <c r="AG153" s="17"/>
      <c r="AH153" s="17"/>
      <c r="AI153" s="16"/>
      <c r="AJ153" s="17"/>
      <c r="AK153" s="17"/>
      <c r="AL153" s="17"/>
      <c r="AM153" s="17"/>
      <c r="AN153" s="17"/>
      <c r="AO153" s="17"/>
      <c r="AP153" s="17"/>
      <c r="AQ153" s="16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  <c r="BC153" s="17"/>
      <c r="BD153" s="17"/>
      <c r="BE153" s="17"/>
      <c r="BF153" s="17"/>
      <c r="BG153" s="17"/>
      <c r="BH153" s="17"/>
      <c r="BI153" s="17"/>
      <c r="BJ153" s="17"/>
      <c r="BK153" s="17"/>
      <c r="BL153" s="17"/>
      <c r="BM153" s="17"/>
      <c r="BN153" s="17"/>
      <c r="BO153" s="17"/>
      <c r="BP153" s="17"/>
      <c r="BQ153" s="17"/>
      <c r="BR153" s="17"/>
      <c r="BS153" s="17"/>
      <c r="BT153" s="17"/>
      <c r="BU153" s="17"/>
      <c r="BV153" s="17"/>
      <c r="BW153" s="17"/>
      <c r="BX153" s="17"/>
      <c r="BY153" s="17"/>
      <c r="BZ153" s="17"/>
      <c r="CA153" s="17"/>
      <c r="CB153" s="17"/>
      <c r="CC153" s="17"/>
      <c r="CD153" s="17"/>
      <c r="CE153" s="17"/>
      <c r="CF153" s="17"/>
      <c r="CG153" s="17"/>
      <c r="CH153" s="17"/>
      <c r="CI153" s="17"/>
      <c r="CJ153" s="17"/>
      <c r="CK153" s="17"/>
      <c r="CL153" s="17"/>
      <c r="CM153" s="17"/>
      <c r="CN153" s="17"/>
      <c r="CO153" s="17"/>
      <c r="CP153" s="17"/>
      <c r="CQ153" s="17"/>
      <c r="CR153" s="17"/>
      <c r="CS153" s="17"/>
      <c r="CT153" s="17"/>
      <c r="CU153" s="17"/>
      <c r="CV153" s="17"/>
      <c r="CW153" s="17"/>
      <c r="CX153" s="17"/>
      <c r="CY153" s="17"/>
      <c r="CZ153" s="17"/>
      <c r="DA153" s="17"/>
      <c r="DB153" s="17"/>
      <c r="DC153" s="17"/>
      <c r="DD153" s="17"/>
      <c r="DE153" s="17"/>
      <c r="DF153" s="17"/>
      <c r="DG153" s="17"/>
      <c r="DH153" s="17"/>
      <c r="DI153" s="17"/>
      <c r="DJ153" s="17"/>
      <c r="DK153" s="17"/>
      <c r="DL153" s="17"/>
      <c r="DM153" s="17"/>
      <c r="DN153" s="17"/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EK153" s="17"/>
      <c r="EL153" s="17"/>
      <c r="EM153" s="17"/>
      <c r="EN153" s="17"/>
      <c r="EO153" s="17"/>
      <c r="EP153" s="17"/>
      <c r="EQ153" s="17"/>
      <c r="ER153" s="17"/>
      <c r="ES153" s="17"/>
      <c r="ET153" s="17"/>
      <c r="EU153" s="17"/>
      <c r="EV153" s="17"/>
      <c r="EW153" s="17"/>
      <c r="EX153" s="17"/>
      <c r="EY153" s="17"/>
      <c r="EZ153" s="17"/>
      <c r="FA153" s="17"/>
      <c r="FB153" s="17"/>
      <c r="FC153" s="17"/>
      <c r="FD153" s="17"/>
      <c r="FE153" s="17"/>
      <c r="FF153" s="17"/>
      <c r="FG153" s="17"/>
      <c r="FH153" s="17"/>
      <c r="FI153" s="17"/>
      <c r="FJ153" s="17"/>
      <c r="FK153" s="17"/>
      <c r="FL153" s="17"/>
      <c r="FM153" s="17"/>
      <c r="FN153" s="17"/>
      <c r="FO153" s="17"/>
      <c r="FP153" s="17"/>
      <c r="FQ153" s="17"/>
      <c r="FR153" s="17"/>
      <c r="FS153" s="17"/>
      <c r="FT153" s="17"/>
    </row>
    <row r="154" spans="1:176" s="78" customFormat="1">
      <c r="A154" s="45"/>
      <c r="B154" s="161"/>
      <c r="C154" s="161" t="s">
        <v>236</v>
      </c>
      <c r="D154" s="161" t="s">
        <v>173</v>
      </c>
      <c r="E154" s="164">
        <v>1.02</v>
      </c>
      <c r="F154" s="162">
        <f>F151*E154</f>
        <v>30.6</v>
      </c>
      <c r="G154" s="163"/>
      <c r="H154" s="174"/>
      <c r="I154" s="162"/>
      <c r="J154" s="162"/>
      <c r="K154" s="174"/>
      <c r="L154" s="174"/>
      <c r="M154" s="162"/>
      <c r="N154" s="16"/>
      <c r="O154" s="17"/>
      <c r="P154" s="17"/>
      <c r="Q154" s="17"/>
      <c r="R154" s="17"/>
      <c r="S154" s="17"/>
      <c r="T154" s="17"/>
      <c r="U154" s="17"/>
      <c r="V154" s="16"/>
      <c r="W154" s="17"/>
      <c r="X154" s="17"/>
      <c r="Y154" s="17"/>
      <c r="Z154" s="17"/>
      <c r="AA154" s="16"/>
      <c r="AB154" s="17"/>
      <c r="AC154" s="17"/>
      <c r="AD154" s="17"/>
      <c r="AE154" s="17"/>
      <c r="AF154" s="17"/>
      <c r="AG154" s="17"/>
      <c r="AH154" s="17"/>
      <c r="AI154" s="16"/>
      <c r="AJ154" s="17"/>
      <c r="AK154" s="17"/>
      <c r="AL154" s="17"/>
      <c r="AM154" s="17"/>
      <c r="AN154" s="17"/>
      <c r="AO154" s="17"/>
      <c r="AP154" s="17"/>
      <c r="AQ154" s="16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  <c r="BC154" s="17"/>
      <c r="BD154" s="17"/>
      <c r="BE154" s="17"/>
      <c r="BF154" s="17"/>
      <c r="BG154" s="17"/>
      <c r="BH154" s="17"/>
      <c r="BI154" s="17"/>
      <c r="BJ154" s="17"/>
      <c r="BK154" s="17"/>
      <c r="BL154" s="17"/>
      <c r="BM154" s="17"/>
      <c r="BN154" s="17"/>
      <c r="BO154" s="17"/>
      <c r="BP154" s="17"/>
      <c r="BQ154" s="17"/>
      <c r="BR154" s="17"/>
      <c r="BS154" s="17"/>
      <c r="BT154" s="17"/>
      <c r="BU154" s="17"/>
      <c r="BV154" s="17"/>
      <c r="BW154" s="17"/>
      <c r="BX154" s="17"/>
      <c r="BY154" s="17"/>
      <c r="BZ154" s="17"/>
      <c r="CA154" s="17"/>
      <c r="CB154" s="17"/>
      <c r="CC154" s="17"/>
      <c r="CD154" s="17"/>
      <c r="CE154" s="17"/>
      <c r="CF154" s="17"/>
      <c r="CG154" s="17"/>
      <c r="CH154" s="17"/>
      <c r="CI154" s="17"/>
      <c r="CJ154" s="17"/>
      <c r="CK154" s="17"/>
      <c r="CL154" s="17"/>
      <c r="CM154" s="17"/>
      <c r="CN154" s="17"/>
      <c r="CO154" s="17"/>
      <c r="CP154" s="17"/>
      <c r="CQ154" s="17"/>
      <c r="CR154" s="17"/>
      <c r="CS154" s="17"/>
      <c r="CT154" s="17"/>
      <c r="CU154" s="17"/>
      <c r="CV154" s="17"/>
      <c r="CW154" s="17"/>
      <c r="CX154" s="17"/>
      <c r="CY154" s="17"/>
      <c r="CZ154" s="17"/>
      <c r="DA154" s="17"/>
      <c r="DB154" s="17"/>
      <c r="DC154" s="17"/>
      <c r="DD154" s="17"/>
      <c r="DE154" s="17"/>
      <c r="DF154" s="17"/>
      <c r="DG154" s="17"/>
      <c r="DH154" s="17"/>
      <c r="DI154" s="17"/>
      <c r="DJ154" s="17"/>
      <c r="DK154" s="17"/>
      <c r="DL154" s="17"/>
      <c r="DM154" s="17"/>
      <c r="DN154" s="17"/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EK154" s="17"/>
      <c r="EL154" s="17"/>
      <c r="EM154" s="17"/>
      <c r="EN154" s="17"/>
      <c r="EO154" s="17"/>
      <c r="EP154" s="17"/>
      <c r="EQ154" s="17"/>
      <c r="ER154" s="17"/>
      <c r="ES154" s="17"/>
      <c r="ET154" s="17"/>
      <c r="EU154" s="17"/>
      <c r="EV154" s="17"/>
      <c r="EW154" s="17"/>
      <c r="EX154" s="17"/>
      <c r="EY154" s="17"/>
      <c r="EZ154" s="17"/>
      <c r="FA154" s="17"/>
      <c r="FB154" s="17"/>
      <c r="FC154" s="17"/>
      <c r="FD154" s="17"/>
      <c r="FE154" s="17"/>
      <c r="FF154" s="17"/>
      <c r="FG154" s="17"/>
      <c r="FH154" s="17"/>
      <c r="FI154" s="17"/>
      <c r="FJ154" s="17"/>
      <c r="FK154" s="17"/>
      <c r="FL154" s="17"/>
      <c r="FM154" s="17"/>
      <c r="FN154" s="17"/>
      <c r="FO154" s="17"/>
      <c r="FP154" s="17"/>
      <c r="FQ154" s="17"/>
      <c r="FR154" s="17"/>
      <c r="FS154" s="17"/>
      <c r="FT154" s="17"/>
    </row>
    <row r="155" spans="1:176" s="78" customFormat="1">
      <c r="A155" s="29"/>
      <c r="B155" s="161"/>
      <c r="C155" s="161" t="s">
        <v>68</v>
      </c>
      <c r="D155" s="161" t="s">
        <v>61</v>
      </c>
      <c r="E155" s="164">
        <v>7.8E-2</v>
      </c>
      <c r="F155" s="162">
        <f>F151*E155</f>
        <v>2.34</v>
      </c>
      <c r="G155" s="163"/>
      <c r="H155" s="174"/>
      <c r="I155" s="162"/>
      <c r="J155" s="162"/>
      <c r="K155" s="174"/>
      <c r="L155" s="174"/>
      <c r="M155" s="162"/>
      <c r="N155" s="16"/>
      <c r="O155" s="17"/>
      <c r="P155" s="17"/>
      <c r="Q155" s="17"/>
      <c r="R155" s="17"/>
      <c r="S155" s="17"/>
      <c r="T155" s="17"/>
      <c r="U155" s="17"/>
      <c r="V155" s="16"/>
      <c r="W155" s="17"/>
      <c r="X155" s="17"/>
      <c r="Y155" s="17"/>
      <c r="Z155" s="17"/>
      <c r="AA155" s="16"/>
      <c r="AB155" s="17"/>
      <c r="AC155" s="17"/>
      <c r="AD155" s="17"/>
      <c r="AE155" s="17"/>
      <c r="AF155" s="17"/>
      <c r="AG155" s="17"/>
      <c r="AH155" s="17"/>
      <c r="AI155" s="16"/>
      <c r="AJ155" s="17"/>
      <c r="AK155" s="17"/>
      <c r="AL155" s="17"/>
      <c r="AM155" s="17"/>
      <c r="AN155" s="17"/>
      <c r="AO155" s="17"/>
      <c r="AP155" s="17"/>
      <c r="AQ155" s="16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</row>
    <row r="156" spans="1:176" s="86" customFormat="1" ht="26.25" customHeight="1">
      <c r="A156" s="53"/>
      <c r="B156" s="53"/>
      <c r="C156" s="54" t="s">
        <v>51</v>
      </c>
      <c r="D156" s="54"/>
      <c r="E156" s="55"/>
      <c r="F156" s="56"/>
      <c r="G156" s="57"/>
      <c r="H156" s="57"/>
      <c r="I156" s="57"/>
      <c r="J156" s="57"/>
      <c r="K156" s="57"/>
      <c r="L156" s="57"/>
      <c r="M156" s="57"/>
      <c r="N156" s="16"/>
      <c r="O156" s="17"/>
      <c r="P156" s="17"/>
      <c r="Q156" s="17"/>
      <c r="R156" s="17"/>
      <c r="S156" s="17"/>
      <c r="T156" s="17"/>
      <c r="U156" s="17"/>
      <c r="V156" s="16"/>
      <c r="W156" s="17"/>
      <c r="X156" s="17"/>
      <c r="Y156" s="17"/>
      <c r="Z156" s="17"/>
      <c r="AA156" s="16"/>
      <c r="AB156" s="17"/>
      <c r="AC156" s="17"/>
      <c r="AD156" s="17"/>
      <c r="AE156" s="17"/>
      <c r="AF156" s="17"/>
      <c r="AG156" s="17"/>
      <c r="AH156" s="17"/>
      <c r="AI156" s="16"/>
      <c r="AJ156" s="17"/>
      <c r="AK156" s="17"/>
      <c r="AL156" s="17"/>
      <c r="AM156" s="17"/>
      <c r="AN156" s="17"/>
      <c r="AO156" s="17"/>
      <c r="AP156" s="17"/>
      <c r="AQ156" s="16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CK156" s="17"/>
      <c r="CL156" s="17"/>
      <c r="CM156" s="17"/>
      <c r="CN156" s="17"/>
      <c r="CO156" s="17"/>
      <c r="CP156" s="17"/>
      <c r="CQ156" s="17"/>
      <c r="CR156" s="17"/>
      <c r="CS156" s="17"/>
      <c r="CT156" s="17"/>
      <c r="CU156" s="17"/>
      <c r="CV156" s="17"/>
      <c r="CW156" s="17"/>
      <c r="CX156" s="17"/>
      <c r="CY156" s="17"/>
      <c r="CZ156" s="17"/>
      <c r="DA156" s="17"/>
      <c r="DB156" s="17"/>
      <c r="DC156" s="17"/>
      <c r="DD156" s="17"/>
      <c r="DE156" s="17"/>
      <c r="DF156" s="17"/>
      <c r="DG156" s="17"/>
      <c r="DH156" s="17"/>
      <c r="DI156" s="17"/>
      <c r="DJ156" s="17"/>
      <c r="DK156" s="17"/>
      <c r="DL156" s="17"/>
      <c r="DM156" s="17"/>
      <c r="DN156" s="17"/>
      <c r="DO156" s="17"/>
      <c r="DP156" s="17"/>
      <c r="DQ156" s="17"/>
      <c r="DR156" s="17"/>
      <c r="DS156" s="17"/>
      <c r="DT156" s="17"/>
      <c r="DU156" s="17"/>
      <c r="DV156" s="17"/>
      <c r="DW156" s="17"/>
      <c r="DX156" s="17"/>
      <c r="DY156" s="17"/>
      <c r="DZ156" s="17"/>
      <c r="EA156" s="17"/>
      <c r="EB156" s="17"/>
      <c r="EC156" s="17"/>
      <c r="ED156" s="17"/>
      <c r="EE156" s="17"/>
      <c r="EF156" s="17"/>
      <c r="EG156" s="17"/>
      <c r="EH156" s="17"/>
      <c r="EI156" s="17"/>
      <c r="EJ156" s="17"/>
      <c r="EK156" s="17"/>
      <c r="EL156" s="17"/>
      <c r="EM156" s="17"/>
      <c r="EN156" s="17"/>
      <c r="EO156" s="17"/>
      <c r="EP156" s="17"/>
      <c r="EQ156" s="17"/>
      <c r="ER156" s="17"/>
      <c r="ES156" s="17"/>
      <c r="ET156" s="17"/>
      <c r="EU156" s="17"/>
      <c r="EV156" s="17"/>
      <c r="EW156" s="17"/>
      <c r="EX156" s="17"/>
      <c r="EY156" s="17"/>
      <c r="EZ156" s="17"/>
      <c r="FA156" s="17"/>
      <c r="FB156" s="17"/>
      <c r="FC156" s="17"/>
      <c r="FD156" s="17"/>
      <c r="FE156" s="17"/>
      <c r="FF156" s="17"/>
      <c r="FG156" s="17"/>
      <c r="FH156" s="17"/>
      <c r="FI156" s="17"/>
      <c r="FJ156" s="17"/>
      <c r="FK156" s="17"/>
      <c r="FL156" s="17"/>
      <c r="FM156" s="17"/>
      <c r="FN156" s="17"/>
      <c r="FO156" s="17"/>
      <c r="FP156" s="17"/>
      <c r="FQ156" s="17"/>
      <c r="FR156" s="17"/>
      <c r="FS156" s="17"/>
      <c r="FT156" s="17"/>
    </row>
    <row r="157" spans="1:176" s="78" customFormat="1" ht="37.5" customHeight="1">
      <c r="A157" s="39"/>
      <c r="B157" s="39"/>
      <c r="C157" s="275" t="s">
        <v>184</v>
      </c>
      <c r="D157" s="270"/>
      <c r="E157" s="41"/>
      <c r="F157" s="41"/>
      <c r="G157" s="42"/>
      <c r="H157" s="42"/>
      <c r="I157" s="42"/>
      <c r="J157" s="42"/>
      <c r="K157" s="42"/>
      <c r="L157" s="42"/>
      <c r="M157" s="42"/>
      <c r="N157" s="16"/>
      <c r="O157" s="17"/>
      <c r="P157" s="17"/>
      <c r="Q157" s="17"/>
      <c r="R157" s="17"/>
      <c r="S157" s="17"/>
      <c r="T157" s="17"/>
      <c r="U157" s="17"/>
      <c r="V157" s="16"/>
      <c r="W157" s="17"/>
      <c r="X157" s="17"/>
      <c r="Y157" s="17"/>
      <c r="Z157" s="17"/>
      <c r="AA157" s="16"/>
      <c r="AB157" s="17"/>
      <c r="AC157" s="17"/>
      <c r="AD157" s="17"/>
      <c r="AE157" s="17"/>
      <c r="AF157" s="17"/>
      <c r="AG157" s="17"/>
      <c r="AH157" s="17"/>
      <c r="AI157" s="16"/>
      <c r="AJ157" s="17"/>
      <c r="AK157" s="17"/>
      <c r="AL157" s="17"/>
      <c r="AM157" s="17"/>
      <c r="AN157" s="17"/>
      <c r="AO157" s="17"/>
      <c r="AP157" s="17"/>
      <c r="AQ157" s="16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CK157" s="17"/>
      <c r="CL157" s="17"/>
      <c r="CM157" s="17"/>
      <c r="CN157" s="17"/>
      <c r="CO157" s="17"/>
      <c r="CP157" s="17"/>
      <c r="CQ157" s="17"/>
      <c r="CR157" s="17"/>
      <c r="CS157" s="17"/>
      <c r="CT157" s="17"/>
      <c r="CU157" s="17"/>
      <c r="CV157" s="17"/>
      <c r="CW157" s="17"/>
      <c r="CX157" s="17"/>
      <c r="CY157" s="17"/>
      <c r="CZ157" s="17"/>
      <c r="DA157" s="17"/>
      <c r="DB157" s="17"/>
      <c r="DC157" s="17"/>
      <c r="DD157" s="17"/>
      <c r="DE157" s="17"/>
      <c r="DF157" s="17"/>
      <c r="DG157" s="17"/>
      <c r="DH157" s="17"/>
      <c r="DI157" s="17"/>
      <c r="DJ157" s="17"/>
      <c r="DK157" s="17"/>
      <c r="DL157" s="17"/>
      <c r="DM157" s="17"/>
      <c r="DN157" s="17"/>
      <c r="DO157" s="17"/>
      <c r="DP157" s="17"/>
      <c r="DQ157" s="17"/>
      <c r="DR157" s="17"/>
      <c r="DS157" s="17"/>
      <c r="DT157" s="17"/>
      <c r="DU157" s="17"/>
      <c r="DV157" s="17"/>
      <c r="DW157" s="17"/>
      <c r="DX157" s="17"/>
      <c r="DY157" s="17"/>
      <c r="DZ157" s="17"/>
      <c r="EA157" s="17"/>
      <c r="EB157" s="17"/>
      <c r="EC157" s="17"/>
      <c r="ED157" s="17"/>
      <c r="EE157" s="17"/>
      <c r="EF157" s="17"/>
      <c r="EG157" s="17"/>
      <c r="EH157" s="17"/>
      <c r="EI157" s="17"/>
      <c r="EJ157" s="17"/>
      <c r="EK157" s="17"/>
      <c r="EL157" s="17"/>
      <c r="EM157" s="17"/>
      <c r="EN157" s="17"/>
      <c r="EO157" s="17"/>
      <c r="EP157" s="17"/>
      <c r="EQ157" s="17"/>
      <c r="ER157" s="17"/>
      <c r="ES157" s="17"/>
      <c r="ET157" s="17"/>
      <c r="EU157" s="17"/>
      <c r="EV157" s="17"/>
      <c r="EW157" s="17"/>
      <c r="EX157" s="17"/>
      <c r="EY157" s="17"/>
      <c r="EZ157" s="17"/>
      <c r="FA157" s="17"/>
      <c r="FB157" s="17"/>
      <c r="FC157" s="17"/>
      <c r="FD157" s="17"/>
      <c r="FE157" s="17"/>
      <c r="FF157" s="17"/>
      <c r="FG157" s="17"/>
      <c r="FH157" s="17"/>
      <c r="FI157" s="17"/>
      <c r="FJ157" s="17"/>
      <c r="FK157" s="17"/>
      <c r="FL157" s="17"/>
      <c r="FM157" s="17"/>
      <c r="FN157" s="17"/>
      <c r="FO157" s="17"/>
      <c r="FP157" s="17"/>
      <c r="FQ157" s="17"/>
      <c r="FR157" s="17"/>
      <c r="FS157" s="17"/>
      <c r="FT157" s="17"/>
    </row>
    <row r="158" spans="1:176" s="78" customFormat="1" ht="20.25" customHeight="1">
      <c r="A158" s="39"/>
      <c r="B158" s="39"/>
      <c r="C158" s="269" t="s">
        <v>51</v>
      </c>
      <c r="D158" s="40"/>
      <c r="E158" s="39"/>
      <c r="F158" s="39"/>
      <c r="G158" s="39"/>
      <c r="H158" s="42"/>
      <c r="I158" s="42"/>
      <c r="J158" s="42"/>
      <c r="K158" s="42"/>
      <c r="L158" s="42"/>
      <c r="M158" s="42"/>
      <c r="N158" s="16"/>
      <c r="O158" s="17"/>
      <c r="P158" s="17"/>
      <c r="Q158" s="17"/>
      <c r="R158" s="17"/>
      <c r="S158" s="17"/>
      <c r="T158" s="17"/>
      <c r="U158" s="17"/>
      <c r="V158" s="16"/>
      <c r="W158" s="17"/>
      <c r="X158" s="17"/>
      <c r="Y158" s="17"/>
      <c r="Z158" s="17"/>
      <c r="AA158" s="16"/>
      <c r="AB158" s="17"/>
      <c r="AC158" s="17"/>
      <c r="AD158" s="17"/>
      <c r="AE158" s="17"/>
      <c r="AF158" s="17"/>
      <c r="AG158" s="17"/>
      <c r="AH158" s="17"/>
      <c r="AI158" s="16"/>
      <c r="AJ158" s="17"/>
      <c r="AK158" s="17"/>
      <c r="AL158" s="17"/>
      <c r="AM158" s="17"/>
      <c r="AN158" s="17"/>
      <c r="AO158" s="17"/>
      <c r="AP158" s="17"/>
      <c r="AQ158" s="16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CK158" s="17"/>
      <c r="CL158" s="17"/>
      <c r="CM158" s="17"/>
      <c r="CN158" s="17"/>
      <c r="CO158" s="17"/>
      <c r="CP158" s="17"/>
      <c r="CQ158" s="17"/>
      <c r="CR158" s="17"/>
      <c r="CS158" s="17"/>
      <c r="CT158" s="17"/>
      <c r="CU158" s="17"/>
      <c r="CV158" s="17"/>
      <c r="CW158" s="17"/>
      <c r="CX158" s="17"/>
      <c r="CY158" s="17"/>
      <c r="CZ158" s="17"/>
      <c r="DA158" s="17"/>
      <c r="DB158" s="17"/>
      <c r="DC158" s="17"/>
      <c r="DD158" s="17"/>
      <c r="DE158" s="17"/>
      <c r="DF158" s="17"/>
      <c r="DG158" s="17"/>
      <c r="DH158" s="17"/>
      <c r="DI158" s="17"/>
      <c r="DJ158" s="17"/>
      <c r="DK158" s="17"/>
      <c r="DL158" s="17"/>
      <c r="DM158" s="17"/>
      <c r="DN158" s="17"/>
      <c r="DO158" s="17"/>
      <c r="DP158" s="17"/>
      <c r="DQ158" s="17"/>
      <c r="DR158" s="17"/>
      <c r="DS158" s="17"/>
      <c r="DT158" s="17"/>
      <c r="DU158" s="17"/>
      <c r="DV158" s="17"/>
      <c r="DW158" s="17"/>
      <c r="DX158" s="17"/>
      <c r="DY158" s="17"/>
      <c r="DZ158" s="17"/>
      <c r="EA158" s="17"/>
      <c r="EB158" s="17"/>
      <c r="EC158" s="17"/>
      <c r="ED158" s="17"/>
      <c r="EE158" s="17"/>
      <c r="EF158" s="17"/>
      <c r="EG158" s="17"/>
      <c r="EH158" s="17"/>
      <c r="EI158" s="17"/>
      <c r="EJ158" s="17"/>
      <c r="EK158" s="17"/>
      <c r="EL158" s="17"/>
      <c r="EM158" s="17"/>
      <c r="EN158" s="17"/>
      <c r="EO158" s="17"/>
      <c r="EP158" s="17"/>
      <c r="EQ158" s="17"/>
      <c r="ER158" s="17"/>
      <c r="ES158" s="17"/>
      <c r="ET158" s="17"/>
      <c r="EU158" s="17"/>
      <c r="EV158" s="17"/>
      <c r="EW158" s="17"/>
      <c r="EX158" s="17"/>
      <c r="EY158" s="17"/>
      <c r="EZ158" s="17"/>
      <c r="FA158" s="17"/>
      <c r="FB158" s="17"/>
      <c r="FC158" s="17"/>
      <c r="FD158" s="17"/>
      <c r="FE158" s="17"/>
      <c r="FF158" s="17"/>
      <c r="FG158" s="17"/>
      <c r="FH158" s="17"/>
      <c r="FI158" s="17"/>
      <c r="FJ158" s="17"/>
      <c r="FK158" s="17"/>
      <c r="FL158" s="17"/>
      <c r="FM158" s="17"/>
      <c r="FN158" s="17"/>
      <c r="FO158" s="17"/>
      <c r="FP158" s="17"/>
      <c r="FQ158" s="17"/>
      <c r="FR158" s="17"/>
      <c r="FS158" s="17"/>
      <c r="FT158" s="17"/>
    </row>
    <row r="159" spans="1:176" s="78" customFormat="1" ht="23.25" customHeight="1">
      <c r="A159" s="39"/>
      <c r="B159" s="39"/>
      <c r="C159" s="337" t="s">
        <v>187</v>
      </c>
      <c r="D159" s="98"/>
      <c r="E159" s="338"/>
      <c r="F159" s="338"/>
      <c r="G159" s="339"/>
      <c r="H159" s="339"/>
      <c r="I159" s="339"/>
      <c r="J159" s="339"/>
      <c r="K159" s="339"/>
      <c r="L159" s="339"/>
      <c r="M159" s="339"/>
      <c r="N159" s="16"/>
      <c r="O159" s="17"/>
      <c r="P159" s="17"/>
      <c r="Q159" s="17"/>
      <c r="R159" s="17"/>
      <c r="S159" s="17"/>
      <c r="T159" s="17"/>
      <c r="U159" s="17"/>
      <c r="V159" s="16"/>
      <c r="W159" s="17"/>
      <c r="X159" s="17"/>
      <c r="Y159" s="17"/>
      <c r="Z159" s="17"/>
      <c r="AA159" s="16"/>
      <c r="AB159" s="17"/>
      <c r="AC159" s="17"/>
      <c r="AD159" s="17"/>
      <c r="AE159" s="17"/>
      <c r="AF159" s="17"/>
      <c r="AG159" s="17"/>
      <c r="AH159" s="17"/>
      <c r="AI159" s="16"/>
      <c r="AJ159" s="17"/>
      <c r="AK159" s="17"/>
      <c r="AL159" s="17"/>
      <c r="AM159" s="17"/>
      <c r="AN159" s="17"/>
      <c r="AO159" s="17"/>
      <c r="AP159" s="17"/>
      <c r="AQ159" s="16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</row>
    <row r="160" spans="1:176" s="46" customFormat="1" ht="23.25" customHeight="1">
      <c r="A160" s="39"/>
      <c r="B160" s="39"/>
      <c r="C160" s="269" t="s">
        <v>51</v>
      </c>
      <c r="D160" s="40"/>
      <c r="E160" s="39"/>
      <c r="F160" s="39"/>
      <c r="G160" s="39"/>
      <c r="H160" s="42"/>
      <c r="I160" s="42"/>
      <c r="J160" s="42"/>
      <c r="K160" s="42"/>
      <c r="L160" s="42"/>
      <c r="M160" s="42"/>
      <c r="N160" s="16"/>
      <c r="O160" s="17"/>
      <c r="P160" s="17"/>
      <c r="Q160" s="17"/>
      <c r="R160" s="17"/>
      <c r="S160" s="17"/>
      <c r="T160" s="17"/>
      <c r="U160" s="17"/>
      <c r="V160" s="16"/>
      <c r="W160" s="17"/>
      <c r="X160" s="17"/>
      <c r="Y160" s="17"/>
      <c r="Z160" s="17"/>
      <c r="AA160" s="16"/>
      <c r="AB160" s="17"/>
      <c r="AC160" s="17"/>
      <c r="AD160" s="17"/>
      <c r="AE160" s="17"/>
      <c r="AF160" s="17"/>
      <c r="AG160" s="17"/>
      <c r="AH160" s="17"/>
      <c r="AI160" s="16"/>
      <c r="AJ160" s="17"/>
      <c r="AK160" s="17"/>
      <c r="AL160" s="17"/>
      <c r="AM160" s="17"/>
      <c r="AN160" s="17"/>
      <c r="AO160" s="17"/>
      <c r="AP160" s="17"/>
      <c r="AQ160" s="16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</row>
    <row r="161" spans="1:254" s="46" customFormat="1" ht="21.75" customHeight="1">
      <c r="A161" s="39"/>
      <c r="B161" s="39"/>
      <c r="C161" s="337" t="s">
        <v>186</v>
      </c>
      <c r="D161" s="98"/>
      <c r="E161" s="338"/>
      <c r="F161" s="338"/>
      <c r="G161" s="339"/>
      <c r="H161" s="339"/>
      <c r="I161" s="339"/>
      <c r="J161" s="339"/>
      <c r="K161" s="339"/>
      <c r="L161" s="339"/>
      <c r="M161" s="339"/>
      <c r="N161" s="16"/>
      <c r="O161" s="17"/>
      <c r="P161" s="17"/>
      <c r="Q161" s="17"/>
      <c r="R161" s="17"/>
      <c r="S161" s="17"/>
      <c r="T161" s="17"/>
      <c r="U161" s="17"/>
      <c r="V161" s="16"/>
      <c r="W161" s="17"/>
      <c r="X161" s="17"/>
      <c r="Y161" s="17"/>
      <c r="Z161" s="17"/>
      <c r="AA161" s="16"/>
      <c r="AB161" s="17"/>
      <c r="AC161" s="17"/>
      <c r="AD161" s="17"/>
      <c r="AE161" s="17"/>
      <c r="AF161" s="17"/>
      <c r="AG161" s="17"/>
      <c r="AH161" s="17"/>
      <c r="AI161" s="16"/>
      <c r="AJ161" s="17"/>
      <c r="AK161" s="17"/>
      <c r="AL161" s="17"/>
      <c r="AM161" s="17"/>
      <c r="AN161" s="17"/>
      <c r="AO161" s="17"/>
      <c r="AP161" s="17"/>
      <c r="AQ161" s="16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  <c r="BC161" s="17"/>
      <c r="BD161" s="17"/>
      <c r="BE161" s="17"/>
      <c r="BF161" s="17"/>
      <c r="BG161" s="17"/>
      <c r="BH161" s="17"/>
      <c r="BI161" s="17"/>
      <c r="BJ161" s="17"/>
      <c r="BK161" s="17"/>
      <c r="BL161" s="17"/>
      <c r="BM161" s="17"/>
      <c r="BN161" s="17"/>
      <c r="BO161" s="17"/>
      <c r="BP161" s="17"/>
      <c r="BQ161" s="17"/>
      <c r="BR161" s="17"/>
      <c r="BS161" s="17"/>
      <c r="BT161" s="17"/>
      <c r="BU161" s="17"/>
      <c r="BV161" s="17"/>
      <c r="BW161" s="17"/>
      <c r="BX161" s="17"/>
      <c r="BY161" s="17"/>
      <c r="BZ161" s="17"/>
      <c r="CA161" s="17"/>
      <c r="CB161" s="17"/>
      <c r="CC161" s="17"/>
      <c r="CD161" s="17"/>
      <c r="CE161" s="17"/>
      <c r="CF161" s="17"/>
      <c r="CG161" s="17"/>
      <c r="CH161" s="17"/>
      <c r="CI161" s="17"/>
      <c r="CJ161" s="17"/>
      <c r="CK161" s="17"/>
      <c r="CL161" s="17"/>
      <c r="CM161" s="17"/>
      <c r="CN161" s="17"/>
      <c r="CO161" s="17"/>
      <c r="CP161" s="17"/>
      <c r="CQ161" s="17"/>
      <c r="CR161" s="17"/>
      <c r="CS161" s="17"/>
      <c r="CT161" s="17"/>
      <c r="CU161" s="17"/>
      <c r="CV161" s="17"/>
      <c r="CW161" s="17"/>
      <c r="CX161" s="17"/>
      <c r="CY161" s="17"/>
      <c r="CZ161" s="17"/>
      <c r="DA161" s="17"/>
      <c r="DB161" s="17"/>
      <c r="DC161" s="17"/>
      <c r="DD161" s="17"/>
      <c r="DE161" s="17"/>
      <c r="DF161" s="17"/>
      <c r="DG161" s="17"/>
      <c r="DH161" s="17"/>
      <c r="DI161" s="17"/>
      <c r="DJ161" s="17"/>
      <c r="DK161" s="17"/>
      <c r="DL161" s="17"/>
      <c r="DM161" s="17"/>
      <c r="DN161" s="17"/>
      <c r="DO161" s="17"/>
      <c r="DP161" s="17"/>
      <c r="DQ161" s="17"/>
      <c r="DR161" s="17"/>
      <c r="DS161" s="17"/>
      <c r="DT161" s="17"/>
      <c r="DU161" s="17"/>
      <c r="DV161" s="17"/>
      <c r="DW161" s="17"/>
      <c r="DX161" s="17"/>
      <c r="DY161" s="17"/>
      <c r="DZ161" s="17"/>
      <c r="EA161" s="17"/>
      <c r="EB161" s="17"/>
      <c r="EC161" s="17"/>
      <c r="ED161" s="17"/>
      <c r="EE161" s="17"/>
      <c r="EF161" s="17"/>
      <c r="EG161" s="17"/>
      <c r="EH161" s="17"/>
      <c r="EI161" s="17"/>
      <c r="EJ161" s="17"/>
      <c r="EK161" s="17"/>
      <c r="EL161" s="17"/>
      <c r="EM161" s="17"/>
      <c r="EN161" s="17"/>
      <c r="EO161" s="17"/>
      <c r="EP161" s="17"/>
      <c r="EQ161" s="17"/>
      <c r="ER161" s="17"/>
      <c r="ES161" s="17"/>
      <c r="ET161" s="17"/>
      <c r="EU161" s="17"/>
      <c r="EV161" s="17"/>
      <c r="EW161" s="17"/>
      <c r="EX161" s="17"/>
      <c r="EY161" s="17"/>
      <c r="EZ161" s="17"/>
      <c r="FA161" s="17"/>
      <c r="FB161" s="17"/>
      <c r="FC161" s="17"/>
      <c r="FD161" s="17"/>
      <c r="FE161" s="17"/>
      <c r="FF161" s="17"/>
      <c r="FG161" s="17"/>
      <c r="FH161" s="17"/>
      <c r="FI161" s="17"/>
      <c r="FJ161" s="17"/>
      <c r="FK161" s="17"/>
      <c r="FL161" s="17"/>
      <c r="FM161" s="17"/>
      <c r="FN161" s="17"/>
      <c r="FO161" s="17"/>
      <c r="FP161" s="17"/>
      <c r="FQ161" s="17"/>
      <c r="FR161" s="17"/>
      <c r="FS161" s="17"/>
      <c r="FT161" s="17"/>
    </row>
    <row r="162" spans="1:254" s="78" customFormat="1" ht="19.5" customHeight="1">
      <c r="A162" s="39"/>
      <c r="B162" s="39"/>
      <c r="C162" s="269" t="s">
        <v>192</v>
      </c>
      <c r="D162" s="40"/>
      <c r="E162" s="39"/>
      <c r="F162" s="39"/>
      <c r="G162" s="39"/>
      <c r="H162" s="42"/>
      <c r="I162" s="42"/>
      <c r="J162" s="42"/>
      <c r="K162" s="42"/>
      <c r="L162" s="42"/>
      <c r="M162" s="42"/>
      <c r="N162" s="16"/>
      <c r="O162" s="17"/>
      <c r="P162" s="17"/>
      <c r="Q162" s="17"/>
      <c r="R162" s="17"/>
      <c r="S162" s="17"/>
      <c r="T162" s="17"/>
      <c r="U162" s="17"/>
      <c r="V162" s="16"/>
      <c r="W162" s="17"/>
      <c r="X162" s="17"/>
      <c r="Y162" s="17"/>
      <c r="Z162" s="17"/>
      <c r="AA162" s="16"/>
      <c r="AB162" s="17"/>
      <c r="AC162" s="17"/>
      <c r="AD162" s="17"/>
      <c r="AE162" s="17"/>
      <c r="AF162" s="17"/>
      <c r="AG162" s="17"/>
      <c r="AH162" s="17"/>
      <c r="AI162" s="16"/>
      <c r="AJ162" s="17"/>
      <c r="AK162" s="17"/>
      <c r="AL162" s="17"/>
      <c r="AM162" s="17"/>
      <c r="AN162" s="17"/>
      <c r="AO162" s="17"/>
      <c r="AP162" s="17"/>
      <c r="AQ162" s="16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</row>
    <row r="163" spans="1:254" s="87" customFormat="1" ht="16.5" customHeight="1">
      <c r="A163" s="16"/>
      <c r="B163" s="17"/>
      <c r="C163" s="17"/>
      <c r="D163" s="17"/>
      <c r="E163" s="17"/>
      <c r="F163" s="17"/>
      <c r="G163" s="17"/>
      <c r="H163" s="17"/>
      <c r="I163" s="16"/>
      <c r="J163" s="17"/>
      <c r="K163" s="17"/>
      <c r="L163" s="17"/>
      <c r="M163" s="17"/>
      <c r="N163" s="16"/>
      <c r="O163" s="17"/>
      <c r="P163" s="17"/>
      <c r="Q163" s="17"/>
      <c r="R163" s="17"/>
      <c r="S163" s="17"/>
      <c r="T163" s="17"/>
      <c r="U163" s="17"/>
      <c r="V163" s="16"/>
      <c r="W163" s="17"/>
      <c r="X163" s="17"/>
      <c r="Y163" s="17"/>
      <c r="Z163" s="17"/>
      <c r="AA163" s="16"/>
      <c r="AB163" s="17"/>
      <c r="AC163" s="17"/>
      <c r="AD163" s="17"/>
      <c r="AE163" s="17"/>
      <c r="AF163" s="17"/>
      <c r="AG163" s="17"/>
      <c r="AH163" s="17"/>
      <c r="AI163" s="16"/>
      <c r="AJ163" s="17"/>
      <c r="AK163" s="17"/>
      <c r="AL163" s="17"/>
      <c r="AM163" s="17"/>
      <c r="AN163" s="17"/>
      <c r="AO163" s="17"/>
      <c r="AP163" s="17"/>
      <c r="AQ163" s="16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</row>
    <row r="164" spans="1:254">
      <c r="A164" s="16"/>
      <c r="B164" s="17"/>
      <c r="C164" s="17"/>
      <c r="D164" s="17"/>
      <c r="E164" s="17"/>
      <c r="F164" s="17"/>
      <c r="G164" s="17"/>
      <c r="H164" s="17"/>
      <c r="I164" s="16"/>
      <c r="J164" s="17"/>
      <c r="K164" s="17"/>
      <c r="L164" s="17"/>
      <c r="M164" s="17"/>
      <c r="N164" s="16"/>
      <c r="O164" s="17"/>
      <c r="P164" s="17"/>
      <c r="Q164" s="17"/>
      <c r="R164" s="17"/>
      <c r="S164" s="17"/>
      <c r="T164" s="17"/>
      <c r="U164" s="17"/>
      <c r="V164" s="16"/>
      <c r="W164" s="17"/>
      <c r="X164" s="17"/>
      <c r="Y164" s="17"/>
      <c r="Z164" s="17"/>
      <c r="AA164" s="16"/>
      <c r="AB164" s="17"/>
      <c r="AC164" s="17"/>
      <c r="AD164" s="17"/>
      <c r="AE164" s="17"/>
      <c r="AF164" s="17"/>
      <c r="AG164" s="17"/>
      <c r="AH164" s="17"/>
      <c r="AI164" s="16"/>
      <c r="AJ164" s="17"/>
      <c r="AK164" s="17"/>
      <c r="AL164" s="17"/>
      <c r="AM164" s="17"/>
      <c r="AN164" s="17"/>
      <c r="AO164" s="17"/>
      <c r="AP164" s="17"/>
      <c r="AQ164" s="16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  <c r="BC164" s="17"/>
      <c r="BD164" s="17"/>
      <c r="BE164" s="17"/>
      <c r="BF164" s="17"/>
      <c r="BG164" s="17"/>
      <c r="BH164" s="17"/>
      <c r="BI164" s="17"/>
      <c r="BJ164" s="17"/>
      <c r="BK164" s="17"/>
      <c r="BL164" s="17"/>
      <c r="BM164" s="17"/>
      <c r="BN164" s="17"/>
      <c r="BO164" s="17"/>
      <c r="BP164" s="17"/>
      <c r="BQ164" s="17"/>
      <c r="BR164" s="17"/>
      <c r="BS164" s="17"/>
      <c r="BT164" s="17"/>
      <c r="BU164" s="17"/>
      <c r="BV164" s="17"/>
      <c r="BW164" s="17"/>
      <c r="BX164" s="17"/>
      <c r="BY164" s="17"/>
      <c r="BZ164" s="17"/>
      <c r="CA164" s="17"/>
      <c r="CB164" s="17"/>
      <c r="CC164" s="17"/>
      <c r="CD164" s="17"/>
      <c r="CE164" s="17"/>
      <c r="CF164" s="17"/>
      <c r="CG164" s="17"/>
      <c r="CH164" s="17"/>
      <c r="CI164" s="17"/>
      <c r="CJ164" s="17"/>
      <c r="CK164" s="17"/>
      <c r="CL164" s="17"/>
      <c r="CM164" s="17"/>
      <c r="CN164" s="17"/>
      <c r="CO164" s="17"/>
      <c r="CP164" s="17"/>
      <c r="CQ164" s="17"/>
      <c r="CR164" s="17"/>
      <c r="CS164" s="17"/>
      <c r="CT164" s="17"/>
      <c r="CU164" s="17"/>
      <c r="CV164" s="17"/>
      <c r="CW164" s="17"/>
      <c r="CX164" s="17"/>
      <c r="CY164" s="17"/>
      <c r="CZ164" s="17"/>
      <c r="DA164" s="17"/>
      <c r="DB164" s="17"/>
      <c r="DC164" s="17"/>
      <c r="DD164" s="17"/>
      <c r="DE164" s="17"/>
      <c r="DF164" s="17"/>
      <c r="DG164" s="17"/>
      <c r="DH164" s="17"/>
      <c r="DI164" s="17"/>
      <c r="DJ164" s="17"/>
      <c r="DK164" s="17"/>
      <c r="DL164" s="17"/>
      <c r="DM164" s="17"/>
      <c r="DN164" s="17"/>
      <c r="DO164" s="17"/>
      <c r="DP164" s="17"/>
      <c r="DQ164" s="17"/>
      <c r="DR164" s="17"/>
      <c r="DS164" s="17"/>
      <c r="DT164" s="17"/>
      <c r="DU164" s="17"/>
      <c r="DV164" s="17"/>
      <c r="DW164" s="17"/>
      <c r="DX164" s="17"/>
      <c r="DY164" s="17"/>
      <c r="DZ164" s="17"/>
      <c r="EA164" s="17"/>
      <c r="EB164" s="17"/>
      <c r="EC164" s="17"/>
      <c r="ED164" s="17"/>
      <c r="EE164" s="17"/>
      <c r="EF164" s="17"/>
      <c r="EG164" s="17"/>
      <c r="EH164" s="17"/>
      <c r="EI164" s="17"/>
      <c r="EJ164" s="17"/>
      <c r="EK164" s="17"/>
      <c r="EL164" s="17"/>
      <c r="EM164" s="17"/>
      <c r="EN164" s="17"/>
      <c r="EO164" s="17"/>
      <c r="EP164" s="17"/>
      <c r="EQ164" s="17"/>
      <c r="ER164" s="17"/>
      <c r="ES164" s="17"/>
      <c r="ET164" s="17"/>
      <c r="EU164" s="17"/>
      <c r="EV164" s="17"/>
      <c r="EW164" s="17"/>
      <c r="EX164" s="17"/>
      <c r="EY164" s="17"/>
      <c r="EZ164" s="17"/>
      <c r="FA164" s="17"/>
      <c r="FB164" s="17"/>
      <c r="FC164" s="17"/>
      <c r="FD164" s="17"/>
      <c r="FE164" s="17"/>
      <c r="FF164" s="17"/>
      <c r="FG164" s="17"/>
      <c r="FH164" s="17"/>
      <c r="FI164" s="17"/>
      <c r="FJ164" s="17"/>
      <c r="FK164" s="17"/>
      <c r="FL164" s="17"/>
      <c r="FM164" s="17"/>
      <c r="FN164" s="17"/>
      <c r="FO164" s="17"/>
      <c r="FP164" s="17"/>
      <c r="FQ164" s="17"/>
      <c r="FR164" s="17"/>
      <c r="FS164" s="17"/>
      <c r="FT164" s="17"/>
    </row>
    <row r="165" spans="1:254">
      <c r="A165" s="16"/>
      <c r="B165" s="17"/>
      <c r="C165" s="17"/>
      <c r="D165" s="17"/>
      <c r="E165" s="17"/>
      <c r="F165" s="17"/>
      <c r="G165" s="17"/>
      <c r="H165" s="17"/>
      <c r="I165" s="16"/>
      <c r="J165" s="17"/>
      <c r="K165" s="17"/>
      <c r="L165" s="17"/>
      <c r="M165" s="17"/>
      <c r="N165" s="16"/>
      <c r="O165" s="17"/>
      <c r="P165" s="17"/>
      <c r="Q165" s="17"/>
      <c r="R165" s="17"/>
      <c r="S165" s="17"/>
      <c r="T165" s="17"/>
      <c r="U165" s="17"/>
      <c r="V165" s="16"/>
      <c r="W165" s="17"/>
      <c r="X165" s="17"/>
      <c r="Y165" s="17"/>
      <c r="Z165" s="17"/>
      <c r="AA165" s="16"/>
      <c r="AB165" s="17"/>
      <c r="AC165" s="17"/>
      <c r="AD165" s="17"/>
      <c r="AE165" s="17"/>
      <c r="AF165" s="17"/>
      <c r="AG165" s="17"/>
      <c r="AH165" s="17"/>
      <c r="AI165" s="16"/>
      <c r="AJ165" s="17"/>
      <c r="AK165" s="17"/>
      <c r="AL165" s="17"/>
      <c r="AM165" s="17"/>
      <c r="AN165" s="17"/>
      <c r="AO165" s="17"/>
      <c r="AP165" s="17"/>
      <c r="AQ165" s="16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  <c r="BC165" s="17"/>
      <c r="BD165" s="17"/>
      <c r="BE165" s="17"/>
      <c r="BF165" s="17"/>
      <c r="BG165" s="17"/>
      <c r="BH165" s="17"/>
      <c r="BI165" s="17"/>
      <c r="BJ165" s="17"/>
      <c r="BK165" s="17"/>
      <c r="BL165" s="17"/>
      <c r="BM165" s="17"/>
      <c r="BN165" s="17"/>
      <c r="BO165" s="17"/>
      <c r="BP165" s="17"/>
      <c r="BQ165" s="17"/>
      <c r="BR165" s="17"/>
      <c r="BS165" s="17"/>
      <c r="BT165" s="17"/>
      <c r="BU165" s="17"/>
      <c r="BV165" s="17"/>
      <c r="BW165" s="17"/>
      <c r="BX165" s="17"/>
      <c r="BY165" s="17"/>
      <c r="BZ165" s="17"/>
      <c r="CA165" s="17"/>
      <c r="CB165" s="17"/>
      <c r="CC165" s="17"/>
      <c r="CD165" s="17"/>
      <c r="CE165" s="17"/>
      <c r="CF165" s="17"/>
      <c r="CG165" s="17"/>
      <c r="CH165" s="17"/>
      <c r="CI165" s="17"/>
      <c r="CJ165" s="17"/>
      <c r="CK165" s="17"/>
      <c r="CL165" s="17"/>
      <c r="CM165" s="17"/>
      <c r="CN165" s="17"/>
      <c r="CO165" s="17"/>
      <c r="CP165" s="17"/>
      <c r="CQ165" s="17"/>
      <c r="CR165" s="17"/>
      <c r="CS165" s="17"/>
      <c r="CT165" s="17"/>
      <c r="CU165" s="17"/>
      <c r="CV165" s="17"/>
      <c r="CW165" s="17"/>
      <c r="CX165" s="17"/>
      <c r="CY165" s="17"/>
      <c r="CZ165" s="17"/>
      <c r="DA165" s="17"/>
      <c r="DB165" s="17"/>
      <c r="DC165" s="17"/>
      <c r="DD165" s="17"/>
      <c r="DE165" s="17"/>
      <c r="DF165" s="17"/>
      <c r="DG165" s="17"/>
      <c r="DH165" s="17"/>
      <c r="DI165" s="17"/>
      <c r="DJ165" s="17"/>
      <c r="DK165" s="17"/>
      <c r="DL165" s="17"/>
      <c r="DM165" s="17"/>
      <c r="DN165" s="17"/>
      <c r="DO165" s="17"/>
      <c r="DP165" s="17"/>
      <c r="DQ165" s="17"/>
      <c r="DR165" s="17"/>
      <c r="DS165" s="17"/>
      <c r="DT165" s="17"/>
      <c r="DU165" s="17"/>
      <c r="DV165" s="17"/>
      <c r="DW165" s="17"/>
      <c r="DX165" s="17"/>
      <c r="DY165" s="17"/>
      <c r="DZ165" s="17"/>
      <c r="EA165" s="17"/>
      <c r="EB165" s="17"/>
      <c r="EC165" s="17"/>
      <c r="ED165" s="17"/>
      <c r="EE165" s="17"/>
      <c r="EF165" s="17"/>
      <c r="EG165" s="17"/>
      <c r="EH165" s="17"/>
      <c r="EI165" s="17"/>
      <c r="EJ165" s="17"/>
      <c r="EK165" s="17"/>
      <c r="EL165" s="17"/>
      <c r="EM165" s="17"/>
      <c r="EN165" s="17"/>
      <c r="EO165" s="17"/>
      <c r="EP165" s="17"/>
      <c r="EQ165" s="17"/>
      <c r="ER165" s="17"/>
      <c r="ES165" s="17"/>
      <c r="ET165" s="17"/>
      <c r="EU165" s="17"/>
      <c r="EV165" s="17"/>
      <c r="EW165" s="17"/>
      <c r="EX165" s="17"/>
      <c r="EY165" s="17"/>
      <c r="EZ165" s="17"/>
      <c r="FA165" s="17"/>
      <c r="FB165" s="17"/>
      <c r="FC165" s="17"/>
      <c r="FD165" s="17"/>
      <c r="FE165" s="17"/>
      <c r="FF165" s="17"/>
      <c r="FG165" s="17"/>
      <c r="FH165" s="17"/>
      <c r="FI165" s="17"/>
      <c r="FJ165" s="17"/>
      <c r="FK165" s="17"/>
      <c r="FL165" s="17"/>
      <c r="FM165" s="17"/>
      <c r="FN165" s="17"/>
      <c r="FO165" s="17"/>
      <c r="FP165" s="17"/>
      <c r="FQ165" s="17"/>
      <c r="FR165" s="17"/>
      <c r="FS165" s="17"/>
      <c r="FT165" s="17"/>
    </row>
    <row r="166" spans="1:254">
      <c r="A166" s="16"/>
      <c r="B166" s="17"/>
      <c r="C166" s="17"/>
      <c r="D166" s="17"/>
      <c r="E166" s="17"/>
      <c r="F166" s="17"/>
      <c r="G166" s="17"/>
      <c r="H166" s="17"/>
      <c r="I166" s="16"/>
      <c r="J166" s="17"/>
      <c r="K166" s="17"/>
      <c r="L166" s="17"/>
      <c r="M166" s="17"/>
      <c r="N166" s="16"/>
      <c r="O166" s="17"/>
      <c r="P166" s="17"/>
      <c r="Q166" s="17"/>
      <c r="R166" s="17"/>
      <c r="S166" s="17"/>
      <c r="T166" s="17"/>
      <c r="U166" s="17"/>
      <c r="V166" s="16"/>
      <c r="W166" s="17"/>
      <c r="X166" s="17"/>
      <c r="Y166" s="17"/>
      <c r="Z166" s="17"/>
      <c r="AA166" s="16"/>
      <c r="AB166" s="17"/>
      <c r="AC166" s="17"/>
      <c r="AD166" s="17"/>
      <c r="AE166" s="17"/>
      <c r="AF166" s="17"/>
      <c r="AG166" s="17"/>
      <c r="AH166" s="17"/>
      <c r="AI166" s="16"/>
      <c r="AJ166" s="17"/>
      <c r="AK166" s="17"/>
      <c r="AL166" s="17"/>
      <c r="AM166" s="17"/>
      <c r="AN166" s="17"/>
      <c r="AO166" s="17"/>
      <c r="AP166" s="17"/>
      <c r="AQ166" s="16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7"/>
      <c r="CP166" s="17"/>
      <c r="CQ166" s="17"/>
      <c r="CR166" s="17"/>
      <c r="CS166" s="17"/>
      <c r="CT166" s="17"/>
      <c r="CU166" s="17"/>
      <c r="CV166" s="17"/>
      <c r="CW166" s="17"/>
      <c r="CX166" s="17"/>
      <c r="CY166" s="17"/>
      <c r="CZ166" s="17"/>
      <c r="DA166" s="17"/>
      <c r="DB166" s="17"/>
      <c r="DC166" s="17"/>
      <c r="DD166" s="17"/>
      <c r="DE166" s="17"/>
      <c r="DF166" s="17"/>
      <c r="DG166" s="17"/>
      <c r="DH166" s="17"/>
      <c r="DI166" s="17"/>
      <c r="DJ166" s="17"/>
      <c r="DK166" s="17"/>
      <c r="DL166" s="17"/>
      <c r="DM166" s="17"/>
      <c r="DN166" s="17"/>
      <c r="DO166" s="17"/>
      <c r="DP166" s="17"/>
      <c r="DQ166" s="17"/>
      <c r="DR166" s="17"/>
      <c r="DS166" s="17"/>
      <c r="DT166" s="17"/>
      <c r="DU166" s="17"/>
      <c r="DV166" s="17"/>
      <c r="DW166" s="17"/>
      <c r="DX166" s="17"/>
      <c r="DY166" s="17"/>
      <c r="DZ166" s="17"/>
      <c r="EA166" s="17"/>
      <c r="EB166" s="17"/>
      <c r="EC166" s="17"/>
      <c r="ED166" s="17"/>
      <c r="EE166" s="17"/>
      <c r="EF166" s="17"/>
      <c r="EG166" s="17"/>
      <c r="EH166" s="17"/>
      <c r="EI166" s="17"/>
      <c r="EJ166" s="17"/>
      <c r="EK166" s="17"/>
      <c r="EL166" s="17"/>
      <c r="EM166" s="17"/>
      <c r="EN166" s="17"/>
      <c r="EO166" s="17"/>
      <c r="EP166" s="17"/>
      <c r="EQ166" s="17"/>
      <c r="ER166" s="17"/>
      <c r="ES166" s="17"/>
      <c r="ET166" s="17"/>
      <c r="EU166" s="17"/>
      <c r="EV166" s="17"/>
      <c r="EW166" s="17"/>
      <c r="EX166" s="17"/>
      <c r="EY166" s="17"/>
      <c r="EZ166" s="17"/>
      <c r="FA166" s="17"/>
      <c r="FB166" s="17"/>
      <c r="FC166" s="17"/>
      <c r="FD166" s="17"/>
      <c r="FE166" s="17"/>
      <c r="FF166" s="17"/>
      <c r="FG166" s="17"/>
      <c r="FH166" s="17"/>
      <c r="FI166" s="17"/>
      <c r="FJ166" s="17"/>
      <c r="FK166" s="17"/>
      <c r="FL166" s="17"/>
      <c r="FM166" s="17"/>
      <c r="FN166" s="17"/>
      <c r="FO166" s="17"/>
      <c r="FP166" s="17"/>
      <c r="FQ166" s="17"/>
      <c r="FR166" s="17"/>
      <c r="FS166" s="17"/>
      <c r="FT166" s="17"/>
    </row>
    <row r="167" spans="1:254">
      <c r="A167" s="16"/>
      <c r="B167" s="17"/>
      <c r="C167" s="17"/>
      <c r="D167" s="17"/>
      <c r="E167" s="17"/>
      <c r="F167" s="17"/>
      <c r="G167" s="17"/>
      <c r="H167" s="17"/>
      <c r="I167" s="16"/>
      <c r="J167" s="17"/>
      <c r="K167" s="17"/>
      <c r="L167" s="17"/>
      <c r="M167" s="17"/>
      <c r="N167" s="16"/>
      <c r="O167" s="17"/>
      <c r="P167" s="17"/>
      <c r="Q167" s="17"/>
      <c r="R167" s="17"/>
      <c r="S167" s="17"/>
      <c r="T167" s="17"/>
      <c r="U167" s="17"/>
      <c r="V167" s="16"/>
      <c r="W167" s="17"/>
      <c r="X167" s="17"/>
      <c r="Y167" s="17"/>
      <c r="Z167" s="17"/>
      <c r="AA167" s="16"/>
      <c r="AB167" s="17"/>
      <c r="AC167" s="17"/>
      <c r="AD167" s="17"/>
      <c r="AE167" s="17"/>
      <c r="AF167" s="17"/>
      <c r="AG167" s="17"/>
      <c r="AH167" s="17"/>
      <c r="AI167" s="16"/>
      <c r="AJ167" s="17"/>
      <c r="AK167" s="17"/>
      <c r="AL167" s="17"/>
      <c r="AM167" s="17"/>
      <c r="AN167" s="17"/>
      <c r="AO167" s="17"/>
      <c r="AP167" s="17"/>
      <c r="AQ167" s="16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340"/>
      <c r="FV167" s="340"/>
      <c r="FW167" s="340"/>
      <c r="FX167" s="340"/>
      <c r="FY167" s="340"/>
      <c r="FZ167" s="340"/>
      <c r="GA167" s="340"/>
      <c r="GB167" s="340"/>
      <c r="GC167" s="340"/>
      <c r="GD167" s="340"/>
      <c r="GE167" s="340"/>
      <c r="GF167" s="340"/>
      <c r="GG167" s="340"/>
      <c r="GH167" s="340"/>
      <c r="GI167" s="340"/>
      <c r="GJ167" s="340"/>
      <c r="GK167" s="340"/>
      <c r="GL167" s="340"/>
      <c r="GM167" s="340"/>
      <c r="GN167" s="340"/>
      <c r="GO167" s="340"/>
      <c r="GP167" s="340"/>
      <c r="GQ167" s="340"/>
      <c r="GR167" s="340"/>
      <c r="GS167" s="340"/>
      <c r="GT167" s="340"/>
      <c r="GU167" s="340"/>
      <c r="GV167" s="340"/>
      <c r="GW167" s="340"/>
      <c r="GX167" s="340"/>
      <c r="GY167" s="340"/>
      <c r="GZ167" s="340"/>
      <c r="HA167" s="340"/>
      <c r="HB167" s="340"/>
      <c r="HC167" s="340"/>
      <c r="HD167" s="340"/>
      <c r="HE167" s="340"/>
      <c r="HF167" s="340"/>
      <c r="HG167" s="340"/>
      <c r="HH167" s="340"/>
      <c r="HI167" s="340"/>
      <c r="HJ167" s="340"/>
      <c r="HK167" s="340"/>
      <c r="HL167" s="340"/>
      <c r="HM167" s="340"/>
      <c r="HN167" s="340"/>
      <c r="HO167" s="340"/>
      <c r="HP167" s="340"/>
      <c r="HQ167" s="340"/>
      <c r="HR167" s="340"/>
      <c r="HS167" s="340"/>
      <c r="HT167" s="340"/>
      <c r="HU167" s="340"/>
      <c r="HV167" s="340"/>
      <c r="HW167" s="340"/>
      <c r="HX167" s="340"/>
      <c r="HY167" s="340"/>
      <c r="HZ167" s="340"/>
      <c r="IA167" s="340"/>
      <c r="IB167" s="340"/>
      <c r="IC167" s="340"/>
      <c r="ID167" s="340"/>
      <c r="IE167" s="340"/>
      <c r="IF167" s="340"/>
      <c r="IG167" s="340"/>
      <c r="IH167" s="340"/>
      <c r="II167" s="340"/>
      <c r="IJ167" s="340"/>
      <c r="IK167" s="340"/>
      <c r="IL167" s="340"/>
      <c r="IM167" s="340"/>
      <c r="IN167" s="340"/>
      <c r="IO167" s="340"/>
      <c r="IP167" s="340"/>
      <c r="IQ167" s="340"/>
      <c r="IR167" s="340"/>
      <c r="IS167" s="340"/>
      <c r="IT167" s="340"/>
    </row>
    <row r="168" spans="1:254">
      <c r="A168" s="16"/>
      <c r="B168" s="17"/>
      <c r="C168" s="17"/>
      <c r="D168" s="17"/>
      <c r="E168" s="17"/>
      <c r="F168" s="17"/>
      <c r="G168" s="17"/>
      <c r="H168" s="17"/>
      <c r="I168" s="16"/>
      <c r="J168" s="17"/>
      <c r="K168" s="17"/>
      <c r="L168" s="17"/>
      <c r="M168" s="17"/>
      <c r="N168" s="16"/>
      <c r="O168" s="17"/>
      <c r="P168" s="17"/>
      <c r="Q168" s="17"/>
      <c r="R168" s="17"/>
      <c r="S168" s="17"/>
      <c r="T168" s="17"/>
      <c r="U168" s="17"/>
      <c r="V168" s="16"/>
      <c r="W168" s="17"/>
      <c r="X168" s="17"/>
      <c r="Y168" s="17"/>
      <c r="Z168" s="17"/>
      <c r="AA168" s="16"/>
      <c r="AB168" s="17"/>
      <c r="AC168" s="17"/>
      <c r="AD168" s="17"/>
      <c r="AE168" s="17"/>
      <c r="AF168" s="17"/>
      <c r="AG168" s="17"/>
      <c r="AH168" s="17"/>
      <c r="AI168" s="16"/>
      <c r="AJ168" s="17"/>
      <c r="AK168" s="17"/>
      <c r="AL168" s="17"/>
      <c r="AM168" s="17"/>
      <c r="AN168" s="17"/>
      <c r="AO168" s="17"/>
      <c r="AP168" s="17"/>
      <c r="AQ168" s="16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  <c r="BC168" s="17"/>
      <c r="BD168" s="17"/>
      <c r="BE168" s="17"/>
      <c r="BF168" s="17"/>
      <c r="BG168" s="17"/>
      <c r="BH168" s="17"/>
      <c r="BI168" s="17"/>
      <c r="BJ168" s="17"/>
      <c r="BK168" s="17"/>
      <c r="BL168" s="17"/>
      <c r="BM168" s="17"/>
      <c r="BN168" s="17"/>
      <c r="BO168" s="17"/>
      <c r="BP168" s="17"/>
      <c r="BQ168" s="17"/>
      <c r="BR168" s="17"/>
      <c r="BS168" s="17"/>
      <c r="BT168" s="17"/>
      <c r="BU168" s="17"/>
      <c r="BV168" s="17"/>
      <c r="BW168" s="17"/>
      <c r="BX168" s="17"/>
      <c r="BY168" s="17"/>
      <c r="BZ168" s="17"/>
      <c r="CA168" s="17"/>
      <c r="CB168" s="17"/>
      <c r="CC168" s="17"/>
      <c r="CD168" s="17"/>
      <c r="CE168" s="17"/>
      <c r="CF168" s="17"/>
      <c r="CG168" s="17"/>
      <c r="CH168" s="17"/>
      <c r="CI168" s="17"/>
      <c r="CJ168" s="17"/>
      <c r="CK168" s="17"/>
      <c r="CL168" s="17"/>
      <c r="CM168" s="17"/>
      <c r="CN168" s="17"/>
      <c r="CO168" s="17"/>
      <c r="CP168" s="17"/>
      <c r="CQ168" s="17"/>
      <c r="CR168" s="17"/>
      <c r="CS168" s="17"/>
      <c r="CT168" s="17"/>
      <c r="CU168" s="17"/>
      <c r="CV168" s="17"/>
      <c r="CW168" s="17"/>
      <c r="CX168" s="17"/>
      <c r="CY168" s="17"/>
      <c r="CZ168" s="17"/>
      <c r="DA168" s="17"/>
      <c r="DB168" s="17"/>
      <c r="DC168" s="17"/>
      <c r="DD168" s="17"/>
      <c r="DE168" s="17"/>
      <c r="DF168" s="17"/>
      <c r="DG168" s="17"/>
      <c r="DH168" s="17"/>
      <c r="DI168" s="17"/>
      <c r="DJ168" s="17"/>
      <c r="DK168" s="17"/>
      <c r="DL168" s="17"/>
      <c r="DM168" s="17"/>
      <c r="DN168" s="17"/>
      <c r="DO168" s="17"/>
      <c r="DP168" s="17"/>
      <c r="DQ168" s="17"/>
      <c r="DR168" s="17"/>
      <c r="DS168" s="17"/>
      <c r="DT168" s="17"/>
      <c r="DU168" s="17"/>
      <c r="DV168" s="17"/>
      <c r="DW168" s="17"/>
      <c r="DX168" s="17"/>
      <c r="DY168" s="17"/>
      <c r="DZ168" s="17"/>
      <c r="EA168" s="17"/>
      <c r="EB168" s="17"/>
      <c r="EC168" s="17"/>
      <c r="ED168" s="17"/>
      <c r="EE168" s="17"/>
      <c r="EF168" s="17"/>
      <c r="EG168" s="17"/>
      <c r="EH168" s="17"/>
      <c r="EI168" s="17"/>
      <c r="EJ168" s="17"/>
      <c r="EK168" s="17"/>
      <c r="EL168" s="17"/>
      <c r="EM168" s="17"/>
      <c r="EN168" s="17"/>
      <c r="EO168" s="17"/>
      <c r="EP168" s="17"/>
      <c r="EQ168" s="17"/>
      <c r="ER168" s="17"/>
      <c r="ES168" s="17"/>
      <c r="ET168" s="17"/>
      <c r="EU168" s="17"/>
      <c r="EV168" s="17"/>
      <c r="EW168" s="17"/>
      <c r="EX168" s="17"/>
      <c r="EY168" s="17"/>
      <c r="EZ168" s="17"/>
      <c r="FA168" s="17"/>
      <c r="FB168" s="17"/>
      <c r="FC168" s="17"/>
      <c r="FD168" s="17"/>
      <c r="FE168" s="17"/>
      <c r="FF168" s="17"/>
      <c r="FG168" s="17"/>
      <c r="FH168" s="17"/>
      <c r="FI168" s="17"/>
      <c r="FJ168" s="17"/>
      <c r="FK168" s="17"/>
      <c r="FL168" s="17"/>
      <c r="FM168" s="17"/>
      <c r="FN168" s="17"/>
      <c r="FO168" s="17"/>
      <c r="FP168" s="17"/>
      <c r="FQ168" s="17"/>
      <c r="FR168" s="17"/>
      <c r="FS168" s="17"/>
      <c r="FT168" s="17"/>
    </row>
    <row r="169" spans="1:254">
      <c r="A169" s="16"/>
      <c r="B169" s="17"/>
      <c r="C169" s="17"/>
      <c r="D169" s="17"/>
      <c r="E169" s="17"/>
      <c r="F169" s="17"/>
      <c r="G169" s="17"/>
      <c r="H169" s="17"/>
      <c r="I169" s="16"/>
      <c r="J169" s="17"/>
      <c r="K169" s="17"/>
      <c r="L169" s="17"/>
      <c r="M169" s="17"/>
      <c r="N169" s="16"/>
      <c r="O169" s="17"/>
      <c r="P169" s="17"/>
      <c r="Q169" s="17"/>
      <c r="R169" s="17"/>
      <c r="S169" s="17"/>
      <c r="T169" s="17"/>
      <c r="U169" s="17"/>
      <c r="V169" s="16"/>
      <c r="W169" s="17"/>
      <c r="X169" s="17"/>
      <c r="Y169" s="17"/>
      <c r="Z169" s="17"/>
      <c r="AA169" s="16"/>
      <c r="AB169" s="17"/>
      <c r="AC169" s="17"/>
      <c r="AD169" s="17"/>
      <c r="AE169" s="17"/>
      <c r="AF169" s="17"/>
      <c r="AG169" s="17"/>
      <c r="AH169" s="17"/>
      <c r="AI169" s="16"/>
      <c r="AJ169" s="17"/>
      <c r="AK169" s="17"/>
      <c r="AL169" s="17"/>
      <c r="AM169" s="17"/>
      <c r="AN169" s="17"/>
      <c r="AO169" s="17"/>
      <c r="AP169" s="17"/>
      <c r="AQ169" s="16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  <c r="BC169" s="17"/>
      <c r="BD169" s="17"/>
      <c r="BE169" s="17"/>
      <c r="BF169" s="17"/>
      <c r="BG169" s="17"/>
      <c r="BH169" s="17"/>
      <c r="BI169" s="17"/>
      <c r="BJ169" s="17"/>
      <c r="BK169" s="17"/>
      <c r="BL169" s="17"/>
      <c r="BM169" s="17"/>
      <c r="BN169" s="17"/>
      <c r="BO169" s="17"/>
      <c r="BP169" s="17"/>
      <c r="BQ169" s="17"/>
      <c r="BR169" s="17"/>
      <c r="BS169" s="17"/>
      <c r="BT169" s="17"/>
      <c r="BU169" s="17"/>
      <c r="BV169" s="17"/>
      <c r="BW169" s="17"/>
      <c r="BX169" s="17"/>
      <c r="BY169" s="17"/>
      <c r="BZ169" s="17"/>
      <c r="CA169" s="17"/>
      <c r="CB169" s="17"/>
      <c r="CC169" s="17"/>
      <c r="CD169" s="17"/>
      <c r="CE169" s="17"/>
      <c r="CF169" s="17"/>
      <c r="CG169" s="17"/>
      <c r="CH169" s="17"/>
      <c r="CI169" s="17"/>
      <c r="CJ169" s="17"/>
      <c r="CK169" s="17"/>
      <c r="CL169" s="17"/>
      <c r="CM169" s="17"/>
      <c r="CN169" s="17"/>
      <c r="CO169" s="17"/>
      <c r="CP169" s="17"/>
      <c r="CQ169" s="17"/>
      <c r="CR169" s="17"/>
      <c r="CS169" s="17"/>
      <c r="CT169" s="17"/>
      <c r="CU169" s="17"/>
      <c r="CV169" s="17"/>
      <c r="CW169" s="17"/>
      <c r="CX169" s="17"/>
      <c r="CY169" s="17"/>
      <c r="CZ169" s="17"/>
      <c r="DA169" s="17"/>
      <c r="DB169" s="17"/>
      <c r="DC169" s="17"/>
      <c r="DD169" s="17"/>
      <c r="DE169" s="17"/>
      <c r="DF169" s="17"/>
      <c r="DG169" s="17"/>
      <c r="DH169" s="17"/>
      <c r="DI169" s="17"/>
      <c r="DJ169" s="17"/>
      <c r="DK169" s="17"/>
      <c r="DL169" s="17"/>
      <c r="DM169" s="17"/>
      <c r="DN169" s="17"/>
      <c r="DO169" s="17"/>
      <c r="DP169" s="17"/>
      <c r="DQ169" s="17"/>
      <c r="DR169" s="17"/>
      <c r="DS169" s="17"/>
      <c r="DT169" s="17"/>
      <c r="DU169" s="17"/>
      <c r="DV169" s="17"/>
      <c r="DW169" s="17"/>
      <c r="DX169" s="17"/>
      <c r="DY169" s="17"/>
      <c r="DZ169" s="17"/>
      <c r="EA169" s="17"/>
      <c r="EB169" s="17"/>
      <c r="EC169" s="17"/>
      <c r="ED169" s="17"/>
      <c r="EE169" s="17"/>
      <c r="EF169" s="17"/>
      <c r="EG169" s="17"/>
      <c r="EH169" s="17"/>
      <c r="EI169" s="17"/>
      <c r="EJ169" s="17"/>
      <c r="EK169" s="17"/>
      <c r="EL169" s="17"/>
      <c r="EM169" s="17"/>
      <c r="EN169" s="17"/>
      <c r="EO169" s="17"/>
      <c r="EP169" s="17"/>
      <c r="EQ169" s="17"/>
      <c r="ER169" s="17"/>
      <c r="ES169" s="17"/>
      <c r="ET169" s="17"/>
      <c r="EU169" s="17"/>
      <c r="EV169" s="17"/>
      <c r="EW169" s="17"/>
      <c r="EX169" s="17"/>
      <c r="EY169" s="17"/>
      <c r="EZ169" s="17"/>
      <c r="FA169" s="17"/>
      <c r="FB169" s="17"/>
      <c r="FC169" s="17"/>
      <c r="FD169" s="17"/>
      <c r="FE169" s="17"/>
      <c r="FF169" s="17"/>
      <c r="FG169" s="17"/>
      <c r="FH169" s="17"/>
      <c r="FI169" s="17"/>
      <c r="FJ169" s="17"/>
      <c r="FK169" s="17"/>
      <c r="FL169" s="17"/>
      <c r="FM169" s="17"/>
      <c r="FN169" s="17"/>
      <c r="FO169" s="17"/>
      <c r="FP169" s="17"/>
      <c r="FQ169" s="17"/>
      <c r="FR169" s="17"/>
      <c r="FS169" s="17"/>
      <c r="FT169" s="17"/>
      <c r="FU169" s="341"/>
      <c r="FV169" s="341"/>
      <c r="FW169" s="341"/>
      <c r="FX169" s="341"/>
      <c r="FY169" s="341"/>
      <c r="FZ169" s="341"/>
      <c r="GA169" s="341"/>
      <c r="GB169" s="341"/>
      <c r="GC169" s="341"/>
      <c r="GD169" s="341"/>
      <c r="GE169" s="341"/>
      <c r="GF169" s="341"/>
      <c r="GG169" s="341"/>
      <c r="GH169" s="341"/>
      <c r="GI169" s="341"/>
      <c r="GJ169" s="341"/>
      <c r="GK169" s="341"/>
      <c r="GL169" s="341"/>
      <c r="GM169" s="341"/>
      <c r="GN169" s="341"/>
      <c r="GO169" s="341"/>
      <c r="GP169" s="341"/>
      <c r="GQ169" s="341"/>
      <c r="GR169" s="341"/>
      <c r="GS169" s="341"/>
      <c r="GT169" s="341"/>
      <c r="GU169" s="341"/>
      <c r="GV169" s="341"/>
      <c r="GW169" s="341"/>
      <c r="GX169" s="341"/>
      <c r="GY169" s="341"/>
      <c r="GZ169" s="341"/>
      <c r="HA169" s="341"/>
      <c r="HB169" s="341"/>
      <c r="HC169" s="341"/>
      <c r="HD169" s="341"/>
      <c r="HE169" s="341"/>
      <c r="HF169" s="341"/>
      <c r="HG169" s="341"/>
      <c r="HH169" s="341"/>
      <c r="HI169" s="341"/>
      <c r="HJ169" s="341"/>
      <c r="HK169" s="341"/>
      <c r="HL169" s="341"/>
      <c r="HM169" s="341"/>
      <c r="HN169" s="341"/>
      <c r="HO169" s="341"/>
      <c r="HP169" s="341"/>
      <c r="HQ169" s="341"/>
      <c r="HR169" s="341"/>
      <c r="HS169" s="341"/>
      <c r="HT169" s="341"/>
      <c r="HU169" s="341"/>
      <c r="HV169" s="341"/>
      <c r="HW169" s="341"/>
      <c r="HX169" s="341"/>
      <c r="HY169" s="341"/>
      <c r="HZ169" s="341"/>
      <c r="IA169" s="341"/>
      <c r="IB169" s="341"/>
      <c r="IC169" s="341"/>
      <c r="ID169" s="341"/>
      <c r="IE169" s="341"/>
      <c r="IF169" s="341"/>
      <c r="IG169" s="341"/>
      <c r="IH169" s="341"/>
      <c r="II169" s="341"/>
      <c r="IJ169" s="341"/>
      <c r="IK169" s="341"/>
      <c r="IL169" s="341"/>
      <c r="IM169" s="341"/>
      <c r="IN169" s="341"/>
      <c r="IO169" s="341"/>
      <c r="IP169" s="341"/>
      <c r="IQ169" s="341"/>
      <c r="IR169" s="341"/>
      <c r="IS169" s="341"/>
      <c r="IT169" s="341"/>
    </row>
    <row r="170" spans="1:254">
      <c r="A170" s="16"/>
      <c r="B170" s="17"/>
      <c r="C170" s="17"/>
      <c r="D170" s="17"/>
      <c r="E170" s="17"/>
      <c r="F170" s="17"/>
      <c r="G170" s="17"/>
      <c r="H170" s="17"/>
      <c r="I170" s="16"/>
      <c r="J170" s="17"/>
      <c r="K170" s="17"/>
      <c r="L170" s="17"/>
      <c r="M170" s="17"/>
      <c r="N170" s="16"/>
      <c r="O170" s="17"/>
      <c r="P170" s="17"/>
      <c r="Q170" s="17"/>
      <c r="R170" s="17"/>
      <c r="S170" s="17"/>
      <c r="T170" s="17"/>
      <c r="U170" s="17"/>
      <c r="V170" s="16"/>
      <c r="W170" s="17"/>
      <c r="X170" s="17"/>
      <c r="Y170" s="17"/>
      <c r="Z170" s="17"/>
      <c r="AA170" s="16"/>
      <c r="AB170" s="17"/>
      <c r="AC170" s="17"/>
      <c r="AD170" s="17"/>
      <c r="AE170" s="17"/>
      <c r="AF170" s="17"/>
      <c r="AG170" s="17"/>
      <c r="AH170" s="17"/>
      <c r="AI170" s="16"/>
      <c r="AJ170" s="17"/>
      <c r="AK170" s="17"/>
      <c r="AL170" s="17"/>
      <c r="AM170" s="17"/>
      <c r="AN170" s="17"/>
      <c r="AO170" s="17"/>
      <c r="AP170" s="17"/>
      <c r="AQ170" s="16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340"/>
      <c r="FV170" s="340"/>
      <c r="FW170" s="340"/>
      <c r="FX170" s="340"/>
      <c r="FY170" s="340"/>
      <c r="FZ170" s="340"/>
      <c r="GA170" s="340"/>
      <c r="GB170" s="340"/>
      <c r="GC170" s="340"/>
      <c r="GD170" s="340"/>
      <c r="GE170" s="340"/>
      <c r="GF170" s="340"/>
      <c r="GG170" s="340"/>
      <c r="GH170" s="340"/>
      <c r="GI170" s="340"/>
      <c r="GJ170" s="340"/>
      <c r="GK170" s="340"/>
      <c r="GL170" s="340"/>
      <c r="GM170" s="340"/>
      <c r="GN170" s="340"/>
      <c r="GO170" s="340"/>
      <c r="GP170" s="340"/>
      <c r="GQ170" s="340"/>
      <c r="GR170" s="340"/>
      <c r="GS170" s="340"/>
      <c r="GT170" s="340"/>
      <c r="GU170" s="340"/>
      <c r="GV170" s="340"/>
      <c r="GW170" s="340"/>
      <c r="GX170" s="340"/>
      <c r="GY170" s="340"/>
      <c r="GZ170" s="340"/>
      <c r="HA170" s="340"/>
      <c r="HB170" s="340"/>
      <c r="HC170" s="340"/>
      <c r="HD170" s="340"/>
      <c r="HE170" s="340"/>
      <c r="HF170" s="340"/>
      <c r="HG170" s="340"/>
      <c r="HH170" s="340"/>
      <c r="HI170" s="340"/>
      <c r="HJ170" s="340"/>
      <c r="HK170" s="340"/>
      <c r="HL170" s="340"/>
      <c r="HM170" s="340"/>
      <c r="HN170" s="340"/>
      <c r="HO170" s="340"/>
      <c r="HP170" s="340"/>
      <c r="HQ170" s="340"/>
      <c r="HR170" s="340"/>
      <c r="HS170" s="340"/>
      <c r="HT170" s="340"/>
      <c r="HU170" s="340"/>
      <c r="HV170" s="340"/>
      <c r="HW170" s="340"/>
      <c r="HX170" s="340"/>
      <c r="HY170" s="340"/>
      <c r="HZ170" s="340"/>
      <c r="IA170" s="340"/>
      <c r="IB170" s="340"/>
      <c r="IC170" s="340"/>
      <c r="ID170" s="340"/>
      <c r="IE170" s="340"/>
      <c r="IF170" s="340"/>
      <c r="IG170" s="340"/>
      <c r="IH170" s="340"/>
      <c r="II170" s="340"/>
      <c r="IJ170" s="340"/>
      <c r="IK170" s="340"/>
      <c r="IL170" s="340"/>
      <c r="IM170" s="340"/>
      <c r="IN170" s="340"/>
      <c r="IO170" s="340"/>
      <c r="IP170" s="340"/>
      <c r="IQ170" s="340"/>
      <c r="IR170" s="340"/>
      <c r="IS170" s="340"/>
      <c r="IT170" s="340"/>
    </row>
    <row r="171" spans="1:254">
      <c r="A171" s="16"/>
      <c r="B171" s="17"/>
      <c r="C171" s="17"/>
      <c r="D171" s="17"/>
      <c r="E171" s="17"/>
      <c r="F171" s="17"/>
      <c r="G171" s="17"/>
      <c r="H171" s="17"/>
      <c r="I171" s="16"/>
      <c r="J171" s="17"/>
      <c r="K171" s="17"/>
      <c r="L171" s="17"/>
      <c r="M171" s="17"/>
      <c r="N171" s="16"/>
      <c r="O171" s="17"/>
      <c r="P171" s="17"/>
      <c r="Q171" s="17"/>
      <c r="R171" s="17"/>
      <c r="S171" s="17"/>
      <c r="T171" s="17"/>
      <c r="U171" s="17"/>
      <c r="V171" s="16"/>
      <c r="W171" s="17"/>
      <c r="X171" s="17"/>
      <c r="Y171" s="17"/>
      <c r="Z171" s="17"/>
      <c r="AA171" s="16"/>
      <c r="AB171" s="17"/>
      <c r="AC171" s="17"/>
      <c r="AD171" s="17"/>
      <c r="AE171" s="17"/>
      <c r="AF171" s="17"/>
      <c r="AG171" s="17"/>
      <c r="AH171" s="17"/>
      <c r="AI171" s="16"/>
      <c r="AJ171" s="17"/>
      <c r="AK171" s="17"/>
      <c r="AL171" s="17"/>
      <c r="AM171" s="17"/>
      <c r="AN171" s="17"/>
      <c r="AO171" s="17"/>
      <c r="AP171" s="17"/>
      <c r="AQ171" s="16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  <c r="BC171" s="17"/>
      <c r="BD171" s="17"/>
      <c r="BE171" s="17"/>
      <c r="BF171" s="17"/>
      <c r="BG171" s="17"/>
      <c r="BH171" s="17"/>
      <c r="BI171" s="17"/>
      <c r="BJ171" s="17"/>
      <c r="BK171" s="17"/>
      <c r="BL171" s="17"/>
      <c r="BM171" s="17"/>
      <c r="BN171" s="17"/>
      <c r="BO171" s="17"/>
      <c r="BP171" s="17"/>
      <c r="BQ171" s="17"/>
      <c r="BR171" s="17"/>
      <c r="BS171" s="17"/>
      <c r="BT171" s="17"/>
      <c r="BU171" s="17"/>
      <c r="BV171" s="17"/>
      <c r="BW171" s="17"/>
      <c r="BX171" s="17"/>
      <c r="BY171" s="17"/>
      <c r="BZ171" s="17"/>
      <c r="CA171" s="17"/>
      <c r="CB171" s="17"/>
      <c r="CC171" s="17"/>
      <c r="CD171" s="17"/>
      <c r="CE171" s="17"/>
      <c r="CF171" s="17"/>
      <c r="CG171" s="17"/>
      <c r="CH171" s="17"/>
      <c r="CI171" s="17"/>
      <c r="CJ171" s="17"/>
      <c r="CK171" s="17"/>
      <c r="CL171" s="17"/>
      <c r="CM171" s="17"/>
      <c r="CN171" s="17"/>
      <c r="CO171" s="17"/>
      <c r="CP171" s="17"/>
      <c r="CQ171" s="17"/>
      <c r="CR171" s="17"/>
      <c r="CS171" s="17"/>
      <c r="CT171" s="17"/>
      <c r="CU171" s="17"/>
      <c r="CV171" s="17"/>
      <c r="CW171" s="17"/>
      <c r="CX171" s="17"/>
      <c r="CY171" s="17"/>
      <c r="CZ171" s="17"/>
      <c r="DA171" s="17"/>
      <c r="DB171" s="17"/>
      <c r="DC171" s="17"/>
      <c r="DD171" s="17"/>
      <c r="DE171" s="17"/>
      <c r="DF171" s="17"/>
      <c r="DG171" s="17"/>
      <c r="DH171" s="17"/>
      <c r="DI171" s="17"/>
      <c r="DJ171" s="17"/>
      <c r="DK171" s="17"/>
      <c r="DL171" s="17"/>
      <c r="DM171" s="17"/>
      <c r="DN171" s="17"/>
      <c r="DO171" s="17"/>
      <c r="DP171" s="17"/>
      <c r="DQ171" s="17"/>
      <c r="DR171" s="17"/>
      <c r="DS171" s="17"/>
      <c r="DT171" s="17"/>
      <c r="DU171" s="17"/>
      <c r="DV171" s="17"/>
      <c r="DW171" s="17"/>
      <c r="DX171" s="17"/>
      <c r="DY171" s="17"/>
      <c r="DZ171" s="17"/>
      <c r="EA171" s="17"/>
      <c r="EB171" s="17"/>
      <c r="EC171" s="17"/>
      <c r="ED171" s="17"/>
      <c r="EE171" s="17"/>
      <c r="EF171" s="17"/>
      <c r="EG171" s="17"/>
      <c r="EH171" s="17"/>
      <c r="EI171" s="17"/>
      <c r="EJ171" s="17"/>
      <c r="EK171" s="17"/>
      <c r="EL171" s="17"/>
      <c r="EM171" s="17"/>
      <c r="EN171" s="17"/>
      <c r="EO171" s="17"/>
      <c r="EP171" s="17"/>
      <c r="EQ171" s="17"/>
      <c r="ER171" s="17"/>
      <c r="ES171" s="17"/>
      <c r="ET171" s="17"/>
      <c r="EU171" s="17"/>
      <c r="EV171" s="17"/>
      <c r="EW171" s="17"/>
      <c r="EX171" s="17"/>
      <c r="EY171" s="17"/>
      <c r="EZ171" s="17"/>
      <c r="FA171" s="17"/>
      <c r="FB171" s="17"/>
      <c r="FC171" s="17"/>
      <c r="FD171" s="17"/>
      <c r="FE171" s="17"/>
      <c r="FF171" s="17"/>
      <c r="FG171" s="17"/>
      <c r="FH171" s="17"/>
      <c r="FI171" s="17"/>
      <c r="FJ171" s="17"/>
      <c r="FK171" s="17"/>
      <c r="FL171" s="17"/>
      <c r="FM171" s="17"/>
      <c r="FN171" s="17"/>
      <c r="FO171" s="17"/>
      <c r="FP171" s="17"/>
      <c r="FQ171" s="17"/>
      <c r="FR171" s="17"/>
      <c r="FS171" s="17"/>
      <c r="FT171" s="17"/>
      <c r="FU171" s="340"/>
      <c r="FV171" s="340"/>
      <c r="FW171" s="340"/>
      <c r="FX171" s="340"/>
      <c r="FY171" s="340"/>
      <c r="FZ171" s="340"/>
      <c r="GA171" s="340"/>
      <c r="GB171" s="340"/>
      <c r="GC171" s="340"/>
      <c r="GD171" s="340"/>
      <c r="GE171" s="340"/>
      <c r="GF171" s="340"/>
      <c r="GG171" s="340"/>
      <c r="GH171" s="340"/>
      <c r="GI171" s="340"/>
      <c r="GJ171" s="340"/>
      <c r="GK171" s="340"/>
      <c r="GL171" s="340"/>
      <c r="GM171" s="340"/>
      <c r="GN171" s="340"/>
      <c r="GO171" s="340"/>
      <c r="GP171" s="340"/>
      <c r="GQ171" s="340"/>
      <c r="GR171" s="340"/>
      <c r="GS171" s="340"/>
      <c r="GT171" s="340"/>
      <c r="GU171" s="340"/>
      <c r="GV171" s="340"/>
      <c r="GW171" s="340"/>
      <c r="GX171" s="340"/>
      <c r="GY171" s="340"/>
      <c r="GZ171" s="340"/>
      <c r="HA171" s="340"/>
      <c r="HB171" s="340"/>
      <c r="HC171" s="340"/>
      <c r="HD171" s="340"/>
      <c r="HE171" s="340"/>
      <c r="HF171" s="340"/>
      <c r="HG171" s="340"/>
      <c r="HH171" s="340"/>
      <c r="HI171" s="340"/>
      <c r="HJ171" s="340"/>
      <c r="HK171" s="340"/>
      <c r="HL171" s="340"/>
      <c r="HM171" s="340"/>
      <c r="HN171" s="340"/>
      <c r="HO171" s="340"/>
      <c r="HP171" s="340"/>
      <c r="HQ171" s="340"/>
      <c r="HR171" s="340"/>
      <c r="HS171" s="340"/>
      <c r="HT171" s="340"/>
      <c r="HU171" s="340"/>
      <c r="HV171" s="340"/>
      <c r="HW171" s="340"/>
      <c r="HX171" s="340"/>
      <c r="HY171" s="340"/>
      <c r="HZ171" s="340"/>
      <c r="IA171" s="340"/>
      <c r="IB171" s="340"/>
      <c r="IC171" s="340"/>
      <c r="ID171" s="340"/>
      <c r="IE171" s="340"/>
      <c r="IF171" s="340"/>
      <c r="IG171" s="340"/>
      <c r="IH171" s="340"/>
      <c r="II171" s="340"/>
      <c r="IJ171" s="340"/>
      <c r="IK171" s="340"/>
      <c r="IL171" s="340"/>
      <c r="IM171" s="340"/>
      <c r="IN171" s="340"/>
      <c r="IO171" s="340"/>
      <c r="IP171" s="340"/>
      <c r="IQ171" s="340"/>
      <c r="IR171" s="340"/>
      <c r="IS171" s="340"/>
      <c r="IT171" s="340"/>
    </row>
    <row r="172" spans="1:254" s="65" customFormat="1">
      <c r="A172" s="16"/>
      <c r="B172" s="17"/>
      <c r="C172" s="17"/>
      <c r="D172" s="17"/>
      <c r="E172" s="17"/>
      <c r="F172" s="17"/>
      <c r="G172" s="17"/>
      <c r="H172" s="17"/>
      <c r="I172" s="16"/>
      <c r="J172" s="17"/>
      <c r="K172" s="17"/>
      <c r="L172" s="17"/>
      <c r="M172" s="17"/>
      <c r="N172" s="16"/>
      <c r="O172" s="17"/>
      <c r="P172" s="17"/>
      <c r="Q172" s="17"/>
      <c r="R172" s="17"/>
      <c r="S172" s="17"/>
      <c r="T172" s="17"/>
      <c r="U172" s="17"/>
      <c r="V172" s="16"/>
      <c r="W172" s="17"/>
      <c r="X172" s="17"/>
      <c r="Y172" s="17"/>
      <c r="Z172" s="17"/>
      <c r="AA172" s="16"/>
      <c r="AB172" s="17"/>
      <c r="AC172" s="17"/>
      <c r="AD172" s="17"/>
      <c r="AE172" s="17"/>
      <c r="AF172" s="17"/>
      <c r="AG172" s="17"/>
      <c r="AH172" s="17"/>
      <c r="AI172" s="16"/>
      <c r="AJ172" s="17"/>
      <c r="AK172" s="17"/>
      <c r="AL172" s="17"/>
      <c r="AM172" s="17"/>
      <c r="AN172" s="17"/>
      <c r="AO172" s="17"/>
      <c r="AP172" s="17"/>
      <c r="AQ172" s="16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  <c r="BC172" s="17"/>
      <c r="BD172" s="17"/>
      <c r="BE172" s="17"/>
      <c r="BF172" s="17"/>
      <c r="BG172" s="17"/>
      <c r="BH172" s="17"/>
      <c r="BI172" s="17"/>
      <c r="BJ172" s="17"/>
      <c r="BK172" s="17"/>
      <c r="BL172" s="17"/>
      <c r="BM172" s="17"/>
      <c r="BN172" s="17"/>
      <c r="BO172" s="17"/>
      <c r="BP172" s="17"/>
      <c r="BQ172" s="17"/>
      <c r="BR172" s="17"/>
      <c r="BS172" s="17"/>
      <c r="BT172" s="17"/>
      <c r="BU172" s="17"/>
      <c r="BV172" s="17"/>
      <c r="BW172" s="17"/>
      <c r="BX172" s="17"/>
      <c r="BY172" s="17"/>
      <c r="BZ172" s="17"/>
      <c r="CA172" s="17"/>
      <c r="CB172" s="17"/>
      <c r="CC172" s="17"/>
      <c r="CD172" s="17"/>
      <c r="CE172" s="17"/>
      <c r="CF172" s="17"/>
      <c r="CG172" s="17"/>
      <c r="CH172" s="17"/>
      <c r="CI172" s="17"/>
      <c r="CJ172" s="17"/>
      <c r="CK172" s="17"/>
      <c r="CL172" s="17"/>
      <c r="CM172" s="17"/>
      <c r="CN172" s="17"/>
      <c r="CO172" s="17"/>
      <c r="CP172" s="17"/>
      <c r="CQ172" s="17"/>
      <c r="CR172" s="17"/>
      <c r="CS172" s="17"/>
      <c r="CT172" s="17"/>
      <c r="CU172" s="17"/>
      <c r="CV172" s="17"/>
      <c r="CW172" s="17"/>
      <c r="CX172" s="17"/>
      <c r="CY172" s="17"/>
      <c r="CZ172" s="17"/>
      <c r="DA172" s="17"/>
      <c r="DB172" s="17"/>
      <c r="DC172" s="17"/>
      <c r="DD172" s="17"/>
      <c r="DE172" s="17"/>
      <c r="DF172" s="17"/>
      <c r="DG172" s="17"/>
      <c r="DH172" s="17"/>
      <c r="DI172" s="17"/>
      <c r="DJ172" s="17"/>
      <c r="DK172" s="17"/>
      <c r="DL172" s="17"/>
      <c r="DM172" s="17"/>
      <c r="DN172" s="17"/>
      <c r="DO172" s="17"/>
      <c r="DP172" s="17"/>
      <c r="DQ172" s="17"/>
      <c r="DR172" s="17"/>
      <c r="DS172" s="17"/>
      <c r="DT172" s="17"/>
      <c r="DU172" s="17"/>
      <c r="DV172" s="17"/>
      <c r="DW172" s="17"/>
      <c r="DX172" s="17"/>
      <c r="DY172" s="17"/>
      <c r="DZ172" s="17"/>
      <c r="EA172" s="17"/>
      <c r="EB172" s="17"/>
      <c r="EC172" s="17"/>
      <c r="ED172" s="17"/>
      <c r="EE172" s="17"/>
      <c r="EF172" s="17"/>
      <c r="EG172" s="17"/>
      <c r="EH172" s="17"/>
      <c r="EI172" s="17"/>
      <c r="EJ172" s="17"/>
      <c r="EK172" s="17"/>
      <c r="EL172" s="17"/>
      <c r="EM172" s="17"/>
      <c r="EN172" s="17"/>
      <c r="EO172" s="17"/>
      <c r="EP172" s="17"/>
      <c r="EQ172" s="17"/>
      <c r="ER172" s="17"/>
      <c r="ES172" s="17"/>
      <c r="ET172" s="17"/>
      <c r="EU172" s="17"/>
      <c r="EV172" s="17"/>
      <c r="EW172" s="17"/>
      <c r="EX172" s="17"/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</row>
    <row r="173" spans="1:254" s="340" customFormat="1">
      <c r="A173" s="16"/>
      <c r="B173" s="17"/>
      <c r="C173" s="17"/>
      <c r="D173" s="17"/>
      <c r="E173" s="17"/>
      <c r="F173" s="17"/>
      <c r="G173" s="17"/>
      <c r="H173" s="17"/>
      <c r="I173" s="16"/>
      <c r="J173" s="17"/>
      <c r="K173" s="17"/>
      <c r="L173" s="17"/>
      <c r="M173" s="17"/>
      <c r="N173" s="16"/>
      <c r="O173" s="17"/>
      <c r="P173" s="17"/>
      <c r="Q173" s="17"/>
      <c r="R173" s="17"/>
      <c r="S173" s="17"/>
      <c r="T173" s="17"/>
      <c r="U173" s="17"/>
      <c r="V173" s="16"/>
      <c r="W173" s="17"/>
      <c r="X173" s="17"/>
      <c r="Y173" s="17"/>
      <c r="Z173" s="17"/>
      <c r="AA173" s="16"/>
      <c r="AB173" s="17"/>
      <c r="AC173" s="17"/>
      <c r="AD173" s="17"/>
      <c r="AE173" s="17"/>
      <c r="AF173" s="17"/>
      <c r="AG173" s="17"/>
      <c r="AH173" s="17"/>
      <c r="AI173" s="16"/>
      <c r="AJ173" s="17"/>
      <c r="AK173" s="17"/>
      <c r="AL173" s="17"/>
      <c r="AM173" s="17"/>
      <c r="AN173" s="17"/>
      <c r="AO173" s="17"/>
      <c r="AP173" s="17"/>
      <c r="AQ173" s="16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7"/>
      <c r="BU173" s="17"/>
      <c r="BV173" s="17"/>
      <c r="BW173" s="17"/>
      <c r="BX173" s="17"/>
      <c r="BY173" s="17"/>
      <c r="BZ173" s="17"/>
      <c r="CA173" s="17"/>
      <c r="CB173" s="17"/>
      <c r="CC173" s="17"/>
      <c r="CD173" s="17"/>
      <c r="CE173" s="17"/>
      <c r="CF173" s="17"/>
      <c r="CG173" s="17"/>
      <c r="CH173" s="17"/>
      <c r="CI173" s="17"/>
      <c r="CJ173" s="17"/>
      <c r="CK173" s="17"/>
      <c r="CL173" s="17"/>
      <c r="CM173" s="17"/>
      <c r="CN173" s="17"/>
      <c r="CO173" s="17"/>
      <c r="CP173" s="17"/>
      <c r="CQ173" s="17"/>
      <c r="CR173" s="17"/>
      <c r="CS173" s="17"/>
      <c r="CT173" s="17"/>
      <c r="CU173" s="17"/>
      <c r="CV173" s="17"/>
      <c r="CW173" s="17"/>
      <c r="CX173" s="17"/>
      <c r="CY173" s="17"/>
      <c r="CZ173" s="17"/>
      <c r="DA173" s="17"/>
      <c r="DB173" s="17"/>
      <c r="DC173" s="17"/>
      <c r="DD173" s="17"/>
      <c r="DE173" s="17"/>
      <c r="DF173" s="17"/>
      <c r="DG173" s="17"/>
      <c r="DH173" s="17"/>
      <c r="DI173" s="17"/>
      <c r="DJ173" s="17"/>
      <c r="DK173" s="17"/>
      <c r="DL173" s="17"/>
      <c r="DM173" s="17"/>
      <c r="DN173" s="17"/>
      <c r="DO173" s="17"/>
      <c r="DP173" s="17"/>
      <c r="DQ173" s="17"/>
      <c r="DR173" s="17"/>
      <c r="DS173" s="17"/>
      <c r="DT173" s="17"/>
      <c r="DU173" s="17"/>
      <c r="DV173" s="17"/>
      <c r="DW173" s="17"/>
      <c r="DX173" s="17"/>
      <c r="DY173" s="17"/>
      <c r="DZ173" s="17"/>
      <c r="EA173" s="17"/>
      <c r="EB173" s="17"/>
      <c r="EC173" s="17"/>
      <c r="ED173" s="17"/>
      <c r="EE173" s="17"/>
      <c r="EF173" s="17"/>
      <c r="EG173" s="17"/>
      <c r="EH173" s="17"/>
      <c r="EI173" s="17"/>
      <c r="EJ173" s="17"/>
      <c r="EK173" s="17"/>
      <c r="EL173" s="17"/>
      <c r="EM173" s="17"/>
      <c r="EN173" s="17"/>
      <c r="EO173" s="17"/>
      <c r="EP173" s="17"/>
      <c r="EQ173" s="17"/>
      <c r="ER173" s="17"/>
      <c r="ES173" s="17"/>
      <c r="ET173" s="17"/>
      <c r="EU173" s="17"/>
      <c r="EV173" s="17"/>
      <c r="EW173" s="17"/>
      <c r="EX173" s="17"/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</row>
    <row r="174" spans="1:254" s="340" customFormat="1">
      <c r="A174" s="16"/>
      <c r="B174" s="17"/>
      <c r="C174" s="17"/>
      <c r="D174" s="17"/>
      <c r="E174" s="17"/>
      <c r="F174" s="17"/>
      <c r="G174" s="17"/>
      <c r="H174" s="17"/>
      <c r="I174" s="16"/>
      <c r="J174" s="17"/>
      <c r="K174" s="17"/>
      <c r="L174" s="17"/>
      <c r="M174" s="17"/>
      <c r="N174" s="16"/>
      <c r="O174" s="17"/>
      <c r="P174" s="17"/>
      <c r="Q174" s="17"/>
      <c r="R174" s="17"/>
      <c r="S174" s="17"/>
      <c r="T174" s="17"/>
      <c r="U174" s="17"/>
      <c r="V174" s="16"/>
      <c r="W174" s="17"/>
      <c r="X174" s="17"/>
      <c r="Y174" s="17"/>
      <c r="Z174" s="17"/>
      <c r="AA174" s="16"/>
      <c r="AB174" s="17"/>
      <c r="AC174" s="17"/>
      <c r="AD174" s="17"/>
      <c r="AE174" s="17"/>
      <c r="AF174" s="17"/>
      <c r="AG174" s="17"/>
      <c r="AH174" s="17"/>
      <c r="AI174" s="16"/>
      <c r="AJ174" s="17"/>
      <c r="AK174" s="17"/>
      <c r="AL174" s="17"/>
      <c r="AM174" s="17"/>
      <c r="AN174" s="17"/>
      <c r="AO174" s="17"/>
      <c r="AP174" s="17"/>
      <c r="AQ174" s="16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  <c r="BC174" s="17"/>
      <c r="BD174" s="17"/>
      <c r="BE174" s="17"/>
      <c r="BF174" s="17"/>
      <c r="BG174" s="17"/>
      <c r="BH174" s="17"/>
      <c r="BI174" s="17"/>
      <c r="BJ174" s="17"/>
      <c r="BK174" s="17"/>
      <c r="BL174" s="17"/>
      <c r="BM174" s="17"/>
      <c r="BN174" s="17"/>
      <c r="BO174" s="17"/>
      <c r="BP174" s="17"/>
      <c r="BQ174" s="17"/>
      <c r="BR174" s="17"/>
      <c r="BS174" s="17"/>
      <c r="BT174" s="17"/>
      <c r="BU174" s="17"/>
      <c r="BV174" s="17"/>
      <c r="BW174" s="17"/>
      <c r="BX174" s="17"/>
      <c r="BY174" s="17"/>
      <c r="BZ174" s="17"/>
      <c r="CA174" s="17"/>
      <c r="CB174" s="17"/>
      <c r="CC174" s="17"/>
      <c r="CD174" s="17"/>
      <c r="CE174" s="17"/>
      <c r="CF174" s="17"/>
      <c r="CG174" s="17"/>
      <c r="CH174" s="17"/>
      <c r="CI174" s="17"/>
      <c r="CJ174" s="17"/>
      <c r="CK174" s="17"/>
      <c r="CL174" s="17"/>
      <c r="CM174" s="17"/>
      <c r="CN174" s="17"/>
      <c r="CO174" s="17"/>
      <c r="CP174" s="17"/>
      <c r="CQ174" s="17"/>
      <c r="CR174" s="17"/>
      <c r="CS174" s="17"/>
      <c r="CT174" s="17"/>
      <c r="CU174" s="17"/>
      <c r="CV174" s="17"/>
      <c r="CW174" s="17"/>
      <c r="CX174" s="17"/>
      <c r="CY174" s="17"/>
      <c r="CZ174" s="17"/>
      <c r="DA174" s="17"/>
      <c r="DB174" s="17"/>
      <c r="DC174" s="17"/>
      <c r="DD174" s="17"/>
      <c r="DE174" s="17"/>
      <c r="DF174" s="17"/>
      <c r="DG174" s="17"/>
      <c r="DH174" s="17"/>
      <c r="DI174" s="17"/>
      <c r="DJ174" s="17"/>
      <c r="DK174" s="17"/>
      <c r="DL174" s="17"/>
      <c r="DM174" s="17"/>
      <c r="DN174" s="17"/>
      <c r="DO174" s="17"/>
      <c r="DP174" s="17"/>
      <c r="DQ174" s="17"/>
      <c r="DR174" s="17"/>
      <c r="DS174" s="17"/>
      <c r="DT174" s="17"/>
      <c r="DU174" s="17"/>
      <c r="DV174" s="17"/>
      <c r="DW174" s="17"/>
      <c r="DX174" s="17"/>
      <c r="DY174" s="17"/>
      <c r="DZ174" s="17"/>
      <c r="EA174" s="17"/>
      <c r="EB174" s="17"/>
      <c r="EC174" s="17"/>
      <c r="ED174" s="17"/>
      <c r="EE174" s="17"/>
      <c r="EF174" s="17"/>
      <c r="EG174" s="17"/>
      <c r="EH174" s="17"/>
      <c r="EI174" s="17"/>
      <c r="EJ174" s="17"/>
      <c r="EK174" s="17"/>
      <c r="EL174" s="17"/>
      <c r="EM174" s="17"/>
      <c r="EN174" s="17"/>
      <c r="EO174" s="17"/>
      <c r="EP174" s="17"/>
      <c r="EQ174" s="17"/>
      <c r="ER174" s="17"/>
      <c r="ES174" s="17"/>
      <c r="ET174" s="17"/>
      <c r="EU174" s="17"/>
      <c r="EV174" s="17"/>
      <c r="EW174" s="17"/>
      <c r="EX174" s="17"/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</row>
    <row r="175" spans="1:254" s="340" customFormat="1">
      <c r="A175" s="16"/>
      <c r="B175" s="17"/>
      <c r="C175" s="17"/>
      <c r="D175" s="17"/>
      <c r="E175" s="17"/>
      <c r="F175" s="17"/>
      <c r="G175" s="17"/>
      <c r="H175" s="17"/>
      <c r="I175" s="16"/>
      <c r="J175" s="17"/>
      <c r="K175" s="17"/>
      <c r="L175" s="17"/>
      <c r="M175" s="17"/>
      <c r="N175" s="16"/>
      <c r="O175" s="17"/>
      <c r="P175" s="17"/>
      <c r="Q175" s="17"/>
      <c r="R175" s="17"/>
      <c r="S175" s="17"/>
      <c r="T175" s="17"/>
      <c r="U175" s="17"/>
      <c r="V175" s="16"/>
      <c r="W175" s="17"/>
      <c r="X175" s="17"/>
      <c r="Y175" s="17"/>
      <c r="Z175" s="17"/>
      <c r="AA175" s="16"/>
      <c r="AB175" s="17"/>
      <c r="AC175" s="17"/>
      <c r="AD175" s="17"/>
      <c r="AE175" s="17"/>
      <c r="AF175" s="17"/>
      <c r="AG175" s="17"/>
      <c r="AH175" s="17"/>
      <c r="AI175" s="16"/>
      <c r="AJ175" s="17"/>
      <c r="AK175" s="17"/>
      <c r="AL175" s="17"/>
      <c r="AM175" s="17"/>
      <c r="AN175" s="17"/>
      <c r="AO175" s="17"/>
      <c r="AP175" s="17"/>
      <c r="AQ175" s="16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  <c r="BC175" s="17"/>
      <c r="BD175" s="17"/>
      <c r="BE175" s="17"/>
      <c r="BF175" s="17"/>
      <c r="BG175" s="17"/>
      <c r="BH175" s="17"/>
      <c r="BI175" s="17"/>
      <c r="BJ175" s="17"/>
      <c r="BK175" s="17"/>
      <c r="BL175" s="17"/>
      <c r="BM175" s="17"/>
      <c r="BN175" s="17"/>
      <c r="BO175" s="17"/>
      <c r="BP175" s="17"/>
      <c r="BQ175" s="17"/>
      <c r="BR175" s="17"/>
      <c r="BS175" s="17"/>
      <c r="BT175" s="17"/>
      <c r="BU175" s="17"/>
      <c r="BV175" s="17"/>
      <c r="BW175" s="17"/>
      <c r="BX175" s="17"/>
      <c r="BY175" s="17"/>
      <c r="BZ175" s="17"/>
      <c r="CA175" s="17"/>
      <c r="CB175" s="17"/>
      <c r="CC175" s="17"/>
      <c r="CD175" s="17"/>
      <c r="CE175" s="17"/>
      <c r="CF175" s="17"/>
      <c r="CG175" s="17"/>
      <c r="CH175" s="17"/>
      <c r="CI175" s="17"/>
      <c r="CJ175" s="17"/>
      <c r="CK175" s="17"/>
      <c r="CL175" s="17"/>
      <c r="CM175" s="17"/>
      <c r="CN175" s="17"/>
      <c r="CO175" s="17"/>
      <c r="CP175" s="17"/>
      <c r="CQ175" s="17"/>
      <c r="CR175" s="17"/>
      <c r="CS175" s="17"/>
      <c r="CT175" s="17"/>
      <c r="CU175" s="17"/>
      <c r="CV175" s="17"/>
      <c r="CW175" s="17"/>
      <c r="CX175" s="17"/>
      <c r="CY175" s="17"/>
      <c r="CZ175" s="17"/>
      <c r="DA175" s="17"/>
      <c r="DB175" s="17"/>
      <c r="DC175" s="17"/>
      <c r="DD175" s="17"/>
      <c r="DE175" s="17"/>
      <c r="DF175" s="17"/>
      <c r="DG175" s="17"/>
      <c r="DH175" s="17"/>
      <c r="DI175" s="17"/>
      <c r="DJ175" s="17"/>
      <c r="DK175" s="17"/>
      <c r="DL175" s="17"/>
      <c r="DM175" s="17"/>
      <c r="DN175" s="17"/>
      <c r="DO175" s="17"/>
      <c r="DP175" s="17"/>
      <c r="DQ175" s="17"/>
      <c r="DR175" s="17"/>
      <c r="DS175" s="17"/>
      <c r="DT175" s="17"/>
      <c r="DU175" s="17"/>
      <c r="DV175" s="17"/>
      <c r="DW175" s="17"/>
      <c r="DX175" s="17"/>
      <c r="DY175" s="17"/>
      <c r="DZ175" s="17"/>
      <c r="EA175" s="17"/>
      <c r="EB175" s="17"/>
      <c r="EC175" s="17"/>
      <c r="ED175" s="17"/>
      <c r="EE175" s="17"/>
      <c r="EF175" s="17"/>
      <c r="EG175" s="17"/>
      <c r="EH175" s="17"/>
      <c r="EI175" s="17"/>
      <c r="EJ175" s="17"/>
      <c r="EK175" s="17"/>
      <c r="EL175" s="17"/>
      <c r="EM175" s="17"/>
      <c r="EN175" s="17"/>
      <c r="EO175" s="17"/>
      <c r="EP175" s="17"/>
      <c r="EQ175" s="17"/>
      <c r="ER175" s="17"/>
      <c r="ES175" s="17"/>
      <c r="ET175" s="17"/>
      <c r="EU175" s="17"/>
      <c r="EV175" s="17"/>
      <c r="EW175" s="17"/>
      <c r="EX175" s="17"/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</row>
    <row r="176" spans="1:254" s="340" customFormat="1">
      <c r="A176" s="16"/>
      <c r="B176" s="17"/>
      <c r="C176" s="17"/>
      <c r="D176" s="17"/>
      <c r="E176" s="17"/>
      <c r="F176" s="17"/>
      <c r="G176" s="17"/>
      <c r="H176" s="17"/>
      <c r="I176" s="16"/>
      <c r="J176" s="17"/>
      <c r="K176" s="17"/>
      <c r="L176" s="17"/>
      <c r="M176" s="17"/>
      <c r="N176" s="16"/>
      <c r="O176" s="17"/>
      <c r="P176" s="17"/>
      <c r="Q176" s="17"/>
      <c r="R176" s="17"/>
      <c r="S176" s="17"/>
      <c r="T176" s="17"/>
      <c r="U176" s="17"/>
      <c r="V176" s="16"/>
      <c r="W176" s="17"/>
      <c r="X176" s="17"/>
      <c r="Y176" s="17"/>
      <c r="Z176" s="17"/>
      <c r="AA176" s="16"/>
      <c r="AB176" s="17"/>
      <c r="AC176" s="17"/>
      <c r="AD176" s="17"/>
      <c r="AE176" s="17"/>
      <c r="AF176" s="17"/>
      <c r="AG176" s="17"/>
      <c r="AH176" s="17"/>
      <c r="AI176" s="16"/>
      <c r="AJ176" s="17"/>
      <c r="AK176" s="17"/>
      <c r="AL176" s="17"/>
      <c r="AM176" s="17"/>
      <c r="AN176" s="17"/>
      <c r="AO176" s="17"/>
      <c r="AP176" s="17"/>
      <c r="AQ176" s="16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</row>
    <row r="177" spans="1:176" s="340" customFormat="1">
      <c r="A177" s="16"/>
      <c r="B177" s="17"/>
      <c r="C177" s="17"/>
      <c r="D177" s="17"/>
      <c r="E177" s="17"/>
      <c r="F177" s="17"/>
      <c r="G177" s="17"/>
      <c r="H177" s="17"/>
      <c r="I177" s="16"/>
      <c r="J177" s="17"/>
      <c r="K177" s="17"/>
      <c r="L177" s="17"/>
      <c r="M177" s="17"/>
      <c r="N177" s="16"/>
      <c r="O177" s="17"/>
      <c r="P177" s="17"/>
      <c r="Q177" s="17"/>
      <c r="R177" s="17"/>
      <c r="S177" s="17"/>
      <c r="T177" s="17"/>
      <c r="U177" s="17"/>
      <c r="V177" s="16"/>
      <c r="W177" s="17"/>
      <c r="X177" s="17"/>
      <c r="Y177" s="17"/>
      <c r="Z177" s="17"/>
      <c r="AA177" s="16"/>
      <c r="AB177" s="17"/>
      <c r="AC177" s="17"/>
      <c r="AD177" s="17"/>
      <c r="AE177" s="17"/>
      <c r="AF177" s="17"/>
      <c r="AG177" s="17"/>
      <c r="AH177" s="17"/>
      <c r="AI177" s="16"/>
      <c r="AJ177" s="17"/>
      <c r="AK177" s="17"/>
      <c r="AL177" s="17"/>
      <c r="AM177" s="17"/>
      <c r="AN177" s="17"/>
      <c r="AO177" s="17"/>
      <c r="AP177" s="17"/>
      <c r="AQ177" s="16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</row>
    <row r="178" spans="1:176" s="85" customFormat="1">
      <c r="A178" s="16"/>
      <c r="B178" s="17"/>
      <c r="C178" s="17"/>
      <c r="D178" s="17"/>
      <c r="E178" s="17"/>
      <c r="F178" s="17"/>
      <c r="G178" s="17"/>
      <c r="H178" s="17"/>
      <c r="I178" s="16"/>
      <c r="J178" s="17"/>
      <c r="K178" s="17"/>
      <c r="L178" s="17"/>
      <c r="M178" s="17"/>
      <c r="N178" s="16"/>
      <c r="O178" s="17"/>
      <c r="P178" s="17"/>
      <c r="Q178" s="17"/>
      <c r="R178" s="17"/>
      <c r="S178" s="17"/>
      <c r="T178" s="17"/>
      <c r="U178" s="17"/>
      <c r="V178" s="16"/>
      <c r="W178" s="17"/>
      <c r="X178" s="17"/>
      <c r="Y178" s="17"/>
      <c r="Z178" s="17"/>
      <c r="AA178" s="16"/>
      <c r="AB178" s="17"/>
      <c r="AC178" s="17"/>
      <c r="AD178" s="17"/>
      <c r="AE178" s="17"/>
      <c r="AF178" s="17"/>
      <c r="AG178" s="17"/>
      <c r="AH178" s="17"/>
      <c r="AI178" s="16"/>
      <c r="AJ178" s="17"/>
      <c r="AK178" s="17"/>
      <c r="AL178" s="17"/>
      <c r="AM178" s="17"/>
      <c r="AN178" s="17"/>
      <c r="AO178" s="17"/>
      <c r="AP178" s="17"/>
      <c r="AQ178" s="16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  <c r="BC178" s="17"/>
      <c r="BD178" s="17"/>
      <c r="BE178" s="17"/>
      <c r="BF178" s="17"/>
      <c r="BG178" s="17"/>
      <c r="BH178" s="17"/>
      <c r="BI178" s="17"/>
      <c r="BJ178" s="17"/>
      <c r="BK178" s="17"/>
      <c r="BL178" s="17"/>
      <c r="BM178" s="17"/>
      <c r="BN178" s="17"/>
      <c r="BO178" s="17"/>
      <c r="BP178" s="17"/>
      <c r="BQ178" s="17"/>
      <c r="BR178" s="17"/>
      <c r="BS178" s="17"/>
      <c r="BT178" s="17"/>
      <c r="BU178" s="17"/>
      <c r="BV178" s="17"/>
      <c r="BW178" s="17"/>
      <c r="BX178" s="17"/>
      <c r="BY178" s="17"/>
      <c r="BZ178" s="17"/>
      <c r="CA178" s="17"/>
      <c r="CB178" s="17"/>
      <c r="CC178" s="17"/>
      <c r="CD178" s="17"/>
      <c r="CE178" s="17"/>
      <c r="CF178" s="17"/>
      <c r="CG178" s="17"/>
      <c r="CH178" s="17"/>
      <c r="CI178" s="17"/>
      <c r="CJ178" s="17"/>
      <c r="CK178" s="17"/>
      <c r="CL178" s="17"/>
      <c r="CM178" s="17"/>
      <c r="CN178" s="17"/>
      <c r="CO178" s="17"/>
      <c r="CP178" s="17"/>
      <c r="CQ178" s="17"/>
      <c r="CR178" s="17"/>
      <c r="CS178" s="17"/>
      <c r="CT178" s="17"/>
      <c r="CU178" s="17"/>
      <c r="CV178" s="17"/>
      <c r="CW178" s="17"/>
      <c r="CX178" s="17"/>
      <c r="CY178" s="17"/>
      <c r="CZ178" s="17"/>
      <c r="DA178" s="17"/>
      <c r="DB178" s="17"/>
      <c r="DC178" s="17"/>
      <c r="DD178" s="17"/>
      <c r="DE178" s="17"/>
      <c r="DF178" s="17"/>
      <c r="DG178" s="17"/>
      <c r="DH178" s="17"/>
      <c r="DI178" s="17"/>
      <c r="DJ178" s="17"/>
      <c r="DK178" s="17"/>
      <c r="DL178" s="17"/>
      <c r="DM178" s="17"/>
      <c r="DN178" s="17"/>
      <c r="DO178" s="17"/>
      <c r="DP178" s="17"/>
      <c r="DQ178" s="17"/>
      <c r="DR178" s="17"/>
      <c r="DS178" s="17"/>
      <c r="DT178" s="17"/>
      <c r="DU178" s="17"/>
      <c r="DV178" s="17"/>
      <c r="DW178" s="17"/>
      <c r="DX178" s="17"/>
      <c r="DY178" s="17"/>
      <c r="DZ178" s="17"/>
      <c r="EA178" s="17"/>
      <c r="EB178" s="17"/>
      <c r="EC178" s="17"/>
      <c r="ED178" s="17"/>
      <c r="EE178" s="17"/>
      <c r="EF178" s="17"/>
      <c r="EG178" s="17"/>
      <c r="EH178" s="17"/>
      <c r="EI178" s="17"/>
      <c r="EJ178" s="17"/>
      <c r="EK178" s="17"/>
      <c r="EL178" s="17"/>
      <c r="EM178" s="17"/>
      <c r="EN178" s="17"/>
      <c r="EO178" s="17"/>
      <c r="EP178" s="17"/>
      <c r="EQ178" s="17"/>
      <c r="ER178" s="17"/>
      <c r="ES178" s="17"/>
      <c r="ET178" s="17"/>
      <c r="EU178" s="17"/>
      <c r="EV178" s="17"/>
      <c r="EW178" s="17"/>
      <c r="EX178" s="17"/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</row>
    <row r="179" spans="1:176" s="340" customFormat="1">
      <c r="A179" s="16"/>
      <c r="B179" s="17"/>
      <c r="C179" s="17"/>
      <c r="D179" s="17"/>
      <c r="E179" s="17"/>
      <c r="F179" s="17"/>
      <c r="G179" s="17"/>
      <c r="H179" s="17"/>
      <c r="I179" s="16"/>
      <c r="J179" s="17"/>
      <c r="K179" s="17"/>
      <c r="L179" s="17"/>
      <c r="M179" s="17"/>
      <c r="N179" s="16"/>
      <c r="O179" s="17"/>
      <c r="P179" s="17"/>
      <c r="Q179" s="17"/>
      <c r="R179" s="17"/>
      <c r="S179" s="17"/>
      <c r="T179" s="17"/>
      <c r="U179" s="17"/>
      <c r="V179" s="16"/>
      <c r="W179" s="17"/>
      <c r="X179" s="17"/>
      <c r="Y179" s="17"/>
      <c r="Z179" s="17"/>
      <c r="AA179" s="16"/>
      <c r="AB179" s="17"/>
      <c r="AC179" s="17"/>
      <c r="AD179" s="17"/>
      <c r="AE179" s="17"/>
      <c r="AF179" s="17"/>
      <c r="AG179" s="17"/>
      <c r="AH179" s="17"/>
      <c r="AI179" s="16"/>
      <c r="AJ179" s="17"/>
      <c r="AK179" s="17"/>
      <c r="AL179" s="17"/>
      <c r="AM179" s="17"/>
      <c r="AN179" s="17"/>
      <c r="AO179" s="17"/>
      <c r="AP179" s="17"/>
      <c r="AQ179" s="16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  <c r="BC179" s="17"/>
      <c r="BD179" s="17"/>
      <c r="BE179" s="17"/>
      <c r="BF179" s="17"/>
      <c r="BG179" s="17"/>
      <c r="BH179" s="17"/>
      <c r="BI179" s="17"/>
      <c r="BJ179" s="17"/>
      <c r="BK179" s="17"/>
      <c r="BL179" s="17"/>
      <c r="BM179" s="17"/>
      <c r="BN179" s="17"/>
      <c r="BO179" s="17"/>
      <c r="BP179" s="17"/>
      <c r="BQ179" s="17"/>
      <c r="BR179" s="17"/>
      <c r="BS179" s="17"/>
      <c r="BT179" s="17"/>
      <c r="BU179" s="17"/>
      <c r="BV179" s="17"/>
      <c r="BW179" s="17"/>
      <c r="BX179" s="17"/>
      <c r="BY179" s="17"/>
      <c r="BZ179" s="17"/>
      <c r="CA179" s="17"/>
      <c r="CB179" s="17"/>
      <c r="CC179" s="17"/>
      <c r="CD179" s="17"/>
      <c r="CE179" s="17"/>
      <c r="CF179" s="17"/>
      <c r="CG179" s="17"/>
      <c r="CH179" s="17"/>
      <c r="CI179" s="17"/>
      <c r="CJ179" s="17"/>
      <c r="CK179" s="17"/>
      <c r="CL179" s="17"/>
      <c r="CM179" s="17"/>
      <c r="CN179" s="17"/>
      <c r="CO179" s="17"/>
      <c r="CP179" s="17"/>
      <c r="CQ179" s="17"/>
      <c r="CR179" s="17"/>
      <c r="CS179" s="17"/>
      <c r="CT179" s="17"/>
      <c r="CU179" s="17"/>
      <c r="CV179" s="17"/>
      <c r="CW179" s="17"/>
      <c r="CX179" s="17"/>
      <c r="CY179" s="17"/>
      <c r="CZ179" s="17"/>
      <c r="DA179" s="17"/>
      <c r="DB179" s="17"/>
      <c r="DC179" s="17"/>
      <c r="DD179" s="17"/>
      <c r="DE179" s="17"/>
      <c r="DF179" s="17"/>
      <c r="DG179" s="17"/>
      <c r="DH179" s="17"/>
      <c r="DI179" s="17"/>
      <c r="DJ179" s="17"/>
      <c r="DK179" s="17"/>
      <c r="DL179" s="17"/>
      <c r="DM179" s="17"/>
      <c r="DN179" s="17"/>
      <c r="DO179" s="17"/>
      <c r="DP179" s="17"/>
      <c r="DQ179" s="17"/>
      <c r="DR179" s="17"/>
      <c r="DS179" s="17"/>
      <c r="DT179" s="17"/>
      <c r="DU179" s="17"/>
      <c r="DV179" s="17"/>
      <c r="DW179" s="17"/>
      <c r="DX179" s="17"/>
      <c r="DY179" s="17"/>
      <c r="DZ179" s="17"/>
      <c r="EA179" s="17"/>
      <c r="EB179" s="17"/>
      <c r="EC179" s="17"/>
      <c r="ED179" s="17"/>
      <c r="EE179" s="17"/>
      <c r="EF179" s="17"/>
      <c r="EG179" s="17"/>
      <c r="EH179" s="17"/>
      <c r="EI179" s="17"/>
      <c r="EJ179" s="17"/>
      <c r="EK179" s="17"/>
      <c r="EL179" s="17"/>
      <c r="EM179" s="17"/>
      <c r="EN179" s="17"/>
      <c r="EO179" s="17"/>
      <c r="EP179" s="17"/>
      <c r="EQ179" s="17"/>
      <c r="ER179" s="17"/>
      <c r="ES179" s="17"/>
      <c r="ET179" s="17"/>
      <c r="EU179" s="17"/>
      <c r="EV179" s="17"/>
      <c r="EW179" s="17"/>
      <c r="EX179" s="17"/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</row>
    <row r="180" spans="1:176" s="340" customFormat="1">
      <c r="A180" s="16"/>
      <c r="B180" s="17"/>
      <c r="C180" s="17"/>
      <c r="D180" s="17"/>
      <c r="E180" s="17"/>
      <c r="F180" s="17"/>
      <c r="G180" s="17"/>
      <c r="H180" s="17"/>
      <c r="I180" s="16"/>
      <c r="J180" s="17"/>
      <c r="K180" s="17"/>
      <c r="L180" s="17"/>
      <c r="M180" s="17"/>
      <c r="N180" s="16"/>
      <c r="O180" s="17"/>
      <c r="P180" s="17"/>
      <c r="Q180" s="17"/>
      <c r="R180" s="17"/>
      <c r="S180" s="17"/>
      <c r="T180" s="17"/>
      <c r="U180" s="17"/>
      <c r="V180" s="16"/>
      <c r="W180" s="17"/>
      <c r="X180" s="17"/>
      <c r="Y180" s="17"/>
      <c r="Z180" s="17"/>
      <c r="AA180" s="16"/>
      <c r="AB180" s="17"/>
      <c r="AC180" s="17"/>
      <c r="AD180" s="17"/>
      <c r="AE180" s="17"/>
      <c r="AF180" s="17"/>
      <c r="AG180" s="17"/>
      <c r="AH180" s="17"/>
      <c r="AI180" s="16"/>
      <c r="AJ180" s="17"/>
      <c r="AK180" s="17"/>
      <c r="AL180" s="17"/>
      <c r="AM180" s="17"/>
      <c r="AN180" s="17"/>
      <c r="AO180" s="17"/>
      <c r="AP180" s="17"/>
      <c r="AQ180" s="16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  <c r="BC180" s="17"/>
      <c r="BD180" s="17"/>
      <c r="BE180" s="17"/>
      <c r="BF180" s="17"/>
      <c r="BG180" s="17"/>
      <c r="BH180" s="17"/>
      <c r="BI180" s="17"/>
      <c r="BJ180" s="17"/>
      <c r="BK180" s="17"/>
      <c r="BL180" s="17"/>
      <c r="BM180" s="17"/>
      <c r="BN180" s="17"/>
      <c r="BO180" s="17"/>
      <c r="BP180" s="17"/>
      <c r="BQ180" s="17"/>
      <c r="BR180" s="17"/>
      <c r="BS180" s="17"/>
      <c r="BT180" s="17"/>
      <c r="BU180" s="17"/>
      <c r="BV180" s="17"/>
      <c r="BW180" s="17"/>
      <c r="BX180" s="17"/>
      <c r="BY180" s="17"/>
      <c r="BZ180" s="17"/>
      <c r="CA180" s="17"/>
      <c r="CB180" s="17"/>
      <c r="CC180" s="17"/>
      <c r="CD180" s="17"/>
      <c r="CE180" s="17"/>
      <c r="CF180" s="17"/>
      <c r="CG180" s="17"/>
      <c r="CH180" s="17"/>
      <c r="CI180" s="17"/>
      <c r="CJ180" s="17"/>
      <c r="CK180" s="17"/>
      <c r="CL180" s="17"/>
      <c r="CM180" s="17"/>
      <c r="CN180" s="17"/>
      <c r="CO180" s="17"/>
      <c r="CP180" s="17"/>
      <c r="CQ180" s="17"/>
      <c r="CR180" s="17"/>
      <c r="CS180" s="17"/>
      <c r="CT180" s="17"/>
      <c r="CU180" s="17"/>
      <c r="CV180" s="17"/>
      <c r="CW180" s="17"/>
      <c r="CX180" s="17"/>
      <c r="CY180" s="17"/>
      <c r="CZ180" s="17"/>
      <c r="DA180" s="17"/>
      <c r="DB180" s="17"/>
      <c r="DC180" s="17"/>
      <c r="DD180" s="17"/>
      <c r="DE180" s="17"/>
      <c r="DF180" s="17"/>
      <c r="DG180" s="17"/>
      <c r="DH180" s="17"/>
      <c r="DI180" s="17"/>
      <c r="DJ180" s="17"/>
      <c r="DK180" s="17"/>
      <c r="DL180" s="17"/>
      <c r="DM180" s="17"/>
      <c r="DN180" s="17"/>
      <c r="DO180" s="17"/>
      <c r="DP180" s="17"/>
      <c r="DQ180" s="17"/>
      <c r="DR180" s="17"/>
      <c r="DS180" s="17"/>
      <c r="DT180" s="17"/>
      <c r="DU180" s="17"/>
      <c r="DV180" s="17"/>
      <c r="DW180" s="17"/>
      <c r="DX180" s="17"/>
      <c r="DY180" s="17"/>
      <c r="DZ180" s="17"/>
      <c r="EA180" s="17"/>
      <c r="EB180" s="17"/>
      <c r="EC180" s="17"/>
      <c r="ED180" s="17"/>
      <c r="EE180" s="17"/>
      <c r="EF180" s="17"/>
      <c r="EG180" s="17"/>
      <c r="EH180" s="17"/>
      <c r="EI180" s="17"/>
      <c r="EJ180" s="17"/>
      <c r="EK180" s="17"/>
      <c r="EL180" s="17"/>
      <c r="EM180" s="17"/>
      <c r="EN180" s="17"/>
      <c r="EO180" s="17"/>
      <c r="EP180" s="17"/>
      <c r="EQ180" s="17"/>
      <c r="ER180" s="17"/>
      <c r="ES180" s="17"/>
      <c r="ET180" s="17"/>
      <c r="EU180" s="17"/>
      <c r="EV180" s="17"/>
      <c r="EW180" s="17"/>
      <c r="EX180" s="17"/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</row>
    <row r="181" spans="1:176" s="340" customFormat="1">
      <c r="A181" s="16"/>
      <c r="B181" s="17"/>
      <c r="C181" s="17"/>
      <c r="D181" s="17"/>
      <c r="E181" s="17"/>
      <c r="F181" s="17"/>
      <c r="G181" s="17"/>
      <c r="H181" s="17"/>
      <c r="I181" s="16"/>
      <c r="J181" s="17"/>
      <c r="K181" s="17"/>
      <c r="L181" s="17"/>
      <c r="M181" s="17"/>
      <c r="N181" s="16"/>
      <c r="O181" s="17"/>
      <c r="P181" s="17"/>
      <c r="Q181" s="17"/>
      <c r="R181" s="17"/>
      <c r="S181" s="17"/>
      <c r="T181" s="17"/>
      <c r="U181" s="17"/>
      <c r="V181" s="16"/>
      <c r="W181" s="17"/>
      <c r="X181" s="17"/>
      <c r="Y181" s="17"/>
      <c r="Z181" s="17"/>
      <c r="AA181" s="16"/>
      <c r="AB181" s="17"/>
      <c r="AC181" s="17"/>
      <c r="AD181" s="17"/>
      <c r="AE181" s="17"/>
      <c r="AF181" s="17"/>
      <c r="AG181" s="17"/>
      <c r="AH181" s="17"/>
      <c r="AI181" s="16"/>
      <c r="AJ181" s="17"/>
      <c r="AK181" s="17"/>
      <c r="AL181" s="17"/>
      <c r="AM181" s="17"/>
      <c r="AN181" s="17"/>
      <c r="AO181" s="17"/>
      <c r="AP181" s="17"/>
      <c r="AQ181" s="16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  <c r="BC181" s="17"/>
      <c r="BD181" s="17"/>
      <c r="BE181" s="17"/>
      <c r="BF181" s="17"/>
      <c r="BG181" s="17"/>
      <c r="BH181" s="17"/>
      <c r="BI181" s="17"/>
      <c r="BJ181" s="17"/>
      <c r="BK181" s="17"/>
      <c r="BL181" s="17"/>
      <c r="BM181" s="17"/>
      <c r="BN181" s="17"/>
      <c r="BO181" s="17"/>
      <c r="BP181" s="17"/>
      <c r="BQ181" s="17"/>
      <c r="BR181" s="17"/>
      <c r="BS181" s="17"/>
      <c r="BT181" s="17"/>
      <c r="BU181" s="17"/>
      <c r="BV181" s="17"/>
      <c r="BW181" s="17"/>
      <c r="BX181" s="17"/>
      <c r="BY181" s="17"/>
      <c r="BZ181" s="17"/>
      <c r="CA181" s="17"/>
      <c r="CB181" s="17"/>
      <c r="CC181" s="17"/>
      <c r="CD181" s="17"/>
      <c r="CE181" s="17"/>
      <c r="CF181" s="17"/>
      <c r="CG181" s="17"/>
      <c r="CH181" s="17"/>
      <c r="CI181" s="17"/>
      <c r="CJ181" s="17"/>
      <c r="CK181" s="17"/>
      <c r="CL181" s="17"/>
      <c r="CM181" s="17"/>
      <c r="CN181" s="17"/>
      <c r="CO181" s="17"/>
      <c r="CP181" s="17"/>
      <c r="CQ181" s="17"/>
      <c r="CR181" s="17"/>
      <c r="CS181" s="17"/>
      <c r="CT181" s="17"/>
      <c r="CU181" s="17"/>
      <c r="CV181" s="17"/>
      <c r="CW181" s="17"/>
      <c r="CX181" s="17"/>
      <c r="CY181" s="17"/>
      <c r="CZ181" s="17"/>
      <c r="DA181" s="17"/>
      <c r="DB181" s="17"/>
      <c r="DC181" s="17"/>
      <c r="DD181" s="17"/>
      <c r="DE181" s="17"/>
      <c r="DF181" s="17"/>
      <c r="DG181" s="17"/>
      <c r="DH181" s="17"/>
      <c r="DI181" s="17"/>
      <c r="DJ181" s="17"/>
      <c r="DK181" s="17"/>
      <c r="DL181" s="17"/>
      <c r="DM181" s="17"/>
      <c r="DN181" s="17"/>
      <c r="DO181" s="17"/>
      <c r="DP181" s="17"/>
      <c r="DQ181" s="17"/>
      <c r="DR181" s="17"/>
      <c r="DS181" s="17"/>
      <c r="DT181" s="17"/>
      <c r="DU181" s="17"/>
      <c r="DV181" s="17"/>
      <c r="DW181" s="17"/>
      <c r="DX181" s="17"/>
      <c r="DY181" s="17"/>
      <c r="DZ181" s="17"/>
      <c r="EA181" s="17"/>
      <c r="EB181" s="17"/>
      <c r="EC181" s="17"/>
      <c r="ED181" s="17"/>
      <c r="EE181" s="17"/>
      <c r="EF181" s="17"/>
      <c r="EG181" s="17"/>
      <c r="EH181" s="17"/>
      <c r="EI181" s="17"/>
      <c r="EJ181" s="17"/>
      <c r="EK181" s="17"/>
      <c r="EL181" s="17"/>
      <c r="EM181" s="17"/>
      <c r="EN181" s="17"/>
      <c r="EO181" s="17"/>
      <c r="EP181" s="17"/>
      <c r="EQ181" s="17"/>
      <c r="ER181" s="17"/>
      <c r="ES181" s="17"/>
      <c r="ET181" s="17"/>
      <c r="EU181" s="17"/>
      <c r="EV181" s="17"/>
      <c r="EW181" s="17"/>
      <c r="EX181" s="17"/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</row>
    <row r="182" spans="1:176" s="340" customFormat="1">
      <c r="A182" s="16"/>
      <c r="B182" s="17"/>
      <c r="C182" s="17"/>
      <c r="D182" s="17"/>
      <c r="E182" s="17"/>
      <c r="F182" s="17"/>
      <c r="G182" s="17"/>
      <c r="H182" s="17"/>
      <c r="I182" s="16"/>
      <c r="J182" s="17"/>
      <c r="K182" s="17"/>
      <c r="L182" s="17"/>
      <c r="M182" s="17"/>
      <c r="N182" s="16"/>
      <c r="O182" s="17"/>
      <c r="P182" s="17"/>
      <c r="Q182" s="17"/>
      <c r="R182" s="17"/>
      <c r="S182" s="17"/>
      <c r="T182" s="17"/>
      <c r="U182" s="17"/>
      <c r="V182" s="16"/>
      <c r="W182" s="17"/>
      <c r="X182" s="17"/>
      <c r="Y182" s="17"/>
      <c r="Z182" s="17"/>
      <c r="AA182" s="16"/>
      <c r="AB182" s="17"/>
      <c r="AC182" s="17"/>
      <c r="AD182" s="17"/>
      <c r="AE182" s="17"/>
      <c r="AF182" s="17"/>
      <c r="AG182" s="17"/>
      <c r="AH182" s="17"/>
      <c r="AI182" s="16"/>
      <c r="AJ182" s="17"/>
      <c r="AK182" s="17"/>
      <c r="AL182" s="17"/>
      <c r="AM182" s="17"/>
      <c r="AN182" s="17"/>
      <c r="AO182" s="17"/>
      <c r="AP182" s="17"/>
      <c r="AQ182" s="16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  <c r="BC182" s="17"/>
      <c r="BD182" s="17"/>
      <c r="BE182" s="17"/>
      <c r="BF182" s="17"/>
      <c r="BG182" s="17"/>
      <c r="BH182" s="17"/>
      <c r="BI182" s="17"/>
      <c r="BJ182" s="17"/>
      <c r="BK182" s="17"/>
      <c r="BL182" s="17"/>
      <c r="BM182" s="17"/>
      <c r="BN182" s="17"/>
      <c r="BO182" s="17"/>
      <c r="BP182" s="17"/>
      <c r="BQ182" s="17"/>
      <c r="BR182" s="17"/>
      <c r="BS182" s="17"/>
      <c r="BT182" s="17"/>
      <c r="BU182" s="17"/>
      <c r="BV182" s="17"/>
      <c r="BW182" s="17"/>
      <c r="BX182" s="17"/>
      <c r="BY182" s="17"/>
      <c r="BZ182" s="17"/>
      <c r="CA182" s="17"/>
      <c r="CB182" s="17"/>
      <c r="CC182" s="17"/>
      <c r="CD182" s="17"/>
      <c r="CE182" s="17"/>
      <c r="CF182" s="17"/>
      <c r="CG182" s="17"/>
      <c r="CH182" s="17"/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</row>
    <row r="183" spans="1:176" s="340" customFormat="1">
      <c r="A183" s="16"/>
      <c r="B183" s="17"/>
      <c r="C183" s="17"/>
      <c r="D183" s="17"/>
      <c r="E183" s="17"/>
      <c r="F183" s="17"/>
      <c r="G183" s="17"/>
      <c r="H183" s="17"/>
      <c r="I183" s="16"/>
      <c r="J183" s="17"/>
      <c r="K183" s="17"/>
      <c r="L183" s="17"/>
      <c r="M183" s="17"/>
      <c r="N183" s="16"/>
      <c r="O183" s="17"/>
      <c r="P183" s="17"/>
      <c r="Q183" s="17"/>
      <c r="R183" s="17"/>
      <c r="S183" s="17"/>
      <c r="T183" s="17"/>
      <c r="U183" s="17"/>
      <c r="V183" s="16"/>
      <c r="W183" s="17"/>
      <c r="X183" s="17"/>
      <c r="Y183" s="17"/>
      <c r="Z183" s="17"/>
      <c r="AA183" s="16"/>
      <c r="AB183" s="17"/>
      <c r="AC183" s="17"/>
      <c r="AD183" s="17"/>
      <c r="AE183" s="17"/>
      <c r="AF183" s="17"/>
      <c r="AG183" s="17"/>
      <c r="AH183" s="17"/>
      <c r="AI183" s="16"/>
      <c r="AJ183" s="17"/>
      <c r="AK183" s="17"/>
      <c r="AL183" s="17"/>
      <c r="AM183" s="17"/>
      <c r="AN183" s="17"/>
      <c r="AO183" s="17"/>
      <c r="AP183" s="17"/>
      <c r="AQ183" s="16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  <c r="BC183" s="17"/>
      <c r="BD183" s="17"/>
      <c r="BE183" s="17"/>
      <c r="BF183" s="17"/>
      <c r="BG183" s="17"/>
      <c r="BH183" s="17"/>
      <c r="BI183" s="17"/>
      <c r="BJ183" s="17"/>
      <c r="BK183" s="17"/>
      <c r="BL183" s="17"/>
      <c r="BM183" s="17"/>
      <c r="BN183" s="17"/>
      <c r="BO183" s="17"/>
      <c r="BP183" s="17"/>
      <c r="BQ183" s="17"/>
      <c r="BR183" s="17"/>
      <c r="BS183" s="17"/>
      <c r="BT183" s="17"/>
      <c r="BU183" s="17"/>
      <c r="BV183" s="17"/>
      <c r="BW183" s="17"/>
      <c r="BX183" s="17"/>
      <c r="BY183" s="17"/>
      <c r="BZ183" s="17"/>
      <c r="CA183" s="17"/>
      <c r="CB183" s="17"/>
      <c r="CC183" s="17"/>
      <c r="CD183" s="17"/>
      <c r="CE183" s="17"/>
      <c r="CF183" s="17"/>
      <c r="CG183" s="17"/>
      <c r="CH183" s="17"/>
      <c r="CI183" s="17"/>
      <c r="CJ183" s="17"/>
      <c r="CK183" s="17"/>
      <c r="CL183" s="17"/>
      <c r="CM183" s="17"/>
      <c r="CN183" s="17"/>
      <c r="CO183" s="17"/>
      <c r="CP183" s="17"/>
      <c r="CQ183" s="17"/>
      <c r="CR183" s="17"/>
      <c r="CS183" s="17"/>
      <c r="CT183" s="17"/>
      <c r="CU183" s="17"/>
      <c r="CV183" s="17"/>
      <c r="CW183" s="17"/>
      <c r="CX183" s="17"/>
      <c r="CY183" s="17"/>
      <c r="CZ183" s="17"/>
      <c r="DA183" s="17"/>
      <c r="DB183" s="17"/>
      <c r="DC183" s="17"/>
      <c r="DD183" s="17"/>
      <c r="DE183" s="17"/>
      <c r="DF183" s="17"/>
      <c r="DG183" s="17"/>
      <c r="DH183" s="17"/>
      <c r="DI183" s="17"/>
      <c r="DJ183" s="17"/>
      <c r="DK183" s="17"/>
      <c r="DL183" s="17"/>
      <c r="DM183" s="17"/>
      <c r="DN183" s="17"/>
      <c r="DO183" s="17"/>
      <c r="DP183" s="17"/>
      <c r="DQ183" s="17"/>
      <c r="DR183" s="17"/>
      <c r="DS183" s="17"/>
      <c r="DT183" s="17"/>
      <c r="DU183" s="17"/>
      <c r="DV183" s="17"/>
      <c r="DW183" s="17"/>
      <c r="DX183" s="17"/>
      <c r="DY183" s="17"/>
      <c r="DZ183" s="17"/>
      <c r="EA183" s="17"/>
      <c r="EB183" s="17"/>
      <c r="EC183" s="17"/>
      <c r="ED183" s="17"/>
      <c r="EE183" s="17"/>
      <c r="EF183" s="17"/>
      <c r="EG183" s="17"/>
      <c r="EH183" s="17"/>
      <c r="EI183" s="17"/>
      <c r="EJ183" s="17"/>
      <c r="EK183" s="17"/>
      <c r="EL183" s="17"/>
      <c r="EM183" s="17"/>
      <c r="EN183" s="17"/>
      <c r="EO183" s="17"/>
      <c r="EP183" s="17"/>
      <c r="EQ183" s="17"/>
      <c r="ER183" s="17"/>
      <c r="ES183" s="17"/>
      <c r="ET183" s="17"/>
      <c r="EU183" s="17"/>
      <c r="EV183" s="17"/>
      <c r="EW183" s="17"/>
      <c r="EX183" s="17"/>
      <c r="EY183" s="17"/>
      <c r="EZ183" s="17"/>
      <c r="FA183" s="17"/>
      <c r="FB183" s="17"/>
      <c r="FC183" s="17"/>
      <c r="FD183" s="17"/>
      <c r="FE183" s="17"/>
      <c r="FF183" s="17"/>
      <c r="FG183" s="17"/>
      <c r="FH183" s="17"/>
      <c r="FI183" s="17"/>
      <c r="FJ183" s="17"/>
      <c r="FK183" s="17"/>
      <c r="FL183" s="17"/>
      <c r="FM183" s="17"/>
      <c r="FN183" s="17"/>
      <c r="FO183" s="17"/>
      <c r="FP183" s="17"/>
      <c r="FQ183" s="17"/>
      <c r="FR183" s="17"/>
      <c r="FS183" s="17"/>
      <c r="FT183" s="17"/>
    </row>
    <row r="184" spans="1:176" s="85" customFormat="1">
      <c r="A184" s="16"/>
      <c r="B184" s="17"/>
      <c r="C184" s="17"/>
      <c r="D184" s="17"/>
      <c r="E184" s="17"/>
      <c r="F184" s="17"/>
      <c r="G184" s="17"/>
      <c r="H184" s="17"/>
      <c r="I184" s="16"/>
      <c r="J184" s="17"/>
      <c r="K184" s="17"/>
      <c r="L184" s="17"/>
      <c r="M184" s="17"/>
      <c r="N184" s="16"/>
      <c r="O184" s="17"/>
      <c r="P184" s="17"/>
      <c r="Q184" s="17"/>
      <c r="R184" s="17"/>
      <c r="S184" s="17"/>
      <c r="T184" s="17"/>
      <c r="U184" s="17"/>
      <c r="V184" s="16"/>
      <c r="W184" s="17"/>
      <c r="X184" s="17"/>
      <c r="Y184" s="17"/>
      <c r="Z184" s="17"/>
      <c r="AA184" s="16"/>
      <c r="AB184" s="17"/>
      <c r="AC184" s="17"/>
      <c r="AD184" s="17"/>
      <c r="AE184" s="17"/>
      <c r="AF184" s="17"/>
      <c r="AG184" s="17"/>
      <c r="AH184" s="17"/>
      <c r="AI184" s="16"/>
      <c r="AJ184" s="17"/>
      <c r="AK184" s="17"/>
      <c r="AL184" s="17"/>
      <c r="AM184" s="17"/>
      <c r="AN184" s="17"/>
      <c r="AO184" s="17"/>
      <c r="AP184" s="17"/>
      <c r="AQ184" s="16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  <c r="BC184" s="17"/>
      <c r="BD184" s="17"/>
      <c r="BE184" s="17"/>
      <c r="BF184" s="17"/>
      <c r="BG184" s="17"/>
      <c r="BH184" s="17"/>
      <c r="BI184" s="17"/>
      <c r="BJ184" s="17"/>
      <c r="BK184" s="17"/>
      <c r="BL184" s="17"/>
      <c r="BM184" s="17"/>
      <c r="BN184" s="17"/>
      <c r="BO184" s="17"/>
      <c r="BP184" s="17"/>
      <c r="BQ184" s="17"/>
      <c r="BR184" s="17"/>
      <c r="BS184" s="17"/>
      <c r="BT184" s="17"/>
      <c r="BU184" s="17"/>
      <c r="BV184" s="17"/>
      <c r="BW184" s="17"/>
      <c r="BX184" s="17"/>
      <c r="BY184" s="17"/>
      <c r="BZ184" s="17"/>
      <c r="CA184" s="17"/>
      <c r="CB184" s="17"/>
      <c r="CC184" s="17"/>
      <c r="CD184" s="17"/>
      <c r="CE184" s="17"/>
      <c r="CF184" s="17"/>
      <c r="CG184" s="17"/>
      <c r="CH184" s="17"/>
      <c r="CI184" s="17"/>
      <c r="CJ184" s="17"/>
      <c r="CK184" s="17"/>
      <c r="CL184" s="17"/>
      <c r="CM184" s="17"/>
      <c r="CN184" s="17"/>
      <c r="CO184" s="17"/>
      <c r="CP184" s="17"/>
      <c r="CQ184" s="17"/>
      <c r="CR184" s="17"/>
      <c r="CS184" s="17"/>
      <c r="CT184" s="17"/>
      <c r="CU184" s="17"/>
      <c r="CV184" s="17"/>
      <c r="CW184" s="17"/>
      <c r="CX184" s="17"/>
      <c r="CY184" s="17"/>
      <c r="CZ184" s="17"/>
      <c r="DA184" s="17"/>
      <c r="DB184" s="17"/>
      <c r="DC184" s="17"/>
      <c r="DD184" s="17"/>
      <c r="DE184" s="17"/>
      <c r="DF184" s="17"/>
      <c r="DG184" s="17"/>
      <c r="DH184" s="17"/>
      <c r="DI184" s="17"/>
      <c r="DJ184" s="17"/>
      <c r="DK184" s="17"/>
      <c r="DL184" s="17"/>
      <c r="DM184" s="17"/>
      <c r="DN184" s="17"/>
      <c r="DO184" s="17"/>
      <c r="DP184" s="17"/>
      <c r="DQ184" s="17"/>
      <c r="DR184" s="17"/>
      <c r="DS184" s="17"/>
      <c r="DT184" s="17"/>
      <c r="DU184" s="17"/>
      <c r="DV184" s="17"/>
      <c r="DW184" s="17"/>
      <c r="DX184" s="17"/>
      <c r="DY184" s="17"/>
      <c r="DZ184" s="17"/>
      <c r="EA184" s="17"/>
      <c r="EB184" s="17"/>
      <c r="EC184" s="17"/>
      <c r="ED184" s="17"/>
      <c r="EE184" s="17"/>
      <c r="EF184" s="17"/>
      <c r="EG184" s="17"/>
      <c r="EH184" s="17"/>
      <c r="EI184" s="17"/>
      <c r="EJ184" s="17"/>
      <c r="EK184" s="17"/>
      <c r="EL184" s="17"/>
      <c r="EM184" s="17"/>
      <c r="EN184" s="17"/>
      <c r="EO184" s="17"/>
      <c r="EP184" s="17"/>
      <c r="EQ184" s="17"/>
      <c r="ER184" s="17"/>
      <c r="ES184" s="17"/>
      <c r="ET184" s="17"/>
      <c r="EU184" s="17"/>
      <c r="EV184" s="17"/>
      <c r="EW184" s="17"/>
      <c r="EX184" s="17"/>
      <c r="EY184" s="17"/>
      <c r="EZ184" s="17"/>
      <c r="FA184" s="17"/>
      <c r="FB184" s="17"/>
      <c r="FC184" s="17"/>
      <c r="FD184" s="17"/>
      <c r="FE184" s="17"/>
      <c r="FF184" s="17"/>
      <c r="FG184" s="17"/>
      <c r="FH184" s="17"/>
      <c r="FI184" s="17"/>
      <c r="FJ184" s="17"/>
      <c r="FK184" s="17"/>
      <c r="FL184" s="17"/>
      <c r="FM184" s="17"/>
      <c r="FN184" s="17"/>
      <c r="FO184" s="17"/>
      <c r="FP184" s="17"/>
      <c r="FQ184" s="17"/>
      <c r="FR184" s="17"/>
      <c r="FS184" s="17"/>
      <c r="FT184" s="17"/>
    </row>
    <row r="185" spans="1:176" s="340" customFormat="1">
      <c r="A185" s="16"/>
      <c r="B185" s="17"/>
      <c r="C185" s="17"/>
      <c r="D185" s="17"/>
      <c r="E185" s="17"/>
      <c r="F185" s="17"/>
      <c r="G185" s="17"/>
      <c r="H185" s="17"/>
      <c r="I185" s="16"/>
      <c r="J185" s="17"/>
      <c r="K185" s="17"/>
      <c r="L185" s="17"/>
      <c r="M185" s="17"/>
      <c r="N185" s="16"/>
      <c r="O185" s="17"/>
      <c r="P185" s="17"/>
      <c r="Q185" s="17"/>
      <c r="R185" s="17"/>
      <c r="S185" s="17"/>
      <c r="T185" s="17"/>
      <c r="U185" s="17"/>
      <c r="V185" s="16"/>
      <c r="W185" s="17"/>
      <c r="X185" s="17"/>
      <c r="Y185" s="17"/>
      <c r="Z185" s="17"/>
      <c r="AA185" s="16"/>
      <c r="AB185" s="17"/>
      <c r="AC185" s="17"/>
      <c r="AD185" s="17"/>
      <c r="AE185" s="17"/>
      <c r="AF185" s="17"/>
      <c r="AG185" s="17"/>
      <c r="AH185" s="17"/>
      <c r="AI185" s="16"/>
      <c r="AJ185" s="17"/>
      <c r="AK185" s="17"/>
      <c r="AL185" s="17"/>
      <c r="AM185" s="17"/>
      <c r="AN185" s="17"/>
      <c r="AO185" s="17"/>
      <c r="AP185" s="17"/>
      <c r="AQ185" s="16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  <c r="BC185" s="17"/>
      <c r="BD185" s="17"/>
      <c r="BE185" s="17"/>
      <c r="BF185" s="17"/>
      <c r="BG185" s="17"/>
      <c r="BH185" s="17"/>
      <c r="BI185" s="17"/>
      <c r="BJ185" s="17"/>
      <c r="BK185" s="17"/>
      <c r="BL185" s="17"/>
      <c r="BM185" s="17"/>
      <c r="BN185" s="17"/>
      <c r="BO185" s="17"/>
      <c r="BP185" s="17"/>
      <c r="BQ185" s="17"/>
      <c r="BR185" s="17"/>
      <c r="BS185" s="17"/>
      <c r="BT185" s="17"/>
      <c r="BU185" s="17"/>
      <c r="BV185" s="17"/>
      <c r="BW185" s="17"/>
      <c r="BX185" s="17"/>
      <c r="BY185" s="17"/>
      <c r="BZ185" s="17"/>
      <c r="CA185" s="17"/>
      <c r="CB185" s="17"/>
      <c r="CC185" s="17"/>
      <c r="CD185" s="17"/>
      <c r="CE185" s="17"/>
      <c r="CF185" s="17"/>
      <c r="CG185" s="17"/>
      <c r="CH185" s="17"/>
      <c r="CI185" s="17"/>
      <c r="CJ185" s="17"/>
      <c r="CK185" s="17"/>
      <c r="CL185" s="17"/>
      <c r="CM185" s="17"/>
      <c r="CN185" s="17"/>
      <c r="CO185" s="17"/>
      <c r="CP185" s="17"/>
      <c r="CQ185" s="17"/>
      <c r="CR185" s="17"/>
      <c r="CS185" s="17"/>
      <c r="CT185" s="17"/>
      <c r="CU185" s="17"/>
      <c r="CV185" s="17"/>
      <c r="CW185" s="17"/>
      <c r="CX185" s="17"/>
      <c r="CY185" s="17"/>
      <c r="CZ185" s="17"/>
      <c r="DA185" s="17"/>
      <c r="DB185" s="17"/>
      <c r="DC185" s="17"/>
      <c r="DD185" s="17"/>
      <c r="DE185" s="17"/>
      <c r="DF185" s="17"/>
      <c r="DG185" s="17"/>
      <c r="DH185" s="17"/>
      <c r="DI185" s="17"/>
      <c r="DJ185" s="17"/>
      <c r="DK185" s="17"/>
      <c r="DL185" s="17"/>
      <c r="DM185" s="17"/>
      <c r="DN185" s="17"/>
      <c r="DO185" s="17"/>
      <c r="DP185" s="17"/>
      <c r="DQ185" s="17"/>
      <c r="DR185" s="17"/>
      <c r="DS185" s="17"/>
      <c r="DT185" s="17"/>
      <c r="DU185" s="17"/>
      <c r="DV185" s="17"/>
      <c r="DW185" s="17"/>
      <c r="DX185" s="17"/>
      <c r="DY185" s="17"/>
      <c r="DZ185" s="17"/>
      <c r="EA185" s="17"/>
      <c r="EB185" s="17"/>
      <c r="EC185" s="17"/>
      <c r="ED185" s="17"/>
      <c r="EE185" s="17"/>
      <c r="EF185" s="17"/>
      <c r="EG185" s="17"/>
      <c r="EH185" s="17"/>
      <c r="EI185" s="17"/>
      <c r="EJ185" s="17"/>
      <c r="EK185" s="17"/>
      <c r="EL185" s="17"/>
      <c r="EM185" s="17"/>
      <c r="EN185" s="17"/>
      <c r="EO185" s="17"/>
      <c r="EP185" s="17"/>
      <c r="EQ185" s="17"/>
      <c r="ER185" s="17"/>
      <c r="ES185" s="17"/>
      <c r="ET185" s="17"/>
      <c r="EU185" s="17"/>
      <c r="EV185" s="17"/>
      <c r="EW185" s="17"/>
      <c r="EX185" s="17"/>
      <c r="EY185" s="17"/>
      <c r="EZ185" s="17"/>
      <c r="FA185" s="17"/>
      <c r="FB185" s="17"/>
      <c r="FC185" s="17"/>
      <c r="FD185" s="17"/>
      <c r="FE185" s="17"/>
      <c r="FF185" s="17"/>
      <c r="FG185" s="17"/>
      <c r="FH185" s="17"/>
      <c r="FI185" s="17"/>
      <c r="FJ185" s="17"/>
      <c r="FK185" s="17"/>
      <c r="FL185" s="17"/>
      <c r="FM185" s="17"/>
      <c r="FN185" s="17"/>
      <c r="FO185" s="17"/>
      <c r="FP185" s="17"/>
      <c r="FQ185" s="17"/>
      <c r="FR185" s="17"/>
      <c r="FS185" s="17"/>
      <c r="FT185" s="17"/>
    </row>
    <row r="186" spans="1:176" s="340" customFormat="1">
      <c r="A186" s="16"/>
      <c r="B186" s="17"/>
      <c r="C186" s="17"/>
      <c r="D186" s="17"/>
      <c r="E186" s="17"/>
      <c r="F186" s="17"/>
      <c r="G186" s="17"/>
      <c r="H186" s="17"/>
      <c r="I186" s="16"/>
      <c r="J186" s="17"/>
      <c r="K186" s="17"/>
      <c r="L186" s="17"/>
      <c r="M186" s="17"/>
      <c r="N186" s="16"/>
      <c r="O186" s="17"/>
      <c r="P186" s="17"/>
      <c r="Q186" s="17"/>
      <c r="R186" s="17"/>
      <c r="S186" s="17"/>
      <c r="T186" s="17"/>
      <c r="U186" s="17"/>
      <c r="V186" s="16"/>
      <c r="W186" s="17"/>
      <c r="X186" s="17"/>
      <c r="Y186" s="17"/>
      <c r="Z186" s="17"/>
      <c r="AA186" s="16"/>
      <c r="AB186" s="17"/>
      <c r="AC186" s="17"/>
      <c r="AD186" s="17"/>
      <c r="AE186" s="17"/>
      <c r="AF186" s="17"/>
      <c r="AG186" s="17"/>
      <c r="AH186" s="17"/>
      <c r="AI186" s="16"/>
      <c r="AJ186" s="17"/>
      <c r="AK186" s="17"/>
      <c r="AL186" s="17"/>
      <c r="AM186" s="17"/>
      <c r="AN186" s="17"/>
      <c r="AO186" s="17"/>
      <c r="AP186" s="17"/>
      <c r="AQ186" s="16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  <c r="BC186" s="17"/>
      <c r="BD186" s="17"/>
      <c r="BE186" s="17"/>
      <c r="BF186" s="17"/>
      <c r="BG186" s="17"/>
      <c r="BH186" s="17"/>
      <c r="BI186" s="17"/>
      <c r="BJ186" s="17"/>
      <c r="BK186" s="17"/>
      <c r="BL186" s="17"/>
      <c r="BM186" s="17"/>
      <c r="BN186" s="17"/>
      <c r="BO186" s="17"/>
      <c r="BP186" s="17"/>
      <c r="BQ186" s="17"/>
      <c r="BR186" s="17"/>
      <c r="BS186" s="17"/>
      <c r="BT186" s="17"/>
      <c r="BU186" s="17"/>
      <c r="BV186" s="17"/>
      <c r="BW186" s="17"/>
      <c r="BX186" s="17"/>
      <c r="BY186" s="17"/>
      <c r="BZ186" s="17"/>
      <c r="CA186" s="17"/>
      <c r="CB186" s="17"/>
      <c r="CC186" s="17"/>
      <c r="CD186" s="17"/>
      <c r="CE186" s="17"/>
      <c r="CF186" s="17"/>
      <c r="CG186" s="17"/>
      <c r="CH186" s="17"/>
      <c r="CI186" s="17"/>
      <c r="CJ186" s="17"/>
      <c r="CK186" s="17"/>
      <c r="CL186" s="17"/>
      <c r="CM186" s="17"/>
      <c r="CN186" s="17"/>
      <c r="CO186" s="17"/>
      <c r="CP186" s="17"/>
      <c r="CQ186" s="17"/>
      <c r="CR186" s="17"/>
      <c r="CS186" s="17"/>
      <c r="CT186" s="17"/>
      <c r="CU186" s="17"/>
      <c r="CV186" s="17"/>
      <c r="CW186" s="17"/>
      <c r="CX186" s="17"/>
      <c r="CY186" s="17"/>
      <c r="CZ186" s="17"/>
      <c r="DA186" s="17"/>
      <c r="DB186" s="17"/>
      <c r="DC186" s="17"/>
      <c r="DD186" s="17"/>
      <c r="DE186" s="17"/>
      <c r="DF186" s="17"/>
      <c r="DG186" s="17"/>
      <c r="DH186" s="17"/>
      <c r="DI186" s="17"/>
      <c r="DJ186" s="17"/>
      <c r="DK186" s="17"/>
      <c r="DL186" s="17"/>
      <c r="DM186" s="17"/>
      <c r="DN186" s="17"/>
      <c r="DO186" s="17"/>
      <c r="DP186" s="17"/>
      <c r="DQ186" s="17"/>
      <c r="DR186" s="17"/>
      <c r="DS186" s="17"/>
      <c r="DT186" s="17"/>
      <c r="DU186" s="17"/>
      <c r="DV186" s="17"/>
      <c r="DW186" s="17"/>
      <c r="DX186" s="17"/>
      <c r="DY186" s="17"/>
      <c r="DZ186" s="17"/>
      <c r="EA186" s="17"/>
      <c r="EB186" s="17"/>
      <c r="EC186" s="17"/>
      <c r="ED186" s="17"/>
      <c r="EE186" s="17"/>
      <c r="EF186" s="17"/>
      <c r="EG186" s="17"/>
      <c r="EH186" s="17"/>
      <c r="EI186" s="17"/>
      <c r="EJ186" s="17"/>
      <c r="EK186" s="17"/>
      <c r="EL186" s="17"/>
      <c r="EM186" s="17"/>
      <c r="EN186" s="17"/>
      <c r="EO186" s="17"/>
      <c r="EP186" s="17"/>
      <c r="EQ186" s="17"/>
      <c r="ER186" s="17"/>
      <c r="ES186" s="17"/>
      <c r="ET186" s="17"/>
      <c r="EU186" s="17"/>
      <c r="EV186" s="17"/>
      <c r="EW186" s="17"/>
      <c r="EX186" s="17"/>
      <c r="EY186" s="17"/>
      <c r="EZ186" s="17"/>
      <c r="FA186" s="17"/>
      <c r="FB186" s="17"/>
      <c r="FC186" s="17"/>
      <c r="FD186" s="17"/>
      <c r="FE186" s="17"/>
      <c r="FF186" s="17"/>
      <c r="FG186" s="17"/>
      <c r="FH186" s="17"/>
      <c r="FI186" s="17"/>
      <c r="FJ186" s="17"/>
      <c r="FK186" s="17"/>
      <c r="FL186" s="17"/>
      <c r="FM186" s="17"/>
      <c r="FN186" s="17"/>
      <c r="FO186" s="17"/>
      <c r="FP186" s="17"/>
      <c r="FQ186" s="17"/>
      <c r="FR186" s="17"/>
      <c r="FS186" s="17"/>
      <c r="FT186" s="17"/>
    </row>
    <row r="187" spans="1:176" s="340" customFormat="1">
      <c r="A187" s="16"/>
      <c r="B187" s="17"/>
      <c r="C187" s="17"/>
      <c r="D187" s="17"/>
      <c r="E187" s="17"/>
      <c r="F187" s="17"/>
      <c r="G187" s="17"/>
      <c r="H187" s="17"/>
      <c r="I187" s="16"/>
      <c r="J187" s="17"/>
      <c r="K187" s="17"/>
      <c r="L187" s="17"/>
      <c r="M187" s="17"/>
      <c r="N187" s="16"/>
      <c r="O187" s="17"/>
      <c r="P187" s="17"/>
      <c r="Q187" s="17"/>
      <c r="R187" s="17"/>
      <c r="S187" s="17"/>
      <c r="T187" s="17"/>
      <c r="U187" s="17"/>
      <c r="V187" s="16"/>
      <c r="W187" s="17"/>
      <c r="X187" s="17"/>
      <c r="Y187" s="17"/>
      <c r="Z187" s="17"/>
      <c r="AA187" s="16"/>
      <c r="AB187" s="17"/>
      <c r="AC187" s="17"/>
      <c r="AD187" s="17"/>
      <c r="AE187" s="17"/>
      <c r="AF187" s="17"/>
      <c r="AG187" s="17"/>
      <c r="AH187" s="17"/>
      <c r="AI187" s="16"/>
      <c r="AJ187" s="17"/>
      <c r="AK187" s="17"/>
      <c r="AL187" s="17"/>
      <c r="AM187" s="17"/>
      <c r="AN187" s="17"/>
      <c r="AO187" s="17"/>
      <c r="AP187" s="17"/>
      <c r="AQ187" s="16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  <c r="BC187" s="17"/>
      <c r="BD187" s="17"/>
      <c r="BE187" s="17"/>
      <c r="BF187" s="17"/>
      <c r="BG187" s="17"/>
      <c r="BH187" s="17"/>
      <c r="BI187" s="17"/>
      <c r="BJ187" s="17"/>
      <c r="BK187" s="17"/>
      <c r="BL187" s="17"/>
      <c r="BM187" s="17"/>
      <c r="BN187" s="17"/>
      <c r="BO187" s="17"/>
      <c r="BP187" s="17"/>
      <c r="BQ187" s="17"/>
      <c r="BR187" s="17"/>
      <c r="BS187" s="17"/>
      <c r="BT187" s="17"/>
      <c r="BU187" s="17"/>
      <c r="BV187" s="17"/>
      <c r="BW187" s="17"/>
      <c r="BX187" s="17"/>
      <c r="BY187" s="17"/>
      <c r="BZ187" s="17"/>
      <c r="CA187" s="17"/>
      <c r="CB187" s="17"/>
      <c r="CC187" s="17"/>
      <c r="CD187" s="17"/>
      <c r="CE187" s="17"/>
      <c r="CF187" s="17"/>
      <c r="CG187" s="17"/>
      <c r="CH187" s="17"/>
      <c r="CI187" s="17"/>
      <c r="CJ187" s="17"/>
      <c r="CK187" s="17"/>
      <c r="CL187" s="17"/>
      <c r="CM187" s="17"/>
      <c r="CN187" s="17"/>
      <c r="CO187" s="17"/>
      <c r="CP187" s="17"/>
      <c r="CQ187" s="17"/>
      <c r="CR187" s="17"/>
      <c r="CS187" s="17"/>
      <c r="CT187" s="17"/>
      <c r="CU187" s="17"/>
      <c r="CV187" s="17"/>
      <c r="CW187" s="17"/>
      <c r="CX187" s="17"/>
      <c r="CY187" s="17"/>
      <c r="CZ187" s="17"/>
      <c r="DA187" s="17"/>
      <c r="DB187" s="17"/>
      <c r="DC187" s="17"/>
      <c r="DD187" s="17"/>
      <c r="DE187" s="17"/>
      <c r="DF187" s="17"/>
      <c r="DG187" s="17"/>
      <c r="DH187" s="17"/>
      <c r="DI187" s="17"/>
      <c r="DJ187" s="17"/>
      <c r="DK187" s="17"/>
      <c r="DL187" s="17"/>
      <c r="DM187" s="17"/>
      <c r="DN187" s="17"/>
      <c r="DO187" s="17"/>
      <c r="DP187" s="17"/>
      <c r="DQ187" s="17"/>
      <c r="DR187" s="17"/>
      <c r="DS187" s="17"/>
      <c r="DT187" s="17"/>
      <c r="DU187" s="17"/>
      <c r="DV187" s="17"/>
      <c r="DW187" s="17"/>
      <c r="DX187" s="17"/>
      <c r="DY187" s="17"/>
      <c r="DZ187" s="17"/>
      <c r="EA187" s="17"/>
      <c r="EB187" s="17"/>
      <c r="EC187" s="17"/>
      <c r="ED187" s="17"/>
      <c r="EE187" s="17"/>
      <c r="EF187" s="17"/>
      <c r="EG187" s="17"/>
      <c r="EH187" s="17"/>
      <c r="EI187" s="17"/>
      <c r="EJ187" s="17"/>
      <c r="EK187" s="17"/>
      <c r="EL187" s="17"/>
      <c r="EM187" s="17"/>
      <c r="EN187" s="17"/>
      <c r="EO187" s="17"/>
      <c r="EP187" s="17"/>
      <c r="EQ187" s="17"/>
      <c r="ER187" s="17"/>
      <c r="ES187" s="17"/>
      <c r="ET187" s="17"/>
      <c r="EU187" s="17"/>
      <c r="EV187" s="17"/>
      <c r="EW187" s="17"/>
      <c r="EX187" s="17"/>
      <c r="EY187" s="17"/>
      <c r="EZ187" s="17"/>
      <c r="FA187" s="17"/>
      <c r="FB187" s="17"/>
      <c r="FC187" s="17"/>
      <c r="FD187" s="17"/>
      <c r="FE187" s="17"/>
      <c r="FF187" s="17"/>
      <c r="FG187" s="17"/>
      <c r="FH187" s="17"/>
      <c r="FI187" s="17"/>
      <c r="FJ187" s="17"/>
      <c r="FK187" s="17"/>
      <c r="FL187" s="17"/>
      <c r="FM187" s="17"/>
      <c r="FN187" s="17"/>
      <c r="FO187" s="17"/>
      <c r="FP187" s="17"/>
      <c r="FQ187" s="17"/>
      <c r="FR187" s="17"/>
      <c r="FS187" s="17"/>
      <c r="FT187" s="17"/>
    </row>
    <row r="188" spans="1:176" s="340" customFormat="1">
      <c r="A188" s="16"/>
      <c r="B188" s="17"/>
      <c r="C188" s="17"/>
      <c r="D188" s="17"/>
      <c r="E188" s="17"/>
      <c r="F188" s="17"/>
      <c r="G188" s="17"/>
      <c r="H188" s="17"/>
      <c r="I188" s="16"/>
      <c r="J188" s="17"/>
      <c r="K188" s="17"/>
      <c r="L188" s="17"/>
      <c r="M188" s="17"/>
      <c r="N188" s="16"/>
      <c r="O188" s="17"/>
      <c r="P188" s="17"/>
      <c r="Q188" s="17"/>
      <c r="R188" s="17"/>
      <c r="S188" s="17"/>
      <c r="T188" s="17"/>
      <c r="U188" s="17"/>
      <c r="V188" s="16"/>
      <c r="W188" s="17"/>
      <c r="X188" s="17"/>
      <c r="Y188" s="17"/>
      <c r="Z188" s="17"/>
      <c r="AA188" s="16"/>
      <c r="AB188" s="17"/>
      <c r="AC188" s="17"/>
      <c r="AD188" s="17"/>
      <c r="AE188" s="17"/>
      <c r="AF188" s="17"/>
      <c r="AG188" s="17"/>
      <c r="AH188" s="17"/>
      <c r="AI188" s="16"/>
      <c r="AJ188" s="17"/>
      <c r="AK188" s="17"/>
      <c r="AL188" s="17"/>
      <c r="AM188" s="17"/>
      <c r="AN188" s="17"/>
      <c r="AO188" s="17"/>
      <c r="AP188" s="17"/>
      <c r="AQ188" s="16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</row>
    <row r="189" spans="1:176" s="340" customFormat="1">
      <c r="A189" s="16"/>
      <c r="B189" s="17"/>
      <c r="C189" s="17"/>
      <c r="D189" s="17"/>
      <c r="E189" s="17"/>
      <c r="F189" s="17"/>
      <c r="G189" s="17"/>
      <c r="H189" s="17"/>
      <c r="I189" s="16"/>
      <c r="J189" s="17"/>
      <c r="K189" s="17"/>
      <c r="L189" s="17"/>
      <c r="M189" s="17"/>
      <c r="N189" s="16"/>
      <c r="O189" s="17"/>
      <c r="P189" s="17"/>
      <c r="Q189" s="17"/>
      <c r="R189" s="17"/>
      <c r="S189" s="17"/>
      <c r="T189" s="17"/>
      <c r="U189" s="17"/>
      <c r="V189" s="16"/>
      <c r="W189" s="17"/>
      <c r="X189" s="17"/>
      <c r="Y189" s="17"/>
      <c r="Z189" s="17"/>
      <c r="AA189" s="16"/>
      <c r="AB189" s="17"/>
      <c r="AC189" s="17"/>
      <c r="AD189" s="17"/>
      <c r="AE189" s="17"/>
      <c r="AF189" s="17"/>
      <c r="AG189" s="17"/>
      <c r="AH189" s="17"/>
      <c r="AI189" s="16"/>
      <c r="AJ189" s="17"/>
      <c r="AK189" s="17"/>
      <c r="AL189" s="17"/>
      <c r="AM189" s="17"/>
      <c r="AN189" s="17"/>
      <c r="AO189" s="17"/>
      <c r="AP189" s="17"/>
      <c r="AQ189" s="16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  <c r="BC189" s="17"/>
      <c r="BD189" s="17"/>
      <c r="BE189" s="17"/>
      <c r="BF189" s="17"/>
      <c r="BG189" s="17"/>
      <c r="BH189" s="17"/>
      <c r="BI189" s="17"/>
      <c r="BJ189" s="17"/>
      <c r="BK189" s="17"/>
      <c r="BL189" s="17"/>
      <c r="BM189" s="17"/>
      <c r="BN189" s="17"/>
      <c r="BO189" s="17"/>
      <c r="BP189" s="17"/>
      <c r="BQ189" s="17"/>
      <c r="BR189" s="17"/>
      <c r="BS189" s="17"/>
      <c r="BT189" s="17"/>
      <c r="BU189" s="17"/>
      <c r="BV189" s="17"/>
      <c r="BW189" s="17"/>
      <c r="BX189" s="17"/>
      <c r="BY189" s="17"/>
      <c r="BZ189" s="17"/>
      <c r="CA189" s="17"/>
      <c r="CB189" s="17"/>
      <c r="CC189" s="17"/>
      <c r="CD189" s="17"/>
      <c r="CE189" s="17"/>
      <c r="CF189" s="17"/>
      <c r="CG189" s="17"/>
      <c r="CH189" s="17"/>
      <c r="CI189" s="17"/>
      <c r="CJ189" s="17"/>
      <c r="CK189" s="17"/>
      <c r="CL189" s="17"/>
      <c r="CM189" s="17"/>
      <c r="CN189" s="17"/>
      <c r="CO189" s="17"/>
      <c r="CP189" s="17"/>
      <c r="CQ189" s="17"/>
      <c r="CR189" s="17"/>
      <c r="CS189" s="17"/>
      <c r="CT189" s="17"/>
      <c r="CU189" s="17"/>
      <c r="CV189" s="17"/>
      <c r="CW189" s="17"/>
      <c r="CX189" s="17"/>
      <c r="CY189" s="17"/>
      <c r="CZ189" s="17"/>
      <c r="DA189" s="17"/>
      <c r="DB189" s="17"/>
      <c r="DC189" s="17"/>
      <c r="DD189" s="17"/>
      <c r="DE189" s="17"/>
      <c r="DF189" s="17"/>
      <c r="DG189" s="17"/>
      <c r="DH189" s="17"/>
      <c r="DI189" s="17"/>
      <c r="DJ189" s="17"/>
      <c r="DK189" s="17"/>
      <c r="DL189" s="17"/>
      <c r="DM189" s="17"/>
      <c r="DN189" s="17"/>
      <c r="DO189" s="17"/>
      <c r="DP189" s="17"/>
      <c r="DQ189" s="17"/>
      <c r="DR189" s="17"/>
      <c r="DS189" s="17"/>
      <c r="DT189" s="17"/>
      <c r="DU189" s="17"/>
      <c r="DV189" s="17"/>
      <c r="DW189" s="17"/>
      <c r="DX189" s="17"/>
      <c r="DY189" s="17"/>
      <c r="DZ189" s="17"/>
      <c r="EA189" s="17"/>
      <c r="EB189" s="17"/>
      <c r="EC189" s="17"/>
      <c r="ED189" s="17"/>
      <c r="EE189" s="17"/>
      <c r="EF189" s="17"/>
      <c r="EG189" s="17"/>
      <c r="EH189" s="17"/>
      <c r="EI189" s="17"/>
      <c r="EJ189" s="17"/>
      <c r="EK189" s="17"/>
      <c r="EL189" s="17"/>
      <c r="EM189" s="17"/>
      <c r="EN189" s="17"/>
      <c r="EO189" s="17"/>
      <c r="EP189" s="17"/>
      <c r="EQ189" s="17"/>
      <c r="ER189" s="17"/>
      <c r="ES189" s="17"/>
      <c r="ET189" s="17"/>
      <c r="EU189" s="17"/>
      <c r="EV189" s="17"/>
      <c r="EW189" s="17"/>
      <c r="EX189" s="17"/>
      <c r="EY189" s="17"/>
      <c r="EZ189" s="17"/>
      <c r="FA189" s="17"/>
      <c r="FB189" s="17"/>
      <c r="FC189" s="17"/>
      <c r="FD189" s="17"/>
      <c r="FE189" s="17"/>
      <c r="FF189" s="17"/>
      <c r="FG189" s="17"/>
      <c r="FH189" s="17"/>
      <c r="FI189" s="17"/>
      <c r="FJ189" s="17"/>
      <c r="FK189" s="17"/>
      <c r="FL189" s="17"/>
      <c r="FM189" s="17"/>
      <c r="FN189" s="17"/>
      <c r="FO189" s="17"/>
      <c r="FP189" s="17"/>
      <c r="FQ189" s="17"/>
      <c r="FR189" s="17"/>
      <c r="FS189" s="17"/>
      <c r="FT189" s="17"/>
    </row>
    <row r="190" spans="1:176" s="340" customFormat="1">
      <c r="A190" s="16"/>
      <c r="B190" s="17"/>
      <c r="C190" s="17"/>
      <c r="D190" s="17"/>
      <c r="E190" s="17"/>
      <c r="F190" s="17"/>
      <c r="G190" s="17"/>
      <c r="H190" s="17"/>
      <c r="I190" s="16"/>
      <c r="J190" s="17"/>
      <c r="K190" s="17"/>
      <c r="L190" s="17"/>
      <c r="M190" s="17"/>
      <c r="N190" s="16"/>
      <c r="O190" s="17"/>
      <c r="P190" s="17"/>
      <c r="Q190" s="17"/>
      <c r="R190" s="17"/>
      <c r="S190" s="17"/>
      <c r="T190" s="17"/>
      <c r="U190" s="17"/>
      <c r="V190" s="16"/>
      <c r="W190" s="17"/>
      <c r="X190" s="17"/>
      <c r="Y190" s="17"/>
      <c r="Z190" s="17"/>
      <c r="AA190" s="16"/>
      <c r="AB190" s="17"/>
      <c r="AC190" s="17"/>
      <c r="AD190" s="17"/>
      <c r="AE190" s="17"/>
      <c r="AF190" s="17"/>
      <c r="AG190" s="17"/>
      <c r="AH190" s="17"/>
      <c r="AI190" s="16"/>
      <c r="AJ190" s="17"/>
      <c r="AK190" s="17"/>
      <c r="AL190" s="17"/>
      <c r="AM190" s="17"/>
      <c r="AN190" s="17"/>
      <c r="AO190" s="17"/>
      <c r="AP190" s="17"/>
      <c r="AQ190" s="16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  <c r="BC190" s="17"/>
      <c r="BD190" s="17"/>
      <c r="BE190" s="17"/>
      <c r="BF190" s="17"/>
      <c r="BG190" s="17"/>
      <c r="BH190" s="17"/>
      <c r="BI190" s="17"/>
      <c r="BJ190" s="17"/>
      <c r="BK190" s="17"/>
      <c r="BL190" s="17"/>
      <c r="BM190" s="17"/>
      <c r="BN190" s="17"/>
      <c r="BO190" s="17"/>
      <c r="BP190" s="17"/>
      <c r="BQ190" s="17"/>
      <c r="BR190" s="17"/>
      <c r="BS190" s="17"/>
      <c r="BT190" s="17"/>
      <c r="BU190" s="17"/>
      <c r="BV190" s="17"/>
      <c r="BW190" s="17"/>
      <c r="BX190" s="17"/>
      <c r="BY190" s="17"/>
      <c r="BZ190" s="17"/>
      <c r="CA190" s="17"/>
      <c r="CB190" s="17"/>
      <c r="CC190" s="17"/>
      <c r="CD190" s="17"/>
      <c r="CE190" s="17"/>
      <c r="CF190" s="17"/>
      <c r="CG190" s="17"/>
      <c r="CH190" s="17"/>
      <c r="CI190" s="17"/>
      <c r="CJ190" s="17"/>
      <c r="CK190" s="17"/>
      <c r="CL190" s="17"/>
      <c r="CM190" s="17"/>
      <c r="CN190" s="17"/>
      <c r="CO190" s="17"/>
      <c r="CP190" s="17"/>
      <c r="CQ190" s="17"/>
      <c r="CR190" s="17"/>
      <c r="CS190" s="17"/>
      <c r="CT190" s="17"/>
      <c r="CU190" s="17"/>
      <c r="CV190" s="17"/>
      <c r="CW190" s="17"/>
      <c r="CX190" s="17"/>
      <c r="CY190" s="17"/>
      <c r="CZ190" s="17"/>
      <c r="DA190" s="17"/>
      <c r="DB190" s="17"/>
      <c r="DC190" s="17"/>
      <c r="DD190" s="17"/>
      <c r="DE190" s="17"/>
      <c r="DF190" s="17"/>
      <c r="DG190" s="17"/>
      <c r="DH190" s="17"/>
      <c r="DI190" s="17"/>
      <c r="DJ190" s="17"/>
      <c r="DK190" s="17"/>
      <c r="DL190" s="17"/>
      <c r="DM190" s="17"/>
      <c r="DN190" s="17"/>
      <c r="DO190" s="17"/>
      <c r="DP190" s="17"/>
      <c r="DQ190" s="17"/>
      <c r="DR190" s="17"/>
      <c r="DS190" s="17"/>
      <c r="DT190" s="17"/>
      <c r="DU190" s="17"/>
      <c r="DV190" s="17"/>
      <c r="DW190" s="17"/>
      <c r="DX190" s="17"/>
      <c r="DY190" s="17"/>
      <c r="DZ190" s="17"/>
      <c r="EA190" s="17"/>
      <c r="EB190" s="17"/>
      <c r="EC190" s="17"/>
      <c r="ED190" s="17"/>
      <c r="EE190" s="17"/>
      <c r="EF190" s="17"/>
      <c r="EG190" s="17"/>
      <c r="EH190" s="17"/>
      <c r="EI190" s="17"/>
      <c r="EJ190" s="17"/>
      <c r="EK190" s="17"/>
      <c r="EL190" s="17"/>
      <c r="EM190" s="17"/>
      <c r="EN190" s="17"/>
      <c r="EO190" s="17"/>
      <c r="EP190" s="17"/>
      <c r="EQ190" s="17"/>
      <c r="ER190" s="17"/>
      <c r="ES190" s="17"/>
      <c r="ET190" s="17"/>
      <c r="EU190" s="17"/>
      <c r="EV190" s="17"/>
      <c r="EW190" s="17"/>
      <c r="EX190" s="17"/>
      <c r="EY190" s="17"/>
      <c r="EZ190" s="17"/>
      <c r="FA190" s="17"/>
      <c r="FB190" s="17"/>
      <c r="FC190" s="17"/>
      <c r="FD190" s="17"/>
      <c r="FE190" s="17"/>
      <c r="FF190" s="17"/>
      <c r="FG190" s="17"/>
      <c r="FH190" s="17"/>
      <c r="FI190" s="17"/>
      <c r="FJ190" s="17"/>
      <c r="FK190" s="17"/>
      <c r="FL190" s="17"/>
      <c r="FM190" s="17"/>
      <c r="FN190" s="17"/>
      <c r="FO190" s="17"/>
      <c r="FP190" s="17"/>
      <c r="FQ190" s="17"/>
      <c r="FR190" s="17"/>
      <c r="FS190" s="17"/>
      <c r="FT190" s="17"/>
    </row>
    <row r="191" spans="1:176" s="340" customFormat="1">
      <c r="A191" s="16"/>
      <c r="B191" s="17"/>
      <c r="C191" s="17"/>
      <c r="D191" s="17"/>
      <c r="E191" s="17"/>
      <c r="F191" s="17"/>
      <c r="G191" s="17"/>
      <c r="H191" s="17"/>
      <c r="I191" s="16"/>
      <c r="J191" s="17"/>
      <c r="K191" s="17"/>
      <c r="L191" s="17"/>
      <c r="M191" s="17"/>
      <c r="N191" s="16"/>
      <c r="O191" s="17"/>
      <c r="P191" s="17"/>
      <c r="Q191" s="17"/>
      <c r="R191" s="17"/>
      <c r="S191" s="17"/>
      <c r="T191" s="17"/>
      <c r="U191" s="17"/>
      <c r="V191" s="16"/>
      <c r="W191" s="17"/>
      <c r="X191" s="17"/>
      <c r="Y191" s="17"/>
      <c r="Z191" s="17"/>
      <c r="AA191" s="16"/>
      <c r="AB191" s="17"/>
      <c r="AC191" s="17"/>
      <c r="AD191" s="17"/>
      <c r="AE191" s="17"/>
      <c r="AF191" s="17"/>
      <c r="AG191" s="17"/>
      <c r="AH191" s="17"/>
      <c r="AI191" s="16"/>
      <c r="AJ191" s="17"/>
      <c r="AK191" s="17"/>
      <c r="AL191" s="17"/>
      <c r="AM191" s="17"/>
      <c r="AN191" s="17"/>
      <c r="AO191" s="17"/>
      <c r="AP191" s="17"/>
      <c r="AQ191" s="16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  <c r="BC191" s="17"/>
      <c r="BD191" s="17"/>
      <c r="BE191" s="17"/>
      <c r="BF191" s="17"/>
      <c r="BG191" s="17"/>
      <c r="BH191" s="17"/>
      <c r="BI191" s="17"/>
      <c r="BJ191" s="17"/>
      <c r="BK191" s="17"/>
      <c r="BL191" s="17"/>
      <c r="BM191" s="17"/>
      <c r="BN191" s="17"/>
      <c r="BO191" s="17"/>
      <c r="BP191" s="17"/>
      <c r="BQ191" s="17"/>
      <c r="BR191" s="17"/>
      <c r="BS191" s="17"/>
      <c r="BT191" s="17"/>
      <c r="BU191" s="17"/>
      <c r="BV191" s="17"/>
      <c r="BW191" s="17"/>
      <c r="BX191" s="17"/>
      <c r="BY191" s="17"/>
      <c r="BZ191" s="17"/>
      <c r="CA191" s="17"/>
      <c r="CB191" s="17"/>
      <c r="CC191" s="17"/>
      <c r="CD191" s="17"/>
      <c r="CE191" s="17"/>
      <c r="CF191" s="17"/>
      <c r="CG191" s="17"/>
      <c r="CH191" s="17"/>
      <c r="CI191" s="17"/>
      <c r="CJ191" s="17"/>
      <c r="CK191" s="17"/>
      <c r="CL191" s="17"/>
      <c r="CM191" s="17"/>
      <c r="CN191" s="17"/>
      <c r="CO191" s="17"/>
      <c r="CP191" s="17"/>
      <c r="CQ191" s="17"/>
      <c r="CR191" s="17"/>
      <c r="CS191" s="17"/>
      <c r="CT191" s="17"/>
      <c r="CU191" s="17"/>
      <c r="CV191" s="17"/>
      <c r="CW191" s="17"/>
      <c r="CX191" s="17"/>
      <c r="CY191" s="17"/>
      <c r="CZ191" s="17"/>
      <c r="DA191" s="17"/>
      <c r="DB191" s="17"/>
      <c r="DC191" s="17"/>
      <c r="DD191" s="17"/>
      <c r="DE191" s="17"/>
      <c r="DF191" s="17"/>
      <c r="DG191" s="17"/>
      <c r="DH191" s="17"/>
      <c r="DI191" s="17"/>
      <c r="DJ191" s="17"/>
      <c r="DK191" s="17"/>
      <c r="DL191" s="17"/>
      <c r="DM191" s="17"/>
      <c r="DN191" s="17"/>
      <c r="DO191" s="17"/>
      <c r="DP191" s="17"/>
      <c r="DQ191" s="17"/>
      <c r="DR191" s="17"/>
      <c r="DS191" s="17"/>
      <c r="DT191" s="17"/>
      <c r="DU191" s="17"/>
      <c r="DV191" s="17"/>
      <c r="DW191" s="17"/>
      <c r="DX191" s="17"/>
      <c r="DY191" s="17"/>
      <c r="DZ191" s="17"/>
      <c r="EA191" s="17"/>
      <c r="EB191" s="17"/>
      <c r="EC191" s="17"/>
      <c r="ED191" s="17"/>
      <c r="EE191" s="17"/>
      <c r="EF191" s="17"/>
      <c r="EG191" s="17"/>
      <c r="EH191" s="17"/>
      <c r="EI191" s="17"/>
      <c r="EJ191" s="17"/>
      <c r="EK191" s="17"/>
      <c r="EL191" s="17"/>
      <c r="EM191" s="17"/>
      <c r="EN191" s="17"/>
      <c r="EO191" s="17"/>
      <c r="EP191" s="17"/>
      <c r="EQ191" s="17"/>
      <c r="ER191" s="17"/>
      <c r="ES191" s="17"/>
      <c r="ET191" s="17"/>
      <c r="EU191" s="17"/>
      <c r="EV191" s="17"/>
      <c r="EW191" s="17"/>
      <c r="EX191" s="17"/>
      <c r="EY191" s="17"/>
      <c r="EZ191" s="17"/>
      <c r="FA191" s="17"/>
      <c r="FB191" s="17"/>
      <c r="FC191" s="17"/>
      <c r="FD191" s="17"/>
      <c r="FE191" s="17"/>
      <c r="FF191" s="17"/>
      <c r="FG191" s="17"/>
      <c r="FH191" s="17"/>
      <c r="FI191" s="17"/>
      <c r="FJ191" s="17"/>
      <c r="FK191" s="17"/>
      <c r="FL191" s="17"/>
      <c r="FM191" s="17"/>
      <c r="FN191" s="17"/>
      <c r="FO191" s="17"/>
      <c r="FP191" s="17"/>
      <c r="FQ191" s="17"/>
      <c r="FR191" s="17"/>
      <c r="FS191" s="17"/>
      <c r="FT191" s="17"/>
    </row>
    <row r="192" spans="1:176" s="340" customFormat="1">
      <c r="A192" s="16"/>
      <c r="B192" s="17"/>
      <c r="C192" s="17"/>
      <c r="D192" s="17"/>
      <c r="E192" s="17"/>
      <c r="F192" s="17"/>
      <c r="G192" s="17"/>
      <c r="H192" s="17"/>
      <c r="I192" s="16"/>
      <c r="J192" s="17"/>
      <c r="K192" s="17"/>
      <c r="L192" s="17"/>
      <c r="M192" s="17"/>
      <c r="N192" s="16"/>
      <c r="O192" s="17"/>
      <c r="P192" s="17"/>
      <c r="Q192" s="17"/>
      <c r="R192" s="17"/>
      <c r="S192" s="17"/>
      <c r="T192" s="17"/>
      <c r="U192" s="17"/>
      <c r="V192" s="16"/>
      <c r="W192" s="17"/>
      <c r="X192" s="17"/>
      <c r="Y192" s="17"/>
      <c r="Z192" s="17"/>
      <c r="AA192" s="16"/>
      <c r="AB192" s="17"/>
      <c r="AC192" s="17"/>
      <c r="AD192" s="17"/>
      <c r="AE192" s="17"/>
      <c r="AF192" s="17"/>
      <c r="AG192" s="17"/>
      <c r="AH192" s="17"/>
      <c r="AI192" s="16"/>
      <c r="AJ192" s="17"/>
      <c r="AK192" s="17"/>
      <c r="AL192" s="17"/>
      <c r="AM192" s="17"/>
      <c r="AN192" s="17"/>
      <c r="AO192" s="17"/>
      <c r="AP192" s="17"/>
      <c r="AQ192" s="16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</row>
    <row r="193" spans="1:176" s="340" customFormat="1">
      <c r="A193" s="16"/>
      <c r="B193" s="17"/>
      <c r="C193" s="17"/>
      <c r="D193" s="17"/>
      <c r="E193" s="17"/>
      <c r="F193" s="17"/>
      <c r="G193" s="17"/>
      <c r="H193" s="17"/>
      <c r="I193" s="16"/>
      <c r="J193" s="17"/>
      <c r="K193" s="17"/>
      <c r="L193" s="17"/>
      <c r="M193" s="17"/>
      <c r="N193" s="16"/>
      <c r="O193" s="17"/>
      <c r="P193" s="17"/>
      <c r="Q193" s="17"/>
      <c r="R193" s="17"/>
      <c r="S193" s="17"/>
      <c r="T193" s="17"/>
      <c r="U193" s="17"/>
      <c r="V193" s="16"/>
      <c r="W193" s="17"/>
      <c r="X193" s="17"/>
      <c r="Y193" s="17"/>
      <c r="Z193" s="17"/>
      <c r="AA193" s="16"/>
      <c r="AB193" s="17"/>
      <c r="AC193" s="17"/>
      <c r="AD193" s="17"/>
      <c r="AE193" s="17"/>
      <c r="AF193" s="17"/>
      <c r="AG193" s="17"/>
      <c r="AH193" s="17"/>
      <c r="AI193" s="16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</row>
    <row r="194" spans="1:176" s="340" customFormat="1">
      <c r="A194" s="16"/>
      <c r="B194" s="17"/>
      <c r="C194" s="17"/>
      <c r="D194" s="17"/>
      <c r="E194" s="17"/>
      <c r="F194" s="17"/>
      <c r="G194" s="17"/>
      <c r="H194" s="17"/>
      <c r="I194" s="16"/>
      <c r="J194" s="17"/>
      <c r="K194" s="17"/>
      <c r="L194" s="17"/>
      <c r="M194" s="17"/>
      <c r="N194" s="16"/>
      <c r="O194" s="17"/>
      <c r="P194" s="17"/>
      <c r="Q194" s="17"/>
      <c r="R194" s="17"/>
      <c r="S194" s="17"/>
      <c r="T194" s="17"/>
      <c r="U194" s="17"/>
      <c r="V194" s="16"/>
      <c r="W194" s="17"/>
      <c r="X194" s="17"/>
      <c r="Y194" s="17"/>
      <c r="Z194" s="17"/>
      <c r="AA194" s="16"/>
      <c r="AB194" s="17"/>
      <c r="AC194" s="17"/>
      <c r="AD194" s="17"/>
      <c r="AE194" s="17"/>
      <c r="AF194" s="17"/>
      <c r="AG194" s="17"/>
      <c r="AH194" s="17"/>
      <c r="AI194" s="16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</row>
    <row r="195" spans="1:176" s="340" customFormat="1">
      <c r="A195" s="16"/>
      <c r="B195" s="17"/>
      <c r="C195" s="17"/>
      <c r="D195" s="17"/>
      <c r="E195" s="17"/>
      <c r="F195" s="17"/>
      <c r="G195" s="17"/>
      <c r="H195" s="17"/>
      <c r="I195" s="16"/>
      <c r="J195" s="17"/>
      <c r="K195" s="17"/>
      <c r="L195" s="17"/>
      <c r="M195" s="17"/>
      <c r="N195" s="16"/>
      <c r="O195" s="17"/>
      <c r="P195" s="17"/>
      <c r="Q195" s="17"/>
      <c r="R195" s="17"/>
      <c r="S195" s="17"/>
      <c r="T195" s="17"/>
      <c r="U195" s="17"/>
      <c r="V195" s="16"/>
      <c r="W195" s="17"/>
      <c r="X195" s="17"/>
      <c r="Y195" s="17"/>
      <c r="Z195" s="17"/>
      <c r="AA195" s="16"/>
      <c r="AB195" s="17"/>
      <c r="AC195" s="17"/>
      <c r="AD195" s="17"/>
      <c r="AE195" s="17"/>
      <c r="AF195" s="17"/>
      <c r="AG195" s="17"/>
      <c r="AH195" s="17"/>
      <c r="AI195" s="16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  <c r="BC195" s="17"/>
      <c r="BD195" s="17"/>
      <c r="BE195" s="17"/>
      <c r="BF195" s="17"/>
      <c r="BG195" s="17"/>
      <c r="BH195" s="17"/>
      <c r="BI195" s="17"/>
      <c r="BJ195" s="17"/>
      <c r="BK195" s="17"/>
      <c r="BL195" s="17"/>
      <c r="BM195" s="17"/>
      <c r="BN195" s="17"/>
      <c r="BO195" s="17"/>
      <c r="BP195" s="17"/>
      <c r="BQ195" s="17"/>
      <c r="BR195" s="17"/>
      <c r="BS195" s="17"/>
      <c r="BT195" s="17"/>
      <c r="BU195" s="17"/>
      <c r="BV195" s="17"/>
      <c r="BW195" s="17"/>
      <c r="BX195" s="17"/>
      <c r="BY195" s="17"/>
      <c r="BZ195" s="17"/>
      <c r="CA195" s="17"/>
      <c r="CB195" s="17"/>
      <c r="CC195" s="17"/>
      <c r="CD195" s="17"/>
      <c r="CE195" s="17"/>
      <c r="CF195" s="17"/>
      <c r="CG195" s="17"/>
      <c r="CH195" s="17"/>
      <c r="CI195" s="17"/>
      <c r="CJ195" s="17"/>
      <c r="CK195" s="17"/>
      <c r="CL195" s="17"/>
      <c r="CM195" s="17"/>
      <c r="CN195" s="17"/>
      <c r="CO195" s="17"/>
      <c r="CP195" s="17"/>
      <c r="CQ195" s="17"/>
      <c r="CR195" s="17"/>
      <c r="CS195" s="17"/>
      <c r="CT195" s="17"/>
      <c r="CU195" s="17"/>
      <c r="CV195" s="17"/>
      <c r="CW195" s="17"/>
      <c r="CX195" s="17"/>
      <c r="CY195" s="17"/>
      <c r="CZ195" s="17"/>
      <c r="DA195" s="17"/>
      <c r="DB195" s="17"/>
      <c r="DC195" s="17"/>
      <c r="DD195" s="17"/>
      <c r="DE195" s="17"/>
      <c r="DF195" s="17"/>
      <c r="DG195" s="17"/>
      <c r="DH195" s="17"/>
      <c r="DI195" s="17"/>
      <c r="DJ195" s="17"/>
      <c r="DK195" s="17"/>
      <c r="DL195" s="17"/>
      <c r="DM195" s="17"/>
      <c r="DN195" s="17"/>
      <c r="DO195" s="17"/>
      <c r="DP195" s="17"/>
      <c r="DQ195" s="17"/>
      <c r="DR195" s="17"/>
      <c r="DS195" s="17"/>
      <c r="DT195" s="17"/>
      <c r="DU195" s="17"/>
      <c r="DV195" s="17"/>
      <c r="DW195" s="17"/>
      <c r="DX195" s="17"/>
      <c r="DY195" s="17"/>
      <c r="DZ195" s="17"/>
      <c r="EA195" s="17"/>
      <c r="EB195" s="17"/>
      <c r="EC195" s="17"/>
      <c r="ED195" s="17"/>
      <c r="EE195" s="17"/>
      <c r="EF195" s="17"/>
      <c r="EG195" s="17"/>
      <c r="EH195" s="17"/>
      <c r="EI195" s="17"/>
      <c r="EJ195" s="17"/>
      <c r="EK195" s="17"/>
      <c r="EL195" s="17"/>
      <c r="EM195" s="17"/>
      <c r="EN195" s="17"/>
      <c r="EO195" s="17"/>
      <c r="EP195" s="17"/>
      <c r="EQ195" s="17"/>
      <c r="ER195" s="17"/>
      <c r="ES195" s="17"/>
      <c r="ET195" s="17"/>
      <c r="EU195" s="17"/>
      <c r="EV195" s="17"/>
      <c r="EW195" s="17"/>
      <c r="EX195" s="17"/>
      <c r="EY195" s="17"/>
      <c r="EZ195" s="17"/>
      <c r="FA195" s="17"/>
      <c r="FB195" s="17"/>
      <c r="FC195" s="17"/>
      <c r="FD195" s="17"/>
      <c r="FE195" s="17"/>
      <c r="FF195" s="17"/>
      <c r="FG195" s="17"/>
      <c r="FH195" s="17"/>
      <c r="FI195" s="17"/>
      <c r="FJ195" s="17"/>
      <c r="FK195" s="17"/>
      <c r="FL195" s="17"/>
      <c r="FM195" s="17"/>
      <c r="FN195" s="17"/>
      <c r="FO195" s="17"/>
      <c r="FP195" s="17"/>
      <c r="FQ195" s="17"/>
      <c r="FR195" s="17"/>
      <c r="FS195" s="17"/>
      <c r="FT195" s="17"/>
    </row>
    <row r="196" spans="1:176" s="340" customFormat="1">
      <c r="A196" s="16"/>
      <c r="B196" s="17"/>
      <c r="C196" s="17"/>
      <c r="D196" s="17"/>
      <c r="E196" s="17"/>
      <c r="F196" s="17"/>
      <c r="G196" s="17"/>
      <c r="H196" s="17"/>
      <c r="I196" s="16"/>
      <c r="J196" s="17"/>
      <c r="K196" s="17"/>
      <c r="L196" s="17"/>
      <c r="M196" s="17"/>
      <c r="N196" s="16"/>
      <c r="O196" s="17"/>
      <c r="P196" s="17"/>
      <c r="Q196" s="17"/>
      <c r="R196" s="17"/>
      <c r="S196" s="17"/>
      <c r="T196" s="17"/>
      <c r="U196" s="17"/>
      <c r="V196" s="16"/>
      <c r="W196" s="17"/>
      <c r="X196" s="17"/>
      <c r="Y196" s="17"/>
      <c r="Z196" s="17"/>
      <c r="AA196" s="16"/>
      <c r="AB196" s="17"/>
      <c r="AC196" s="17"/>
      <c r="AD196" s="17"/>
      <c r="AE196" s="17"/>
      <c r="AF196" s="17"/>
      <c r="AG196" s="17"/>
      <c r="AH196" s="17"/>
      <c r="AI196" s="16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</row>
    <row r="197" spans="1:176">
      <c r="A197" s="16"/>
      <c r="B197" s="17"/>
      <c r="C197" s="17"/>
      <c r="D197" s="17"/>
      <c r="E197" s="17"/>
      <c r="F197" s="17"/>
      <c r="G197" s="17"/>
      <c r="H197" s="17"/>
      <c r="I197" s="16"/>
      <c r="J197" s="17"/>
      <c r="K197" s="17"/>
      <c r="L197" s="17"/>
      <c r="M197" s="17"/>
      <c r="N197" s="16"/>
      <c r="O197" s="17"/>
      <c r="P197" s="17"/>
      <c r="Q197" s="17"/>
      <c r="R197" s="17"/>
      <c r="S197" s="17"/>
      <c r="T197" s="17"/>
      <c r="U197" s="17"/>
      <c r="V197" s="16"/>
      <c r="W197" s="17"/>
      <c r="X197" s="17"/>
      <c r="Y197" s="17"/>
      <c r="Z197" s="17"/>
      <c r="AA197" s="16"/>
      <c r="AB197" s="17"/>
      <c r="AC197" s="17"/>
      <c r="AD197" s="17"/>
      <c r="AE197" s="17"/>
      <c r="AF197" s="17"/>
      <c r="AG197" s="17"/>
      <c r="AH197" s="17"/>
      <c r="AI197" s="16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</row>
    <row r="198" spans="1:176" s="340" customFormat="1">
      <c r="A198" s="16"/>
      <c r="B198" s="17"/>
      <c r="C198" s="17"/>
      <c r="D198" s="17"/>
      <c r="E198" s="17"/>
      <c r="F198" s="17"/>
      <c r="G198" s="17"/>
      <c r="H198" s="17"/>
      <c r="I198" s="16"/>
      <c r="J198" s="17"/>
      <c r="K198" s="17"/>
      <c r="L198" s="17"/>
      <c r="M198" s="17"/>
      <c r="N198" s="16"/>
      <c r="O198" s="17"/>
      <c r="P198" s="17"/>
      <c r="Q198" s="17"/>
      <c r="R198" s="17"/>
      <c r="S198" s="17"/>
      <c r="T198" s="17"/>
      <c r="U198" s="17"/>
      <c r="V198" s="16"/>
      <c r="W198" s="17"/>
      <c r="X198" s="17"/>
      <c r="Y198" s="17"/>
      <c r="Z198" s="17"/>
      <c r="AA198" s="16"/>
      <c r="AB198" s="17"/>
      <c r="AC198" s="17"/>
      <c r="AD198" s="17"/>
      <c r="AE198" s="17"/>
      <c r="AF198" s="17"/>
      <c r="AG198" s="17"/>
      <c r="AH198" s="17"/>
      <c r="AI198" s="16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</row>
    <row r="199" spans="1:176" s="340" customFormat="1">
      <c r="A199" s="16"/>
      <c r="B199" s="17"/>
      <c r="C199" s="17"/>
      <c r="D199" s="17"/>
      <c r="E199" s="17"/>
      <c r="F199" s="17"/>
      <c r="G199" s="17"/>
      <c r="H199" s="17"/>
      <c r="I199" s="16"/>
      <c r="J199" s="17"/>
      <c r="K199" s="17"/>
      <c r="L199" s="17"/>
      <c r="M199" s="17"/>
      <c r="N199" s="16"/>
      <c r="O199" s="17"/>
      <c r="P199" s="17"/>
      <c r="Q199" s="17"/>
      <c r="R199" s="17"/>
      <c r="S199" s="17"/>
      <c r="T199" s="17"/>
      <c r="U199" s="17"/>
      <c r="V199" s="16"/>
      <c r="W199" s="17"/>
      <c r="X199" s="17"/>
      <c r="Y199" s="17"/>
      <c r="Z199" s="17"/>
      <c r="AA199" s="16"/>
      <c r="AB199" s="17"/>
      <c r="AC199" s="17"/>
      <c r="AD199" s="17"/>
      <c r="AE199" s="17"/>
      <c r="AF199" s="17"/>
      <c r="AG199" s="17"/>
      <c r="AH199" s="17"/>
      <c r="AI199" s="16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  <c r="BC199" s="17"/>
      <c r="BD199" s="17"/>
      <c r="BE199" s="17"/>
      <c r="BF199" s="17"/>
      <c r="BG199" s="17"/>
      <c r="BH199" s="17"/>
      <c r="BI199" s="17"/>
      <c r="BJ199" s="17"/>
      <c r="BK199" s="17"/>
      <c r="BL199" s="17"/>
      <c r="BM199" s="17"/>
      <c r="BN199" s="17"/>
      <c r="BO199" s="17"/>
      <c r="BP199" s="17"/>
      <c r="BQ199" s="17"/>
      <c r="BR199" s="17"/>
      <c r="BS199" s="17"/>
      <c r="BT199" s="17"/>
      <c r="BU199" s="17"/>
      <c r="BV199" s="17"/>
      <c r="BW199" s="17"/>
      <c r="BX199" s="17"/>
      <c r="BY199" s="17"/>
      <c r="BZ199" s="17"/>
      <c r="CA199" s="17"/>
      <c r="CB199" s="17"/>
      <c r="CC199" s="17"/>
      <c r="CD199" s="17"/>
      <c r="CE199" s="17"/>
      <c r="CF199" s="17"/>
      <c r="CG199" s="17"/>
      <c r="CH199" s="17"/>
      <c r="CI199" s="17"/>
      <c r="CJ199" s="17"/>
      <c r="CK199" s="17"/>
      <c r="CL199" s="17"/>
      <c r="CM199" s="17"/>
      <c r="CN199" s="17"/>
      <c r="CO199" s="17"/>
      <c r="CP199" s="17"/>
      <c r="CQ199" s="17"/>
      <c r="CR199" s="17"/>
      <c r="CS199" s="17"/>
      <c r="CT199" s="17"/>
      <c r="CU199" s="17"/>
      <c r="CV199" s="17"/>
      <c r="CW199" s="17"/>
      <c r="CX199" s="17"/>
      <c r="CY199" s="17"/>
      <c r="CZ199" s="17"/>
      <c r="DA199" s="17"/>
      <c r="DB199" s="17"/>
      <c r="DC199" s="17"/>
      <c r="DD199" s="17"/>
      <c r="DE199" s="17"/>
      <c r="DF199" s="17"/>
      <c r="DG199" s="17"/>
      <c r="DH199" s="17"/>
      <c r="DI199" s="17"/>
      <c r="DJ199" s="17"/>
      <c r="DK199" s="17"/>
      <c r="DL199" s="17"/>
      <c r="DM199" s="17"/>
      <c r="DN199" s="17"/>
      <c r="DO199" s="17"/>
      <c r="DP199" s="17"/>
      <c r="DQ199" s="17"/>
      <c r="DR199" s="17"/>
      <c r="DS199" s="17"/>
      <c r="DT199" s="17"/>
      <c r="DU199" s="17"/>
      <c r="DV199" s="17"/>
      <c r="DW199" s="17"/>
      <c r="DX199" s="17"/>
      <c r="DY199" s="17"/>
      <c r="DZ199" s="17"/>
      <c r="EA199" s="17"/>
      <c r="EB199" s="17"/>
      <c r="EC199" s="17"/>
      <c r="ED199" s="17"/>
      <c r="EE199" s="17"/>
      <c r="EF199" s="17"/>
      <c r="EG199" s="17"/>
      <c r="EH199" s="17"/>
      <c r="EI199" s="17"/>
      <c r="EJ199" s="17"/>
      <c r="EK199" s="17"/>
      <c r="EL199" s="17"/>
      <c r="EM199" s="17"/>
      <c r="EN199" s="17"/>
      <c r="EO199" s="17"/>
      <c r="EP199" s="17"/>
      <c r="EQ199" s="17"/>
      <c r="ER199" s="17"/>
      <c r="ES199" s="17"/>
      <c r="ET199" s="17"/>
      <c r="EU199" s="17"/>
      <c r="EV199" s="17"/>
      <c r="EW199" s="17"/>
      <c r="EX199" s="17"/>
      <c r="EY199" s="17"/>
      <c r="EZ199" s="17"/>
      <c r="FA199" s="17"/>
      <c r="FB199" s="17"/>
      <c r="FC199" s="17"/>
      <c r="FD199" s="17"/>
      <c r="FE199" s="17"/>
      <c r="FF199" s="17"/>
      <c r="FG199" s="17"/>
      <c r="FH199" s="17"/>
      <c r="FI199" s="17"/>
      <c r="FJ199" s="17"/>
      <c r="FK199" s="17"/>
      <c r="FL199" s="17"/>
      <c r="FM199" s="17"/>
      <c r="FN199" s="17"/>
      <c r="FO199" s="17"/>
      <c r="FP199" s="17"/>
      <c r="FQ199" s="17"/>
      <c r="FR199" s="17"/>
      <c r="FS199" s="17"/>
      <c r="FT199" s="17"/>
    </row>
    <row r="200" spans="1:176" s="340" customFormat="1">
      <c r="A200" s="16"/>
      <c r="B200" s="17"/>
      <c r="C200" s="17"/>
      <c r="D200" s="17"/>
      <c r="E200" s="17"/>
      <c r="F200" s="17"/>
      <c r="G200" s="17"/>
      <c r="H200" s="17"/>
      <c r="I200" s="16"/>
      <c r="J200" s="17"/>
      <c r="K200" s="17"/>
      <c r="L200" s="17"/>
      <c r="M200" s="17"/>
      <c r="N200" s="16"/>
      <c r="O200" s="17"/>
      <c r="P200" s="17"/>
      <c r="Q200" s="17"/>
      <c r="R200" s="17"/>
      <c r="S200" s="17"/>
      <c r="T200" s="17"/>
      <c r="U200" s="17"/>
      <c r="V200" s="16"/>
      <c r="W200" s="17"/>
      <c r="X200" s="17"/>
      <c r="Y200" s="17"/>
      <c r="Z200" s="17"/>
      <c r="AA200" s="16"/>
      <c r="AB200" s="17"/>
      <c r="AC200" s="17"/>
      <c r="AD200" s="17"/>
      <c r="AE200" s="17"/>
      <c r="AF200" s="17"/>
      <c r="AG200" s="17"/>
      <c r="AH200" s="17"/>
      <c r="AI200" s="16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  <c r="BC200" s="17"/>
      <c r="BD200" s="17"/>
      <c r="BE200" s="17"/>
      <c r="BF200" s="17"/>
      <c r="BG200" s="17"/>
      <c r="BH200" s="17"/>
      <c r="BI200" s="17"/>
      <c r="BJ200" s="17"/>
      <c r="BK200" s="17"/>
      <c r="BL200" s="17"/>
      <c r="BM200" s="17"/>
      <c r="BN200" s="17"/>
      <c r="BO200" s="17"/>
      <c r="BP200" s="17"/>
      <c r="BQ200" s="17"/>
      <c r="BR200" s="17"/>
      <c r="BS200" s="17"/>
      <c r="BT200" s="17"/>
      <c r="BU200" s="17"/>
      <c r="BV200" s="17"/>
      <c r="BW200" s="17"/>
      <c r="BX200" s="17"/>
      <c r="BY200" s="17"/>
      <c r="BZ200" s="17"/>
      <c r="CA200" s="17"/>
      <c r="CB200" s="17"/>
      <c r="CC200" s="17"/>
      <c r="CD200" s="17"/>
      <c r="CE200" s="17"/>
      <c r="CF200" s="17"/>
      <c r="CG200" s="17"/>
      <c r="CH200" s="17"/>
      <c r="CI200" s="17"/>
      <c r="CJ200" s="17"/>
      <c r="CK200" s="17"/>
      <c r="CL200" s="17"/>
      <c r="CM200" s="17"/>
      <c r="CN200" s="17"/>
      <c r="CO200" s="17"/>
      <c r="CP200" s="17"/>
      <c r="CQ200" s="17"/>
      <c r="CR200" s="17"/>
      <c r="CS200" s="17"/>
      <c r="CT200" s="17"/>
      <c r="CU200" s="17"/>
      <c r="CV200" s="17"/>
      <c r="CW200" s="17"/>
      <c r="CX200" s="17"/>
      <c r="CY200" s="17"/>
      <c r="CZ200" s="17"/>
      <c r="DA200" s="17"/>
      <c r="DB200" s="17"/>
      <c r="DC200" s="17"/>
      <c r="DD200" s="17"/>
      <c r="DE200" s="17"/>
      <c r="DF200" s="17"/>
      <c r="DG200" s="17"/>
      <c r="DH200" s="17"/>
      <c r="DI200" s="17"/>
      <c r="DJ200" s="17"/>
      <c r="DK200" s="17"/>
      <c r="DL200" s="17"/>
      <c r="DM200" s="17"/>
      <c r="DN200" s="17"/>
      <c r="DO200" s="17"/>
      <c r="DP200" s="17"/>
      <c r="DQ200" s="17"/>
      <c r="DR200" s="17"/>
      <c r="DS200" s="17"/>
      <c r="DT200" s="17"/>
      <c r="DU200" s="17"/>
      <c r="DV200" s="17"/>
      <c r="DW200" s="17"/>
      <c r="DX200" s="17"/>
      <c r="DY200" s="17"/>
      <c r="DZ200" s="17"/>
      <c r="EA200" s="17"/>
      <c r="EB200" s="17"/>
      <c r="EC200" s="17"/>
      <c r="ED200" s="17"/>
      <c r="EE200" s="17"/>
      <c r="EF200" s="17"/>
      <c r="EG200" s="17"/>
      <c r="EH200" s="17"/>
      <c r="EI200" s="17"/>
      <c r="EJ200" s="17"/>
      <c r="EK200" s="17"/>
      <c r="EL200" s="17"/>
      <c r="EM200" s="17"/>
      <c r="EN200" s="17"/>
      <c r="EO200" s="17"/>
      <c r="EP200" s="17"/>
      <c r="EQ200" s="17"/>
      <c r="ER200" s="17"/>
      <c r="ES200" s="17"/>
      <c r="ET200" s="17"/>
      <c r="EU200" s="17"/>
      <c r="EV200" s="17"/>
      <c r="EW200" s="17"/>
      <c r="EX200" s="17"/>
      <c r="EY200" s="17"/>
      <c r="EZ200" s="17"/>
      <c r="FA200" s="17"/>
      <c r="FB200" s="17"/>
      <c r="FC200" s="17"/>
      <c r="FD200" s="17"/>
      <c r="FE200" s="17"/>
      <c r="FF200" s="17"/>
      <c r="FG200" s="17"/>
      <c r="FH200" s="17"/>
      <c r="FI200" s="17"/>
      <c r="FJ200" s="17"/>
      <c r="FK200" s="17"/>
      <c r="FL200" s="17"/>
      <c r="FM200" s="17"/>
      <c r="FN200" s="17"/>
      <c r="FO200" s="17"/>
      <c r="FP200" s="17"/>
      <c r="FQ200" s="17"/>
      <c r="FR200" s="17"/>
      <c r="FS200" s="17"/>
      <c r="FT200" s="17"/>
    </row>
    <row r="201" spans="1:176" s="340" customFormat="1">
      <c r="A201" s="16"/>
      <c r="B201" s="17"/>
      <c r="C201" s="17"/>
      <c r="D201" s="17"/>
      <c r="E201" s="17"/>
      <c r="F201" s="17"/>
      <c r="G201" s="17"/>
      <c r="H201" s="17"/>
      <c r="I201" s="16"/>
      <c r="J201" s="17"/>
      <c r="K201" s="17"/>
      <c r="L201" s="17"/>
      <c r="M201" s="17"/>
      <c r="N201" s="16"/>
      <c r="O201" s="17"/>
      <c r="P201" s="17"/>
      <c r="Q201" s="17"/>
      <c r="R201" s="17"/>
      <c r="S201" s="17"/>
      <c r="T201" s="17"/>
      <c r="U201" s="17"/>
      <c r="V201" s="16"/>
      <c r="W201" s="17"/>
      <c r="X201" s="17"/>
      <c r="Y201" s="17"/>
      <c r="Z201" s="17"/>
      <c r="AA201" s="16"/>
      <c r="AB201" s="17"/>
      <c r="AC201" s="17"/>
      <c r="AD201" s="17"/>
      <c r="AE201" s="17"/>
      <c r="AF201" s="17"/>
      <c r="AG201" s="17"/>
      <c r="AH201" s="17"/>
      <c r="AI201" s="16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  <c r="BC201" s="17"/>
      <c r="BD201" s="17"/>
      <c r="BE201" s="17"/>
      <c r="BF201" s="17"/>
      <c r="BG201" s="17"/>
      <c r="BH201" s="17"/>
      <c r="BI201" s="17"/>
      <c r="BJ201" s="17"/>
      <c r="BK201" s="17"/>
      <c r="BL201" s="17"/>
      <c r="BM201" s="17"/>
      <c r="BN201" s="17"/>
      <c r="BO201" s="17"/>
      <c r="BP201" s="17"/>
      <c r="BQ201" s="17"/>
      <c r="BR201" s="17"/>
      <c r="BS201" s="17"/>
      <c r="BT201" s="17"/>
      <c r="BU201" s="17"/>
      <c r="BV201" s="17"/>
      <c r="BW201" s="17"/>
      <c r="BX201" s="17"/>
      <c r="BY201" s="17"/>
      <c r="BZ201" s="17"/>
      <c r="CA201" s="17"/>
      <c r="CB201" s="17"/>
      <c r="CC201" s="17"/>
      <c r="CD201" s="17"/>
      <c r="CE201" s="17"/>
      <c r="CF201" s="17"/>
      <c r="CG201" s="17"/>
      <c r="CH201" s="17"/>
      <c r="CI201" s="17"/>
      <c r="CJ201" s="17"/>
      <c r="CK201" s="17"/>
      <c r="CL201" s="17"/>
      <c r="CM201" s="17"/>
      <c r="CN201" s="17"/>
      <c r="CO201" s="17"/>
      <c r="CP201" s="17"/>
      <c r="CQ201" s="17"/>
      <c r="CR201" s="17"/>
      <c r="CS201" s="17"/>
      <c r="CT201" s="17"/>
      <c r="CU201" s="17"/>
      <c r="CV201" s="17"/>
      <c r="CW201" s="17"/>
      <c r="CX201" s="17"/>
      <c r="CY201" s="17"/>
      <c r="CZ201" s="17"/>
      <c r="DA201" s="17"/>
      <c r="DB201" s="17"/>
      <c r="DC201" s="17"/>
      <c r="DD201" s="17"/>
      <c r="DE201" s="17"/>
      <c r="DF201" s="17"/>
      <c r="DG201" s="17"/>
      <c r="DH201" s="17"/>
      <c r="DI201" s="17"/>
      <c r="DJ201" s="17"/>
      <c r="DK201" s="17"/>
      <c r="DL201" s="17"/>
      <c r="DM201" s="17"/>
      <c r="DN201" s="17"/>
      <c r="DO201" s="17"/>
      <c r="DP201" s="17"/>
      <c r="DQ201" s="17"/>
      <c r="DR201" s="17"/>
      <c r="DS201" s="17"/>
      <c r="DT201" s="17"/>
      <c r="DU201" s="17"/>
      <c r="DV201" s="17"/>
      <c r="DW201" s="17"/>
      <c r="DX201" s="17"/>
      <c r="DY201" s="17"/>
      <c r="DZ201" s="17"/>
      <c r="EA201" s="17"/>
      <c r="EB201" s="17"/>
      <c r="EC201" s="17"/>
      <c r="ED201" s="17"/>
      <c r="EE201" s="17"/>
      <c r="EF201" s="17"/>
      <c r="EG201" s="17"/>
      <c r="EH201" s="17"/>
      <c r="EI201" s="17"/>
      <c r="EJ201" s="17"/>
      <c r="EK201" s="17"/>
      <c r="EL201" s="17"/>
      <c r="EM201" s="17"/>
      <c r="EN201" s="17"/>
      <c r="EO201" s="17"/>
      <c r="EP201" s="17"/>
      <c r="EQ201" s="17"/>
      <c r="ER201" s="17"/>
      <c r="ES201" s="17"/>
      <c r="ET201" s="17"/>
      <c r="EU201" s="17"/>
      <c r="EV201" s="17"/>
      <c r="EW201" s="17"/>
      <c r="EX201" s="17"/>
      <c r="EY201" s="17"/>
      <c r="EZ201" s="17"/>
      <c r="FA201" s="17"/>
      <c r="FB201" s="17"/>
      <c r="FC201" s="17"/>
      <c r="FD201" s="17"/>
      <c r="FE201" s="17"/>
      <c r="FF201" s="17"/>
      <c r="FG201" s="17"/>
      <c r="FH201" s="17"/>
      <c r="FI201" s="17"/>
      <c r="FJ201" s="17"/>
      <c r="FK201" s="17"/>
      <c r="FL201" s="17"/>
      <c r="FM201" s="17"/>
      <c r="FN201" s="17"/>
      <c r="FO201" s="17"/>
      <c r="FP201" s="17"/>
      <c r="FQ201" s="17"/>
      <c r="FR201" s="17"/>
      <c r="FS201" s="17"/>
      <c r="FT201" s="17"/>
    </row>
    <row r="202" spans="1:176" s="340" customFormat="1">
      <c r="A202" s="16"/>
      <c r="B202" s="17"/>
      <c r="C202" s="17"/>
      <c r="D202" s="17"/>
      <c r="E202" s="17"/>
      <c r="F202" s="17"/>
      <c r="G202" s="17"/>
      <c r="H202" s="17"/>
      <c r="I202" s="16"/>
      <c r="J202" s="17"/>
      <c r="K202" s="17"/>
      <c r="L202" s="17"/>
      <c r="M202" s="17"/>
      <c r="N202" s="16"/>
      <c r="O202" s="17"/>
      <c r="P202" s="17"/>
      <c r="Q202" s="17"/>
      <c r="R202" s="17"/>
      <c r="S202" s="17"/>
      <c r="T202" s="17"/>
      <c r="U202" s="17"/>
      <c r="V202" s="16"/>
      <c r="W202" s="17"/>
      <c r="X202" s="17"/>
      <c r="Y202" s="17"/>
      <c r="Z202" s="17"/>
      <c r="AA202" s="16"/>
      <c r="AB202" s="17"/>
      <c r="AC202" s="17"/>
      <c r="AD202" s="17"/>
      <c r="AE202" s="17"/>
      <c r="AF202" s="17"/>
      <c r="AG202" s="17"/>
      <c r="AH202" s="17"/>
      <c r="AI202" s="16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</row>
    <row r="203" spans="1:176" s="340" customFormat="1">
      <c r="A203" s="16"/>
      <c r="B203" s="17"/>
      <c r="C203" s="17"/>
      <c r="D203" s="17"/>
      <c r="E203" s="17"/>
      <c r="F203" s="17"/>
      <c r="G203" s="17"/>
      <c r="H203" s="17"/>
      <c r="I203" s="16"/>
      <c r="J203" s="17"/>
      <c r="K203" s="17"/>
      <c r="L203" s="17"/>
      <c r="M203" s="17"/>
      <c r="N203" s="16"/>
      <c r="O203" s="17"/>
      <c r="P203" s="17"/>
      <c r="Q203" s="17"/>
      <c r="R203" s="17"/>
      <c r="S203" s="17"/>
      <c r="T203" s="17"/>
      <c r="U203" s="17"/>
      <c r="V203" s="16"/>
      <c r="W203" s="17"/>
      <c r="X203" s="17"/>
      <c r="Y203" s="17"/>
      <c r="Z203" s="17"/>
      <c r="AA203" s="16"/>
      <c r="AB203" s="17"/>
      <c r="AC203" s="17"/>
      <c r="AD203" s="17"/>
      <c r="AE203" s="17"/>
      <c r="AF203" s="17"/>
      <c r="AG203" s="17"/>
      <c r="AH203" s="17"/>
      <c r="AI203" s="16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  <c r="BC203" s="17"/>
      <c r="BD203" s="17"/>
      <c r="BE203" s="17"/>
      <c r="BF203" s="17"/>
      <c r="BG203" s="17"/>
      <c r="BH203" s="17"/>
      <c r="BI203" s="17"/>
      <c r="BJ203" s="17"/>
      <c r="BK203" s="17"/>
      <c r="BL203" s="17"/>
      <c r="BM203" s="17"/>
      <c r="BN203" s="17"/>
      <c r="BO203" s="17"/>
      <c r="BP203" s="17"/>
      <c r="BQ203" s="17"/>
      <c r="BR203" s="17"/>
      <c r="BS203" s="17"/>
      <c r="BT203" s="17"/>
      <c r="BU203" s="17"/>
      <c r="BV203" s="17"/>
      <c r="BW203" s="17"/>
      <c r="BX203" s="17"/>
      <c r="BY203" s="17"/>
      <c r="BZ203" s="17"/>
      <c r="CA203" s="17"/>
      <c r="CB203" s="17"/>
      <c r="CC203" s="17"/>
      <c r="CD203" s="17"/>
      <c r="CE203" s="17"/>
      <c r="CF203" s="17"/>
      <c r="CG203" s="17"/>
      <c r="CH203" s="17"/>
      <c r="CI203" s="17"/>
      <c r="CJ203" s="17"/>
      <c r="CK203" s="17"/>
      <c r="CL203" s="17"/>
      <c r="CM203" s="17"/>
      <c r="CN203" s="17"/>
      <c r="CO203" s="17"/>
      <c r="CP203" s="17"/>
      <c r="CQ203" s="17"/>
      <c r="CR203" s="17"/>
      <c r="CS203" s="17"/>
      <c r="CT203" s="17"/>
      <c r="CU203" s="17"/>
      <c r="CV203" s="17"/>
      <c r="CW203" s="17"/>
      <c r="CX203" s="17"/>
      <c r="CY203" s="17"/>
      <c r="CZ203" s="17"/>
      <c r="DA203" s="17"/>
      <c r="DB203" s="17"/>
      <c r="DC203" s="17"/>
      <c r="DD203" s="17"/>
      <c r="DE203" s="17"/>
      <c r="DF203" s="17"/>
      <c r="DG203" s="17"/>
      <c r="DH203" s="17"/>
      <c r="DI203" s="17"/>
      <c r="DJ203" s="17"/>
      <c r="DK203" s="17"/>
      <c r="DL203" s="17"/>
      <c r="DM203" s="17"/>
      <c r="DN203" s="17"/>
      <c r="DO203" s="17"/>
      <c r="DP203" s="17"/>
      <c r="DQ203" s="17"/>
      <c r="DR203" s="17"/>
      <c r="DS203" s="17"/>
      <c r="DT203" s="17"/>
      <c r="DU203" s="17"/>
      <c r="DV203" s="17"/>
      <c r="DW203" s="17"/>
      <c r="DX203" s="17"/>
      <c r="DY203" s="17"/>
      <c r="DZ203" s="17"/>
      <c r="EA203" s="17"/>
      <c r="EB203" s="17"/>
      <c r="EC203" s="17"/>
      <c r="ED203" s="17"/>
      <c r="EE203" s="17"/>
      <c r="EF203" s="17"/>
      <c r="EG203" s="17"/>
      <c r="EH203" s="17"/>
      <c r="EI203" s="17"/>
      <c r="EJ203" s="17"/>
      <c r="EK203" s="17"/>
      <c r="EL203" s="17"/>
      <c r="EM203" s="17"/>
      <c r="EN203" s="17"/>
      <c r="EO203" s="17"/>
      <c r="EP203" s="17"/>
      <c r="EQ203" s="17"/>
      <c r="ER203" s="17"/>
      <c r="ES203" s="17"/>
      <c r="ET203" s="17"/>
      <c r="EU203" s="17"/>
      <c r="EV203" s="17"/>
      <c r="EW203" s="17"/>
      <c r="EX203" s="17"/>
      <c r="EY203" s="17"/>
      <c r="EZ203" s="17"/>
      <c r="FA203" s="17"/>
      <c r="FB203" s="17"/>
      <c r="FC203" s="17"/>
      <c r="FD203" s="17"/>
      <c r="FE203" s="17"/>
      <c r="FF203" s="17"/>
      <c r="FG203" s="17"/>
      <c r="FH203" s="17"/>
      <c r="FI203" s="17"/>
      <c r="FJ203" s="17"/>
      <c r="FK203" s="17"/>
      <c r="FL203" s="17"/>
      <c r="FM203" s="17"/>
      <c r="FN203" s="17"/>
      <c r="FO203" s="17"/>
      <c r="FP203" s="17"/>
      <c r="FQ203" s="17"/>
      <c r="FR203" s="17"/>
      <c r="FS203" s="17"/>
      <c r="FT203" s="17"/>
    </row>
    <row r="204" spans="1:176" s="340" customFormat="1">
      <c r="A204" s="16"/>
      <c r="B204" s="17"/>
      <c r="C204" s="17"/>
      <c r="D204" s="17"/>
      <c r="E204" s="17"/>
      <c r="F204" s="17"/>
      <c r="G204" s="17"/>
      <c r="H204" s="17"/>
      <c r="I204" s="16"/>
      <c r="J204" s="17"/>
      <c r="K204" s="17"/>
      <c r="L204" s="17"/>
      <c r="M204" s="17"/>
      <c r="N204" s="16"/>
      <c r="O204" s="17"/>
      <c r="P204" s="17"/>
      <c r="Q204" s="17"/>
      <c r="R204" s="17"/>
      <c r="S204" s="17"/>
      <c r="T204" s="17"/>
      <c r="U204" s="17"/>
      <c r="V204" s="16"/>
      <c r="W204" s="17"/>
      <c r="X204" s="17"/>
      <c r="Y204" s="17"/>
      <c r="Z204" s="17"/>
      <c r="AA204" s="16"/>
      <c r="AB204" s="17"/>
      <c r="AC204" s="17"/>
      <c r="AD204" s="17"/>
      <c r="AE204" s="17"/>
      <c r="AF204" s="17"/>
      <c r="AG204" s="17"/>
      <c r="AH204" s="17"/>
      <c r="AI204" s="16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  <c r="BC204" s="17"/>
      <c r="BD204" s="17"/>
      <c r="BE204" s="17"/>
      <c r="BF204" s="17"/>
      <c r="BG204" s="17"/>
      <c r="BH204" s="17"/>
      <c r="BI204" s="17"/>
      <c r="BJ204" s="17"/>
      <c r="BK204" s="17"/>
      <c r="BL204" s="17"/>
      <c r="BM204" s="17"/>
      <c r="BN204" s="17"/>
      <c r="BO204" s="17"/>
      <c r="BP204" s="17"/>
      <c r="BQ204" s="17"/>
      <c r="BR204" s="17"/>
      <c r="BS204" s="17"/>
      <c r="BT204" s="17"/>
      <c r="BU204" s="17"/>
      <c r="BV204" s="17"/>
      <c r="BW204" s="17"/>
      <c r="BX204" s="17"/>
      <c r="BY204" s="17"/>
      <c r="BZ204" s="17"/>
      <c r="CA204" s="17"/>
      <c r="CB204" s="17"/>
      <c r="CC204" s="17"/>
      <c r="CD204" s="17"/>
      <c r="CE204" s="17"/>
      <c r="CF204" s="17"/>
      <c r="CG204" s="17"/>
      <c r="CH204" s="17"/>
      <c r="CI204" s="17"/>
      <c r="CJ204" s="17"/>
      <c r="CK204" s="17"/>
      <c r="CL204" s="17"/>
      <c r="CM204" s="17"/>
      <c r="CN204" s="17"/>
      <c r="CO204" s="17"/>
      <c r="CP204" s="17"/>
      <c r="CQ204" s="17"/>
      <c r="CR204" s="17"/>
      <c r="CS204" s="17"/>
      <c r="CT204" s="17"/>
      <c r="CU204" s="17"/>
      <c r="CV204" s="17"/>
      <c r="CW204" s="17"/>
      <c r="CX204" s="17"/>
      <c r="CY204" s="17"/>
      <c r="CZ204" s="17"/>
      <c r="DA204" s="17"/>
      <c r="DB204" s="17"/>
      <c r="DC204" s="17"/>
      <c r="DD204" s="17"/>
      <c r="DE204" s="17"/>
      <c r="DF204" s="17"/>
      <c r="DG204" s="17"/>
      <c r="DH204" s="17"/>
      <c r="DI204" s="17"/>
      <c r="DJ204" s="17"/>
      <c r="DK204" s="17"/>
      <c r="DL204" s="17"/>
      <c r="DM204" s="17"/>
      <c r="DN204" s="17"/>
      <c r="DO204" s="17"/>
      <c r="DP204" s="17"/>
      <c r="DQ204" s="17"/>
      <c r="DR204" s="17"/>
      <c r="DS204" s="17"/>
      <c r="DT204" s="17"/>
      <c r="DU204" s="17"/>
      <c r="DV204" s="17"/>
      <c r="DW204" s="17"/>
      <c r="DX204" s="17"/>
      <c r="DY204" s="17"/>
      <c r="DZ204" s="17"/>
      <c r="EA204" s="17"/>
      <c r="EB204" s="17"/>
      <c r="EC204" s="17"/>
      <c r="ED204" s="17"/>
      <c r="EE204" s="17"/>
      <c r="EF204" s="17"/>
      <c r="EG204" s="17"/>
      <c r="EH204" s="17"/>
      <c r="EI204" s="17"/>
      <c r="EJ204" s="17"/>
      <c r="EK204" s="17"/>
      <c r="EL204" s="17"/>
      <c r="EM204" s="17"/>
      <c r="EN204" s="17"/>
      <c r="EO204" s="17"/>
      <c r="EP204" s="17"/>
      <c r="EQ204" s="17"/>
      <c r="ER204" s="17"/>
      <c r="ES204" s="17"/>
      <c r="ET204" s="17"/>
      <c r="EU204" s="17"/>
      <c r="EV204" s="17"/>
      <c r="EW204" s="17"/>
      <c r="EX204" s="17"/>
      <c r="EY204" s="17"/>
      <c r="EZ204" s="17"/>
      <c r="FA204" s="17"/>
      <c r="FB204" s="17"/>
      <c r="FC204" s="17"/>
      <c r="FD204" s="17"/>
      <c r="FE204" s="17"/>
      <c r="FF204" s="17"/>
      <c r="FG204" s="17"/>
      <c r="FH204" s="17"/>
      <c r="FI204" s="17"/>
      <c r="FJ204" s="17"/>
      <c r="FK204" s="17"/>
      <c r="FL204" s="17"/>
      <c r="FM204" s="17"/>
      <c r="FN204" s="17"/>
      <c r="FO204" s="17"/>
      <c r="FP204" s="17"/>
      <c r="FQ204" s="17"/>
      <c r="FR204" s="17"/>
      <c r="FS204" s="17"/>
      <c r="FT204" s="17"/>
    </row>
    <row r="205" spans="1:176" s="340" customFormat="1">
      <c r="A205" s="16"/>
      <c r="B205" s="17"/>
      <c r="C205" s="17"/>
      <c r="D205" s="17"/>
      <c r="E205" s="17"/>
      <c r="F205" s="17"/>
      <c r="G205" s="17"/>
      <c r="H205" s="17"/>
      <c r="I205" s="16"/>
      <c r="J205" s="17"/>
      <c r="K205" s="17"/>
      <c r="L205" s="17"/>
      <c r="M205" s="17"/>
      <c r="N205" s="16"/>
      <c r="O205" s="17"/>
      <c r="P205" s="17"/>
      <c r="Q205" s="17"/>
      <c r="R205" s="17"/>
      <c r="S205" s="17"/>
      <c r="T205" s="17"/>
      <c r="U205" s="17"/>
      <c r="V205" s="16"/>
      <c r="W205" s="17"/>
      <c r="X205" s="17"/>
      <c r="Y205" s="17"/>
      <c r="Z205" s="17"/>
      <c r="AA205" s="16"/>
      <c r="AB205" s="17"/>
      <c r="AC205" s="17"/>
      <c r="AD205" s="17"/>
      <c r="AE205" s="17"/>
      <c r="AF205" s="17"/>
      <c r="AG205" s="17"/>
      <c r="AH205" s="17"/>
      <c r="AI205" s="16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/>
      <c r="DB205" s="17"/>
      <c r="DC205" s="17"/>
      <c r="DD205" s="17"/>
      <c r="DE205" s="17"/>
      <c r="DF205" s="17"/>
      <c r="DG205" s="17"/>
      <c r="DH205" s="17"/>
      <c r="DI205" s="17"/>
      <c r="DJ205" s="17"/>
      <c r="DK205" s="17"/>
      <c r="DL205" s="17"/>
      <c r="DM205" s="17"/>
      <c r="DN205" s="17"/>
      <c r="DO205" s="17"/>
      <c r="DP205" s="17"/>
      <c r="DQ205" s="17"/>
      <c r="DR205" s="17"/>
      <c r="DS205" s="17"/>
      <c r="DT205" s="17"/>
      <c r="DU205" s="17"/>
      <c r="DV205" s="17"/>
      <c r="DW205" s="17"/>
      <c r="DX205" s="17"/>
      <c r="DY205" s="17"/>
      <c r="DZ205" s="17"/>
      <c r="EA205" s="17"/>
      <c r="EB205" s="17"/>
      <c r="EC205" s="17"/>
      <c r="ED205" s="17"/>
      <c r="EE205" s="17"/>
      <c r="EF205" s="17"/>
      <c r="EG205" s="17"/>
      <c r="EH205" s="17"/>
      <c r="EI205" s="17"/>
      <c r="EJ205" s="17"/>
      <c r="EK205" s="17"/>
      <c r="EL205" s="17"/>
      <c r="EM205" s="17"/>
      <c r="EN205" s="17"/>
      <c r="EO205" s="17"/>
      <c r="EP205" s="17"/>
      <c r="EQ205" s="17"/>
      <c r="ER205" s="17"/>
      <c r="ES205" s="17"/>
      <c r="ET205" s="17"/>
      <c r="EU205" s="17"/>
      <c r="EV205" s="17"/>
      <c r="EW205" s="17"/>
      <c r="EX205" s="17"/>
      <c r="EY205" s="17"/>
      <c r="EZ205" s="17"/>
      <c r="FA205" s="17"/>
      <c r="FB205" s="17"/>
      <c r="FC205" s="17"/>
      <c r="FD205" s="17"/>
      <c r="FE205" s="17"/>
      <c r="FF205" s="17"/>
      <c r="FG205" s="17"/>
      <c r="FH205" s="17"/>
      <c r="FI205" s="17"/>
      <c r="FJ205" s="17"/>
      <c r="FK205" s="17"/>
      <c r="FL205" s="17"/>
      <c r="FM205" s="17"/>
      <c r="FN205" s="17"/>
      <c r="FO205" s="17"/>
      <c r="FP205" s="17"/>
      <c r="FQ205" s="17"/>
      <c r="FR205" s="17"/>
      <c r="FS205" s="17"/>
      <c r="FT205" s="17"/>
    </row>
    <row r="206" spans="1:176" s="340" customFormat="1">
      <c r="A206" s="16"/>
      <c r="B206" s="17"/>
      <c r="C206" s="17"/>
      <c r="D206" s="17"/>
      <c r="E206" s="17"/>
      <c r="F206" s="17"/>
      <c r="G206" s="17"/>
      <c r="H206" s="17"/>
      <c r="I206" s="16"/>
      <c r="J206" s="17"/>
      <c r="K206" s="17"/>
      <c r="L206" s="17"/>
      <c r="M206" s="17"/>
      <c r="N206" s="16"/>
      <c r="O206" s="17"/>
      <c r="P206" s="17"/>
      <c r="Q206" s="17"/>
      <c r="R206" s="17"/>
      <c r="S206" s="17"/>
      <c r="T206" s="17"/>
      <c r="U206" s="17"/>
      <c r="V206" s="16"/>
      <c r="W206" s="17"/>
      <c r="X206" s="17"/>
      <c r="Y206" s="17"/>
      <c r="Z206" s="17"/>
      <c r="AA206" s="16"/>
      <c r="AB206" s="17"/>
      <c r="AC206" s="17"/>
      <c r="AD206" s="17"/>
      <c r="AE206" s="17"/>
      <c r="AF206" s="17"/>
      <c r="AG206" s="17"/>
      <c r="AH206" s="17"/>
      <c r="AI206" s="16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</row>
    <row r="207" spans="1:176">
      <c r="A207" s="16"/>
      <c r="B207" s="17"/>
      <c r="C207" s="17"/>
      <c r="D207" s="17"/>
      <c r="E207" s="17"/>
      <c r="F207" s="17"/>
      <c r="G207" s="17"/>
      <c r="H207" s="17"/>
      <c r="I207" s="16"/>
      <c r="J207" s="17"/>
      <c r="K207" s="17"/>
      <c r="L207" s="17"/>
      <c r="M207" s="17"/>
      <c r="N207" s="16"/>
      <c r="O207" s="17"/>
      <c r="P207" s="17"/>
      <c r="Q207" s="17"/>
      <c r="R207" s="17"/>
      <c r="S207" s="17"/>
      <c r="T207" s="17"/>
      <c r="U207" s="17"/>
      <c r="V207" s="16"/>
      <c r="W207" s="17"/>
      <c r="X207" s="17"/>
      <c r="Y207" s="17"/>
      <c r="Z207" s="17"/>
      <c r="AA207" s="16"/>
      <c r="AB207" s="17"/>
      <c r="AC207" s="17"/>
      <c r="AD207" s="17"/>
      <c r="AE207" s="17"/>
      <c r="AF207" s="17"/>
      <c r="AG207" s="17"/>
      <c r="AH207" s="17"/>
      <c r="AI207" s="16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  <c r="BC207" s="17"/>
      <c r="BD207" s="17"/>
      <c r="BE207" s="17"/>
      <c r="BF207" s="17"/>
      <c r="BG207" s="17"/>
      <c r="BH207" s="17"/>
      <c r="BI207" s="17"/>
      <c r="BJ207" s="17"/>
      <c r="BK207" s="17"/>
      <c r="BL207" s="17"/>
      <c r="BM207" s="17"/>
      <c r="BN207" s="17"/>
      <c r="BO207" s="17"/>
      <c r="BP207" s="17"/>
      <c r="BQ207" s="17"/>
      <c r="BR207" s="17"/>
      <c r="BS207" s="17"/>
      <c r="BT207" s="17"/>
      <c r="BU207" s="17"/>
      <c r="BV207" s="17"/>
      <c r="BW207" s="17"/>
      <c r="BX207" s="17"/>
      <c r="BY207" s="17"/>
      <c r="BZ207" s="17"/>
      <c r="CA207" s="17"/>
      <c r="CB207" s="17"/>
      <c r="CC207" s="17"/>
      <c r="CD207" s="17"/>
      <c r="CE207" s="17"/>
      <c r="CF207" s="17"/>
      <c r="CG207" s="17"/>
      <c r="CH207" s="17"/>
      <c r="CI207" s="17"/>
      <c r="CJ207" s="17"/>
      <c r="CK207" s="17"/>
      <c r="CL207" s="17"/>
      <c r="CM207" s="17"/>
      <c r="CN207" s="17"/>
      <c r="CO207" s="17"/>
      <c r="CP207" s="17"/>
      <c r="CQ207" s="17"/>
      <c r="CR207" s="17"/>
      <c r="CS207" s="17"/>
      <c r="CT207" s="17"/>
      <c r="CU207" s="17"/>
      <c r="CV207" s="17"/>
      <c r="CW207" s="17"/>
      <c r="CX207" s="17"/>
      <c r="CY207" s="17"/>
      <c r="CZ207" s="17"/>
      <c r="DA207" s="17"/>
      <c r="DB207" s="17"/>
      <c r="DC207" s="17"/>
      <c r="DD207" s="17"/>
      <c r="DE207" s="17"/>
      <c r="DF207" s="17"/>
      <c r="DG207" s="17"/>
      <c r="DH207" s="17"/>
      <c r="DI207" s="17"/>
      <c r="DJ207" s="17"/>
      <c r="DK207" s="17"/>
      <c r="DL207" s="17"/>
      <c r="DM207" s="17"/>
      <c r="DN207" s="17"/>
      <c r="DO207" s="17"/>
      <c r="DP207" s="17"/>
      <c r="DQ207" s="17"/>
      <c r="DR207" s="17"/>
      <c r="DS207" s="17"/>
      <c r="DT207" s="17"/>
      <c r="DU207" s="17"/>
      <c r="DV207" s="17"/>
      <c r="DW207" s="17"/>
      <c r="DX207" s="17"/>
      <c r="DY207" s="17"/>
      <c r="DZ207" s="17"/>
      <c r="EA207" s="17"/>
      <c r="EB207" s="17"/>
      <c r="EC207" s="17"/>
      <c r="ED207" s="17"/>
      <c r="EE207" s="17"/>
      <c r="EF207" s="17"/>
      <c r="EG207" s="17"/>
      <c r="EH207" s="17"/>
      <c r="EI207" s="17"/>
      <c r="EJ207" s="17"/>
      <c r="EK207" s="17"/>
      <c r="EL207" s="17"/>
      <c r="EM207" s="17"/>
      <c r="EN207" s="17"/>
      <c r="EO207" s="17"/>
      <c r="EP207" s="17"/>
      <c r="EQ207" s="17"/>
      <c r="ER207" s="17"/>
      <c r="ES207" s="17"/>
      <c r="ET207" s="17"/>
      <c r="EU207" s="17"/>
      <c r="EV207" s="17"/>
      <c r="EW207" s="17"/>
      <c r="EX207" s="17"/>
      <c r="EY207" s="17"/>
      <c r="EZ207" s="17"/>
      <c r="FA207" s="17"/>
      <c r="FB207" s="17"/>
      <c r="FC207" s="17"/>
      <c r="FD207" s="17"/>
      <c r="FE207" s="17"/>
      <c r="FF207" s="17"/>
      <c r="FG207" s="17"/>
      <c r="FH207" s="17"/>
      <c r="FI207" s="17"/>
      <c r="FJ207" s="17"/>
      <c r="FK207" s="17"/>
      <c r="FL207" s="17"/>
      <c r="FM207" s="17"/>
      <c r="FN207" s="17"/>
      <c r="FO207" s="17"/>
      <c r="FP207" s="17"/>
      <c r="FQ207" s="17"/>
      <c r="FR207" s="17"/>
      <c r="FS207" s="17"/>
      <c r="FT207" s="17"/>
    </row>
    <row r="208" spans="1:176">
      <c r="A208" s="16"/>
      <c r="B208" s="17"/>
      <c r="C208" s="17"/>
      <c r="D208" s="17"/>
      <c r="E208" s="17"/>
      <c r="F208" s="17"/>
      <c r="G208" s="17"/>
      <c r="H208" s="17"/>
      <c r="I208" s="16"/>
      <c r="J208" s="17"/>
      <c r="K208" s="17"/>
      <c r="L208" s="17"/>
      <c r="M208" s="17"/>
      <c r="N208" s="16"/>
      <c r="O208" s="17"/>
      <c r="P208" s="17"/>
      <c r="Q208" s="17"/>
      <c r="R208" s="17"/>
      <c r="S208" s="17"/>
      <c r="T208" s="17"/>
      <c r="U208" s="17"/>
      <c r="V208" s="16"/>
      <c r="W208" s="17"/>
      <c r="X208" s="17"/>
      <c r="Y208" s="17"/>
      <c r="Z208" s="17"/>
      <c r="AA208" s="16"/>
      <c r="AB208" s="17"/>
      <c r="AC208" s="17"/>
      <c r="AD208" s="17"/>
      <c r="AE208" s="17"/>
      <c r="AF208" s="17"/>
      <c r="AG208" s="17"/>
      <c r="AH208" s="17"/>
      <c r="AI208" s="16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  <c r="BC208" s="17"/>
      <c r="BD208" s="17"/>
      <c r="BE208" s="17"/>
      <c r="BF208" s="17"/>
      <c r="BG208" s="17"/>
      <c r="BH208" s="17"/>
      <c r="BI208" s="17"/>
      <c r="BJ208" s="17"/>
      <c r="BK208" s="17"/>
      <c r="BL208" s="17"/>
      <c r="BM208" s="17"/>
      <c r="BN208" s="17"/>
      <c r="BO208" s="17"/>
      <c r="BP208" s="17"/>
      <c r="BQ208" s="17"/>
      <c r="BR208" s="17"/>
      <c r="BS208" s="17"/>
      <c r="BT208" s="17"/>
      <c r="BU208" s="17"/>
      <c r="BV208" s="17"/>
      <c r="BW208" s="17"/>
      <c r="BX208" s="17"/>
      <c r="BY208" s="17"/>
      <c r="BZ208" s="17"/>
      <c r="CA208" s="17"/>
      <c r="CB208" s="17"/>
      <c r="CC208" s="17"/>
      <c r="CD208" s="17"/>
      <c r="CE208" s="17"/>
      <c r="CF208" s="17"/>
      <c r="CG208" s="17"/>
      <c r="CH208" s="17"/>
      <c r="CI208" s="17"/>
      <c r="CJ208" s="17"/>
      <c r="CK208" s="17"/>
      <c r="CL208" s="17"/>
      <c r="CM208" s="17"/>
      <c r="CN208" s="17"/>
      <c r="CO208" s="17"/>
      <c r="CP208" s="17"/>
      <c r="CQ208" s="17"/>
      <c r="CR208" s="17"/>
      <c r="CS208" s="17"/>
      <c r="CT208" s="17"/>
      <c r="CU208" s="17"/>
      <c r="CV208" s="17"/>
      <c r="CW208" s="17"/>
      <c r="CX208" s="17"/>
      <c r="CY208" s="17"/>
      <c r="CZ208" s="17"/>
      <c r="DA208" s="17"/>
      <c r="DB208" s="17"/>
      <c r="DC208" s="17"/>
      <c r="DD208" s="17"/>
      <c r="DE208" s="17"/>
      <c r="DF208" s="17"/>
      <c r="DG208" s="17"/>
      <c r="DH208" s="17"/>
      <c r="DI208" s="17"/>
      <c r="DJ208" s="17"/>
      <c r="DK208" s="17"/>
      <c r="DL208" s="17"/>
      <c r="DM208" s="17"/>
      <c r="DN208" s="17"/>
      <c r="DO208" s="17"/>
      <c r="DP208" s="17"/>
      <c r="DQ208" s="17"/>
      <c r="DR208" s="17"/>
      <c r="DS208" s="17"/>
      <c r="DT208" s="17"/>
      <c r="DU208" s="17"/>
      <c r="DV208" s="17"/>
      <c r="DW208" s="17"/>
      <c r="DX208" s="17"/>
      <c r="DY208" s="17"/>
      <c r="DZ208" s="17"/>
      <c r="EA208" s="17"/>
      <c r="EB208" s="17"/>
      <c r="EC208" s="17"/>
      <c r="ED208" s="17"/>
      <c r="EE208" s="17"/>
      <c r="EF208" s="17"/>
      <c r="EG208" s="17"/>
      <c r="EH208" s="17"/>
      <c r="EI208" s="17"/>
      <c r="EJ208" s="17"/>
      <c r="EK208" s="17"/>
      <c r="EL208" s="17"/>
      <c r="EM208" s="17"/>
      <c r="EN208" s="17"/>
      <c r="EO208" s="17"/>
      <c r="EP208" s="17"/>
      <c r="EQ208" s="17"/>
      <c r="ER208" s="17"/>
      <c r="ES208" s="17"/>
      <c r="ET208" s="17"/>
      <c r="EU208" s="17"/>
      <c r="EV208" s="17"/>
      <c r="EW208" s="17"/>
      <c r="EX208" s="17"/>
      <c r="EY208" s="17"/>
      <c r="EZ208" s="17"/>
      <c r="FA208" s="17"/>
      <c r="FB208" s="17"/>
      <c r="FC208" s="17"/>
      <c r="FD208" s="17"/>
      <c r="FE208" s="17"/>
      <c r="FF208" s="17"/>
      <c r="FG208" s="17"/>
      <c r="FH208" s="17"/>
      <c r="FI208" s="17"/>
      <c r="FJ208" s="17"/>
      <c r="FK208" s="17"/>
      <c r="FL208" s="17"/>
      <c r="FM208" s="17"/>
      <c r="FN208" s="17"/>
      <c r="FO208" s="17"/>
      <c r="FP208" s="17"/>
      <c r="FQ208" s="17"/>
      <c r="FR208" s="17"/>
      <c r="FS208" s="17"/>
      <c r="FT208" s="17"/>
    </row>
    <row r="209" spans="1:176" s="340" customFormat="1">
      <c r="A209" s="16"/>
      <c r="B209" s="17"/>
      <c r="C209" s="17"/>
      <c r="D209" s="17"/>
      <c r="E209" s="17"/>
      <c r="F209" s="17"/>
      <c r="G209" s="17"/>
      <c r="H209" s="17"/>
      <c r="I209" s="16"/>
      <c r="J209" s="17"/>
      <c r="K209" s="17"/>
      <c r="L209" s="17"/>
      <c r="M209" s="17"/>
      <c r="N209" s="16"/>
      <c r="O209" s="17"/>
      <c r="P209" s="17"/>
      <c r="Q209" s="17"/>
      <c r="R209" s="17"/>
      <c r="S209" s="17"/>
      <c r="T209" s="17"/>
      <c r="U209" s="17"/>
      <c r="V209" s="16"/>
      <c r="W209" s="17"/>
      <c r="X209" s="17"/>
      <c r="Y209" s="17"/>
      <c r="Z209" s="17"/>
      <c r="AA209" s="16"/>
      <c r="AB209" s="17"/>
      <c r="AC209" s="17"/>
      <c r="AD209" s="17"/>
      <c r="AE209" s="17"/>
      <c r="AF209" s="17"/>
      <c r="AG209" s="17"/>
      <c r="AH209" s="17"/>
      <c r="AI209" s="16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  <c r="BC209" s="17"/>
      <c r="BD209" s="17"/>
      <c r="BE209" s="17"/>
      <c r="BF209" s="17"/>
      <c r="BG209" s="17"/>
      <c r="BH209" s="17"/>
      <c r="BI209" s="17"/>
      <c r="BJ209" s="17"/>
      <c r="BK209" s="17"/>
      <c r="BL209" s="17"/>
      <c r="BM209" s="17"/>
      <c r="BN209" s="17"/>
      <c r="BO209" s="17"/>
      <c r="BP209" s="17"/>
      <c r="BQ209" s="17"/>
      <c r="BR209" s="17"/>
      <c r="BS209" s="17"/>
      <c r="BT209" s="17"/>
      <c r="BU209" s="17"/>
      <c r="BV209" s="17"/>
      <c r="BW209" s="17"/>
      <c r="BX209" s="17"/>
      <c r="BY209" s="17"/>
      <c r="BZ209" s="17"/>
      <c r="CA209" s="17"/>
      <c r="CB209" s="17"/>
      <c r="CC209" s="17"/>
      <c r="CD209" s="17"/>
      <c r="CE209" s="17"/>
      <c r="CF209" s="17"/>
      <c r="CG209" s="17"/>
      <c r="CH209" s="17"/>
      <c r="CI209" s="17"/>
      <c r="CJ209" s="17"/>
      <c r="CK209" s="17"/>
      <c r="CL209" s="17"/>
      <c r="CM209" s="17"/>
      <c r="CN209" s="17"/>
      <c r="CO209" s="17"/>
      <c r="CP209" s="17"/>
      <c r="CQ209" s="17"/>
      <c r="CR209" s="17"/>
      <c r="CS209" s="17"/>
      <c r="CT209" s="17"/>
      <c r="CU209" s="17"/>
      <c r="CV209" s="17"/>
      <c r="CW209" s="17"/>
      <c r="CX209" s="17"/>
      <c r="CY209" s="17"/>
      <c r="CZ209" s="17"/>
      <c r="DA209" s="17"/>
      <c r="DB209" s="17"/>
      <c r="DC209" s="17"/>
      <c r="DD209" s="17"/>
      <c r="DE209" s="17"/>
      <c r="DF209" s="17"/>
      <c r="DG209" s="17"/>
      <c r="DH209" s="17"/>
      <c r="DI209" s="17"/>
      <c r="DJ209" s="17"/>
      <c r="DK209" s="17"/>
      <c r="DL209" s="17"/>
      <c r="DM209" s="17"/>
      <c r="DN209" s="17"/>
      <c r="DO209" s="17"/>
      <c r="DP209" s="17"/>
      <c r="DQ209" s="17"/>
      <c r="DR209" s="17"/>
      <c r="DS209" s="17"/>
      <c r="DT209" s="17"/>
      <c r="DU209" s="17"/>
      <c r="DV209" s="17"/>
      <c r="DW209" s="17"/>
      <c r="DX209" s="17"/>
      <c r="DY209" s="17"/>
      <c r="DZ209" s="17"/>
      <c r="EA209" s="17"/>
      <c r="EB209" s="17"/>
      <c r="EC209" s="17"/>
      <c r="ED209" s="17"/>
      <c r="EE209" s="17"/>
      <c r="EF209" s="17"/>
      <c r="EG209" s="17"/>
      <c r="EH209" s="17"/>
      <c r="EI209" s="17"/>
      <c r="EJ209" s="17"/>
      <c r="EK209" s="17"/>
      <c r="EL209" s="17"/>
      <c r="EM209" s="17"/>
      <c r="EN209" s="17"/>
      <c r="EO209" s="17"/>
      <c r="EP209" s="17"/>
      <c r="EQ209" s="17"/>
      <c r="ER209" s="17"/>
      <c r="ES209" s="17"/>
      <c r="ET209" s="17"/>
      <c r="EU209" s="17"/>
      <c r="EV209" s="17"/>
      <c r="EW209" s="17"/>
      <c r="EX209" s="17"/>
      <c r="EY209" s="17"/>
      <c r="EZ209" s="17"/>
      <c r="FA209" s="17"/>
      <c r="FB209" s="17"/>
      <c r="FC209" s="17"/>
      <c r="FD209" s="17"/>
      <c r="FE209" s="17"/>
      <c r="FF209" s="17"/>
      <c r="FG209" s="17"/>
      <c r="FH209" s="17"/>
      <c r="FI209" s="17"/>
      <c r="FJ209" s="17"/>
      <c r="FK209" s="17"/>
      <c r="FL209" s="17"/>
      <c r="FM209" s="17"/>
      <c r="FN209" s="17"/>
      <c r="FO209" s="17"/>
      <c r="FP209" s="17"/>
      <c r="FQ209" s="17"/>
      <c r="FR209" s="17"/>
      <c r="FS209" s="17"/>
      <c r="FT209" s="17"/>
    </row>
    <row r="210" spans="1:176" s="340" customFormat="1">
      <c r="A210" s="16"/>
      <c r="B210" s="17"/>
      <c r="C210" s="17"/>
      <c r="D210" s="17"/>
      <c r="E210" s="17"/>
      <c r="F210" s="17"/>
      <c r="G210" s="17"/>
      <c r="H210" s="17"/>
      <c r="I210" s="16"/>
      <c r="J210" s="17"/>
      <c r="K210" s="17"/>
      <c r="L210" s="17"/>
      <c r="M210" s="17"/>
      <c r="N210" s="16"/>
      <c r="O210" s="17"/>
      <c r="P210" s="17"/>
      <c r="Q210" s="17"/>
      <c r="R210" s="17"/>
      <c r="S210" s="17"/>
      <c r="T210" s="17"/>
      <c r="U210" s="17"/>
      <c r="V210" s="16"/>
      <c r="W210" s="17"/>
      <c r="X210" s="17"/>
      <c r="Y210" s="17"/>
      <c r="Z210" s="17"/>
      <c r="AA210" s="16"/>
      <c r="AB210" s="17"/>
      <c r="AC210" s="17"/>
      <c r="AD210" s="17"/>
      <c r="AE210" s="17"/>
      <c r="AF210" s="17"/>
      <c r="AG210" s="17"/>
      <c r="AH210" s="17"/>
      <c r="AI210" s="16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  <c r="BC210" s="17"/>
      <c r="BD210" s="17"/>
      <c r="BE210" s="17"/>
      <c r="BF210" s="17"/>
      <c r="BG210" s="17"/>
      <c r="BH210" s="17"/>
      <c r="BI210" s="17"/>
      <c r="BJ210" s="17"/>
      <c r="BK210" s="17"/>
      <c r="BL210" s="17"/>
      <c r="BM210" s="17"/>
      <c r="BN210" s="17"/>
      <c r="BO210" s="17"/>
      <c r="BP210" s="17"/>
      <c r="BQ210" s="17"/>
      <c r="BR210" s="17"/>
      <c r="BS210" s="17"/>
      <c r="BT210" s="17"/>
      <c r="BU210" s="17"/>
      <c r="BV210" s="17"/>
      <c r="BW210" s="17"/>
      <c r="BX210" s="17"/>
      <c r="BY210" s="17"/>
      <c r="BZ210" s="17"/>
      <c r="CA210" s="17"/>
      <c r="CB210" s="17"/>
      <c r="CC210" s="17"/>
      <c r="CD210" s="17"/>
      <c r="CE210" s="17"/>
      <c r="CF210" s="17"/>
      <c r="CG210" s="17"/>
      <c r="CH210" s="17"/>
      <c r="CI210" s="17"/>
      <c r="CJ210" s="17"/>
      <c r="CK210" s="17"/>
      <c r="CL210" s="17"/>
      <c r="CM210" s="17"/>
      <c r="CN210" s="17"/>
      <c r="CO210" s="17"/>
      <c r="CP210" s="17"/>
      <c r="CQ210" s="17"/>
      <c r="CR210" s="17"/>
      <c r="CS210" s="17"/>
      <c r="CT210" s="17"/>
      <c r="CU210" s="17"/>
      <c r="CV210" s="17"/>
      <c r="CW210" s="17"/>
      <c r="CX210" s="17"/>
      <c r="CY210" s="17"/>
      <c r="CZ210" s="17"/>
      <c r="DA210" s="17"/>
      <c r="DB210" s="17"/>
      <c r="DC210" s="17"/>
      <c r="DD210" s="17"/>
      <c r="DE210" s="17"/>
      <c r="DF210" s="17"/>
      <c r="DG210" s="17"/>
      <c r="DH210" s="17"/>
      <c r="DI210" s="17"/>
      <c r="DJ210" s="17"/>
      <c r="DK210" s="17"/>
      <c r="DL210" s="17"/>
      <c r="DM210" s="17"/>
      <c r="DN210" s="17"/>
      <c r="DO210" s="17"/>
      <c r="DP210" s="17"/>
      <c r="DQ210" s="17"/>
      <c r="DR210" s="17"/>
      <c r="DS210" s="17"/>
      <c r="DT210" s="17"/>
      <c r="DU210" s="17"/>
      <c r="DV210" s="17"/>
      <c r="DW210" s="17"/>
      <c r="DX210" s="17"/>
      <c r="DY210" s="17"/>
      <c r="DZ210" s="17"/>
      <c r="EA210" s="17"/>
      <c r="EB210" s="17"/>
      <c r="EC210" s="17"/>
      <c r="ED210" s="17"/>
      <c r="EE210" s="17"/>
      <c r="EF210" s="17"/>
      <c r="EG210" s="17"/>
      <c r="EH210" s="17"/>
      <c r="EI210" s="17"/>
      <c r="EJ210" s="17"/>
      <c r="EK210" s="17"/>
      <c r="EL210" s="17"/>
      <c r="EM210" s="17"/>
      <c r="EN210" s="17"/>
      <c r="EO210" s="17"/>
      <c r="EP210" s="17"/>
      <c r="EQ210" s="17"/>
      <c r="ER210" s="17"/>
      <c r="ES210" s="17"/>
      <c r="ET210" s="17"/>
      <c r="EU210" s="17"/>
      <c r="EV210" s="17"/>
      <c r="EW210" s="17"/>
      <c r="EX210" s="17"/>
      <c r="EY210" s="17"/>
      <c r="EZ210" s="17"/>
      <c r="FA210" s="17"/>
      <c r="FB210" s="17"/>
      <c r="FC210" s="17"/>
      <c r="FD210" s="17"/>
      <c r="FE210" s="17"/>
      <c r="FF210" s="17"/>
      <c r="FG210" s="17"/>
      <c r="FH210" s="17"/>
      <c r="FI210" s="17"/>
      <c r="FJ210" s="17"/>
      <c r="FK210" s="17"/>
      <c r="FL210" s="17"/>
      <c r="FM210" s="17"/>
      <c r="FN210" s="17"/>
      <c r="FO210" s="17"/>
      <c r="FP210" s="17"/>
      <c r="FQ210" s="17"/>
      <c r="FR210" s="17"/>
      <c r="FS210" s="17"/>
      <c r="FT210" s="17"/>
    </row>
    <row r="211" spans="1:176" s="340" customFormat="1">
      <c r="A211" s="16"/>
      <c r="B211" s="17"/>
      <c r="C211" s="17"/>
      <c r="D211" s="17"/>
      <c r="E211" s="17"/>
      <c r="F211" s="17"/>
      <c r="G211" s="17"/>
      <c r="H211" s="17"/>
      <c r="I211" s="16"/>
      <c r="J211" s="17"/>
      <c r="K211" s="17"/>
      <c r="L211" s="17"/>
      <c r="M211" s="17"/>
      <c r="N211" s="16"/>
      <c r="O211" s="17"/>
      <c r="P211" s="17"/>
      <c r="Q211" s="17"/>
      <c r="R211" s="17"/>
      <c r="S211" s="17"/>
      <c r="T211" s="17"/>
      <c r="U211" s="17"/>
      <c r="V211" s="16"/>
      <c r="W211" s="17"/>
      <c r="X211" s="17"/>
      <c r="Y211" s="17"/>
      <c r="Z211" s="17"/>
      <c r="AA211" s="16"/>
      <c r="AB211" s="17"/>
      <c r="AC211" s="17"/>
      <c r="AD211" s="17"/>
      <c r="AE211" s="17"/>
      <c r="AF211" s="17"/>
      <c r="AG211" s="17"/>
      <c r="AH211" s="17"/>
      <c r="AI211" s="16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</row>
    <row r="212" spans="1:176" s="340" customFormat="1">
      <c r="A212" s="16"/>
      <c r="B212" s="17"/>
      <c r="C212" s="17"/>
      <c r="D212" s="17"/>
      <c r="E212" s="17"/>
      <c r="F212" s="17"/>
      <c r="G212" s="17"/>
      <c r="H212" s="17"/>
      <c r="I212" s="16"/>
      <c r="J212" s="17"/>
      <c r="K212" s="17"/>
      <c r="L212" s="17"/>
      <c r="M212" s="17"/>
      <c r="N212" s="16"/>
      <c r="O212" s="17"/>
      <c r="P212" s="17"/>
      <c r="Q212" s="17"/>
      <c r="R212" s="17"/>
      <c r="S212" s="17"/>
      <c r="T212" s="17"/>
      <c r="U212" s="17"/>
      <c r="V212" s="16"/>
      <c r="W212" s="17"/>
      <c r="X212" s="17"/>
      <c r="Y212" s="17"/>
      <c r="Z212" s="17"/>
      <c r="AA212" s="16"/>
      <c r="AB212" s="17"/>
      <c r="AC212" s="17"/>
      <c r="AD212" s="17"/>
      <c r="AE212" s="17"/>
      <c r="AF212" s="17"/>
      <c r="AG212" s="17"/>
      <c r="AH212" s="17"/>
      <c r="AI212" s="16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  <c r="BC212" s="17"/>
      <c r="BD212" s="17"/>
      <c r="BE212" s="17"/>
      <c r="BF212" s="17"/>
      <c r="BG212" s="17"/>
      <c r="BH212" s="17"/>
      <c r="BI212" s="17"/>
      <c r="BJ212" s="17"/>
      <c r="BK212" s="17"/>
      <c r="BL212" s="17"/>
      <c r="BM212" s="17"/>
      <c r="BN212" s="17"/>
      <c r="BO212" s="17"/>
      <c r="BP212" s="17"/>
      <c r="BQ212" s="17"/>
      <c r="BR212" s="17"/>
      <c r="BS212" s="17"/>
      <c r="BT212" s="17"/>
      <c r="BU212" s="17"/>
      <c r="BV212" s="17"/>
      <c r="BW212" s="17"/>
      <c r="BX212" s="17"/>
      <c r="BY212" s="17"/>
      <c r="BZ212" s="17"/>
      <c r="CA212" s="17"/>
      <c r="CB212" s="17"/>
      <c r="CC212" s="17"/>
      <c r="CD212" s="17"/>
      <c r="CE212" s="17"/>
      <c r="CF212" s="17"/>
      <c r="CG212" s="17"/>
      <c r="CH212" s="17"/>
      <c r="CI212" s="17"/>
      <c r="CJ212" s="17"/>
      <c r="CK212" s="17"/>
      <c r="CL212" s="17"/>
      <c r="CM212" s="17"/>
      <c r="CN212" s="17"/>
      <c r="CO212" s="17"/>
      <c r="CP212" s="17"/>
      <c r="CQ212" s="17"/>
      <c r="CR212" s="17"/>
      <c r="CS212" s="17"/>
      <c r="CT212" s="17"/>
      <c r="CU212" s="17"/>
      <c r="CV212" s="17"/>
      <c r="CW212" s="17"/>
      <c r="CX212" s="17"/>
      <c r="CY212" s="17"/>
      <c r="CZ212" s="17"/>
      <c r="DA212" s="17"/>
      <c r="DB212" s="17"/>
      <c r="DC212" s="17"/>
      <c r="DD212" s="17"/>
      <c r="DE212" s="17"/>
      <c r="DF212" s="17"/>
      <c r="DG212" s="17"/>
      <c r="DH212" s="17"/>
      <c r="DI212" s="17"/>
      <c r="DJ212" s="17"/>
      <c r="DK212" s="17"/>
      <c r="DL212" s="17"/>
      <c r="DM212" s="17"/>
      <c r="DN212" s="17"/>
      <c r="DO212" s="17"/>
      <c r="DP212" s="17"/>
      <c r="DQ212" s="17"/>
      <c r="DR212" s="17"/>
      <c r="DS212" s="17"/>
      <c r="DT212" s="17"/>
      <c r="DU212" s="17"/>
      <c r="DV212" s="17"/>
      <c r="DW212" s="17"/>
      <c r="DX212" s="17"/>
      <c r="DY212" s="17"/>
      <c r="DZ212" s="17"/>
      <c r="EA212" s="17"/>
      <c r="EB212" s="17"/>
      <c r="EC212" s="17"/>
      <c r="ED212" s="17"/>
      <c r="EE212" s="17"/>
      <c r="EF212" s="17"/>
      <c r="EG212" s="17"/>
      <c r="EH212" s="17"/>
      <c r="EI212" s="17"/>
      <c r="EJ212" s="17"/>
      <c r="EK212" s="17"/>
      <c r="EL212" s="17"/>
      <c r="EM212" s="17"/>
      <c r="EN212" s="17"/>
      <c r="EO212" s="17"/>
      <c r="EP212" s="17"/>
      <c r="EQ212" s="17"/>
      <c r="ER212" s="17"/>
      <c r="ES212" s="17"/>
      <c r="ET212" s="17"/>
      <c r="EU212" s="17"/>
      <c r="EV212" s="17"/>
      <c r="EW212" s="17"/>
      <c r="EX212" s="17"/>
      <c r="EY212" s="17"/>
      <c r="EZ212" s="17"/>
      <c r="FA212" s="17"/>
      <c r="FB212" s="17"/>
      <c r="FC212" s="17"/>
      <c r="FD212" s="17"/>
      <c r="FE212" s="17"/>
      <c r="FF212" s="17"/>
      <c r="FG212" s="17"/>
      <c r="FH212" s="17"/>
      <c r="FI212" s="17"/>
      <c r="FJ212" s="17"/>
      <c r="FK212" s="17"/>
      <c r="FL212" s="17"/>
      <c r="FM212" s="17"/>
      <c r="FN212" s="17"/>
      <c r="FO212" s="17"/>
      <c r="FP212" s="17"/>
      <c r="FQ212" s="17"/>
      <c r="FR212" s="17"/>
      <c r="FS212" s="17"/>
      <c r="FT212" s="17"/>
    </row>
    <row r="213" spans="1:176" s="340" customFormat="1">
      <c r="A213" s="16"/>
      <c r="B213" s="17"/>
      <c r="C213" s="17"/>
      <c r="D213" s="17"/>
      <c r="E213" s="17"/>
      <c r="F213" s="17"/>
      <c r="G213" s="17"/>
      <c r="H213" s="17"/>
      <c r="I213" s="16"/>
      <c r="J213" s="17"/>
      <c r="K213" s="17"/>
      <c r="L213" s="17"/>
      <c r="M213" s="17"/>
      <c r="N213" s="16"/>
      <c r="O213" s="17"/>
      <c r="P213" s="17"/>
      <c r="Q213" s="17"/>
      <c r="R213" s="17"/>
      <c r="S213" s="17"/>
      <c r="T213" s="17"/>
      <c r="U213" s="17"/>
      <c r="V213" s="16"/>
      <c r="W213" s="17"/>
      <c r="X213" s="17"/>
      <c r="Y213" s="17"/>
      <c r="Z213" s="17"/>
      <c r="AA213" s="16"/>
      <c r="AB213" s="17"/>
      <c r="AC213" s="17"/>
      <c r="AD213" s="17"/>
      <c r="AE213" s="17"/>
      <c r="AF213" s="17"/>
      <c r="AG213" s="17"/>
      <c r="AH213" s="17"/>
      <c r="AI213" s="16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  <c r="BC213" s="17"/>
      <c r="BD213" s="17"/>
      <c r="BE213" s="17"/>
      <c r="BF213" s="17"/>
      <c r="BG213" s="17"/>
      <c r="BH213" s="17"/>
      <c r="BI213" s="17"/>
      <c r="BJ213" s="17"/>
      <c r="BK213" s="17"/>
      <c r="BL213" s="17"/>
      <c r="BM213" s="17"/>
      <c r="BN213" s="17"/>
      <c r="BO213" s="17"/>
      <c r="BP213" s="17"/>
      <c r="BQ213" s="17"/>
      <c r="BR213" s="17"/>
      <c r="BS213" s="17"/>
      <c r="BT213" s="17"/>
      <c r="BU213" s="17"/>
      <c r="BV213" s="17"/>
      <c r="BW213" s="17"/>
      <c r="BX213" s="17"/>
      <c r="BY213" s="17"/>
      <c r="BZ213" s="17"/>
      <c r="CA213" s="17"/>
      <c r="CB213" s="17"/>
      <c r="CC213" s="17"/>
      <c r="CD213" s="17"/>
      <c r="CE213" s="17"/>
      <c r="CF213" s="17"/>
      <c r="CG213" s="17"/>
      <c r="CH213" s="17"/>
      <c r="CI213" s="17"/>
      <c r="CJ213" s="17"/>
      <c r="CK213" s="17"/>
      <c r="CL213" s="17"/>
      <c r="CM213" s="17"/>
      <c r="CN213" s="17"/>
      <c r="CO213" s="17"/>
      <c r="CP213" s="17"/>
      <c r="CQ213" s="17"/>
      <c r="CR213" s="17"/>
      <c r="CS213" s="17"/>
      <c r="CT213" s="17"/>
      <c r="CU213" s="17"/>
      <c r="CV213" s="17"/>
      <c r="CW213" s="17"/>
      <c r="CX213" s="17"/>
      <c r="CY213" s="17"/>
      <c r="CZ213" s="17"/>
      <c r="DA213" s="17"/>
      <c r="DB213" s="17"/>
      <c r="DC213" s="17"/>
      <c r="DD213" s="17"/>
      <c r="DE213" s="17"/>
      <c r="DF213" s="17"/>
      <c r="DG213" s="17"/>
      <c r="DH213" s="17"/>
      <c r="DI213" s="17"/>
      <c r="DJ213" s="17"/>
      <c r="DK213" s="17"/>
      <c r="DL213" s="17"/>
      <c r="DM213" s="17"/>
      <c r="DN213" s="17"/>
      <c r="DO213" s="17"/>
      <c r="DP213" s="17"/>
      <c r="DQ213" s="17"/>
      <c r="DR213" s="17"/>
      <c r="DS213" s="17"/>
      <c r="DT213" s="17"/>
      <c r="DU213" s="17"/>
      <c r="DV213" s="17"/>
      <c r="DW213" s="17"/>
      <c r="DX213" s="17"/>
      <c r="DY213" s="17"/>
      <c r="DZ213" s="17"/>
      <c r="EA213" s="17"/>
      <c r="EB213" s="17"/>
      <c r="EC213" s="17"/>
      <c r="ED213" s="17"/>
      <c r="EE213" s="17"/>
      <c r="EF213" s="17"/>
      <c r="EG213" s="17"/>
      <c r="EH213" s="17"/>
      <c r="EI213" s="17"/>
      <c r="EJ213" s="17"/>
      <c r="EK213" s="17"/>
      <c r="EL213" s="17"/>
      <c r="EM213" s="17"/>
      <c r="EN213" s="17"/>
      <c r="EO213" s="17"/>
      <c r="EP213" s="17"/>
      <c r="EQ213" s="17"/>
      <c r="ER213" s="17"/>
      <c r="ES213" s="17"/>
      <c r="ET213" s="17"/>
      <c r="EU213" s="17"/>
      <c r="EV213" s="17"/>
      <c r="EW213" s="17"/>
      <c r="EX213" s="17"/>
      <c r="EY213" s="17"/>
      <c r="EZ213" s="17"/>
      <c r="FA213" s="17"/>
      <c r="FB213" s="17"/>
      <c r="FC213" s="17"/>
      <c r="FD213" s="17"/>
      <c r="FE213" s="17"/>
      <c r="FF213" s="17"/>
      <c r="FG213" s="17"/>
      <c r="FH213" s="17"/>
      <c r="FI213" s="17"/>
      <c r="FJ213" s="17"/>
      <c r="FK213" s="17"/>
      <c r="FL213" s="17"/>
      <c r="FM213" s="17"/>
      <c r="FN213" s="17"/>
      <c r="FO213" s="17"/>
      <c r="FP213" s="17"/>
      <c r="FQ213" s="17"/>
      <c r="FR213" s="17"/>
      <c r="FS213" s="17"/>
      <c r="FT213" s="17"/>
    </row>
    <row r="214" spans="1:176">
      <c r="A214" s="16"/>
      <c r="B214" s="17"/>
      <c r="C214" s="17"/>
      <c r="D214" s="17"/>
      <c r="E214" s="17"/>
      <c r="F214" s="17"/>
      <c r="G214" s="17"/>
      <c r="H214" s="17"/>
      <c r="I214" s="16"/>
      <c r="J214" s="17"/>
      <c r="K214" s="17"/>
      <c r="L214" s="17"/>
      <c r="M214" s="17"/>
      <c r="N214" s="16"/>
      <c r="O214" s="17"/>
      <c r="P214" s="17"/>
      <c r="Q214" s="17"/>
      <c r="R214" s="17"/>
      <c r="S214" s="17"/>
      <c r="T214" s="17"/>
      <c r="U214" s="17"/>
      <c r="V214" s="16"/>
      <c r="W214" s="17"/>
      <c r="X214" s="17"/>
      <c r="Y214" s="17"/>
      <c r="Z214" s="17"/>
      <c r="AA214" s="16"/>
      <c r="AB214" s="17"/>
      <c r="AC214" s="17"/>
      <c r="AD214" s="17"/>
      <c r="AE214" s="17"/>
      <c r="AF214" s="17"/>
      <c r="AG214" s="17"/>
      <c r="AH214" s="17"/>
      <c r="AI214" s="16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/>
      <c r="BD214" s="17"/>
      <c r="BE214" s="17"/>
      <c r="BF214" s="17"/>
      <c r="BG214" s="17"/>
      <c r="BH214" s="17"/>
      <c r="BI214" s="17"/>
      <c r="BJ214" s="17"/>
      <c r="BK214" s="17"/>
      <c r="BL214" s="17"/>
      <c r="BM214" s="17"/>
      <c r="BN214" s="17"/>
      <c r="BO214" s="17"/>
      <c r="BP214" s="17"/>
      <c r="BQ214" s="17"/>
      <c r="BR214" s="17"/>
      <c r="BS214" s="17"/>
      <c r="BT214" s="17"/>
      <c r="BU214" s="17"/>
      <c r="BV214" s="17"/>
      <c r="BW214" s="17"/>
      <c r="BX214" s="17"/>
      <c r="BY214" s="17"/>
      <c r="BZ214" s="17"/>
      <c r="CA214" s="17"/>
      <c r="CB214" s="17"/>
      <c r="CC214" s="17"/>
      <c r="CD214" s="17"/>
      <c r="CE214" s="17"/>
      <c r="CF214" s="17"/>
      <c r="CG214" s="17"/>
      <c r="CH214" s="17"/>
      <c r="CI214" s="17"/>
      <c r="CJ214" s="17"/>
      <c r="CK214" s="17"/>
      <c r="CL214" s="17"/>
      <c r="CM214" s="17"/>
      <c r="CN214" s="17"/>
      <c r="CO214" s="17"/>
      <c r="CP214" s="17"/>
      <c r="CQ214" s="17"/>
      <c r="CR214" s="17"/>
      <c r="CS214" s="17"/>
      <c r="CT214" s="17"/>
      <c r="CU214" s="17"/>
      <c r="CV214" s="17"/>
      <c r="CW214" s="17"/>
      <c r="CX214" s="17"/>
      <c r="CY214" s="17"/>
      <c r="CZ214" s="17"/>
      <c r="DA214" s="17"/>
      <c r="DB214" s="17"/>
      <c r="DC214" s="17"/>
      <c r="DD214" s="17"/>
      <c r="DE214" s="17"/>
      <c r="DF214" s="17"/>
      <c r="DG214" s="17"/>
      <c r="DH214" s="17"/>
      <c r="DI214" s="17"/>
      <c r="DJ214" s="17"/>
      <c r="DK214" s="17"/>
      <c r="DL214" s="17"/>
      <c r="DM214" s="17"/>
      <c r="DN214" s="17"/>
      <c r="DO214" s="17"/>
      <c r="DP214" s="17"/>
      <c r="DQ214" s="17"/>
      <c r="DR214" s="17"/>
      <c r="DS214" s="17"/>
      <c r="DT214" s="17"/>
      <c r="DU214" s="17"/>
      <c r="DV214" s="17"/>
      <c r="DW214" s="17"/>
      <c r="DX214" s="17"/>
      <c r="DY214" s="17"/>
      <c r="DZ214" s="17"/>
      <c r="EA214" s="17"/>
      <c r="EB214" s="17"/>
      <c r="EC214" s="17"/>
      <c r="ED214" s="17"/>
      <c r="EE214" s="17"/>
      <c r="EF214" s="17"/>
      <c r="EG214" s="17"/>
      <c r="EH214" s="17"/>
      <c r="EI214" s="17"/>
      <c r="EJ214" s="17"/>
      <c r="EK214" s="17"/>
      <c r="EL214" s="17"/>
      <c r="EM214" s="17"/>
      <c r="EN214" s="17"/>
      <c r="EO214" s="17"/>
      <c r="EP214" s="17"/>
      <c r="EQ214" s="17"/>
      <c r="ER214" s="17"/>
      <c r="ES214" s="17"/>
      <c r="ET214" s="17"/>
      <c r="EU214" s="17"/>
      <c r="EV214" s="17"/>
      <c r="EW214" s="17"/>
      <c r="EX214" s="17"/>
      <c r="EY214" s="17"/>
      <c r="EZ214" s="17"/>
      <c r="FA214" s="17"/>
      <c r="FB214" s="17"/>
      <c r="FC214" s="17"/>
      <c r="FD214" s="17"/>
      <c r="FE214" s="17"/>
      <c r="FF214" s="17"/>
      <c r="FG214" s="17"/>
      <c r="FH214" s="17"/>
      <c r="FI214" s="17"/>
      <c r="FJ214" s="17"/>
      <c r="FK214" s="17"/>
      <c r="FL214" s="17"/>
      <c r="FM214" s="17"/>
      <c r="FN214" s="17"/>
      <c r="FO214" s="17"/>
      <c r="FP214" s="17"/>
      <c r="FQ214" s="17"/>
      <c r="FR214" s="17"/>
      <c r="FS214" s="17"/>
      <c r="FT214" s="17"/>
    </row>
    <row r="215" spans="1:176">
      <c r="A215" s="16"/>
      <c r="B215" s="17"/>
      <c r="C215" s="17"/>
      <c r="D215" s="17"/>
      <c r="E215" s="17"/>
      <c r="F215" s="17"/>
      <c r="G215" s="17"/>
      <c r="H215" s="17"/>
      <c r="I215" s="16"/>
      <c r="J215" s="17"/>
      <c r="K215" s="17"/>
      <c r="L215" s="17"/>
      <c r="M215" s="17"/>
      <c r="N215" s="16"/>
      <c r="O215" s="17"/>
      <c r="P215" s="17"/>
      <c r="Q215" s="17"/>
      <c r="R215" s="17"/>
      <c r="S215" s="17"/>
      <c r="T215" s="17"/>
      <c r="U215" s="17"/>
      <c r="V215" s="16"/>
      <c r="W215" s="17"/>
      <c r="X215" s="17"/>
      <c r="Y215" s="17"/>
      <c r="Z215" s="17"/>
      <c r="AA215" s="16"/>
      <c r="AB215" s="17"/>
      <c r="AC215" s="17"/>
      <c r="AD215" s="17"/>
      <c r="AE215" s="17"/>
      <c r="AF215" s="17"/>
      <c r="AG215" s="17"/>
      <c r="AH215" s="17"/>
      <c r="AI215" s="16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/>
      <c r="BE215" s="17"/>
      <c r="BF215" s="17"/>
      <c r="BG215" s="17"/>
      <c r="BH215" s="17"/>
      <c r="BI215" s="17"/>
      <c r="BJ215" s="17"/>
      <c r="BK215" s="17"/>
      <c r="BL215" s="17"/>
      <c r="BM215" s="17"/>
      <c r="BN215" s="17"/>
      <c r="BO215" s="17"/>
      <c r="BP215" s="17"/>
      <c r="BQ215" s="17"/>
      <c r="BR215" s="17"/>
      <c r="BS215" s="17"/>
      <c r="BT215" s="17"/>
      <c r="BU215" s="17"/>
      <c r="BV215" s="17"/>
      <c r="BW215" s="17"/>
      <c r="BX215" s="17"/>
      <c r="BY215" s="17"/>
      <c r="BZ215" s="17"/>
      <c r="CA215" s="17"/>
      <c r="CB215" s="17"/>
      <c r="CC215" s="17"/>
      <c r="CD215" s="17"/>
      <c r="CE215" s="17"/>
      <c r="CF215" s="17"/>
      <c r="CG215" s="17"/>
      <c r="CH215" s="17"/>
      <c r="CI215" s="17"/>
      <c r="CJ215" s="17"/>
      <c r="CK215" s="17"/>
      <c r="CL215" s="17"/>
      <c r="CM215" s="17"/>
      <c r="CN215" s="17"/>
      <c r="CO215" s="17"/>
      <c r="CP215" s="17"/>
      <c r="CQ215" s="17"/>
      <c r="CR215" s="17"/>
      <c r="CS215" s="17"/>
      <c r="CT215" s="17"/>
      <c r="CU215" s="17"/>
      <c r="CV215" s="17"/>
      <c r="CW215" s="17"/>
      <c r="CX215" s="17"/>
      <c r="CY215" s="17"/>
      <c r="CZ215" s="17"/>
      <c r="DA215" s="17"/>
      <c r="DB215" s="17"/>
      <c r="DC215" s="17"/>
      <c r="DD215" s="17"/>
      <c r="DE215" s="17"/>
      <c r="DF215" s="17"/>
      <c r="DG215" s="17"/>
      <c r="DH215" s="17"/>
      <c r="DI215" s="17"/>
      <c r="DJ215" s="17"/>
      <c r="DK215" s="17"/>
      <c r="DL215" s="17"/>
      <c r="DM215" s="17"/>
      <c r="DN215" s="17"/>
      <c r="DO215" s="17"/>
      <c r="DP215" s="17"/>
      <c r="DQ215" s="17"/>
      <c r="DR215" s="17"/>
      <c r="DS215" s="17"/>
      <c r="DT215" s="17"/>
      <c r="DU215" s="17"/>
      <c r="DV215" s="17"/>
      <c r="DW215" s="17"/>
      <c r="DX215" s="17"/>
      <c r="DY215" s="17"/>
      <c r="DZ215" s="17"/>
      <c r="EA215" s="17"/>
      <c r="EB215" s="17"/>
      <c r="EC215" s="17"/>
      <c r="ED215" s="17"/>
      <c r="EE215" s="17"/>
      <c r="EF215" s="17"/>
      <c r="EG215" s="17"/>
      <c r="EH215" s="17"/>
      <c r="EI215" s="17"/>
      <c r="EJ215" s="17"/>
      <c r="EK215" s="17"/>
      <c r="EL215" s="17"/>
      <c r="EM215" s="17"/>
      <c r="EN215" s="17"/>
      <c r="EO215" s="17"/>
      <c r="EP215" s="17"/>
      <c r="EQ215" s="17"/>
      <c r="ER215" s="17"/>
      <c r="ES215" s="17"/>
      <c r="ET215" s="17"/>
      <c r="EU215" s="17"/>
      <c r="EV215" s="17"/>
      <c r="EW215" s="17"/>
      <c r="EX215" s="17"/>
      <c r="EY215" s="17"/>
      <c r="EZ215" s="17"/>
      <c r="FA215" s="17"/>
      <c r="FB215" s="17"/>
      <c r="FC215" s="17"/>
      <c r="FD215" s="17"/>
      <c r="FE215" s="17"/>
      <c r="FF215" s="17"/>
      <c r="FG215" s="17"/>
      <c r="FH215" s="17"/>
      <c r="FI215" s="17"/>
      <c r="FJ215" s="17"/>
      <c r="FK215" s="17"/>
      <c r="FL215" s="17"/>
      <c r="FM215" s="17"/>
      <c r="FN215" s="17"/>
      <c r="FO215" s="17"/>
      <c r="FP215" s="17"/>
      <c r="FQ215" s="17"/>
      <c r="FR215" s="17"/>
      <c r="FS215" s="17"/>
      <c r="FT215" s="17"/>
    </row>
    <row r="216" spans="1:176" s="340" customFormat="1">
      <c r="A216" s="16"/>
      <c r="B216" s="17"/>
      <c r="C216" s="17"/>
      <c r="D216" s="17"/>
      <c r="E216" s="17"/>
      <c r="F216" s="17"/>
      <c r="G216" s="17"/>
      <c r="H216" s="17"/>
      <c r="I216" s="16"/>
      <c r="J216" s="17"/>
      <c r="K216" s="17"/>
      <c r="L216" s="17"/>
      <c r="M216" s="17"/>
      <c r="N216" s="16"/>
      <c r="O216" s="17"/>
      <c r="P216" s="17"/>
      <c r="Q216" s="17"/>
      <c r="R216" s="17"/>
      <c r="S216" s="17"/>
      <c r="T216" s="17"/>
      <c r="U216" s="17"/>
      <c r="V216" s="16"/>
      <c r="W216" s="17"/>
      <c r="X216" s="17"/>
      <c r="Y216" s="17"/>
      <c r="Z216" s="17"/>
      <c r="AA216" s="16"/>
      <c r="AB216" s="17"/>
      <c r="AC216" s="17"/>
      <c r="AD216" s="17"/>
      <c r="AE216" s="17"/>
      <c r="AF216" s="17"/>
      <c r="AG216" s="17"/>
      <c r="AH216" s="17"/>
      <c r="AI216" s="16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/>
      <c r="BF216" s="17"/>
      <c r="BG216" s="17"/>
      <c r="BH216" s="17"/>
      <c r="BI216" s="17"/>
      <c r="BJ216" s="17"/>
      <c r="BK216" s="17"/>
      <c r="BL216" s="17"/>
      <c r="BM216" s="17"/>
      <c r="BN216" s="17"/>
      <c r="BO216" s="17"/>
      <c r="BP216" s="17"/>
      <c r="BQ216" s="17"/>
      <c r="BR216" s="17"/>
      <c r="BS216" s="17"/>
      <c r="BT216" s="17"/>
      <c r="BU216" s="17"/>
      <c r="BV216" s="17"/>
      <c r="BW216" s="17"/>
      <c r="BX216" s="17"/>
      <c r="BY216" s="17"/>
      <c r="BZ216" s="17"/>
      <c r="CA216" s="17"/>
      <c r="CB216" s="17"/>
      <c r="CC216" s="17"/>
      <c r="CD216" s="17"/>
      <c r="CE216" s="17"/>
      <c r="CF216" s="17"/>
      <c r="CG216" s="17"/>
      <c r="CH216" s="17"/>
      <c r="CI216" s="17"/>
      <c r="CJ216" s="17"/>
      <c r="CK216" s="17"/>
      <c r="CL216" s="17"/>
      <c r="CM216" s="17"/>
      <c r="CN216" s="17"/>
      <c r="CO216" s="17"/>
      <c r="CP216" s="17"/>
      <c r="CQ216" s="17"/>
      <c r="CR216" s="17"/>
      <c r="CS216" s="17"/>
      <c r="CT216" s="17"/>
      <c r="CU216" s="17"/>
      <c r="CV216" s="17"/>
      <c r="CW216" s="17"/>
      <c r="CX216" s="17"/>
      <c r="CY216" s="17"/>
      <c r="CZ216" s="17"/>
      <c r="DA216" s="17"/>
      <c r="DB216" s="17"/>
      <c r="DC216" s="17"/>
      <c r="DD216" s="17"/>
      <c r="DE216" s="17"/>
      <c r="DF216" s="17"/>
      <c r="DG216" s="17"/>
      <c r="DH216" s="17"/>
      <c r="DI216" s="17"/>
      <c r="DJ216" s="17"/>
      <c r="DK216" s="17"/>
      <c r="DL216" s="17"/>
      <c r="DM216" s="17"/>
      <c r="DN216" s="17"/>
      <c r="DO216" s="17"/>
      <c r="DP216" s="17"/>
      <c r="DQ216" s="17"/>
      <c r="DR216" s="17"/>
      <c r="DS216" s="17"/>
      <c r="DT216" s="17"/>
      <c r="DU216" s="17"/>
      <c r="DV216" s="17"/>
      <c r="DW216" s="17"/>
      <c r="DX216" s="17"/>
      <c r="DY216" s="17"/>
      <c r="DZ216" s="17"/>
      <c r="EA216" s="17"/>
      <c r="EB216" s="17"/>
      <c r="EC216" s="17"/>
      <c r="ED216" s="17"/>
      <c r="EE216" s="17"/>
      <c r="EF216" s="17"/>
      <c r="EG216" s="17"/>
      <c r="EH216" s="17"/>
      <c r="EI216" s="17"/>
      <c r="EJ216" s="17"/>
      <c r="EK216" s="17"/>
      <c r="EL216" s="17"/>
      <c r="EM216" s="17"/>
      <c r="EN216" s="17"/>
      <c r="EO216" s="17"/>
      <c r="EP216" s="17"/>
      <c r="EQ216" s="17"/>
      <c r="ER216" s="17"/>
      <c r="ES216" s="17"/>
      <c r="ET216" s="17"/>
      <c r="EU216" s="17"/>
      <c r="EV216" s="17"/>
      <c r="EW216" s="17"/>
      <c r="EX216" s="17"/>
      <c r="EY216" s="17"/>
      <c r="EZ216" s="17"/>
      <c r="FA216" s="17"/>
      <c r="FB216" s="17"/>
      <c r="FC216" s="17"/>
      <c r="FD216" s="17"/>
      <c r="FE216" s="17"/>
      <c r="FF216" s="17"/>
      <c r="FG216" s="17"/>
      <c r="FH216" s="17"/>
      <c r="FI216" s="17"/>
      <c r="FJ216" s="17"/>
      <c r="FK216" s="17"/>
      <c r="FL216" s="17"/>
      <c r="FM216" s="17"/>
      <c r="FN216" s="17"/>
      <c r="FO216" s="17"/>
      <c r="FP216" s="17"/>
      <c r="FQ216" s="17"/>
      <c r="FR216" s="17"/>
      <c r="FS216" s="17"/>
      <c r="FT216" s="17"/>
    </row>
    <row r="217" spans="1:176" s="340" customFormat="1">
      <c r="A217" s="16"/>
      <c r="B217" s="17"/>
      <c r="C217" s="17"/>
      <c r="D217" s="17"/>
      <c r="E217" s="17"/>
      <c r="F217" s="17"/>
      <c r="G217" s="17"/>
      <c r="H217" s="17"/>
      <c r="I217" s="16"/>
      <c r="J217" s="17"/>
      <c r="K217" s="17"/>
      <c r="L217" s="17"/>
      <c r="M217" s="17"/>
      <c r="N217" s="16"/>
      <c r="O217" s="17"/>
      <c r="P217" s="17"/>
      <c r="Q217" s="17"/>
      <c r="R217" s="17"/>
      <c r="S217" s="17"/>
      <c r="T217" s="17"/>
      <c r="U217" s="17"/>
      <c r="V217" s="16"/>
      <c r="W217" s="17"/>
      <c r="X217" s="17"/>
      <c r="Y217" s="17"/>
      <c r="Z217" s="17"/>
      <c r="AA217" s="16"/>
      <c r="AB217" s="17"/>
      <c r="AC217" s="17"/>
      <c r="AD217" s="17"/>
      <c r="AE217" s="17"/>
      <c r="AF217" s="17"/>
      <c r="AG217" s="17"/>
      <c r="AH217" s="17"/>
      <c r="AI217" s="16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</row>
    <row r="218" spans="1:176" s="340" customFormat="1">
      <c r="A218" s="16"/>
      <c r="B218" s="17"/>
      <c r="C218" s="17"/>
      <c r="D218" s="17"/>
      <c r="E218" s="17"/>
      <c r="F218" s="17"/>
      <c r="G218" s="17"/>
      <c r="H218" s="17"/>
      <c r="I218" s="16"/>
      <c r="J218" s="17"/>
      <c r="K218" s="17"/>
      <c r="L218" s="17"/>
      <c r="M218" s="17"/>
      <c r="N218" s="16"/>
      <c r="O218" s="17"/>
      <c r="P218" s="17"/>
      <c r="Q218" s="17"/>
      <c r="R218" s="17"/>
      <c r="S218" s="17"/>
      <c r="T218" s="17"/>
      <c r="U218" s="17"/>
      <c r="V218" s="16"/>
      <c r="W218" s="17"/>
      <c r="X218" s="17"/>
      <c r="Y218" s="17"/>
      <c r="Z218" s="17"/>
      <c r="AA218" s="16"/>
      <c r="AB218" s="17"/>
      <c r="AC218" s="17"/>
      <c r="AD218" s="17"/>
      <c r="AE218" s="17"/>
      <c r="AF218" s="17"/>
      <c r="AG218" s="17"/>
      <c r="AH218" s="17"/>
      <c r="AI218" s="16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</row>
    <row r="219" spans="1:176" s="340" customFormat="1">
      <c r="A219" s="16"/>
      <c r="B219" s="17"/>
      <c r="C219" s="17"/>
      <c r="D219" s="17"/>
      <c r="E219" s="17"/>
      <c r="F219" s="17"/>
      <c r="G219" s="17"/>
      <c r="H219" s="17"/>
      <c r="I219" s="16"/>
      <c r="J219" s="17"/>
      <c r="K219" s="17"/>
      <c r="L219" s="17"/>
      <c r="M219" s="17"/>
      <c r="N219" s="16"/>
      <c r="O219" s="17"/>
      <c r="P219" s="17"/>
      <c r="Q219" s="17"/>
      <c r="R219" s="17"/>
      <c r="S219" s="17"/>
      <c r="T219" s="17"/>
      <c r="U219" s="17"/>
      <c r="V219" s="16"/>
      <c r="W219" s="17"/>
      <c r="X219" s="17"/>
      <c r="Y219" s="17"/>
      <c r="Z219" s="17"/>
      <c r="AA219" s="16"/>
      <c r="AB219" s="17"/>
      <c r="AC219" s="17"/>
      <c r="AD219" s="17"/>
      <c r="AE219" s="17"/>
      <c r="AF219" s="17"/>
      <c r="AG219" s="17"/>
      <c r="AH219" s="17"/>
      <c r="AI219" s="16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/>
      <c r="BI219" s="17"/>
      <c r="BJ219" s="17"/>
      <c r="BK219" s="17"/>
      <c r="BL219" s="17"/>
      <c r="BM219" s="17"/>
      <c r="BN219" s="17"/>
      <c r="BO219" s="17"/>
      <c r="BP219" s="17"/>
      <c r="BQ219" s="17"/>
      <c r="BR219" s="17"/>
      <c r="BS219" s="17"/>
      <c r="BT219" s="17"/>
      <c r="BU219" s="17"/>
      <c r="BV219" s="17"/>
      <c r="BW219" s="17"/>
      <c r="BX219" s="17"/>
      <c r="BY219" s="17"/>
      <c r="BZ219" s="17"/>
      <c r="CA219" s="17"/>
      <c r="CB219" s="17"/>
      <c r="CC219" s="17"/>
      <c r="CD219" s="17"/>
      <c r="CE219" s="17"/>
      <c r="CF219" s="17"/>
      <c r="CG219" s="17"/>
      <c r="CH219" s="17"/>
      <c r="CI219" s="17"/>
      <c r="CJ219" s="17"/>
      <c r="CK219" s="17"/>
      <c r="CL219" s="17"/>
      <c r="CM219" s="17"/>
      <c r="CN219" s="17"/>
      <c r="CO219" s="17"/>
      <c r="CP219" s="17"/>
      <c r="CQ219" s="17"/>
      <c r="CR219" s="17"/>
      <c r="CS219" s="17"/>
      <c r="CT219" s="17"/>
      <c r="CU219" s="17"/>
      <c r="CV219" s="17"/>
      <c r="CW219" s="17"/>
      <c r="CX219" s="17"/>
      <c r="CY219" s="17"/>
      <c r="CZ219" s="17"/>
      <c r="DA219" s="17"/>
      <c r="DB219" s="17"/>
      <c r="DC219" s="17"/>
      <c r="DD219" s="17"/>
      <c r="DE219" s="17"/>
      <c r="DF219" s="17"/>
      <c r="DG219" s="17"/>
      <c r="DH219" s="17"/>
      <c r="DI219" s="17"/>
      <c r="DJ219" s="17"/>
      <c r="DK219" s="17"/>
      <c r="DL219" s="17"/>
      <c r="DM219" s="17"/>
      <c r="DN219" s="17"/>
      <c r="DO219" s="17"/>
      <c r="DP219" s="17"/>
      <c r="DQ219" s="17"/>
      <c r="DR219" s="17"/>
      <c r="DS219" s="17"/>
      <c r="DT219" s="17"/>
      <c r="DU219" s="17"/>
      <c r="DV219" s="17"/>
      <c r="DW219" s="17"/>
      <c r="DX219" s="17"/>
      <c r="DY219" s="17"/>
      <c r="DZ219" s="17"/>
      <c r="EA219" s="17"/>
      <c r="EB219" s="17"/>
      <c r="EC219" s="17"/>
      <c r="ED219" s="17"/>
      <c r="EE219" s="17"/>
      <c r="EF219" s="17"/>
      <c r="EG219" s="17"/>
      <c r="EH219" s="17"/>
      <c r="EI219" s="17"/>
      <c r="EJ219" s="17"/>
      <c r="EK219" s="17"/>
      <c r="EL219" s="17"/>
      <c r="EM219" s="17"/>
      <c r="EN219" s="17"/>
      <c r="EO219" s="17"/>
      <c r="EP219" s="17"/>
      <c r="EQ219" s="17"/>
      <c r="ER219" s="17"/>
      <c r="ES219" s="17"/>
      <c r="ET219" s="17"/>
      <c r="EU219" s="17"/>
      <c r="EV219" s="17"/>
      <c r="EW219" s="17"/>
      <c r="EX219" s="17"/>
      <c r="EY219" s="17"/>
      <c r="EZ219" s="17"/>
      <c r="FA219" s="17"/>
      <c r="FB219" s="17"/>
      <c r="FC219" s="17"/>
      <c r="FD219" s="17"/>
      <c r="FE219" s="17"/>
      <c r="FF219" s="17"/>
      <c r="FG219" s="17"/>
      <c r="FH219" s="17"/>
      <c r="FI219" s="17"/>
      <c r="FJ219" s="17"/>
      <c r="FK219" s="17"/>
      <c r="FL219" s="17"/>
      <c r="FM219" s="17"/>
      <c r="FN219" s="17"/>
      <c r="FO219" s="17"/>
      <c r="FP219" s="17"/>
      <c r="FQ219" s="17"/>
      <c r="FR219" s="17"/>
      <c r="FS219" s="17"/>
      <c r="FT219" s="17"/>
    </row>
    <row r="220" spans="1:176" s="340" customFormat="1">
      <c r="A220" s="16"/>
      <c r="B220" s="17"/>
      <c r="C220" s="17"/>
      <c r="D220" s="17"/>
      <c r="E220" s="17"/>
      <c r="F220" s="17"/>
      <c r="G220" s="17"/>
      <c r="H220" s="17"/>
      <c r="I220" s="16"/>
      <c r="J220" s="17"/>
      <c r="K220" s="17"/>
      <c r="L220" s="17"/>
      <c r="M220" s="17"/>
      <c r="N220" s="16"/>
      <c r="O220" s="17"/>
      <c r="P220" s="17"/>
      <c r="Q220" s="17"/>
      <c r="R220" s="17"/>
      <c r="S220" s="17"/>
      <c r="T220" s="17"/>
      <c r="U220" s="17"/>
      <c r="V220" s="16"/>
      <c r="W220" s="17"/>
      <c r="X220" s="17"/>
      <c r="Y220" s="17"/>
      <c r="Z220" s="17"/>
      <c r="AA220" s="16"/>
      <c r="AB220" s="17"/>
      <c r="AC220" s="17"/>
      <c r="AD220" s="17"/>
      <c r="AE220" s="17"/>
      <c r="AF220" s="17"/>
      <c r="AG220" s="17"/>
      <c r="AH220" s="17"/>
      <c r="AI220" s="16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/>
      <c r="BJ220" s="17"/>
      <c r="BK220" s="17"/>
      <c r="BL220" s="17"/>
      <c r="BM220" s="17"/>
      <c r="BN220" s="17"/>
      <c r="BO220" s="17"/>
      <c r="BP220" s="17"/>
      <c r="BQ220" s="17"/>
      <c r="BR220" s="17"/>
      <c r="BS220" s="17"/>
      <c r="BT220" s="17"/>
      <c r="BU220" s="17"/>
      <c r="BV220" s="17"/>
      <c r="BW220" s="17"/>
      <c r="BX220" s="17"/>
      <c r="BY220" s="17"/>
      <c r="BZ220" s="17"/>
      <c r="CA220" s="17"/>
      <c r="CB220" s="17"/>
      <c r="CC220" s="17"/>
      <c r="CD220" s="17"/>
      <c r="CE220" s="17"/>
      <c r="CF220" s="17"/>
      <c r="CG220" s="17"/>
      <c r="CH220" s="17"/>
      <c r="CI220" s="17"/>
      <c r="CJ220" s="17"/>
      <c r="CK220" s="17"/>
      <c r="CL220" s="17"/>
      <c r="CM220" s="17"/>
      <c r="CN220" s="17"/>
      <c r="CO220" s="17"/>
      <c r="CP220" s="17"/>
      <c r="CQ220" s="17"/>
      <c r="CR220" s="17"/>
      <c r="CS220" s="17"/>
      <c r="CT220" s="17"/>
      <c r="CU220" s="17"/>
      <c r="CV220" s="17"/>
      <c r="CW220" s="17"/>
      <c r="CX220" s="17"/>
      <c r="CY220" s="17"/>
      <c r="CZ220" s="17"/>
      <c r="DA220" s="17"/>
      <c r="DB220" s="17"/>
      <c r="DC220" s="17"/>
      <c r="DD220" s="17"/>
      <c r="DE220" s="17"/>
      <c r="DF220" s="17"/>
      <c r="DG220" s="17"/>
      <c r="DH220" s="17"/>
      <c r="DI220" s="17"/>
      <c r="DJ220" s="17"/>
      <c r="DK220" s="17"/>
      <c r="DL220" s="17"/>
      <c r="DM220" s="17"/>
      <c r="DN220" s="17"/>
      <c r="DO220" s="17"/>
      <c r="DP220" s="17"/>
      <c r="DQ220" s="17"/>
      <c r="DR220" s="17"/>
      <c r="DS220" s="17"/>
      <c r="DT220" s="17"/>
      <c r="DU220" s="17"/>
      <c r="DV220" s="17"/>
      <c r="DW220" s="17"/>
      <c r="DX220" s="17"/>
      <c r="DY220" s="17"/>
      <c r="DZ220" s="17"/>
      <c r="EA220" s="17"/>
      <c r="EB220" s="17"/>
      <c r="EC220" s="17"/>
      <c r="ED220" s="17"/>
      <c r="EE220" s="17"/>
      <c r="EF220" s="17"/>
      <c r="EG220" s="17"/>
      <c r="EH220" s="17"/>
      <c r="EI220" s="17"/>
      <c r="EJ220" s="17"/>
      <c r="EK220" s="17"/>
      <c r="EL220" s="17"/>
      <c r="EM220" s="17"/>
      <c r="EN220" s="17"/>
      <c r="EO220" s="17"/>
      <c r="EP220" s="17"/>
      <c r="EQ220" s="17"/>
      <c r="ER220" s="17"/>
      <c r="ES220" s="17"/>
      <c r="ET220" s="17"/>
      <c r="EU220" s="17"/>
      <c r="EV220" s="17"/>
      <c r="EW220" s="17"/>
      <c r="EX220" s="17"/>
      <c r="EY220" s="17"/>
      <c r="EZ220" s="17"/>
      <c r="FA220" s="17"/>
      <c r="FB220" s="17"/>
      <c r="FC220" s="17"/>
      <c r="FD220" s="17"/>
      <c r="FE220" s="17"/>
      <c r="FF220" s="17"/>
      <c r="FG220" s="17"/>
      <c r="FH220" s="17"/>
      <c r="FI220" s="17"/>
      <c r="FJ220" s="17"/>
      <c r="FK220" s="17"/>
      <c r="FL220" s="17"/>
      <c r="FM220" s="17"/>
      <c r="FN220" s="17"/>
      <c r="FO220" s="17"/>
      <c r="FP220" s="17"/>
      <c r="FQ220" s="17"/>
      <c r="FR220" s="17"/>
      <c r="FS220" s="17"/>
      <c r="FT220" s="17"/>
    </row>
    <row r="221" spans="1:176">
      <c r="A221" s="16"/>
      <c r="B221" s="17"/>
      <c r="C221" s="17"/>
      <c r="D221" s="17"/>
      <c r="E221" s="17"/>
      <c r="F221" s="17"/>
      <c r="G221" s="17"/>
      <c r="H221" s="17"/>
      <c r="I221" s="16"/>
      <c r="J221" s="17"/>
      <c r="K221" s="17"/>
      <c r="L221" s="17"/>
      <c r="M221" s="17"/>
      <c r="N221" s="16"/>
      <c r="O221" s="17"/>
      <c r="P221" s="17"/>
      <c r="Q221" s="17"/>
      <c r="R221" s="17"/>
      <c r="S221" s="17"/>
      <c r="T221" s="17"/>
      <c r="U221" s="17"/>
      <c r="V221" s="16"/>
      <c r="W221" s="17"/>
      <c r="X221" s="17"/>
      <c r="Y221" s="17"/>
      <c r="Z221" s="17"/>
      <c r="AA221" s="16"/>
      <c r="AB221" s="17"/>
      <c r="AC221" s="17"/>
      <c r="AD221" s="17"/>
      <c r="AE221" s="17"/>
      <c r="AF221" s="17"/>
      <c r="AG221" s="17"/>
      <c r="AH221" s="17"/>
      <c r="AI221" s="16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/>
      <c r="BK221" s="17"/>
      <c r="BL221" s="17"/>
      <c r="BM221" s="17"/>
      <c r="BN221" s="17"/>
      <c r="BO221" s="17"/>
      <c r="BP221" s="17"/>
      <c r="BQ221" s="17"/>
      <c r="BR221" s="17"/>
      <c r="BS221" s="17"/>
      <c r="BT221" s="17"/>
      <c r="BU221" s="17"/>
      <c r="BV221" s="17"/>
      <c r="BW221" s="17"/>
      <c r="BX221" s="17"/>
      <c r="BY221" s="17"/>
      <c r="BZ221" s="17"/>
      <c r="CA221" s="17"/>
      <c r="CB221" s="17"/>
      <c r="CC221" s="17"/>
      <c r="CD221" s="17"/>
      <c r="CE221" s="17"/>
      <c r="CF221" s="17"/>
      <c r="CG221" s="17"/>
      <c r="CH221" s="17"/>
      <c r="CI221" s="17"/>
      <c r="CJ221" s="17"/>
      <c r="CK221" s="17"/>
      <c r="CL221" s="17"/>
      <c r="CM221" s="17"/>
      <c r="CN221" s="17"/>
      <c r="CO221" s="17"/>
      <c r="CP221" s="17"/>
      <c r="CQ221" s="17"/>
      <c r="CR221" s="17"/>
      <c r="CS221" s="17"/>
      <c r="CT221" s="17"/>
      <c r="CU221" s="17"/>
      <c r="CV221" s="17"/>
      <c r="CW221" s="17"/>
      <c r="CX221" s="17"/>
      <c r="CY221" s="17"/>
      <c r="CZ221" s="17"/>
      <c r="DA221" s="17"/>
      <c r="DB221" s="17"/>
      <c r="DC221" s="17"/>
      <c r="DD221" s="17"/>
      <c r="DE221" s="17"/>
      <c r="DF221" s="17"/>
      <c r="DG221" s="17"/>
      <c r="DH221" s="17"/>
      <c r="DI221" s="17"/>
      <c r="DJ221" s="17"/>
      <c r="DK221" s="17"/>
      <c r="DL221" s="17"/>
      <c r="DM221" s="17"/>
      <c r="DN221" s="17"/>
      <c r="DO221" s="17"/>
      <c r="DP221" s="17"/>
      <c r="DQ221" s="17"/>
      <c r="DR221" s="17"/>
      <c r="DS221" s="17"/>
      <c r="DT221" s="17"/>
      <c r="DU221" s="17"/>
      <c r="DV221" s="17"/>
      <c r="DW221" s="17"/>
      <c r="DX221" s="17"/>
      <c r="DY221" s="17"/>
      <c r="DZ221" s="17"/>
      <c r="EA221" s="17"/>
      <c r="EB221" s="17"/>
      <c r="EC221" s="17"/>
      <c r="ED221" s="17"/>
      <c r="EE221" s="17"/>
      <c r="EF221" s="17"/>
      <c r="EG221" s="17"/>
      <c r="EH221" s="17"/>
      <c r="EI221" s="17"/>
      <c r="EJ221" s="17"/>
      <c r="EK221" s="17"/>
      <c r="EL221" s="17"/>
      <c r="EM221" s="17"/>
      <c r="EN221" s="17"/>
      <c r="EO221" s="17"/>
      <c r="EP221" s="17"/>
      <c r="EQ221" s="17"/>
      <c r="ER221" s="17"/>
      <c r="ES221" s="17"/>
      <c r="ET221" s="17"/>
      <c r="EU221" s="17"/>
      <c r="EV221" s="17"/>
      <c r="EW221" s="17"/>
      <c r="EX221" s="17"/>
      <c r="EY221" s="17"/>
      <c r="EZ221" s="17"/>
      <c r="FA221" s="17"/>
      <c r="FB221" s="17"/>
      <c r="FC221" s="17"/>
      <c r="FD221" s="17"/>
      <c r="FE221" s="17"/>
      <c r="FF221" s="17"/>
      <c r="FG221" s="17"/>
      <c r="FH221" s="17"/>
      <c r="FI221" s="17"/>
      <c r="FJ221" s="17"/>
      <c r="FK221" s="17"/>
      <c r="FL221" s="17"/>
      <c r="FM221" s="17"/>
      <c r="FN221" s="17"/>
      <c r="FO221" s="17"/>
      <c r="FP221" s="17"/>
      <c r="FQ221" s="17"/>
      <c r="FR221" s="17"/>
      <c r="FS221" s="17"/>
      <c r="FT221" s="17"/>
    </row>
    <row r="222" spans="1:176">
      <c r="A222" s="16"/>
      <c r="B222" s="17"/>
      <c r="C222" s="17"/>
      <c r="D222" s="17"/>
      <c r="E222" s="17"/>
      <c r="F222" s="17"/>
      <c r="G222" s="17"/>
      <c r="H222" s="17"/>
      <c r="I222" s="16"/>
      <c r="J222" s="17"/>
      <c r="K222" s="17"/>
      <c r="L222" s="17"/>
      <c r="M222" s="17"/>
      <c r="N222" s="16"/>
      <c r="O222" s="17"/>
      <c r="P222" s="17"/>
      <c r="Q222" s="17"/>
      <c r="R222" s="17"/>
      <c r="S222" s="17"/>
      <c r="T222" s="17"/>
      <c r="U222" s="17"/>
      <c r="V222" s="16"/>
      <c r="W222" s="17"/>
      <c r="X222" s="17"/>
      <c r="Y222" s="17"/>
      <c r="Z222" s="17"/>
      <c r="AA222" s="16"/>
      <c r="AB222" s="17"/>
      <c r="AC222" s="17"/>
      <c r="AD222" s="17"/>
      <c r="AE222" s="17"/>
      <c r="AF222" s="17"/>
      <c r="AG222" s="17"/>
      <c r="AH222" s="17"/>
      <c r="AI222" s="16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</row>
    <row r="223" spans="1:176" s="340" customFormat="1">
      <c r="A223" s="16"/>
      <c r="B223" s="17"/>
      <c r="C223" s="17"/>
      <c r="D223" s="17"/>
      <c r="E223" s="17"/>
      <c r="F223" s="17"/>
      <c r="G223" s="17"/>
      <c r="H223" s="17"/>
      <c r="I223" s="16"/>
      <c r="J223" s="17"/>
      <c r="K223" s="17"/>
      <c r="L223" s="17"/>
      <c r="M223" s="17"/>
      <c r="N223" s="16"/>
      <c r="O223" s="17"/>
      <c r="P223" s="17"/>
      <c r="Q223" s="17"/>
      <c r="R223" s="17"/>
      <c r="S223" s="17"/>
      <c r="T223" s="17"/>
      <c r="U223" s="17"/>
      <c r="V223" s="16"/>
      <c r="W223" s="17"/>
      <c r="X223" s="17"/>
      <c r="Y223" s="17"/>
      <c r="Z223" s="17"/>
      <c r="AA223" s="16"/>
      <c r="AB223" s="17"/>
      <c r="AC223" s="17"/>
      <c r="AD223" s="17"/>
      <c r="AE223" s="17"/>
      <c r="AF223" s="17"/>
      <c r="AG223" s="17"/>
      <c r="AH223" s="17"/>
      <c r="AI223" s="16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/>
      <c r="BM223" s="17"/>
      <c r="BN223" s="17"/>
      <c r="BO223" s="17"/>
      <c r="BP223" s="17"/>
      <c r="BQ223" s="17"/>
      <c r="BR223" s="17"/>
      <c r="BS223" s="17"/>
      <c r="BT223" s="17"/>
      <c r="BU223" s="17"/>
      <c r="BV223" s="17"/>
      <c r="BW223" s="17"/>
      <c r="BX223" s="17"/>
      <c r="BY223" s="17"/>
      <c r="BZ223" s="17"/>
      <c r="CA223" s="17"/>
      <c r="CB223" s="17"/>
      <c r="CC223" s="17"/>
      <c r="CD223" s="17"/>
      <c r="CE223" s="17"/>
      <c r="CF223" s="17"/>
      <c r="CG223" s="17"/>
      <c r="CH223" s="17"/>
      <c r="CI223" s="17"/>
      <c r="CJ223" s="17"/>
      <c r="CK223" s="17"/>
      <c r="CL223" s="17"/>
      <c r="CM223" s="17"/>
      <c r="CN223" s="17"/>
      <c r="CO223" s="17"/>
      <c r="CP223" s="17"/>
      <c r="CQ223" s="17"/>
      <c r="CR223" s="17"/>
      <c r="CS223" s="17"/>
      <c r="CT223" s="17"/>
      <c r="CU223" s="17"/>
      <c r="CV223" s="17"/>
      <c r="CW223" s="17"/>
      <c r="CX223" s="17"/>
      <c r="CY223" s="17"/>
      <c r="CZ223" s="17"/>
      <c r="DA223" s="17"/>
      <c r="DB223" s="17"/>
      <c r="DC223" s="17"/>
      <c r="DD223" s="17"/>
      <c r="DE223" s="17"/>
      <c r="DF223" s="17"/>
      <c r="DG223" s="17"/>
      <c r="DH223" s="17"/>
      <c r="DI223" s="17"/>
      <c r="DJ223" s="17"/>
      <c r="DK223" s="17"/>
      <c r="DL223" s="17"/>
      <c r="DM223" s="17"/>
      <c r="DN223" s="17"/>
      <c r="DO223" s="17"/>
      <c r="DP223" s="17"/>
      <c r="DQ223" s="17"/>
      <c r="DR223" s="17"/>
      <c r="DS223" s="17"/>
      <c r="DT223" s="17"/>
      <c r="DU223" s="17"/>
      <c r="DV223" s="17"/>
      <c r="DW223" s="17"/>
      <c r="DX223" s="17"/>
      <c r="DY223" s="17"/>
      <c r="DZ223" s="17"/>
      <c r="EA223" s="17"/>
      <c r="EB223" s="17"/>
      <c r="EC223" s="17"/>
      <c r="ED223" s="17"/>
      <c r="EE223" s="17"/>
      <c r="EF223" s="17"/>
      <c r="EG223" s="17"/>
      <c r="EH223" s="17"/>
      <c r="EI223" s="17"/>
      <c r="EJ223" s="17"/>
      <c r="EK223" s="17"/>
      <c r="EL223" s="17"/>
      <c r="EM223" s="17"/>
      <c r="EN223" s="17"/>
      <c r="EO223" s="17"/>
      <c r="EP223" s="17"/>
      <c r="EQ223" s="17"/>
      <c r="ER223" s="17"/>
      <c r="ES223" s="17"/>
      <c r="ET223" s="17"/>
      <c r="EU223" s="17"/>
      <c r="EV223" s="17"/>
      <c r="EW223" s="17"/>
      <c r="EX223" s="17"/>
      <c r="EY223" s="17"/>
      <c r="EZ223" s="17"/>
      <c r="FA223" s="17"/>
      <c r="FB223" s="17"/>
      <c r="FC223" s="17"/>
      <c r="FD223" s="17"/>
      <c r="FE223" s="17"/>
      <c r="FF223" s="17"/>
      <c r="FG223" s="17"/>
      <c r="FH223" s="17"/>
      <c r="FI223" s="17"/>
      <c r="FJ223" s="17"/>
      <c r="FK223" s="17"/>
      <c r="FL223" s="17"/>
      <c r="FM223" s="17"/>
      <c r="FN223" s="17"/>
      <c r="FO223" s="17"/>
      <c r="FP223" s="17"/>
      <c r="FQ223" s="17"/>
      <c r="FR223" s="17"/>
      <c r="FS223" s="17"/>
      <c r="FT223" s="17"/>
    </row>
    <row r="224" spans="1:176" s="340" customFormat="1">
      <c r="A224" s="16"/>
      <c r="B224" s="17"/>
      <c r="C224" s="17"/>
      <c r="D224" s="17"/>
      <c r="E224" s="17"/>
      <c r="F224" s="17"/>
      <c r="G224" s="17"/>
      <c r="H224" s="17"/>
      <c r="I224" s="16"/>
      <c r="J224" s="17"/>
      <c r="K224" s="17"/>
      <c r="L224" s="17"/>
      <c r="M224" s="17"/>
      <c r="N224" s="16"/>
      <c r="O224" s="17"/>
      <c r="P224" s="17"/>
      <c r="Q224" s="17"/>
      <c r="R224" s="17"/>
      <c r="S224" s="17"/>
      <c r="T224" s="17"/>
      <c r="U224" s="17"/>
      <c r="V224" s="16"/>
      <c r="W224" s="17"/>
      <c r="X224" s="17"/>
      <c r="Y224" s="17"/>
      <c r="Z224" s="17"/>
      <c r="AA224" s="16"/>
      <c r="AB224" s="17"/>
      <c r="AC224" s="17"/>
      <c r="AD224" s="17"/>
      <c r="AE224" s="17"/>
      <c r="AF224" s="17"/>
      <c r="AG224" s="17"/>
      <c r="AH224" s="17"/>
      <c r="AI224" s="16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/>
      <c r="BN224" s="17"/>
      <c r="BO224" s="17"/>
      <c r="BP224" s="17"/>
      <c r="BQ224" s="17"/>
      <c r="BR224" s="17"/>
      <c r="BS224" s="17"/>
      <c r="BT224" s="17"/>
      <c r="BU224" s="17"/>
      <c r="BV224" s="17"/>
      <c r="BW224" s="17"/>
      <c r="BX224" s="17"/>
      <c r="BY224" s="17"/>
      <c r="BZ224" s="17"/>
      <c r="CA224" s="17"/>
      <c r="CB224" s="17"/>
      <c r="CC224" s="17"/>
      <c r="CD224" s="17"/>
      <c r="CE224" s="17"/>
      <c r="CF224" s="17"/>
      <c r="CG224" s="17"/>
      <c r="CH224" s="17"/>
      <c r="CI224" s="17"/>
      <c r="CJ224" s="17"/>
      <c r="CK224" s="17"/>
      <c r="CL224" s="17"/>
      <c r="CM224" s="17"/>
      <c r="CN224" s="17"/>
      <c r="CO224" s="17"/>
      <c r="CP224" s="17"/>
      <c r="CQ224" s="17"/>
      <c r="CR224" s="17"/>
      <c r="CS224" s="17"/>
      <c r="CT224" s="17"/>
      <c r="CU224" s="17"/>
      <c r="CV224" s="17"/>
      <c r="CW224" s="17"/>
      <c r="CX224" s="17"/>
      <c r="CY224" s="17"/>
      <c r="CZ224" s="17"/>
      <c r="DA224" s="17"/>
      <c r="DB224" s="17"/>
      <c r="DC224" s="17"/>
      <c r="DD224" s="17"/>
      <c r="DE224" s="17"/>
      <c r="DF224" s="17"/>
      <c r="DG224" s="17"/>
      <c r="DH224" s="17"/>
      <c r="DI224" s="17"/>
      <c r="DJ224" s="17"/>
      <c r="DK224" s="17"/>
      <c r="DL224" s="17"/>
      <c r="DM224" s="17"/>
      <c r="DN224" s="17"/>
      <c r="DO224" s="17"/>
      <c r="DP224" s="17"/>
      <c r="DQ224" s="17"/>
      <c r="DR224" s="17"/>
      <c r="DS224" s="17"/>
      <c r="DT224" s="17"/>
      <c r="DU224" s="17"/>
      <c r="DV224" s="17"/>
      <c r="DW224" s="17"/>
      <c r="DX224" s="17"/>
      <c r="DY224" s="17"/>
      <c r="DZ224" s="17"/>
      <c r="EA224" s="17"/>
      <c r="EB224" s="17"/>
      <c r="EC224" s="17"/>
      <c r="ED224" s="17"/>
      <c r="EE224" s="17"/>
      <c r="EF224" s="17"/>
      <c r="EG224" s="17"/>
      <c r="EH224" s="17"/>
      <c r="EI224" s="17"/>
      <c r="EJ224" s="17"/>
      <c r="EK224" s="17"/>
      <c r="EL224" s="17"/>
      <c r="EM224" s="17"/>
      <c r="EN224" s="17"/>
      <c r="EO224" s="17"/>
      <c r="EP224" s="17"/>
      <c r="EQ224" s="17"/>
      <c r="ER224" s="17"/>
      <c r="ES224" s="17"/>
      <c r="ET224" s="17"/>
      <c r="EU224" s="17"/>
      <c r="EV224" s="17"/>
      <c r="EW224" s="17"/>
      <c r="EX224" s="17"/>
      <c r="EY224" s="17"/>
      <c r="EZ224" s="17"/>
      <c r="FA224" s="17"/>
      <c r="FB224" s="17"/>
      <c r="FC224" s="17"/>
      <c r="FD224" s="17"/>
      <c r="FE224" s="17"/>
      <c r="FF224" s="17"/>
      <c r="FG224" s="17"/>
      <c r="FH224" s="17"/>
      <c r="FI224" s="17"/>
      <c r="FJ224" s="17"/>
      <c r="FK224" s="17"/>
      <c r="FL224" s="17"/>
      <c r="FM224" s="17"/>
      <c r="FN224" s="17"/>
      <c r="FO224" s="17"/>
      <c r="FP224" s="17"/>
      <c r="FQ224" s="17"/>
      <c r="FR224" s="17"/>
      <c r="FS224" s="17"/>
      <c r="FT224" s="17"/>
    </row>
    <row r="225" spans="1:176" s="340" customFormat="1">
      <c r="A225" s="16"/>
      <c r="B225" s="17"/>
      <c r="C225" s="17"/>
      <c r="D225" s="17"/>
      <c r="E225" s="17"/>
      <c r="F225" s="17"/>
      <c r="G225" s="17"/>
      <c r="H225" s="17"/>
      <c r="I225" s="16"/>
      <c r="J225" s="17"/>
      <c r="K225" s="17"/>
      <c r="L225" s="17"/>
      <c r="M225" s="17"/>
      <c r="N225" s="16"/>
      <c r="O225" s="17"/>
      <c r="P225" s="17"/>
      <c r="Q225" s="17"/>
      <c r="R225" s="17"/>
      <c r="S225" s="17"/>
      <c r="T225" s="17"/>
      <c r="U225" s="17"/>
      <c r="V225" s="16"/>
      <c r="W225" s="17"/>
      <c r="X225" s="17"/>
      <c r="Y225" s="17"/>
      <c r="Z225" s="17"/>
      <c r="AA225" s="16"/>
      <c r="AB225" s="17"/>
      <c r="AC225" s="17"/>
      <c r="AD225" s="17"/>
      <c r="AE225" s="17"/>
      <c r="AF225" s="17"/>
      <c r="AG225" s="17"/>
      <c r="AH225" s="17"/>
      <c r="AI225" s="16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</row>
    <row r="226" spans="1:176" s="340" customFormat="1">
      <c r="A226" s="16"/>
      <c r="B226" s="17"/>
      <c r="C226" s="17"/>
      <c r="D226" s="17"/>
      <c r="E226" s="17"/>
      <c r="F226" s="17"/>
      <c r="G226" s="17"/>
      <c r="H226" s="17"/>
      <c r="I226" s="16"/>
      <c r="J226" s="17"/>
      <c r="K226" s="17"/>
      <c r="L226" s="17"/>
      <c r="M226" s="17"/>
      <c r="N226" s="16"/>
      <c r="O226" s="17"/>
      <c r="P226" s="17"/>
      <c r="Q226" s="17"/>
      <c r="R226" s="17"/>
      <c r="S226" s="17"/>
      <c r="T226" s="17"/>
      <c r="U226" s="17"/>
      <c r="V226" s="16"/>
      <c r="W226" s="17"/>
      <c r="X226" s="17"/>
      <c r="Y226" s="17"/>
      <c r="Z226" s="17"/>
      <c r="AA226" s="16"/>
      <c r="AB226" s="17"/>
      <c r="AC226" s="17"/>
      <c r="AD226" s="17"/>
      <c r="AE226" s="17"/>
      <c r="AF226" s="17"/>
      <c r="AG226" s="17"/>
      <c r="AH226" s="17"/>
      <c r="AI226" s="16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/>
      <c r="BP226" s="17"/>
      <c r="BQ226" s="17"/>
      <c r="BR226" s="17"/>
      <c r="BS226" s="17"/>
      <c r="BT226" s="17"/>
      <c r="BU226" s="17"/>
      <c r="BV226" s="17"/>
      <c r="BW226" s="17"/>
      <c r="BX226" s="17"/>
      <c r="BY226" s="17"/>
      <c r="BZ226" s="17"/>
      <c r="CA226" s="17"/>
      <c r="CB226" s="17"/>
      <c r="CC226" s="17"/>
      <c r="CD226" s="17"/>
      <c r="CE226" s="17"/>
      <c r="CF226" s="17"/>
      <c r="CG226" s="17"/>
      <c r="CH226" s="17"/>
      <c r="CI226" s="17"/>
      <c r="CJ226" s="17"/>
      <c r="CK226" s="17"/>
      <c r="CL226" s="17"/>
      <c r="CM226" s="17"/>
      <c r="CN226" s="17"/>
      <c r="CO226" s="17"/>
      <c r="CP226" s="17"/>
      <c r="CQ226" s="17"/>
      <c r="CR226" s="17"/>
      <c r="CS226" s="17"/>
      <c r="CT226" s="17"/>
      <c r="CU226" s="17"/>
      <c r="CV226" s="17"/>
      <c r="CW226" s="17"/>
      <c r="CX226" s="17"/>
      <c r="CY226" s="17"/>
      <c r="CZ226" s="17"/>
      <c r="DA226" s="17"/>
      <c r="DB226" s="17"/>
      <c r="DC226" s="17"/>
      <c r="DD226" s="17"/>
      <c r="DE226" s="17"/>
      <c r="DF226" s="17"/>
      <c r="DG226" s="17"/>
      <c r="DH226" s="17"/>
      <c r="DI226" s="17"/>
      <c r="DJ226" s="17"/>
      <c r="DK226" s="17"/>
      <c r="DL226" s="17"/>
      <c r="DM226" s="17"/>
      <c r="DN226" s="17"/>
      <c r="DO226" s="17"/>
      <c r="DP226" s="17"/>
      <c r="DQ226" s="17"/>
      <c r="DR226" s="17"/>
      <c r="DS226" s="17"/>
      <c r="DT226" s="17"/>
      <c r="DU226" s="17"/>
      <c r="DV226" s="17"/>
      <c r="DW226" s="17"/>
      <c r="DX226" s="17"/>
      <c r="DY226" s="17"/>
      <c r="DZ226" s="17"/>
      <c r="EA226" s="17"/>
      <c r="EB226" s="17"/>
      <c r="EC226" s="17"/>
      <c r="ED226" s="17"/>
      <c r="EE226" s="17"/>
      <c r="EF226" s="17"/>
      <c r="EG226" s="17"/>
      <c r="EH226" s="17"/>
      <c r="EI226" s="17"/>
      <c r="EJ226" s="17"/>
      <c r="EK226" s="17"/>
      <c r="EL226" s="17"/>
      <c r="EM226" s="17"/>
      <c r="EN226" s="17"/>
      <c r="EO226" s="17"/>
      <c r="EP226" s="17"/>
      <c r="EQ226" s="17"/>
      <c r="ER226" s="17"/>
      <c r="ES226" s="17"/>
      <c r="ET226" s="17"/>
      <c r="EU226" s="17"/>
      <c r="EV226" s="17"/>
      <c r="EW226" s="17"/>
      <c r="EX226" s="17"/>
      <c r="EY226" s="17"/>
      <c r="EZ226" s="17"/>
      <c r="FA226" s="17"/>
      <c r="FB226" s="17"/>
      <c r="FC226" s="17"/>
      <c r="FD226" s="17"/>
      <c r="FE226" s="17"/>
      <c r="FF226" s="17"/>
      <c r="FG226" s="17"/>
      <c r="FH226" s="17"/>
      <c r="FI226" s="17"/>
      <c r="FJ226" s="17"/>
      <c r="FK226" s="17"/>
      <c r="FL226" s="17"/>
      <c r="FM226" s="17"/>
      <c r="FN226" s="17"/>
      <c r="FO226" s="17"/>
      <c r="FP226" s="17"/>
      <c r="FQ226" s="17"/>
      <c r="FR226" s="17"/>
      <c r="FS226" s="17"/>
      <c r="FT226" s="17"/>
    </row>
    <row r="227" spans="1:176" s="340" customFormat="1">
      <c r="A227" s="16"/>
      <c r="B227" s="17"/>
      <c r="C227" s="17"/>
      <c r="D227" s="17"/>
      <c r="E227" s="17"/>
      <c r="F227" s="17"/>
      <c r="G227" s="17"/>
      <c r="H227" s="17"/>
      <c r="I227" s="16"/>
      <c r="J227" s="17"/>
      <c r="K227" s="17"/>
      <c r="L227" s="17"/>
      <c r="M227" s="17"/>
      <c r="N227" s="16"/>
      <c r="O227" s="17"/>
      <c r="P227" s="17"/>
      <c r="Q227" s="17"/>
      <c r="R227" s="17"/>
      <c r="S227" s="17"/>
      <c r="T227" s="17"/>
      <c r="U227" s="17"/>
      <c r="V227" s="16"/>
      <c r="W227" s="17"/>
      <c r="X227" s="17"/>
      <c r="Y227" s="17"/>
      <c r="Z227" s="17"/>
      <c r="AA227" s="16"/>
      <c r="AB227" s="17"/>
      <c r="AC227" s="17"/>
      <c r="AD227" s="17"/>
      <c r="AE227" s="17"/>
      <c r="AF227" s="17"/>
      <c r="AG227" s="17"/>
      <c r="AH227" s="17"/>
      <c r="AI227" s="16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/>
      <c r="BQ227" s="17"/>
      <c r="BR227" s="17"/>
      <c r="BS227" s="17"/>
      <c r="BT227" s="17"/>
      <c r="BU227" s="17"/>
      <c r="BV227" s="17"/>
      <c r="BW227" s="17"/>
      <c r="BX227" s="17"/>
      <c r="BY227" s="17"/>
      <c r="BZ227" s="17"/>
      <c r="CA227" s="17"/>
      <c r="CB227" s="17"/>
      <c r="CC227" s="17"/>
      <c r="CD227" s="17"/>
      <c r="CE227" s="17"/>
      <c r="CF227" s="17"/>
      <c r="CG227" s="17"/>
      <c r="CH227" s="17"/>
      <c r="CI227" s="17"/>
      <c r="CJ227" s="17"/>
      <c r="CK227" s="17"/>
      <c r="CL227" s="17"/>
      <c r="CM227" s="17"/>
      <c r="CN227" s="17"/>
      <c r="CO227" s="17"/>
      <c r="CP227" s="17"/>
      <c r="CQ227" s="17"/>
      <c r="CR227" s="17"/>
      <c r="CS227" s="17"/>
      <c r="CT227" s="17"/>
      <c r="CU227" s="17"/>
      <c r="CV227" s="17"/>
      <c r="CW227" s="17"/>
      <c r="CX227" s="17"/>
      <c r="CY227" s="17"/>
      <c r="CZ227" s="17"/>
      <c r="DA227" s="17"/>
      <c r="DB227" s="17"/>
      <c r="DC227" s="17"/>
      <c r="DD227" s="17"/>
      <c r="DE227" s="17"/>
      <c r="DF227" s="17"/>
      <c r="DG227" s="17"/>
      <c r="DH227" s="17"/>
      <c r="DI227" s="17"/>
      <c r="DJ227" s="17"/>
      <c r="DK227" s="17"/>
      <c r="DL227" s="17"/>
      <c r="DM227" s="17"/>
      <c r="DN227" s="17"/>
      <c r="DO227" s="17"/>
      <c r="DP227" s="17"/>
      <c r="DQ227" s="17"/>
      <c r="DR227" s="17"/>
      <c r="DS227" s="17"/>
      <c r="DT227" s="17"/>
      <c r="DU227" s="17"/>
      <c r="DV227" s="17"/>
      <c r="DW227" s="17"/>
      <c r="DX227" s="17"/>
      <c r="DY227" s="17"/>
      <c r="DZ227" s="17"/>
      <c r="EA227" s="17"/>
      <c r="EB227" s="17"/>
      <c r="EC227" s="17"/>
      <c r="ED227" s="17"/>
      <c r="EE227" s="17"/>
      <c r="EF227" s="17"/>
      <c r="EG227" s="17"/>
      <c r="EH227" s="17"/>
      <c r="EI227" s="17"/>
      <c r="EJ227" s="17"/>
      <c r="EK227" s="17"/>
      <c r="EL227" s="17"/>
      <c r="EM227" s="17"/>
      <c r="EN227" s="17"/>
      <c r="EO227" s="17"/>
      <c r="EP227" s="17"/>
      <c r="EQ227" s="17"/>
      <c r="ER227" s="17"/>
      <c r="ES227" s="17"/>
      <c r="ET227" s="17"/>
      <c r="EU227" s="17"/>
      <c r="EV227" s="17"/>
      <c r="EW227" s="17"/>
      <c r="EX227" s="17"/>
      <c r="EY227" s="17"/>
      <c r="EZ227" s="17"/>
      <c r="FA227" s="17"/>
      <c r="FB227" s="17"/>
      <c r="FC227" s="17"/>
      <c r="FD227" s="17"/>
      <c r="FE227" s="17"/>
      <c r="FF227" s="17"/>
      <c r="FG227" s="17"/>
      <c r="FH227" s="17"/>
      <c r="FI227" s="17"/>
      <c r="FJ227" s="17"/>
      <c r="FK227" s="17"/>
      <c r="FL227" s="17"/>
      <c r="FM227" s="17"/>
      <c r="FN227" s="17"/>
      <c r="FO227" s="17"/>
      <c r="FP227" s="17"/>
      <c r="FQ227" s="17"/>
      <c r="FR227" s="17"/>
      <c r="FS227" s="17"/>
      <c r="FT227" s="17"/>
    </row>
    <row r="228" spans="1:176">
      <c r="A228" s="16"/>
      <c r="B228" s="17"/>
      <c r="C228" s="17"/>
      <c r="D228" s="17"/>
      <c r="E228" s="17"/>
      <c r="F228" s="17"/>
      <c r="G228" s="17"/>
      <c r="H228" s="17"/>
      <c r="I228" s="16"/>
      <c r="J228" s="17"/>
      <c r="K228" s="17"/>
      <c r="L228" s="17"/>
      <c r="M228" s="17"/>
      <c r="N228" s="16"/>
      <c r="O228" s="17"/>
      <c r="P228" s="17"/>
      <c r="Q228" s="17"/>
      <c r="R228" s="17"/>
      <c r="S228" s="17"/>
      <c r="T228" s="17"/>
      <c r="U228" s="17"/>
      <c r="V228" s="16"/>
      <c r="W228" s="17"/>
      <c r="X228" s="17"/>
      <c r="Y228" s="17"/>
      <c r="Z228" s="17"/>
      <c r="AA228" s="16"/>
      <c r="AB228" s="17"/>
      <c r="AC228" s="17"/>
      <c r="AD228" s="17"/>
      <c r="AE228" s="17"/>
      <c r="AF228" s="17"/>
      <c r="AG228" s="17"/>
      <c r="AH228" s="17"/>
      <c r="AI228" s="16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/>
      <c r="BR228" s="17"/>
      <c r="BS228" s="17"/>
      <c r="BT228" s="17"/>
      <c r="BU228" s="17"/>
      <c r="BV228" s="17"/>
      <c r="BW228" s="17"/>
      <c r="BX228" s="17"/>
      <c r="BY228" s="17"/>
      <c r="BZ228" s="17"/>
      <c r="CA228" s="17"/>
      <c r="CB228" s="17"/>
      <c r="CC228" s="17"/>
      <c r="CD228" s="17"/>
      <c r="CE228" s="17"/>
      <c r="CF228" s="17"/>
      <c r="CG228" s="17"/>
      <c r="CH228" s="17"/>
      <c r="CI228" s="17"/>
      <c r="CJ228" s="17"/>
      <c r="CK228" s="17"/>
      <c r="CL228" s="17"/>
      <c r="CM228" s="17"/>
      <c r="CN228" s="17"/>
      <c r="CO228" s="17"/>
      <c r="CP228" s="17"/>
      <c r="CQ228" s="17"/>
      <c r="CR228" s="17"/>
      <c r="CS228" s="17"/>
      <c r="CT228" s="17"/>
      <c r="CU228" s="17"/>
      <c r="CV228" s="17"/>
      <c r="CW228" s="17"/>
      <c r="CX228" s="17"/>
      <c r="CY228" s="17"/>
      <c r="CZ228" s="17"/>
      <c r="DA228" s="17"/>
      <c r="DB228" s="17"/>
      <c r="DC228" s="17"/>
      <c r="DD228" s="17"/>
      <c r="DE228" s="17"/>
      <c r="DF228" s="17"/>
      <c r="DG228" s="17"/>
      <c r="DH228" s="17"/>
      <c r="DI228" s="17"/>
      <c r="DJ228" s="17"/>
      <c r="DK228" s="17"/>
      <c r="DL228" s="17"/>
      <c r="DM228" s="17"/>
      <c r="DN228" s="17"/>
      <c r="DO228" s="17"/>
      <c r="DP228" s="17"/>
      <c r="DQ228" s="17"/>
      <c r="DR228" s="17"/>
      <c r="DS228" s="17"/>
      <c r="DT228" s="17"/>
      <c r="DU228" s="17"/>
      <c r="DV228" s="17"/>
      <c r="DW228" s="17"/>
      <c r="DX228" s="17"/>
      <c r="DY228" s="17"/>
      <c r="DZ228" s="17"/>
      <c r="EA228" s="17"/>
      <c r="EB228" s="17"/>
      <c r="EC228" s="17"/>
      <c r="ED228" s="17"/>
      <c r="EE228" s="17"/>
      <c r="EF228" s="17"/>
      <c r="EG228" s="17"/>
      <c r="EH228" s="17"/>
      <c r="EI228" s="17"/>
      <c r="EJ228" s="17"/>
      <c r="EK228" s="17"/>
      <c r="EL228" s="17"/>
      <c r="EM228" s="17"/>
      <c r="EN228" s="17"/>
      <c r="EO228" s="17"/>
      <c r="EP228" s="17"/>
      <c r="EQ228" s="17"/>
      <c r="ER228" s="17"/>
      <c r="ES228" s="17"/>
      <c r="ET228" s="17"/>
      <c r="EU228" s="17"/>
      <c r="EV228" s="17"/>
      <c r="EW228" s="17"/>
      <c r="EX228" s="17"/>
      <c r="EY228" s="17"/>
      <c r="EZ228" s="17"/>
      <c r="FA228" s="17"/>
      <c r="FB228" s="17"/>
      <c r="FC228" s="17"/>
      <c r="FD228" s="17"/>
      <c r="FE228" s="17"/>
      <c r="FF228" s="17"/>
      <c r="FG228" s="17"/>
      <c r="FH228" s="17"/>
      <c r="FI228" s="17"/>
      <c r="FJ228" s="17"/>
      <c r="FK228" s="17"/>
      <c r="FL228" s="17"/>
      <c r="FM228" s="17"/>
      <c r="FN228" s="17"/>
      <c r="FO228" s="17"/>
      <c r="FP228" s="17"/>
      <c r="FQ228" s="17"/>
      <c r="FR228" s="17"/>
      <c r="FS228" s="17"/>
      <c r="FT228" s="17"/>
    </row>
    <row r="229" spans="1:176">
      <c r="A229" s="16"/>
      <c r="B229" s="17"/>
      <c r="C229" s="17"/>
      <c r="D229" s="17"/>
      <c r="E229" s="17"/>
      <c r="F229" s="17"/>
      <c r="G229" s="17"/>
      <c r="H229" s="17"/>
      <c r="I229" s="16"/>
      <c r="J229" s="17"/>
      <c r="K229" s="17"/>
      <c r="L229" s="17"/>
      <c r="M229" s="17"/>
      <c r="N229" s="16"/>
      <c r="O229" s="17"/>
      <c r="P229" s="17"/>
      <c r="Q229" s="17"/>
      <c r="R229" s="17"/>
      <c r="S229" s="17"/>
      <c r="T229" s="17"/>
      <c r="U229" s="17"/>
      <c r="V229" s="16"/>
      <c r="W229" s="17"/>
      <c r="X229" s="17"/>
      <c r="Y229" s="17"/>
      <c r="Z229" s="17"/>
      <c r="AA229" s="16"/>
      <c r="AB229" s="17"/>
      <c r="AC229" s="17"/>
      <c r="AD229" s="17"/>
      <c r="AE229" s="17"/>
      <c r="AF229" s="17"/>
      <c r="AG229" s="17"/>
      <c r="AH229" s="17"/>
      <c r="AI229" s="16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/>
      <c r="BS229" s="17"/>
      <c r="BT229" s="17"/>
      <c r="BU229" s="17"/>
      <c r="BV229" s="17"/>
      <c r="BW229" s="17"/>
      <c r="BX229" s="17"/>
      <c r="BY229" s="17"/>
      <c r="BZ229" s="17"/>
      <c r="CA229" s="17"/>
      <c r="CB229" s="17"/>
      <c r="CC229" s="17"/>
      <c r="CD229" s="17"/>
      <c r="CE229" s="17"/>
      <c r="CF229" s="17"/>
      <c r="CG229" s="17"/>
      <c r="CH229" s="17"/>
      <c r="CI229" s="17"/>
      <c r="CJ229" s="17"/>
      <c r="CK229" s="17"/>
      <c r="CL229" s="17"/>
      <c r="CM229" s="17"/>
      <c r="CN229" s="17"/>
      <c r="CO229" s="17"/>
      <c r="CP229" s="17"/>
      <c r="CQ229" s="17"/>
      <c r="CR229" s="17"/>
      <c r="CS229" s="17"/>
      <c r="CT229" s="17"/>
      <c r="CU229" s="17"/>
      <c r="CV229" s="17"/>
      <c r="CW229" s="17"/>
      <c r="CX229" s="17"/>
      <c r="CY229" s="17"/>
      <c r="CZ229" s="17"/>
      <c r="DA229" s="17"/>
      <c r="DB229" s="17"/>
      <c r="DC229" s="17"/>
      <c r="DD229" s="17"/>
      <c r="DE229" s="17"/>
      <c r="DF229" s="17"/>
      <c r="DG229" s="17"/>
      <c r="DH229" s="17"/>
      <c r="DI229" s="17"/>
      <c r="DJ229" s="17"/>
      <c r="DK229" s="17"/>
      <c r="DL229" s="17"/>
      <c r="DM229" s="17"/>
      <c r="DN229" s="17"/>
      <c r="DO229" s="17"/>
      <c r="DP229" s="17"/>
      <c r="DQ229" s="17"/>
      <c r="DR229" s="17"/>
      <c r="DS229" s="17"/>
      <c r="DT229" s="17"/>
      <c r="DU229" s="17"/>
      <c r="DV229" s="17"/>
      <c r="DW229" s="17"/>
      <c r="DX229" s="17"/>
      <c r="DY229" s="17"/>
      <c r="DZ229" s="17"/>
      <c r="EA229" s="17"/>
      <c r="EB229" s="17"/>
      <c r="EC229" s="17"/>
      <c r="ED229" s="17"/>
      <c r="EE229" s="17"/>
      <c r="EF229" s="17"/>
      <c r="EG229" s="17"/>
      <c r="EH229" s="17"/>
      <c r="EI229" s="17"/>
      <c r="EJ229" s="17"/>
      <c r="EK229" s="17"/>
      <c r="EL229" s="17"/>
      <c r="EM229" s="17"/>
      <c r="EN229" s="17"/>
      <c r="EO229" s="17"/>
      <c r="EP229" s="17"/>
      <c r="EQ229" s="17"/>
      <c r="ER229" s="17"/>
      <c r="ES229" s="17"/>
      <c r="ET229" s="17"/>
      <c r="EU229" s="17"/>
      <c r="EV229" s="17"/>
      <c r="EW229" s="17"/>
      <c r="EX229" s="17"/>
      <c r="EY229" s="17"/>
      <c r="EZ229" s="17"/>
      <c r="FA229" s="17"/>
      <c r="FB229" s="17"/>
      <c r="FC229" s="17"/>
      <c r="FD229" s="17"/>
      <c r="FE229" s="17"/>
      <c r="FF229" s="17"/>
      <c r="FG229" s="17"/>
      <c r="FH229" s="17"/>
      <c r="FI229" s="17"/>
      <c r="FJ229" s="17"/>
      <c r="FK229" s="17"/>
      <c r="FL229" s="17"/>
      <c r="FM229" s="17"/>
      <c r="FN229" s="17"/>
      <c r="FO229" s="17"/>
      <c r="FP229" s="17"/>
      <c r="FQ229" s="17"/>
      <c r="FR229" s="17"/>
      <c r="FS229" s="17"/>
      <c r="FT229" s="17"/>
    </row>
    <row r="230" spans="1:176">
      <c r="A230" s="16"/>
      <c r="B230" s="17"/>
      <c r="C230" s="17"/>
      <c r="D230" s="17"/>
      <c r="E230" s="17"/>
      <c r="F230" s="17"/>
      <c r="G230" s="17"/>
      <c r="H230" s="17"/>
      <c r="I230" s="16"/>
      <c r="J230" s="17"/>
      <c r="K230" s="17"/>
      <c r="L230" s="17"/>
      <c r="M230" s="17"/>
      <c r="N230" s="16"/>
      <c r="O230" s="17"/>
      <c r="P230" s="17"/>
      <c r="Q230" s="17"/>
      <c r="R230" s="17"/>
      <c r="S230" s="17"/>
      <c r="T230" s="17"/>
      <c r="U230" s="17"/>
      <c r="V230" s="16"/>
      <c r="W230" s="17"/>
      <c r="X230" s="17"/>
      <c r="Y230" s="17"/>
      <c r="Z230" s="17"/>
      <c r="AA230" s="16"/>
      <c r="AB230" s="17"/>
      <c r="AC230" s="17"/>
      <c r="AD230" s="17"/>
      <c r="AE230" s="17"/>
      <c r="AF230" s="17"/>
      <c r="AG230" s="17"/>
      <c r="AH230" s="17"/>
      <c r="AI230" s="16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/>
      <c r="BT230" s="17"/>
      <c r="BU230" s="17"/>
      <c r="BV230" s="17"/>
      <c r="BW230" s="17"/>
      <c r="BX230" s="17"/>
      <c r="BY230" s="17"/>
      <c r="BZ230" s="17"/>
      <c r="CA230" s="17"/>
      <c r="CB230" s="17"/>
      <c r="CC230" s="17"/>
      <c r="CD230" s="17"/>
      <c r="CE230" s="17"/>
      <c r="CF230" s="17"/>
      <c r="CG230" s="17"/>
      <c r="CH230" s="17"/>
      <c r="CI230" s="17"/>
      <c r="CJ230" s="17"/>
      <c r="CK230" s="17"/>
      <c r="CL230" s="17"/>
      <c r="CM230" s="17"/>
      <c r="CN230" s="17"/>
      <c r="CO230" s="17"/>
      <c r="CP230" s="17"/>
      <c r="CQ230" s="17"/>
      <c r="CR230" s="17"/>
      <c r="CS230" s="17"/>
      <c r="CT230" s="17"/>
      <c r="CU230" s="17"/>
      <c r="CV230" s="17"/>
      <c r="CW230" s="17"/>
      <c r="CX230" s="17"/>
      <c r="CY230" s="17"/>
      <c r="CZ230" s="17"/>
      <c r="DA230" s="17"/>
      <c r="DB230" s="17"/>
      <c r="DC230" s="17"/>
      <c r="DD230" s="17"/>
      <c r="DE230" s="17"/>
      <c r="DF230" s="17"/>
      <c r="DG230" s="17"/>
      <c r="DH230" s="17"/>
      <c r="DI230" s="17"/>
      <c r="DJ230" s="17"/>
      <c r="DK230" s="17"/>
      <c r="DL230" s="17"/>
      <c r="DM230" s="17"/>
      <c r="DN230" s="17"/>
      <c r="DO230" s="17"/>
      <c r="DP230" s="17"/>
      <c r="DQ230" s="17"/>
      <c r="DR230" s="17"/>
      <c r="DS230" s="17"/>
      <c r="DT230" s="17"/>
      <c r="DU230" s="17"/>
      <c r="DV230" s="17"/>
      <c r="DW230" s="17"/>
      <c r="DX230" s="17"/>
      <c r="DY230" s="17"/>
      <c r="DZ230" s="17"/>
      <c r="EA230" s="17"/>
      <c r="EB230" s="17"/>
      <c r="EC230" s="17"/>
      <c r="ED230" s="17"/>
      <c r="EE230" s="17"/>
      <c r="EF230" s="17"/>
      <c r="EG230" s="17"/>
      <c r="EH230" s="17"/>
      <c r="EI230" s="17"/>
      <c r="EJ230" s="17"/>
      <c r="EK230" s="17"/>
      <c r="EL230" s="17"/>
      <c r="EM230" s="17"/>
      <c r="EN230" s="17"/>
      <c r="EO230" s="17"/>
      <c r="EP230" s="17"/>
      <c r="EQ230" s="17"/>
      <c r="ER230" s="17"/>
      <c r="ES230" s="17"/>
      <c r="ET230" s="17"/>
      <c r="EU230" s="17"/>
      <c r="EV230" s="17"/>
      <c r="EW230" s="17"/>
      <c r="EX230" s="17"/>
      <c r="EY230" s="17"/>
      <c r="EZ230" s="17"/>
      <c r="FA230" s="17"/>
      <c r="FB230" s="17"/>
      <c r="FC230" s="17"/>
      <c r="FD230" s="17"/>
      <c r="FE230" s="17"/>
      <c r="FF230" s="17"/>
      <c r="FG230" s="17"/>
      <c r="FH230" s="17"/>
      <c r="FI230" s="17"/>
      <c r="FJ230" s="17"/>
      <c r="FK230" s="17"/>
      <c r="FL230" s="17"/>
      <c r="FM230" s="17"/>
      <c r="FN230" s="17"/>
      <c r="FO230" s="17"/>
      <c r="FP230" s="17"/>
      <c r="FQ230" s="17"/>
      <c r="FR230" s="17"/>
      <c r="FS230" s="17"/>
      <c r="FT230" s="17"/>
    </row>
    <row r="231" spans="1:176">
      <c r="A231" s="16"/>
      <c r="B231" s="17"/>
      <c r="C231" s="17"/>
      <c r="D231" s="17"/>
      <c r="E231" s="17"/>
      <c r="F231" s="17"/>
      <c r="G231" s="17"/>
      <c r="H231" s="17"/>
      <c r="I231" s="16"/>
      <c r="J231" s="17"/>
      <c r="K231" s="17"/>
      <c r="L231" s="17"/>
      <c r="M231" s="17"/>
      <c r="N231" s="16"/>
      <c r="O231" s="17"/>
      <c r="P231" s="17"/>
      <c r="Q231" s="17"/>
      <c r="R231" s="17"/>
      <c r="S231" s="17"/>
      <c r="T231" s="17"/>
      <c r="U231" s="17"/>
      <c r="V231" s="16"/>
      <c r="W231" s="17"/>
      <c r="X231" s="17"/>
      <c r="Y231" s="17"/>
      <c r="Z231" s="17"/>
      <c r="AA231" s="16"/>
      <c r="AB231" s="17"/>
      <c r="AC231" s="17"/>
      <c r="AD231" s="17"/>
      <c r="AE231" s="17"/>
      <c r="AF231" s="17"/>
      <c r="AG231" s="17"/>
      <c r="AH231" s="17"/>
      <c r="AI231" s="16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/>
      <c r="BU231" s="17"/>
      <c r="BV231" s="17"/>
      <c r="BW231" s="17"/>
      <c r="BX231" s="17"/>
      <c r="BY231" s="17"/>
      <c r="BZ231" s="17"/>
      <c r="CA231" s="17"/>
      <c r="CB231" s="17"/>
      <c r="CC231" s="17"/>
      <c r="CD231" s="17"/>
      <c r="CE231" s="17"/>
      <c r="CF231" s="17"/>
      <c r="CG231" s="17"/>
      <c r="CH231" s="17"/>
      <c r="CI231" s="17"/>
      <c r="CJ231" s="17"/>
      <c r="CK231" s="17"/>
      <c r="CL231" s="17"/>
      <c r="CM231" s="17"/>
      <c r="CN231" s="17"/>
      <c r="CO231" s="17"/>
      <c r="CP231" s="17"/>
      <c r="CQ231" s="17"/>
      <c r="CR231" s="17"/>
      <c r="CS231" s="17"/>
      <c r="CT231" s="17"/>
      <c r="CU231" s="17"/>
      <c r="CV231" s="17"/>
      <c r="CW231" s="17"/>
      <c r="CX231" s="17"/>
      <c r="CY231" s="17"/>
      <c r="CZ231" s="17"/>
      <c r="DA231" s="17"/>
      <c r="DB231" s="17"/>
      <c r="DC231" s="17"/>
      <c r="DD231" s="17"/>
      <c r="DE231" s="17"/>
      <c r="DF231" s="17"/>
      <c r="DG231" s="17"/>
      <c r="DH231" s="17"/>
      <c r="DI231" s="17"/>
      <c r="DJ231" s="17"/>
      <c r="DK231" s="17"/>
      <c r="DL231" s="17"/>
      <c r="DM231" s="17"/>
      <c r="DN231" s="17"/>
      <c r="DO231" s="17"/>
      <c r="DP231" s="17"/>
      <c r="DQ231" s="17"/>
      <c r="DR231" s="17"/>
      <c r="DS231" s="17"/>
      <c r="DT231" s="17"/>
      <c r="DU231" s="17"/>
      <c r="DV231" s="17"/>
      <c r="DW231" s="17"/>
      <c r="DX231" s="17"/>
      <c r="DY231" s="17"/>
      <c r="DZ231" s="17"/>
      <c r="EA231" s="17"/>
      <c r="EB231" s="17"/>
      <c r="EC231" s="17"/>
      <c r="ED231" s="17"/>
      <c r="EE231" s="17"/>
      <c r="EF231" s="17"/>
      <c r="EG231" s="17"/>
      <c r="EH231" s="17"/>
      <c r="EI231" s="17"/>
      <c r="EJ231" s="17"/>
      <c r="EK231" s="17"/>
      <c r="EL231" s="17"/>
      <c r="EM231" s="17"/>
      <c r="EN231" s="17"/>
      <c r="EO231" s="17"/>
      <c r="EP231" s="17"/>
      <c r="EQ231" s="17"/>
      <c r="ER231" s="17"/>
      <c r="ES231" s="17"/>
      <c r="ET231" s="17"/>
      <c r="EU231" s="17"/>
      <c r="EV231" s="17"/>
      <c r="EW231" s="17"/>
      <c r="EX231" s="17"/>
      <c r="EY231" s="17"/>
      <c r="EZ231" s="17"/>
      <c r="FA231" s="17"/>
      <c r="FB231" s="17"/>
      <c r="FC231" s="17"/>
      <c r="FD231" s="17"/>
      <c r="FE231" s="17"/>
      <c r="FF231" s="17"/>
      <c r="FG231" s="17"/>
      <c r="FH231" s="17"/>
      <c r="FI231" s="17"/>
      <c r="FJ231" s="17"/>
      <c r="FK231" s="17"/>
      <c r="FL231" s="17"/>
      <c r="FM231" s="17"/>
      <c r="FN231" s="17"/>
      <c r="FO231" s="17"/>
      <c r="FP231" s="17"/>
      <c r="FQ231" s="17"/>
      <c r="FR231" s="17"/>
      <c r="FS231" s="17"/>
      <c r="FT231" s="17"/>
    </row>
    <row r="232" spans="1:176">
      <c r="A232" s="16"/>
      <c r="B232" s="17"/>
      <c r="C232" s="17"/>
      <c r="D232" s="17"/>
      <c r="E232" s="17"/>
      <c r="F232" s="17"/>
      <c r="G232" s="17"/>
      <c r="H232" s="17"/>
      <c r="I232" s="16"/>
      <c r="J232" s="17"/>
      <c r="K232" s="17"/>
      <c r="L232" s="17"/>
      <c r="M232" s="17"/>
      <c r="N232" s="16"/>
      <c r="O232" s="17"/>
      <c r="P232" s="17"/>
      <c r="Q232" s="17"/>
      <c r="R232" s="17"/>
      <c r="S232" s="17"/>
      <c r="T232" s="17"/>
      <c r="U232" s="17"/>
      <c r="V232" s="16"/>
      <c r="W232" s="17"/>
      <c r="X232" s="17"/>
      <c r="Y232" s="17"/>
      <c r="Z232" s="17"/>
      <c r="AA232" s="16"/>
      <c r="AB232" s="17"/>
      <c r="AC232" s="17"/>
      <c r="AD232" s="17"/>
      <c r="AE232" s="17"/>
      <c r="AF232" s="17"/>
      <c r="AG232" s="17"/>
      <c r="AH232" s="17"/>
      <c r="AI232" s="16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/>
      <c r="BV232" s="17"/>
      <c r="BW232" s="17"/>
      <c r="BX232" s="17"/>
      <c r="BY232" s="17"/>
      <c r="BZ232" s="17"/>
      <c r="CA232" s="17"/>
      <c r="CB232" s="17"/>
      <c r="CC232" s="17"/>
      <c r="CD232" s="17"/>
      <c r="CE232" s="17"/>
      <c r="CF232" s="17"/>
      <c r="CG232" s="17"/>
      <c r="CH232" s="17"/>
      <c r="CI232" s="17"/>
      <c r="CJ232" s="17"/>
      <c r="CK232" s="17"/>
      <c r="CL232" s="17"/>
      <c r="CM232" s="17"/>
      <c r="CN232" s="17"/>
      <c r="CO232" s="17"/>
      <c r="CP232" s="17"/>
      <c r="CQ232" s="17"/>
      <c r="CR232" s="17"/>
      <c r="CS232" s="17"/>
      <c r="CT232" s="17"/>
      <c r="CU232" s="17"/>
      <c r="CV232" s="17"/>
      <c r="CW232" s="17"/>
      <c r="CX232" s="17"/>
      <c r="CY232" s="17"/>
      <c r="CZ232" s="17"/>
      <c r="DA232" s="17"/>
      <c r="DB232" s="17"/>
      <c r="DC232" s="17"/>
      <c r="DD232" s="17"/>
      <c r="DE232" s="17"/>
      <c r="DF232" s="17"/>
      <c r="DG232" s="17"/>
      <c r="DH232" s="17"/>
      <c r="DI232" s="17"/>
      <c r="DJ232" s="17"/>
      <c r="DK232" s="17"/>
      <c r="DL232" s="17"/>
      <c r="DM232" s="17"/>
      <c r="DN232" s="17"/>
      <c r="DO232" s="17"/>
      <c r="DP232" s="17"/>
      <c r="DQ232" s="17"/>
      <c r="DR232" s="17"/>
      <c r="DS232" s="17"/>
      <c r="DT232" s="17"/>
      <c r="DU232" s="17"/>
      <c r="DV232" s="17"/>
      <c r="DW232" s="17"/>
      <c r="DX232" s="17"/>
      <c r="DY232" s="17"/>
      <c r="DZ232" s="17"/>
      <c r="EA232" s="17"/>
      <c r="EB232" s="17"/>
      <c r="EC232" s="17"/>
      <c r="ED232" s="17"/>
      <c r="EE232" s="17"/>
      <c r="EF232" s="17"/>
      <c r="EG232" s="17"/>
      <c r="EH232" s="17"/>
      <c r="EI232" s="17"/>
      <c r="EJ232" s="17"/>
      <c r="EK232" s="17"/>
      <c r="EL232" s="17"/>
      <c r="EM232" s="17"/>
      <c r="EN232" s="17"/>
      <c r="EO232" s="17"/>
      <c r="EP232" s="17"/>
      <c r="EQ232" s="17"/>
      <c r="ER232" s="17"/>
      <c r="ES232" s="17"/>
      <c r="ET232" s="17"/>
      <c r="EU232" s="17"/>
      <c r="EV232" s="17"/>
      <c r="EW232" s="17"/>
      <c r="EX232" s="17"/>
      <c r="EY232" s="17"/>
      <c r="EZ232" s="17"/>
      <c r="FA232" s="17"/>
      <c r="FB232" s="17"/>
      <c r="FC232" s="17"/>
      <c r="FD232" s="17"/>
      <c r="FE232" s="17"/>
      <c r="FF232" s="17"/>
      <c r="FG232" s="17"/>
      <c r="FH232" s="17"/>
      <c r="FI232" s="17"/>
      <c r="FJ232" s="17"/>
      <c r="FK232" s="17"/>
      <c r="FL232" s="17"/>
      <c r="FM232" s="17"/>
      <c r="FN232" s="17"/>
      <c r="FO232" s="17"/>
      <c r="FP232" s="17"/>
      <c r="FQ232" s="17"/>
      <c r="FR232" s="17"/>
      <c r="FS232" s="17"/>
      <c r="FT232" s="17"/>
    </row>
    <row r="233" spans="1:176">
      <c r="A233" s="16"/>
      <c r="B233" s="17"/>
      <c r="C233" s="17"/>
      <c r="D233" s="17"/>
      <c r="E233" s="17"/>
      <c r="F233" s="17"/>
      <c r="G233" s="17"/>
      <c r="H233" s="17"/>
      <c r="I233" s="16"/>
      <c r="J233" s="17"/>
      <c r="K233" s="17"/>
      <c r="L233" s="17"/>
      <c r="M233" s="17"/>
      <c r="N233" s="16"/>
      <c r="O233" s="17"/>
      <c r="P233" s="17"/>
      <c r="Q233" s="17"/>
      <c r="R233" s="17"/>
      <c r="S233" s="17"/>
      <c r="T233" s="17"/>
      <c r="U233" s="17"/>
      <c r="V233" s="16"/>
      <c r="W233" s="17"/>
      <c r="X233" s="17"/>
      <c r="Y233" s="17"/>
      <c r="Z233" s="17"/>
      <c r="AA233" s="16"/>
      <c r="AB233" s="17"/>
      <c r="AC233" s="17"/>
      <c r="AD233" s="17"/>
      <c r="AE233" s="17"/>
      <c r="AF233" s="17"/>
      <c r="AG233" s="17"/>
      <c r="AH233" s="17"/>
      <c r="AI233" s="16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/>
      <c r="BW233" s="17"/>
      <c r="BX233" s="17"/>
      <c r="BY233" s="17"/>
      <c r="BZ233" s="17"/>
      <c r="CA233" s="17"/>
      <c r="CB233" s="17"/>
      <c r="CC233" s="17"/>
      <c r="CD233" s="17"/>
      <c r="CE233" s="17"/>
      <c r="CF233" s="17"/>
      <c r="CG233" s="17"/>
      <c r="CH233" s="17"/>
      <c r="CI233" s="17"/>
      <c r="CJ233" s="17"/>
      <c r="CK233" s="17"/>
      <c r="CL233" s="17"/>
      <c r="CM233" s="17"/>
      <c r="CN233" s="17"/>
      <c r="CO233" s="17"/>
      <c r="CP233" s="17"/>
      <c r="CQ233" s="17"/>
      <c r="CR233" s="17"/>
      <c r="CS233" s="17"/>
      <c r="CT233" s="17"/>
      <c r="CU233" s="17"/>
      <c r="CV233" s="17"/>
      <c r="CW233" s="17"/>
      <c r="CX233" s="17"/>
      <c r="CY233" s="17"/>
      <c r="CZ233" s="17"/>
      <c r="DA233" s="17"/>
      <c r="DB233" s="17"/>
      <c r="DC233" s="17"/>
      <c r="DD233" s="17"/>
      <c r="DE233" s="17"/>
      <c r="DF233" s="17"/>
      <c r="DG233" s="17"/>
      <c r="DH233" s="17"/>
      <c r="DI233" s="17"/>
      <c r="DJ233" s="17"/>
      <c r="DK233" s="17"/>
      <c r="DL233" s="17"/>
      <c r="DM233" s="17"/>
      <c r="DN233" s="17"/>
      <c r="DO233" s="17"/>
      <c r="DP233" s="17"/>
      <c r="DQ233" s="17"/>
      <c r="DR233" s="17"/>
      <c r="DS233" s="17"/>
      <c r="DT233" s="17"/>
      <c r="DU233" s="17"/>
      <c r="DV233" s="17"/>
      <c r="DW233" s="17"/>
      <c r="DX233" s="17"/>
      <c r="DY233" s="17"/>
      <c r="DZ233" s="17"/>
      <c r="EA233" s="17"/>
      <c r="EB233" s="17"/>
      <c r="EC233" s="17"/>
      <c r="ED233" s="17"/>
      <c r="EE233" s="17"/>
      <c r="EF233" s="17"/>
      <c r="EG233" s="17"/>
      <c r="EH233" s="17"/>
      <c r="EI233" s="17"/>
      <c r="EJ233" s="17"/>
      <c r="EK233" s="17"/>
      <c r="EL233" s="17"/>
      <c r="EM233" s="17"/>
      <c r="EN233" s="17"/>
      <c r="EO233" s="17"/>
      <c r="EP233" s="17"/>
      <c r="EQ233" s="17"/>
      <c r="ER233" s="17"/>
      <c r="ES233" s="17"/>
      <c r="ET233" s="17"/>
      <c r="EU233" s="17"/>
      <c r="EV233" s="17"/>
      <c r="EW233" s="17"/>
      <c r="EX233" s="17"/>
      <c r="EY233" s="17"/>
      <c r="EZ233" s="17"/>
      <c r="FA233" s="17"/>
      <c r="FB233" s="17"/>
      <c r="FC233" s="17"/>
      <c r="FD233" s="17"/>
      <c r="FE233" s="17"/>
      <c r="FF233" s="17"/>
      <c r="FG233" s="17"/>
      <c r="FH233" s="17"/>
      <c r="FI233" s="17"/>
      <c r="FJ233" s="17"/>
      <c r="FK233" s="17"/>
      <c r="FL233" s="17"/>
      <c r="FM233" s="17"/>
      <c r="FN233" s="17"/>
      <c r="FO233" s="17"/>
      <c r="FP233" s="17"/>
      <c r="FQ233" s="17"/>
      <c r="FR233" s="17"/>
      <c r="FS233" s="17"/>
      <c r="FT233" s="17"/>
    </row>
    <row r="234" spans="1:176">
      <c r="A234" s="16"/>
      <c r="B234" s="17"/>
      <c r="C234" s="17"/>
      <c r="D234" s="17"/>
      <c r="E234" s="17"/>
      <c r="F234" s="17"/>
      <c r="G234" s="17"/>
      <c r="H234" s="17"/>
      <c r="I234" s="16"/>
      <c r="J234" s="17"/>
      <c r="K234" s="17"/>
      <c r="L234" s="17"/>
      <c r="M234" s="17"/>
      <c r="N234" s="16"/>
      <c r="O234" s="17"/>
      <c r="P234" s="17"/>
      <c r="Q234" s="17"/>
      <c r="R234" s="17"/>
      <c r="S234" s="17"/>
      <c r="T234" s="17"/>
      <c r="U234" s="17"/>
      <c r="V234" s="16"/>
      <c r="W234" s="17"/>
      <c r="X234" s="17"/>
      <c r="Y234" s="17"/>
      <c r="Z234" s="17"/>
      <c r="AA234" s="16"/>
      <c r="AB234" s="17"/>
      <c r="AC234" s="17"/>
      <c r="AD234" s="17"/>
      <c r="AE234" s="17"/>
      <c r="AF234" s="17"/>
      <c r="AG234" s="17"/>
      <c r="AH234" s="17"/>
      <c r="AI234" s="16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/>
      <c r="BX234" s="17"/>
      <c r="BY234" s="17"/>
      <c r="BZ234" s="17"/>
      <c r="CA234" s="17"/>
      <c r="CB234" s="17"/>
      <c r="CC234" s="17"/>
      <c r="CD234" s="17"/>
      <c r="CE234" s="17"/>
      <c r="CF234" s="17"/>
      <c r="CG234" s="17"/>
      <c r="CH234" s="17"/>
      <c r="CI234" s="17"/>
      <c r="CJ234" s="17"/>
      <c r="CK234" s="17"/>
      <c r="CL234" s="17"/>
      <c r="CM234" s="17"/>
      <c r="CN234" s="17"/>
      <c r="CO234" s="17"/>
      <c r="CP234" s="17"/>
      <c r="CQ234" s="17"/>
      <c r="CR234" s="17"/>
      <c r="CS234" s="17"/>
      <c r="CT234" s="17"/>
      <c r="CU234" s="17"/>
      <c r="CV234" s="17"/>
      <c r="CW234" s="17"/>
      <c r="CX234" s="17"/>
      <c r="CY234" s="17"/>
      <c r="CZ234" s="17"/>
      <c r="DA234" s="17"/>
      <c r="DB234" s="17"/>
      <c r="DC234" s="17"/>
      <c r="DD234" s="17"/>
      <c r="DE234" s="17"/>
      <c r="DF234" s="17"/>
      <c r="DG234" s="17"/>
      <c r="DH234" s="17"/>
      <c r="DI234" s="17"/>
      <c r="DJ234" s="17"/>
      <c r="DK234" s="17"/>
      <c r="DL234" s="17"/>
      <c r="DM234" s="17"/>
      <c r="DN234" s="17"/>
      <c r="DO234" s="17"/>
      <c r="DP234" s="17"/>
      <c r="DQ234" s="17"/>
      <c r="DR234" s="17"/>
      <c r="DS234" s="17"/>
      <c r="DT234" s="17"/>
      <c r="DU234" s="17"/>
      <c r="DV234" s="17"/>
      <c r="DW234" s="17"/>
      <c r="DX234" s="17"/>
      <c r="DY234" s="17"/>
      <c r="DZ234" s="17"/>
      <c r="EA234" s="17"/>
      <c r="EB234" s="17"/>
      <c r="EC234" s="17"/>
      <c r="ED234" s="17"/>
      <c r="EE234" s="17"/>
      <c r="EF234" s="17"/>
      <c r="EG234" s="17"/>
      <c r="EH234" s="17"/>
      <c r="EI234" s="17"/>
      <c r="EJ234" s="17"/>
      <c r="EK234" s="17"/>
      <c r="EL234" s="17"/>
      <c r="EM234" s="17"/>
      <c r="EN234" s="17"/>
      <c r="EO234" s="17"/>
      <c r="EP234" s="17"/>
      <c r="EQ234" s="17"/>
      <c r="ER234" s="17"/>
      <c r="ES234" s="17"/>
      <c r="ET234" s="17"/>
      <c r="EU234" s="17"/>
      <c r="EV234" s="17"/>
      <c r="EW234" s="17"/>
      <c r="EX234" s="17"/>
      <c r="EY234" s="17"/>
      <c r="EZ234" s="17"/>
      <c r="FA234" s="17"/>
      <c r="FB234" s="17"/>
      <c r="FC234" s="17"/>
      <c r="FD234" s="17"/>
      <c r="FE234" s="17"/>
      <c r="FF234" s="17"/>
      <c r="FG234" s="17"/>
      <c r="FH234" s="17"/>
      <c r="FI234" s="17"/>
      <c r="FJ234" s="17"/>
      <c r="FK234" s="17"/>
      <c r="FL234" s="17"/>
      <c r="FM234" s="17"/>
      <c r="FN234" s="17"/>
      <c r="FO234" s="17"/>
      <c r="FP234" s="17"/>
      <c r="FQ234" s="17"/>
      <c r="FR234" s="17"/>
      <c r="FS234" s="17"/>
      <c r="FT234" s="17"/>
    </row>
    <row r="235" spans="1:176" s="340" customFormat="1">
      <c r="A235" s="16"/>
      <c r="B235" s="17"/>
      <c r="C235" s="17"/>
      <c r="D235" s="17"/>
      <c r="E235" s="17"/>
      <c r="F235" s="17"/>
      <c r="G235" s="17"/>
      <c r="H235" s="17"/>
      <c r="I235" s="16"/>
      <c r="J235" s="17"/>
      <c r="K235" s="17"/>
      <c r="L235" s="17"/>
      <c r="M235" s="17"/>
      <c r="N235" s="16"/>
      <c r="O235" s="17"/>
      <c r="P235" s="17"/>
      <c r="Q235" s="17"/>
      <c r="R235" s="17"/>
      <c r="S235" s="17"/>
      <c r="T235" s="17"/>
      <c r="U235" s="17"/>
      <c r="V235" s="16"/>
      <c r="W235" s="17"/>
      <c r="X235" s="17"/>
      <c r="Y235" s="17"/>
      <c r="Z235" s="17"/>
      <c r="AA235" s="16"/>
      <c r="AB235" s="17"/>
      <c r="AC235" s="17"/>
      <c r="AD235" s="17"/>
      <c r="AE235" s="17"/>
      <c r="AF235" s="17"/>
      <c r="AG235" s="17"/>
      <c r="AH235" s="17"/>
      <c r="AI235" s="16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/>
      <c r="BY235" s="17"/>
      <c r="BZ235" s="17"/>
      <c r="CA235" s="17"/>
      <c r="CB235" s="17"/>
      <c r="CC235" s="17"/>
      <c r="CD235" s="17"/>
      <c r="CE235" s="17"/>
      <c r="CF235" s="17"/>
      <c r="CG235" s="17"/>
      <c r="CH235" s="17"/>
      <c r="CI235" s="17"/>
      <c r="CJ235" s="17"/>
      <c r="CK235" s="17"/>
      <c r="CL235" s="17"/>
      <c r="CM235" s="17"/>
      <c r="CN235" s="17"/>
      <c r="CO235" s="17"/>
      <c r="CP235" s="17"/>
      <c r="CQ235" s="17"/>
      <c r="CR235" s="17"/>
      <c r="CS235" s="17"/>
      <c r="CT235" s="17"/>
      <c r="CU235" s="17"/>
      <c r="CV235" s="17"/>
      <c r="CW235" s="17"/>
      <c r="CX235" s="17"/>
      <c r="CY235" s="17"/>
      <c r="CZ235" s="17"/>
      <c r="DA235" s="17"/>
      <c r="DB235" s="17"/>
      <c r="DC235" s="17"/>
      <c r="DD235" s="17"/>
      <c r="DE235" s="17"/>
      <c r="DF235" s="17"/>
      <c r="DG235" s="17"/>
      <c r="DH235" s="17"/>
      <c r="DI235" s="17"/>
      <c r="DJ235" s="17"/>
      <c r="DK235" s="17"/>
      <c r="DL235" s="17"/>
      <c r="DM235" s="17"/>
      <c r="DN235" s="17"/>
      <c r="DO235" s="17"/>
      <c r="DP235" s="17"/>
      <c r="DQ235" s="17"/>
      <c r="DR235" s="17"/>
      <c r="DS235" s="17"/>
      <c r="DT235" s="17"/>
      <c r="DU235" s="17"/>
      <c r="DV235" s="17"/>
      <c r="DW235" s="17"/>
      <c r="DX235" s="17"/>
      <c r="DY235" s="17"/>
      <c r="DZ235" s="17"/>
      <c r="EA235" s="17"/>
      <c r="EB235" s="17"/>
      <c r="EC235" s="17"/>
      <c r="ED235" s="17"/>
      <c r="EE235" s="17"/>
      <c r="EF235" s="17"/>
      <c r="EG235" s="17"/>
      <c r="EH235" s="17"/>
      <c r="EI235" s="17"/>
      <c r="EJ235" s="17"/>
      <c r="EK235" s="17"/>
      <c r="EL235" s="17"/>
      <c r="EM235" s="17"/>
      <c r="EN235" s="17"/>
      <c r="EO235" s="17"/>
      <c r="EP235" s="17"/>
      <c r="EQ235" s="17"/>
      <c r="ER235" s="17"/>
      <c r="ES235" s="17"/>
      <c r="ET235" s="17"/>
      <c r="EU235" s="17"/>
      <c r="EV235" s="17"/>
      <c r="EW235" s="17"/>
      <c r="EX235" s="17"/>
      <c r="EY235" s="17"/>
      <c r="EZ235" s="17"/>
      <c r="FA235" s="17"/>
      <c r="FB235" s="17"/>
      <c r="FC235" s="17"/>
      <c r="FD235" s="17"/>
      <c r="FE235" s="17"/>
      <c r="FF235" s="17"/>
      <c r="FG235" s="17"/>
      <c r="FH235" s="17"/>
      <c r="FI235" s="17"/>
      <c r="FJ235" s="17"/>
      <c r="FK235" s="17"/>
      <c r="FL235" s="17"/>
      <c r="FM235" s="17"/>
      <c r="FN235" s="17"/>
      <c r="FO235" s="17"/>
      <c r="FP235" s="17"/>
      <c r="FQ235" s="17"/>
      <c r="FR235" s="17"/>
      <c r="FS235" s="17"/>
      <c r="FT235" s="17"/>
    </row>
    <row r="236" spans="1:176">
      <c r="A236" s="16"/>
      <c r="B236" s="17"/>
      <c r="C236" s="17"/>
      <c r="D236" s="17"/>
      <c r="E236" s="17"/>
      <c r="F236" s="17"/>
      <c r="G236" s="17"/>
      <c r="H236" s="17"/>
      <c r="I236" s="16"/>
      <c r="J236" s="17"/>
      <c r="K236" s="17"/>
      <c r="L236" s="17"/>
      <c r="M236" s="17"/>
      <c r="N236" s="16"/>
      <c r="O236" s="17"/>
      <c r="P236" s="17"/>
      <c r="Q236" s="17"/>
      <c r="R236" s="17"/>
      <c r="S236" s="17"/>
      <c r="T236" s="17"/>
      <c r="U236" s="17"/>
      <c r="V236" s="16"/>
      <c r="W236" s="17"/>
      <c r="X236" s="17"/>
      <c r="Y236" s="17"/>
      <c r="Z236" s="17"/>
      <c r="AA236" s="16"/>
      <c r="AB236" s="17"/>
      <c r="AC236" s="17"/>
      <c r="AD236" s="17"/>
      <c r="AE236" s="17"/>
      <c r="AF236" s="17"/>
      <c r="AG236" s="17"/>
      <c r="AH236" s="17"/>
      <c r="AI236" s="16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/>
      <c r="BZ236" s="17"/>
      <c r="CA236" s="17"/>
      <c r="CB236" s="17"/>
      <c r="CC236" s="17"/>
      <c r="CD236" s="17"/>
      <c r="CE236" s="17"/>
      <c r="CF236" s="17"/>
      <c r="CG236" s="17"/>
      <c r="CH236" s="17"/>
      <c r="CI236" s="17"/>
      <c r="CJ236" s="17"/>
      <c r="CK236" s="17"/>
      <c r="CL236" s="17"/>
      <c r="CM236" s="17"/>
      <c r="CN236" s="17"/>
      <c r="CO236" s="17"/>
      <c r="CP236" s="17"/>
      <c r="CQ236" s="17"/>
      <c r="CR236" s="17"/>
      <c r="CS236" s="17"/>
      <c r="CT236" s="17"/>
      <c r="CU236" s="17"/>
      <c r="CV236" s="17"/>
      <c r="CW236" s="17"/>
      <c r="CX236" s="17"/>
      <c r="CY236" s="17"/>
      <c r="CZ236" s="17"/>
      <c r="DA236" s="17"/>
      <c r="DB236" s="17"/>
      <c r="DC236" s="17"/>
      <c r="DD236" s="17"/>
      <c r="DE236" s="17"/>
      <c r="DF236" s="17"/>
      <c r="DG236" s="17"/>
      <c r="DH236" s="17"/>
      <c r="DI236" s="17"/>
      <c r="DJ236" s="17"/>
      <c r="DK236" s="17"/>
      <c r="DL236" s="17"/>
      <c r="DM236" s="17"/>
      <c r="DN236" s="17"/>
      <c r="DO236" s="17"/>
      <c r="DP236" s="17"/>
      <c r="DQ236" s="17"/>
      <c r="DR236" s="17"/>
      <c r="DS236" s="17"/>
      <c r="DT236" s="17"/>
      <c r="DU236" s="17"/>
      <c r="DV236" s="17"/>
      <c r="DW236" s="17"/>
      <c r="DX236" s="17"/>
      <c r="DY236" s="17"/>
      <c r="DZ236" s="17"/>
      <c r="EA236" s="17"/>
      <c r="EB236" s="17"/>
      <c r="EC236" s="17"/>
      <c r="ED236" s="17"/>
      <c r="EE236" s="17"/>
      <c r="EF236" s="17"/>
      <c r="EG236" s="17"/>
      <c r="EH236" s="17"/>
      <c r="EI236" s="17"/>
      <c r="EJ236" s="17"/>
      <c r="EK236" s="17"/>
      <c r="EL236" s="17"/>
      <c r="EM236" s="17"/>
      <c r="EN236" s="17"/>
      <c r="EO236" s="17"/>
      <c r="EP236" s="17"/>
      <c r="EQ236" s="17"/>
      <c r="ER236" s="17"/>
      <c r="ES236" s="17"/>
      <c r="ET236" s="17"/>
      <c r="EU236" s="17"/>
      <c r="EV236" s="17"/>
      <c r="EW236" s="17"/>
      <c r="EX236" s="17"/>
      <c r="EY236" s="17"/>
      <c r="EZ236" s="17"/>
      <c r="FA236" s="17"/>
      <c r="FB236" s="17"/>
      <c r="FC236" s="17"/>
      <c r="FD236" s="17"/>
      <c r="FE236" s="17"/>
      <c r="FF236" s="17"/>
      <c r="FG236" s="17"/>
      <c r="FH236" s="17"/>
      <c r="FI236" s="17"/>
      <c r="FJ236" s="17"/>
      <c r="FK236" s="17"/>
      <c r="FL236" s="17"/>
      <c r="FM236" s="17"/>
      <c r="FN236" s="17"/>
      <c r="FO236" s="17"/>
      <c r="FP236" s="17"/>
      <c r="FQ236" s="17"/>
      <c r="FR236" s="17"/>
      <c r="FS236" s="17"/>
      <c r="FT236" s="17"/>
    </row>
    <row r="237" spans="1:176">
      <c r="A237" s="16"/>
      <c r="B237" s="17"/>
      <c r="C237" s="17"/>
      <c r="D237" s="17"/>
      <c r="E237" s="17"/>
      <c r="F237" s="17"/>
      <c r="G237" s="17"/>
      <c r="H237" s="17"/>
      <c r="I237" s="16"/>
      <c r="J237" s="17"/>
      <c r="K237" s="17"/>
      <c r="L237" s="17"/>
      <c r="M237" s="17"/>
      <c r="N237" s="16"/>
      <c r="O237" s="17"/>
      <c r="P237" s="17"/>
      <c r="Q237" s="17"/>
      <c r="R237" s="17"/>
      <c r="S237" s="17"/>
      <c r="T237" s="17"/>
      <c r="U237" s="17"/>
      <c r="V237" s="16"/>
      <c r="W237" s="17"/>
      <c r="X237" s="17"/>
      <c r="Y237" s="17"/>
      <c r="Z237" s="17"/>
      <c r="AA237" s="16"/>
      <c r="AB237" s="17"/>
      <c r="AC237" s="17"/>
      <c r="AD237" s="17"/>
      <c r="AE237" s="17"/>
      <c r="AF237" s="17"/>
      <c r="AG237" s="17"/>
      <c r="AH237" s="17"/>
      <c r="AI237" s="16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/>
      <c r="CA237" s="17"/>
      <c r="CB237" s="17"/>
      <c r="CC237" s="17"/>
      <c r="CD237" s="17"/>
      <c r="CE237" s="17"/>
      <c r="CF237" s="17"/>
      <c r="CG237" s="17"/>
      <c r="CH237" s="17"/>
      <c r="CI237" s="17"/>
      <c r="CJ237" s="17"/>
      <c r="CK237" s="17"/>
      <c r="CL237" s="17"/>
      <c r="CM237" s="17"/>
      <c r="CN237" s="17"/>
      <c r="CO237" s="17"/>
      <c r="CP237" s="17"/>
      <c r="CQ237" s="17"/>
      <c r="CR237" s="17"/>
      <c r="CS237" s="17"/>
      <c r="CT237" s="17"/>
      <c r="CU237" s="17"/>
      <c r="CV237" s="17"/>
      <c r="CW237" s="17"/>
      <c r="CX237" s="17"/>
      <c r="CY237" s="17"/>
      <c r="CZ237" s="17"/>
      <c r="DA237" s="17"/>
      <c r="DB237" s="17"/>
      <c r="DC237" s="17"/>
      <c r="DD237" s="17"/>
      <c r="DE237" s="17"/>
      <c r="DF237" s="17"/>
      <c r="DG237" s="17"/>
      <c r="DH237" s="17"/>
      <c r="DI237" s="17"/>
      <c r="DJ237" s="17"/>
      <c r="DK237" s="17"/>
      <c r="DL237" s="17"/>
      <c r="DM237" s="17"/>
      <c r="DN237" s="17"/>
      <c r="DO237" s="17"/>
      <c r="DP237" s="17"/>
      <c r="DQ237" s="17"/>
      <c r="DR237" s="17"/>
      <c r="DS237" s="17"/>
      <c r="DT237" s="17"/>
      <c r="DU237" s="17"/>
      <c r="DV237" s="17"/>
      <c r="DW237" s="17"/>
      <c r="DX237" s="17"/>
      <c r="DY237" s="17"/>
      <c r="DZ237" s="17"/>
      <c r="EA237" s="17"/>
      <c r="EB237" s="17"/>
      <c r="EC237" s="17"/>
      <c r="ED237" s="17"/>
      <c r="EE237" s="17"/>
      <c r="EF237" s="17"/>
      <c r="EG237" s="17"/>
      <c r="EH237" s="17"/>
      <c r="EI237" s="17"/>
      <c r="EJ237" s="17"/>
      <c r="EK237" s="17"/>
      <c r="EL237" s="17"/>
      <c r="EM237" s="17"/>
      <c r="EN237" s="17"/>
      <c r="EO237" s="17"/>
      <c r="EP237" s="17"/>
      <c r="EQ237" s="17"/>
      <c r="ER237" s="17"/>
      <c r="ES237" s="17"/>
      <c r="ET237" s="17"/>
      <c r="EU237" s="17"/>
      <c r="EV237" s="17"/>
      <c r="EW237" s="17"/>
      <c r="EX237" s="17"/>
      <c r="EY237" s="17"/>
      <c r="EZ237" s="17"/>
      <c r="FA237" s="17"/>
      <c r="FB237" s="17"/>
      <c r="FC237" s="17"/>
      <c r="FD237" s="17"/>
      <c r="FE237" s="17"/>
      <c r="FF237" s="17"/>
      <c r="FG237" s="17"/>
      <c r="FH237" s="17"/>
      <c r="FI237" s="17"/>
      <c r="FJ237" s="17"/>
      <c r="FK237" s="17"/>
      <c r="FL237" s="17"/>
      <c r="FM237" s="17"/>
      <c r="FN237" s="17"/>
      <c r="FO237" s="17"/>
      <c r="FP237" s="17"/>
      <c r="FQ237" s="17"/>
      <c r="FR237" s="17"/>
      <c r="FS237" s="17"/>
      <c r="FT237" s="17"/>
    </row>
    <row r="238" spans="1:176">
      <c r="A238" s="16"/>
      <c r="B238" s="17"/>
      <c r="C238" s="17"/>
      <c r="D238" s="17"/>
      <c r="E238" s="17"/>
      <c r="F238" s="17"/>
      <c r="G238" s="17"/>
      <c r="H238" s="17"/>
      <c r="I238" s="16"/>
      <c r="J238" s="17"/>
      <c r="K238" s="17"/>
      <c r="L238" s="17"/>
      <c r="M238" s="17"/>
      <c r="N238" s="16"/>
      <c r="O238" s="17"/>
      <c r="P238" s="17"/>
      <c r="Q238" s="17"/>
      <c r="R238" s="17"/>
      <c r="S238" s="17"/>
      <c r="T238" s="17"/>
      <c r="U238" s="17"/>
      <c r="V238" s="16"/>
      <c r="W238" s="17"/>
      <c r="X238" s="17"/>
      <c r="Y238" s="17"/>
      <c r="Z238" s="17"/>
      <c r="AA238" s="16"/>
      <c r="AB238" s="17"/>
      <c r="AC238" s="17"/>
      <c r="AD238" s="17"/>
      <c r="AE238" s="17"/>
      <c r="AF238" s="17"/>
      <c r="AG238" s="17"/>
      <c r="AH238" s="17"/>
      <c r="AI238" s="16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/>
      <c r="CB238" s="17"/>
      <c r="CC238" s="17"/>
      <c r="CD238" s="17"/>
      <c r="CE238" s="17"/>
      <c r="CF238" s="17"/>
      <c r="CG238" s="17"/>
      <c r="CH238" s="17"/>
      <c r="CI238" s="17"/>
      <c r="CJ238" s="17"/>
      <c r="CK238" s="17"/>
      <c r="CL238" s="17"/>
      <c r="CM238" s="17"/>
      <c r="CN238" s="17"/>
      <c r="CO238" s="17"/>
      <c r="CP238" s="17"/>
      <c r="CQ238" s="17"/>
      <c r="CR238" s="17"/>
      <c r="CS238" s="17"/>
      <c r="CT238" s="17"/>
      <c r="CU238" s="17"/>
      <c r="CV238" s="17"/>
      <c r="CW238" s="17"/>
      <c r="CX238" s="17"/>
      <c r="CY238" s="17"/>
      <c r="CZ238" s="17"/>
      <c r="DA238" s="17"/>
      <c r="DB238" s="17"/>
      <c r="DC238" s="17"/>
      <c r="DD238" s="17"/>
      <c r="DE238" s="17"/>
      <c r="DF238" s="17"/>
      <c r="DG238" s="17"/>
      <c r="DH238" s="17"/>
      <c r="DI238" s="17"/>
      <c r="DJ238" s="17"/>
      <c r="DK238" s="17"/>
      <c r="DL238" s="17"/>
      <c r="DM238" s="17"/>
      <c r="DN238" s="17"/>
      <c r="DO238" s="17"/>
      <c r="DP238" s="17"/>
      <c r="DQ238" s="17"/>
      <c r="DR238" s="17"/>
      <c r="DS238" s="17"/>
      <c r="DT238" s="17"/>
      <c r="DU238" s="17"/>
      <c r="DV238" s="17"/>
      <c r="DW238" s="17"/>
      <c r="DX238" s="17"/>
      <c r="DY238" s="17"/>
      <c r="DZ238" s="17"/>
      <c r="EA238" s="17"/>
      <c r="EB238" s="17"/>
      <c r="EC238" s="17"/>
      <c r="ED238" s="17"/>
      <c r="EE238" s="17"/>
      <c r="EF238" s="17"/>
      <c r="EG238" s="17"/>
      <c r="EH238" s="17"/>
      <c r="EI238" s="17"/>
      <c r="EJ238" s="17"/>
      <c r="EK238" s="17"/>
      <c r="EL238" s="17"/>
      <c r="EM238" s="17"/>
      <c r="EN238" s="17"/>
      <c r="EO238" s="17"/>
      <c r="EP238" s="17"/>
      <c r="EQ238" s="17"/>
      <c r="ER238" s="17"/>
      <c r="ES238" s="17"/>
      <c r="ET238" s="17"/>
      <c r="EU238" s="17"/>
      <c r="EV238" s="17"/>
      <c r="EW238" s="17"/>
      <c r="EX238" s="17"/>
      <c r="EY238" s="17"/>
      <c r="EZ238" s="17"/>
      <c r="FA238" s="17"/>
      <c r="FB238" s="17"/>
      <c r="FC238" s="17"/>
      <c r="FD238" s="17"/>
      <c r="FE238" s="17"/>
      <c r="FF238" s="17"/>
      <c r="FG238" s="17"/>
      <c r="FH238" s="17"/>
      <c r="FI238" s="17"/>
      <c r="FJ238" s="17"/>
      <c r="FK238" s="17"/>
      <c r="FL238" s="17"/>
      <c r="FM238" s="17"/>
      <c r="FN238" s="17"/>
      <c r="FO238" s="17"/>
      <c r="FP238" s="17"/>
      <c r="FQ238" s="17"/>
      <c r="FR238" s="17"/>
      <c r="FS238" s="17"/>
      <c r="FT238" s="17"/>
    </row>
    <row r="239" spans="1:176">
      <c r="A239" s="16"/>
      <c r="B239" s="17"/>
      <c r="C239" s="17"/>
      <c r="D239" s="17"/>
      <c r="E239" s="17"/>
      <c r="F239" s="17"/>
      <c r="G239" s="17"/>
      <c r="H239" s="17"/>
      <c r="I239" s="16"/>
      <c r="J239" s="17"/>
      <c r="K239" s="17"/>
      <c r="L239" s="17"/>
      <c r="M239" s="17"/>
      <c r="N239" s="16"/>
      <c r="O239" s="17"/>
      <c r="P239" s="17"/>
      <c r="Q239" s="17"/>
      <c r="R239" s="17"/>
      <c r="S239" s="17"/>
      <c r="T239" s="17"/>
      <c r="U239" s="17"/>
      <c r="V239" s="16"/>
      <c r="W239" s="17"/>
      <c r="X239" s="17"/>
      <c r="Y239" s="17"/>
      <c r="Z239" s="17"/>
      <c r="AA239" s="16"/>
      <c r="AB239" s="17"/>
      <c r="AC239" s="17"/>
      <c r="AD239" s="17"/>
      <c r="AE239" s="17"/>
      <c r="AF239" s="17"/>
      <c r="AG239" s="17"/>
      <c r="AH239" s="17"/>
      <c r="AI239" s="16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/>
      <c r="CC239" s="17"/>
      <c r="CD239" s="17"/>
      <c r="CE239" s="17"/>
      <c r="CF239" s="17"/>
      <c r="CG239" s="17"/>
      <c r="CH239" s="17"/>
      <c r="CI239" s="17"/>
      <c r="CJ239" s="17"/>
      <c r="CK239" s="17"/>
      <c r="CL239" s="17"/>
      <c r="CM239" s="17"/>
      <c r="CN239" s="17"/>
      <c r="CO239" s="17"/>
      <c r="CP239" s="17"/>
      <c r="CQ239" s="17"/>
      <c r="CR239" s="17"/>
      <c r="CS239" s="17"/>
      <c r="CT239" s="17"/>
      <c r="CU239" s="17"/>
      <c r="CV239" s="17"/>
      <c r="CW239" s="17"/>
      <c r="CX239" s="17"/>
      <c r="CY239" s="17"/>
      <c r="CZ239" s="17"/>
      <c r="DA239" s="17"/>
      <c r="DB239" s="17"/>
      <c r="DC239" s="17"/>
      <c r="DD239" s="17"/>
      <c r="DE239" s="17"/>
      <c r="DF239" s="17"/>
      <c r="DG239" s="17"/>
      <c r="DH239" s="17"/>
      <c r="DI239" s="17"/>
      <c r="DJ239" s="17"/>
      <c r="DK239" s="17"/>
      <c r="DL239" s="17"/>
      <c r="DM239" s="17"/>
      <c r="DN239" s="17"/>
      <c r="DO239" s="17"/>
      <c r="DP239" s="17"/>
      <c r="DQ239" s="17"/>
      <c r="DR239" s="17"/>
      <c r="DS239" s="17"/>
      <c r="DT239" s="17"/>
      <c r="DU239" s="17"/>
      <c r="DV239" s="17"/>
      <c r="DW239" s="17"/>
      <c r="DX239" s="17"/>
      <c r="DY239" s="17"/>
      <c r="DZ239" s="17"/>
      <c r="EA239" s="17"/>
      <c r="EB239" s="17"/>
      <c r="EC239" s="17"/>
      <c r="ED239" s="17"/>
      <c r="EE239" s="17"/>
      <c r="EF239" s="17"/>
      <c r="EG239" s="17"/>
      <c r="EH239" s="17"/>
      <c r="EI239" s="17"/>
      <c r="EJ239" s="17"/>
      <c r="EK239" s="17"/>
      <c r="EL239" s="17"/>
      <c r="EM239" s="17"/>
      <c r="EN239" s="17"/>
      <c r="EO239" s="17"/>
      <c r="EP239" s="17"/>
      <c r="EQ239" s="17"/>
      <c r="ER239" s="17"/>
      <c r="ES239" s="17"/>
      <c r="ET239" s="17"/>
      <c r="EU239" s="17"/>
      <c r="EV239" s="17"/>
      <c r="EW239" s="17"/>
      <c r="EX239" s="17"/>
      <c r="EY239" s="17"/>
      <c r="EZ239" s="17"/>
      <c r="FA239" s="17"/>
      <c r="FB239" s="17"/>
      <c r="FC239" s="17"/>
      <c r="FD239" s="17"/>
      <c r="FE239" s="17"/>
      <c r="FF239" s="17"/>
      <c r="FG239" s="17"/>
      <c r="FH239" s="17"/>
      <c r="FI239" s="17"/>
      <c r="FJ239" s="17"/>
      <c r="FK239" s="17"/>
      <c r="FL239" s="17"/>
      <c r="FM239" s="17"/>
      <c r="FN239" s="17"/>
      <c r="FO239" s="17"/>
      <c r="FP239" s="17"/>
      <c r="FQ239" s="17"/>
      <c r="FR239" s="17"/>
      <c r="FS239" s="17"/>
      <c r="FT239" s="17"/>
    </row>
    <row r="240" spans="1:176">
      <c r="A240" s="16"/>
      <c r="B240" s="17"/>
      <c r="C240" s="17"/>
      <c r="D240" s="17"/>
      <c r="E240" s="17"/>
      <c r="F240" s="17"/>
      <c r="G240" s="17"/>
      <c r="H240" s="17"/>
      <c r="I240" s="16"/>
      <c r="J240" s="17"/>
      <c r="K240" s="17"/>
      <c r="L240" s="17"/>
      <c r="M240" s="17"/>
      <c r="N240" s="16"/>
      <c r="O240" s="17"/>
      <c r="P240" s="17"/>
      <c r="Q240" s="17"/>
      <c r="R240" s="17"/>
      <c r="S240" s="17"/>
      <c r="T240" s="17"/>
      <c r="U240" s="17"/>
      <c r="V240" s="16"/>
      <c r="W240" s="17"/>
      <c r="X240" s="17"/>
      <c r="Y240" s="17"/>
      <c r="Z240" s="17"/>
      <c r="AA240" s="16"/>
      <c r="AB240" s="17"/>
      <c r="AC240" s="17"/>
      <c r="AD240" s="17"/>
      <c r="AE240" s="17"/>
      <c r="AF240" s="17"/>
      <c r="AG240" s="17"/>
      <c r="AH240" s="17"/>
      <c r="AI240" s="16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/>
      <c r="CD240" s="17"/>
      <c r="CE240" s="17"/>
      <c r="CF240" s="17"/>
      <c r="CG240" s="17"/>
      <c r="CH240" s="17"/>
      <c r="CI240" s="17"/>
      <c r="CJ240" s="17"/>
      <c r="CK240" s="17"/>
      <c r="CL240" s="17"/>
      <c r="CM240" s="17"/>
      <c r="CN240" s="17"/>
      <c r="CO240" s="17"/>
      <c r="CP240" s="17"/>
      <c r="CQ240" s="17"/>
      <c r="CR240" s="17"/>
      <c r="CS240" s="17"/>
      <c r="CT240" s="17"/>
      <c r="CU240" s="17"/>
      <c r="CV240" s="17"/>
      <c r="CW240" s="17"/>
      <c r="CX240" s="17"/>
      <c r="CY240" s="17"/>
      <c r="CZ240" s="17"/>
      <c r="DA240" s="17"/>
      <c r="DB240" s="17"/>
      <c r="DC240" s="17"/>
      <c r="DD240" s="17"/>
      <c r="DE240" s="17"/>
      <c r="DF240" s="17"/>
      <c r="DG240" s="17"/>
      <c r="DH240" s="17"/>
      <c r="DI240" s="17"/>
      <c r="DJ240" s="17"/>
      <c r="DK240" s="17"/>
      <c r="DL240" s="17"/>
      <c r="DM240" s="17"/>
      <c r="DN240" s="17"/>
      <c r="DO240" s="17"/>
      <c r="DP240" s="17"/>
      <c r="DQ240" s="17"/>
      <c r="DR240" s="17"/>
      <c r="DS240" s="17"/>
      <c r="DT240" s="17"/>
      <c r="DU240" s="17"/>
      <c r="DV240" s="17"/>
      <c r="DW240" s="17"/>
      <c r="DX240" s="17"/>
      <c r="DY240" s="17"/>
      <c r="DZ240" s="17"/>
      <c r="EA240" s="17"/>
      <c r="EB240" s="17"/>
      <c r="EC240" s="17"/>
      <c r="ED240" s="17"/>
      <c r="EE240" s="17"/>
      <c r="EF240" s="17"/>
      <c r="EG240" s="17"/>
      <c r="EH240" s="17"/>
      <c r="EI240" s="17"/>
      <c r="EJ240" s="17"/>
      <c r="EK240" s="17"/>
      <c r="EL240" s="17"/>
      <c r="EM240" s="17"/>
      <c r="EN240" s="17"/>
      <c r="EO240" s="17"/>
      <c r="EP240" s="17"/>
      <c r="EQ240" s="17"/>
      <c r="ER240" s="17"/>
      <c r="ES240" s="17"/>
      <c r="ET240" s="17"/>
      <c r="EU240" s="17"/>
      <c r="EV240" s="17"/>
      <c r="EW240" s="17"/>
      <c r="EX240" s="17"/>
      <c r="EY240" s="17"/>
      <c r="EZ240" s="17"/>
      <c r="FA240" s="17"/>
      <c r="FB240" s="17"/>
      <c r="FC240" s="17"/>
      <c r="FD240" s="17"/>
      <c r="FE240" s="17"/>
      <c r="FF240" s="17"/>
      <c r="FG240" s="17"/>
      <c r="FH240" s="17"/>
      <c r="FI240" s="17"/>
      <c r="FJ240" s="17"/>
      <c r="FK240" s="17"/>
      <c r="FL240" s="17"/>
      <c r="FM240" s="17"/>
      <c r="FN240" s="17"/>
      <c r="FO240" s="17"/>
      <c r="FP240" s="17"/>
      <c r="FQ240" s="17"/>
      <c r="FR240" s="17"/>
      <c r="FS240" s="17"/>
      <c r="FT240" s="17"/>
    </row>
    <row r="241" spans="1:176">
      <c r="A241" s="16"/>
      <c r="B241" s="17"/>
      <c r="C241" s="17"/>
      <c r="D241" s="17"/>
      <c r="E241" s="17"/>
      <c r="F241" s="17"/>
      <c r="G241" s="17"/>
      <c r="H241" s="17"/>
      <c r="I241" s="16"/>
      <c r="J241" s="17"/>
      <c r="K241" s="17"/>
      <c r="L241" s="17"/>
      <c r="M241" s="17"/>
      <c r="N241" s="16"/>
      <c r="O241" s="17"/>
      <c r="P241" s="17"/>
      <c r="Q241" s="17"/>
      <c r="R241" s="17"/>
      <c r="S241" s="17"/>
      <c r="T241" s="17"/>
      <c r="U241" s="17"/>
      <c r="V241" s="16"/>
      <c r="W241" s="17"/>
      <c r="X241" s="17"/>
      <c r="Y241" s="17"/>
      <c r="Z241" s="17"/>
      <c r="AA241" s="16"/>
      <c r="AB241" s="17"/>
      <c r="AC241" s="17"/>
      <c r="AD241" s="17"/>
      <c r="AE241" s="17"/>
      <c r="AF241" s="17"/>
      <c r="AG241" s="17"/>
      <c r="AH241" s="17"/>
      <c r="AI241" s="16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</row>
    <row r="242" spans="1:176" s="340" customFormat="1">
      <c r="A242" s="16"/>
      <c r="B242" s="17"/>
      <c r="C242" s="17"/>
      <c r="D242" s="17"/>
      <c r="E242" s="17"/>
      <c r="F242" s="17"/>
      <c r="G242" s="17"/>
      <c r="H242" s="17"/>
      <c r="I242" s="16"/>
      <c r="J242" s="17"/>
      <c r="K242" s="17"/>
      <c r="L242" s="17"/>
      <c r="M242" s="17"/>
      <c r="N242" s="16"/>
      <c r="O242" s="17"/>
      <c r="P242" s="17"/>
      <c r="Q242" s="17"/>
      <c r="R242" s="17"/>
      <c r="S242" s="17"/>
      <c r="T242" s="17"/>
      <c r="U242" s="17"/>
      <c r="V242" s="16"/>
      <c r="W242" s="17"/>
      <c r="X242" s="17"/>
      <c r="Y242" s="17"/>
      <c r="Z242" s="17"/>
      <c r="AA242" s="16"/>
      <c r="AB242" s="17"/>
      <c r="AC242" s="17"/>
      <c r="AD242" s="17"/>
      <c r="AE242" s="17"/>
      <c r="AF242" s="17"/>
      <c r="AG242" s="17"/>
      <c r="AH242" s="17"/>
      <c r="AI242" s="16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/>
      <c r="CF242" s="17"/>
      <c r="CG242" s="17"/>
      <c r="CH242" s="17"/>
      <c r="CI242" s="17"/>
      <c r="CJ242" s="17"/>
      <c r="CK242" s="17"/>
      <c r="CL242" s="17"/>
      <c r="CM242" s="17"/>
      <c r="CN242" s="17"/>
      <c r="CO242" s="17"/>
      <c r="CP242" s="17"/>
      <c r="CQ242" s="17"/>
      <c r="CR242" s="17"/>
      <c r="CS242" s="17"/>
      <c r="CT242" s="17"/>
      <c r="CU242" s="17"/>
      <c r="CV242" s="17"/>
      <c r="CW242" s="17"/>
      <c r="CX242" s="17"/>
      <c r="CY242" s="17"/>
      <c r="CZ242" s="17"/>
      <c r="DA242" s="17"/>
      <c r="DB242" s="17"/>
      <c r="DC242" s="17"/>
      <c r="DD242" s="17"/>
      <c r="DE242" s="17"/>
      <c r="DF242" s="17"/>
      <c r="DG242" s="17"/>
      <c r="DH242" s="17"/>
      <c r="DI242" s="17"/>
      <c r="DJ242" s="17"/>
      <c r="DK242" s="17"/>
      <c r="DL242" s="17"/>
      <c r="DM242" s="17"/>
      <c r="DN242" s="17"/>
      <c r="DO242" s="17"/>
      <c r="DP242" s="17"/>
      <c r="DQ242" s="17"/>
      <c r="DR242" s="17"/>
      <c r="DS242" s="17"/>
      <c r="DT242" s="17"/>
      <c r="DU242" s="17"/>
      <c r="DV242" s="17"/>
      <c r="DW242" s="17"/>
      <c r="DX242" s="17"/>
      <c r="DY242" s="17"/>
      <c r="DZ242" s="17"/>
      <c r="EA242" s="17"/>
      <c r="EB242" s="17"/>
      <c r="EC242" s="17"/>
      <c r="ED242" s="17"/>
      <c r="EE242" s="17"/>
      <c r="EF242" s="17"/>
      <c r="EG242" s="17"/>
      <c r="EH242" s="17"/>
      <c r="EI242" s="17"/>
      <c r="EJ242" s="17"/>
      <c r="EK242" s="17"/>
      <c r="EL242" s="17"/>
      <c r="EM242" s="17"/>
      <c r="EN242" s="17"/>
      <c r="EO242" s="17"/>
      <c r="EP242" s="17"/>
      <c r="EQ242" s="17"/>
      <c r="ER242" s="17"/>
      <c r="ES242" s="17"/>
      <c r="ET242" s="17"/>
      <c r="EU242" s="17"/>
      <c r="EV242" s="17"/>
      <c r="EW242" s="17"/>
      <c r="EX242" s="17"/>
      <c r="EY242" s="17"/>
      <c r="EZ242" s="17"/>
      <c r="FA242" s="17"/>
      <c r="FB242" s="17"/>
      <c r="FC242" s="17"/>
      <c r="FD242" s="17"/>
      <c r="FE242" s="17"/>
      <c r="FF242" s="17"/>
      <c r="FG242" s="17"/>
      <c r="FH242" s="17"/>
      <c r="FI242" s="17"/>
      <c r="FJ242" s="17"/>
      <c r="FK242" s="17"/>
      <c r="FL242" s="17"/>
      <c r="FM242" s="17"/>
      <c r="FN242" s="17"/>
      <c r="FO242" s="17"/>
      <c r="FP242" s="17"/>
      <c r="FQ242" s="17"/>
      <c r="FR242" s="17"/>
      <c r="FS242" s="17"/>
      <c r="FT242" s="17"/>
    </row>
    <row r="243" spans="1:176" s="340" customFormat="1">
      <c r="A243" s="16"/>
      <c r="B243" s="17"/>
      <c r="C243" s="17"/>
      <c r="D243" s="17"/>
      <c r="E243" s="17"/>
      <c r="F243" s="17"/>
      <c r="G243" s="17"/>
      <c r="H243" s="17"/>
      <c r="I243" s="16"/>
      <c r="J243" s="17"/>
      <c r="K243" s="17"/>
      <c r="L243" s="17"/>
      <c r="M243" s="17"/>
      <c r="N243" s="16"/>
      <c r="O243" s="17"/>
      <c r="P243" s="17"/>
      <c r="Q243" s="17"/>
      <c r="R243" s="17"/>
      <c r="S243" s="17"/>
      <c r="T243" s="17"/>
      <c r="U243" s="17"/>
      <c r="V243" s="16"/>
      <c r="W243" s="17"/>
      <c r="X243" s="17"/>
      <c r="Y243" s="17"/>
      <c r="Z243" s="17"/>
      <c r="AA243" s="16"/>
      <c r="AB243" s="17"/>
      <c r="AC243" s="17"/>
      <c r="AD243" s="17"/>
      <c r="AE243" s="17"/>
      <c r="AF243" s="17"/>
      <c r="AG243" s="17"/>
      <c r="AH243" s="17"/>
      <c r="AI243" s="16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/>
      <c r="CG243" s="17"/>
      <c r="CH243" s="17"/>
      <c r="CI243" s="17"/>
      <c r="CJ243" s="17"/>
      <c r="CK243" s="17"/>
      <c r="CL243" s="17"/>
      <c r="CM243" s="17"/>
      <c r="CN243" s="17"/>
      <c r="CO243" s="17"/>
      <c r="CP243" s="17"/>
      <c r="CQ243" s="17"/>
      <c r="CR243" s="17"/>
      <c r="CS243" s="17"/>
      <c r="CT243" s="17"/>
      <c r="CU243" s="17"/>
      <c r="CV243" s="17"/>
      <c r="CW243" s="17"/>
      <c r="CX243" s="17"/>
      <c r="CY243" s="17"/>
      <c r="CZ243" s="17"/>
      <c r="DA243" s="17"/>
      <c r="DB243" s="17"/>
      <c r="DC243" s="17"/>
      <c r="DD243" s="17"/>
      <c r="DE243" s="17"/>
      <c r="DF243" s="17"/>
      <c r="DG243" s="17"/>
      <c r="DH243" s="17"/>
      <c r="DI243" s="17"/>
      <c r="DJ243" s="17"/>
      <c r="DK243" s="17"/>
      <c r="DL243" s="17"/>
      <c r="DM243" s="17"/>
      <c r="DN243" s="17"/>
      <c r="DO243" s="17"/>
      <c r="DP243" s="17"/>
      <c r="DQ243" s="17"/>
      <c r="DR243" s="17"/>
      <c r="DS243" s="17"/>
      <c r="DT243" s="17"/>
      <c r="DU243" s="17"/>
      <c r="DV243" s="17"/>
      <c r="DW243" s="17"/>
      <c r="DX243" s="17"/>
      <c r="DY243" s="17"/>
      <c r="DZ243" s="17"/>
      <c r="EA243" s="17"/>
      <c r="EB243" s="17"/>
      <c r="EC243" s="17"/>
      <c r="ED243" s="17"/>
      <c r="EE243" s="17"/>
      <c r="EF243" s="17"/>
      <c r="EG243" s="17"/>
      <c r="EH243" s="17"/>
      <c r="EI243" s="17"/>
      <c r="EJ243" s="17"/>
      <c r="EK243" s="17"/>
      <c r="EL243" s="17"/>
      <c r="EM243" s="17"/>
      <c r="EN243" s="17"/>
      <c r="EO243" s="17"/>
      <c r="EP243" s="17"/>
      <c r="EQ243" s="17"/>
      <c r="ER243" s="17"/>
      <c r="ES243" s="17"/>
      <c r="ET243" s="17"/>
      <c r="EU243" s="17"/>
      <c r="EV243" s="17"/>
      <c r="EW243" s="17"/>
      <c r="EX243" s="17"/>
      <c r="EY243" s="17"/>
      <c r="EZ243" s="17"/>
      <c r="FA243" s="17"/>
      <c r="FB243" s="17"/>
      <c r="FC243" s="17"/>
      <c r="FD243" s="17"/>
      <c r="FE243" s="17"/>
      <c r="FF243" s="17"/>
      <c r="FG243" s="17"/>
      <c r="FH243" s="17"/>
      <c r="FI243" s="17"/>
      <c r="FJ243" s="17"/>
      <c r="FK243" s="17"/>
      <c r="FL243" s="17"/>
      <c r="FM243" s="17"/>
      <c r="FN243" s="17"/>
      <c r="FO243" s="17"/>
      <c r="FP243" s="17"/>
      <c r="FQ243" s="17"/>
      <c r="FR243" s="17"/>
      <c r="FS243" s="17"/>
      <c r="FT243" s="17"/>
    </row>
    <row r="244" spans="1:176" s="340" customFormat="1">
      <c r="A244" s="16"/>
      <c r="B244" s="17"/>
      <c r="C244" s="17"/>
      <c r="D244" s="17"/>
      <c r="E244" s="17"/>
      <c r="F244" s="17"/>
      <c r="G244" s="17"/>
      <c r="H244" s="17"/>
      <c r="I244" s="16"/>
      <c r="J244" s="17"/>
      <c r="K244" s="17"/>
      <c r="L244" s="17"/>
      <c r="M244" s="17"/>
      <c r="N244" s="16"/>
      <c r="O244" s="17"/>
      <c r="P244" s="17"/>
      <c r="Q244" s="17"/>
      <c r="R244" s="17"/>
      <c r="S244" s="17"/>
      <c r="T244" s="17"/>
      <c r="U244" s="17"/>
      <c r="V244" s="16"/>
      <c r="W244" s="17"/>
      <c r="X244" s="17"/>
      <c r="Y244" s="17"/>
      <c r="Z244" s="17"/>
      <c r="AA244" s="16"/>
      <c r="AB244" s="17"/>
      <c r="AC244" s="17"/>
      <c r="AD244" s="17"/>
      <c r="AE244" s="17"/>
      <c r="AF244" s="17"/>
      <c r="AG244" s="17"/>
      <c r="AH244" s="17"/>
      <c r="AI244" s="16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/>
      <c r="CH244" s="17"/>
      <c r="CI244" s="17"/>
      <c r="CJ244" s="17"/>
      <c r="CK244" s="17"/>
      <c r="CL244" s="17"/>
      <c r="CM244" s="17"/>
      <c r="CN244" s="17"/>
      <c r="CO244" s="17"/>
      <c r="CP244" s="17"/>
      <c r="CQ244" s="17"/>
      <c r="CR244" s="17"/>
      <c r="CS244" s="17"/>
      <c r="CT244" s="17"/>
      <c r="CU244" s="17"/>
      <c r="CV244" s="17"/>
      <c r="CW244" s="17"/>
      <c r="CX244" s="17"/>
      <c r="CY244" s="17"/>
      <c r="CZ244" s="17"/>
      <c r="DA244" s="17"/>
      <c r="DB244" s="17"/>
      <c r="DC244" s="17"/>
      <c r="DD244" s="17"/>
      <c r="DE244" s="17"/>
      <c r="DF244" s="17"/>
      <c r="DG244" s="17"/>
      <c r="DH244" s="17"/>
      <c r="DI244" s="17"/>
      <c r="DJ244" s="17"/>
      <c r="DK244" s="17"/>
      <c r="DL244" s="17"/>
      <c r="DM244" s="17"/>
      <c r="DN244" s="17"/>
      <c r="DO244" s="17"/>
      <c r="DP244" s="17"/>
      <c r="DQ244" s="17"/>
      <c r="DR244" s="17"/>
      <c r="DS244" s="17"/>
      <c r="DT244" s="17"/>
      <c r="DU244" s="17"/>
      <c r="DV244" s="17"/>
      <c r="DW244" s="17"/>
      <c r="DX244" s="17"/>
      <c r="DY244" s="17"/>
      <c r="DZ244" s="17"/>
      <c r="EA244" s="17"/>
      <c r="EB244" s="17"/>
      <c r="EC244" s="17"/>
      <c r="ED244" s="17"/>
      <c r="EE244" s="17"/>
      <c r="EF244" s="17"/>
      <c r="EG244" s="17"/>
      <c r="EH244" s="17"/>
      <c r="EI244" s="17"/>
      <c r="EJ244" s="17"/>
      <c r="EK244" s="17"/>
      <c r="EL244" s="17"/>
      <c r="EM244" s="17"/>
      <c r="EN244" s="17"/>
      <c r="EO244" s="17"/>
      <c r="EP244" s="17"/>
      <c r="EQ244" s="17"/>
      <c r="ER244" s="17"/>
      <c r="ES244" s="17"/>
      <c r="ET244" s="17"/>
      <c r="EU244" s="17"/>
      <c r="EV244" s="17"/>
      <c r="EW244" s="17"/>
      <c r="EX244" s="17"/>
      <c r="EY244" s="17"/>
      <c r="EZ244" s="17"/>
      <c r="FA244" s="17"/>
      <c r="FB244" s="17"/>
      <c r="FC244" s="17"/>
      <c r="FD244" s="17"/>
      <c r="FE244" s="17"/>
      <c r="FF244" s="17"/>
      <c r="FG244" s="17"/>
      <c r="FH244" s="17"/>
      <c r="FI244" s="17"/>
      <c r="FJ244" s="17"/>
      <c r="FK244" s="17"/>
      <c r="FL244" s="17"/>
      <c r="FM244" s="17"/>
      <c r="FN244" s="17"/>
      <c r="FO244" s="17"/>
      <c r="FP244" s="17"/>
      <c r="FQ244" s="17"/>
      <c r="FR244" s="17"/>
      <c r="FS244" s="17"/>
      <c r="FT244" s="17"/>
    </row>
    <row r="245" spans="1:176" s="340" customFormat="1">
      <c r="A245" s="16"/>
      <c r="B245" s="17"/>
      <c r="C245" s="17"/>
      <c r="D245" s="17"/>
      <c r="E245" s="17"/>
      <c r="F245" s="17"/>
      <c r="G245" s="17"/>
      <c r="H245" s="17"/>
      <c r="I245" s="16"/>
      <c r="J245" s="17"/>
      <c r="K245" s="17"/>
      <c r="L245" s="17"/>
      <c r="M245" s="17"/>
      <c r="N245" s="16"/>
      <c r="O245" s="17"/>
      <c r="P245" s="17"/>
      <c r="Q245" s="17"/>
      <c r="R245" s="17"/>
      <c r="S245" s="17"/>
      <c r="T245" s="17"/>
      <c r="U245" s="17"/>
      <c r="V245" s="16"/>
      <c r="W245" s="17"/>
      <c r="X245" s="17"/>
      <c r="Y245" s="17"/>
      <c r="Z245" s="17"/>
      <c r="AA245" s="16"/>
      <c r="AB245" s="17"/>
      <c r="AC245" s="17"/>
      <c r="AD245" s="17"/>
      <c r="AE245" s="17"/>
      <c r="AF245" s="17"/>
      <c r="AG245" s="17"/>
      <c r="AH245" s="17"/>
      <c r="AI245" s="16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/>
      <c r="CI245" s="17"/>
      <c r="CJ245" s="17"/>
      <c r="CK245" s="17"/>
      <c r="CL245" s="17"/>
      <c r="CM245" s="17"/>
      <c r="CN245" s="17"/>
      <c r="CO245" s="17"/>
      <c r="CP245" s="17"/>
      <c r="CQ245" s="17"/>
      <c r="CR245" s="17"/>
      <c r="CS245" s="17"/>
      <c r="CT245" s="17"/>
      <c r="CU245" s="17"/>
      <c r="CV245" s="17"/>
      <c r="CW245" s="17"/>
      <c r="CX245" s="17"/>
      <c r="CY245" s="17"/>
      <c r="CZ245" s="17"/>
      <c r="DA245" s="17"/>
      <c r="DB245" s="17"/>
      <c r="DC245" s="17"/>
      <c r="DD245" s="17"/>
      <c r="DE245" s="17"/>
      <c r="DF245" s="17"/>
      <c r="DG245" s="17"/>
      <c r="DH245" s="17"/>
      <c r="DI245" s="17"/>
      <c r="DJ245" s="17"/>
      <c r="DK245" s="17"/>
      <c r="DL245" s="17"/>
      <c r="DM245" s="17"/>
      <c r="DN245" s="17"/>
      <c r="DO245" s="17"/>
      <c r="DP245" s="17"/>
      <c r="DQ245" s="17"/>
      <c r="DR245" s="17"/>
      <c r="DS245" s="17"/>
      <c r="DT245" s="17"/>
      <c r="DU245" s="17"/>
      <c r="DV245" s="17"/>
      <c r="DW245" s="17"/>
      <c r="DX245" s="17"/>
      <c r="DY245" s="17"/>
      <c r="DZ245" s="17"/>
      <c r="EA245" s="17"/>
      <c r="EB245" s="17"/>
      <c r="EC245" s="17"/>
      <c r="ED245" s="17"/>
      <c r="EE245" s="17"/>
      <c r="EF245" s="17"/>
      <c r="EG245" s="17"/>
      <c r="EH245" s="17"/>
      <c r="EI245" s="17"/>
      <c r="EJ245" s="17"/>
      <c r="EK245" s="17"/>
      <c r="EL245" s="17"/>
      <c r="EM245" s="17"/>
      <c r="EN245" s="17"/>
      <c r="EO245" s="17"/>
      <c r="EP245" s="17"/>
      <c r="EQ245" s="17"/>
      <c r="ER245" s="17"/>
      <c r="ES245" s="17"/>
      <c r="ET245" s="17"/>
      <c r="EU245" s="17"/>
      <c r="EV245" s="17"/>
      <c r="EW245" s="17"/>
      <c r="EX245" s="17"/>
      <c r="EY245" s="17"/>
      <c r="EZ245" s="17"/>
      <c r="FA245" s="17"/>
      <c r="FB245" s="17"/>
      <c r="FC245" s="17"/>
      <c r="FD245" s="17"/>
      <c r="FE245" s="17"/>
      <c r="FF245" s="17"/>
      <c r="FG245" s="17"/>
      <c r="FH245" s="17"/>
      <c r="FI245" s="17"/>
      <c r="FJ245" s="17"/>
      <c r="FK245" s="17"/>
      <c r="FL245" s="17"/>
      <c r="FM245" s="17"/>
      <c r="FN245" s="17"/>
      <c r="FO245" s="17"/>
      <c r="FP245" s="17"/>
      <c r="FQ245" s="17"/>
      <c r="FR245" s="17"/>
      <c r="FS245" s="17"/>
      <c r="FT245" s="17"/>
    </row>
    <row r="246" spans="1:176" s="340" customFormat="1">
      <c r="A246" s="16"/>
      <c r="B246" s="17"/>
      <c r="C246" s="17"/>
      <c r="D246" s="17"/>
      <c r="E246" s="17"/>
      <c r="F246" s="17"/>
      <c r="G246" s="17"/>
      <c r="H246" s="17"/>
      <c r="I246" s="16"/>
      <c r="J246" s="17"/>
      <c r="K246" s="17"/>
      <c r="L246" s="17"/>
      <c r="M246" s="17"/>
      <c r="N246" s="16"/>
      <c r="O246" s="17"/>
      <c r="P246" s="17"/>
      <c r="Q246" s="17"/>
      <c r="R246" s="17"/>
      <c r="S246" s="17"/>
      <c r="T246" s="17"/>
      <c r="U246" s="17"/>
      <c r="V246" s="16"/>
      <c r="W246" s="17"/>
      <c r="X246" s="17"/>
      <c r="Y246" s="17"/>
      <c r="Z246" s="17"/>
      <c r="AA246" s="16"/>
      <c r="AB246" s="17"/>
      <c r="AC246" s="17"/>
      <c r="AD246" s="17"/>
      <c r="AE246" s="17"/>
      <c r="AF246" s="17"/>
      <c r="AG246" s="17"/>
      <c r="AH246" s="17"/>
      <c r="AI246" s="16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/>
      <c r="CJ246" s="17"/>
      <c r="CK246" s="17"/>
      <c r="CL246" s="17"/>
      <c r="CM246" s="17"/>
      <c r="CN246" s="17"/>
      <c r="CO246" s="17"/>
      <c r="CP246" s="17"/>
      <c r="CQ246" s="17"/>
      <c r="CR246" s="17"/>
      <c r="CS246" s="17"/>
      <c r="CT246" s="17"/>
      <c r="CU246" s="17"/>
      <c r="CV246" s="17"/>
      <c r="CW246" s="17"/>
      <c r="CX246" s="17"/>
      <c r="CY246" s="17"/>
      <c r="CZ246" s="17"/>
      <c r="DA246" s="17"/>
      <c r="DB246" s="17"/>
      <c r="DC246" s="17"/>
      <c r="DD246" s="17"/>
      <c r="DE246" s="17"/>
      <c r="DF246" s="17"/>
      <c r="DG246" s="17"/>
      <c r="DH246" s="17"/>
      <c r="DI246" s="17"/>
      <c r="DJ246" s="17"/>
      <c r="DK246" s="17"/>
      <c r="DL246" s="17"/>
      <c r="DM246" s="17"/>
      <c r="DN246" s="17"/>
      <c r="DO246" s="17"/>
      <c r="DP246" s="17"/>
      <c r="DQ246" s="17"/>
      <c r="DR246" s="17"/>
      <c r="DS246" s="17"/>
      <c r="DT246" s="17"/>
      <c r="DU246" s="17"/>
      <c r="DV246" s="17"/>
      <c r="DW246" s="17"/>
      <c r="DX246" s="17"/>
      <c r="DY246" s="17"/>
      <c r="DZ246" s="17"/>
      <c r="EA246" s="17"/>
      <c r="EB246" s="17"/>
      <c r="EC246" s="17"/>
      <c r="ED246" s="17"/>
      <c r="EE246" s="17"/>
      <c r="EF246" s="17"/>
      <c r="EG246" s="17"/>
      <c r="EH246" s="17"/>
      <c r="EI246" s="17"/>
      <c r="EJ246" s="17"/>
      <c r="EK246" s="17"/>
      <c r="EL246" s="17"/>
      <c r="EM246" s="17"/>
      <c r="EN246" s="17"/>
      <c r="EO246" s="17"/>
      <c r="EP246" s="17"/>
      <c r="EQ246" s="17"/>
      <c r="ER246" s="17"/>
      <c r="ES246" s="17"/>
      <c r="ET246" s="17"/>
      <c r="EU246" s="17"/>
      <c r="EV246" s="17"/>
      <c r="EW246" s="17"/>
      <c r="EX246" s="17"/>
      <c r="EY246" s="17"/>
      <c r="EZ246" s="17"/>
      <c r="FA246" s="17"/>
      <c r="FB246" s="17"/>
      <c r="FC246" s="17"/>
      <c r="FD246" s="17"/>
      <c r="FE246" s="17"/>
      <c r="FF246" s="17"/>
      <c r="FG246" s="17"/>
      <c r="FH246" s="17"/>
      <c r="FI246" s="17"/>
      <c r="FJ246" s="17"/>
      <c r="FK246" s="17"/>
      <c r="FL246" s="17"/>
      <c r="FM246" s="17"/>
      <c r="FN246" s="17"/>
      <c r="FO246" s="17"/>
      <c r="FP246" s="17"/>
      <c r="FQ246" s="17"/>
      <c r="FR246" s="17"/>
      <c r="FS246" s="17"/>
      <c r="FT246" s="17"/>
    </row>
    <row r="247" spans="1:176" s="340" customFormat="1">
      <c r="A247" s="16"/>
      <c r="B247" s="17"/>
      <c r="C247" s="17"/>
      <c r="D247" s="17"/>
      <c r="E247" s="17"/>
      <c r="F247" s="17"/>
      <c r="G247" s="17"/>
      <c r="H247" s="17"/>
      <c r="I247" s="16"/>
      <c r="J247" s="17"/>
      <c r="K247" s="17"/>
      <c r="L247" s="17"/>
      <c r="M247" s="17"/>
      <c r="N247" s="16"/>
      <c r="O247" s="17"/>
      <c r="P247" s="17"/>
      <c r="Q247" s="17"/>
      <c r="R247" s="17"/>
      <c r="S247" s="17"/>
      <c r="T247" s="17"/>
      <c r="U247" s="17"/>
      <c r="V247" s="16"/>
      <c r="W247" s="17"/>
      <c r="X247" s="17"/>
      <c r="Y247" s="17"/>
      <c r="Z247" s="17"/>
      <c r="AA247" s="16"/>
      <c r="AB247" s="17"/>
      <c r="AC247" s="17"/>
      <c r="AD247" s="17"/>
      <c r="AE247" s="17"/>
      <c r="AF247" s="17"/>
      <c r="AG247" s="17"/>
      <c r="AH247" s="17"/>
      <c r="AI247" s="16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/>
      <c r="CK247" s="17"/>
      <c r="CL247" s="17"/>
      <c r="CM247" s="17"/>
      <c r="CN247" s="17"/>
      <c r="CO247" s="17"/>
      <c r="CP247" s="17"/>
      <c r="CQ247" s="17"/>
      <c r="CR247" s="17"/>
      <c r="CS247" s="17"/>
      <c r="CT247" s="17"/>
      <c r="CU247" s="17"/>
      <c r="CV247" s="17"/>
      <c r="CW247" s="17"/>
      <c r="CX247" s="17"/>
      <c r="CY247" s="17"/>
      <c r="CZ247" s="17"/>
      <c r="DA247" s="17"/>
      <c r="DB247" s="17"/>
      <c r="DC247" s="17"/>
      <c r="DD247" s="17"/>
      <c r="DE247" s="17"/>
      <c r="DF247" s="17"/>
      <c r="DG247" s="17"/>
      <c r="DH247" s="17"/>
      <c r="DI247" s="17"/>
      <c r="DJ247" s="17"/>
      <c r="DK247" s="17"/>
      <c r="DL247" s="17"/>
      <c r="DM247" s="17"/>
      <c r="DN247" s="17"/>
      <c r="DO247" s="17"/>
      <c r="DP247" s="17"/>
      <c r="DQ247" s="17"/>
      <c r="DR247" s="17"/>
      <c r="DS247" s="17"/>
      <c r="DT247" s="17"/>
      <c r="DU247" s="17"/>
      <c r="DV247" s="17"/>
      <c r="DW247" s="17"/>
      <c r="DX247" s="17"/>
      <c r="DY247" s="17"/>
      <c r="DZ247" s="17"/>
      <c r="EA247" s="17"/>
      <c r="EB247" s="17"/>
      <c r="EC247" s="17"/>
      <c r="ED247" s="17"/>
      <c r="EE247" s="17"/>
      <c r="EF247" s="17"/>
      <c r="EG247" s="17"/>
      <c r="EH247" s="17"/>
      <c r="EI247" s="17"/>
      <c r="EJ247" s="17"/>
      <c r="EK247" s="17"/>
      <c r="EL247" s="17"/>
      <c r="EM247" s="17"/>
      <c r="EN247" s="17"/>
      <c r="EO247" s="17"/>
      <c r="EP247" s="17"/>
      <c r="EQ247" s="17"/>
      <c r="ER247" s="17"/>
      <c r="ES247" s="17"/>
      <c r="ET247" s="17"/>
      <c r="EU247" s="17"/>
      <c r="EV247" s="17"/>
      <c r="EW247" s="17"/>
      <c r="EX247" s="17"/>
      <c r="EY247" s="17"/>
      <c r="EZ247" s="17"/>
      <c r="FA247" s="17"/>
      <c r="FB247" s="17"/>
      <c r="FC247" s="17"/>
      <c r="FD247" s="17"/>
      <c r="FE247" s="17"/>
      <c r="FF247" s="17"/>
      <c r="FG247" s="17"/>
      <c r="FH247" s="17"/>
      <c r="FI247" s="17"/>
      <c r="FJ247" s="17"/>
      <c r="FK247" s="17"/>
      <c r="FL247" s="17"/>
      <c r="FM247" s="17"/>
      <c r="FN247" s="17"/>
      <c r="FO247" s="17"/>
      <c r="FP247" s="17"/>
      <c r="FQ247" s="17"/>
      <c r="FR247" s="17"/>
      <c r="FS247" s="17"/>
      <c r="FT247" s="17"/>
    </row>
    <row r="248" spans="1:176" s="340" customFormat="1">
      <c r="A248" s="16"/>
      <c r="B248" s="17"/>
      <c r="C248" s="17"/>
      <c r="D248" s="17"/>
      <c r="E248" s="17"/>
      <c r="F248" s="17"/>
      <c r="G248" s="17"/>
      <c r="H248" s="17"/>
      <c r="I248" s="16"/>
      <c r="J248" s="17"/>
      <c r="K248" s="17"/>
      <c r="L248" s="17"/>
      <c r="M248" s="17"/>
      <c r="N248" s="16"/>
      <c r="O248" s="17"/>
      <c r="P248" s="17"/>
      <c r="Q248" s="17"/>
      <c r="R248" s="17"/>
      <c r="S248" s="17"/>
      <c r="T248" s="17"/>
      <c r="U248" s="17"/>
      <c r="V248" s="16"/>
      <c r="W248" s="17"/>
      <c r="X248" s="17"/>
      <c r="Y248" s="17"/>
      <c r="Z248" s="17"/>
      <c r="AA248" s="16"/>
      <c r="AB248" s="17"/>
      <c r="AC248" s="17"/>
      <c r="AD248" s="17"/>
      <c r="AE248" s="17"/>
      <c r="AF248" s="17"/>
      <c r="AG248" s="17"/>
      <c r="AH248" s="17"/>
      <c r="AI248" s="16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/>
      <c r="CL248" s="17"/>
      <c r="CM248" s="17"/>
      <c r="CN248" s="17"/>
      <c r="CO248" s="17"/>
      <c r="CP248" s="17"/>
      <c r="CQ248" s="17"/>
      <c r="CR248" s="17"/>
      <c r="CS248" s="17"/>
      <c r="CT248" s="17"/>
      <c r="CU248" s="17"/>
      <c r="CV248" s="17"/>
      <c r="CW248" s="17"/>
      <c r="CX248" s="17"/>
      <c r="CY248" s="17"/>
      <c r="CZ248" s="17"/>
      <c r="DA248" s="17"/>
      <c r="DB248" s="17"/>
      <c r="DC248" s="17"/>
      <c r="DD248" s="17"/>
      <c r="DE248" s="17"/>
      <c r="DF248" s="17"/>
      <c r="DG248" s="17"/>
      <c r="DH248" s="17"/>
      <c r="DI248" s="17"/>
      <c r="DJ248" s="17"/>
      <c r="DK248" s="17"/>
      <c r="DL248" s="17"/>
      <c r="DM248" s="17"/>
      <c r="DN248" s="17"/>
      <c r="DO248" s="17"/>
      <c r="DP248" s="17"/>
      <c r="DQ248" s="17"/>
      <c r="DR248" s="17"/>
      <c r="DS248" s="17"/>
      <c r="DT248" s="17"/>
      <c r="DU248" s="17"/>
      <c r="DV248" s="17"/>
      <c r="DW248" s="17"/>
      <c r="DX248" s="17"/>
      <c r="DY248" s="17"/>
      <c r="DZ248" s="17"/>
      <c r="EA248" s="17"/>
      <c r="EB248" s="17"/>
      <c r="EC248" s="17"/>
      <c r="ED248" s="17"/>
      <c r="EE248" s="17"/>
      <c r="EF248" s="17"/>
      <c r="EG248" s="17"/>
      <c r="EH248" s="17"/>
      <c r="EI248" s="17"/>
      <c r="EJ248" s="17"/>
      <c r="EK248" s="17"/>
      <c r="EL248" s="17"/>
      <c r="EM248" s="17"/>
      <c r="EN248" s="17"/>
      <c r="EO248" s="17"/>
      <c r="EP248" s="17"/>
      <c r="EQ248" s="17"/>
      <c r="ER248" s="17"/>
      <c r="ES248" s="17"/>
      <c r="ET248" s="17"/>
      <c r="EU248" s="17"/>
      <c r="EV248" s="17"/>
      <c r="EW248" s="17"/>
      <c r="EX248" s="17"/>
      <c r="EY248" s="17"/>
      <c r="EZ248" s="17"/>
      <c r="FA248" s="17"/>
      <c r="FB248" s="17"/>
      <c r="FC248" s="17"/>
      <c r="FD248" s="17"/>
      <c r="FE248" s="17"/>
      <c r="FF248" s="17"/>
      <c r="FG248" s="17"/>
      <c r="FH248" s="17"/>
      <c r="FI248" s="17"/>
      <c r="FJ248" s="17"/>
      <c r="FK248" s="17"/>
      <c r="FL248" s="17"/>
      <c r="FM248" s="17"/>
      <c r="FN248" s="17"/>
      <c r="FO248" s="17"/>
      <c r="FP248" s="17"/>
      <c r="FQ248" s="17"/>
      <c r="FR248" s="17"/>
      <c r="FS248" s="17"/>
      <c r="FT248" s="17"/>
    </row>
    <row r="249" spans="1:176" s="340" customFormat="1">
      <c r="A249" s="16"/>
      <c r="B249" s="17"/>
      <c r="C249" s="17"/>
      <c r="D249" s="17"/>
      <c r="E249" s="17"/>
      <c r="F249" s="17"/>
      <c r="G249" s="17"/>
      <c r="H249" s="17"/>
      <c r="I249" s="16"/>
      <c r="J249" s="17"/>
      <c r="K249" s="17"/>
      <c r="L249" s="17"/>
      <c r="M249" s="17"/>
      <c r="N249" s="16"/>
      <c r="O249" s="17"/>
      <c r="P249" s="17"/>
      <c r="Q249" s="17"/>
      <c r="R249" s="17"/>
      <c r="S249" s="17"/>
      <c r="T249" s="17"/>
      <c r="U249" s="17"/>
      <c r="V249" s="16"/>
      <c r="W249" s="17"/>
      <c r="X249" s="17"/>
      <c r="Y249" s="17"/>
      <c r="Z249" s="17"/>
      <c r="AA249" s="16"/>
      <c r="AB249" s="17"/>
      <c r="AC249" s="17"/>
      <c r="AD249" s="17"/>
      <c r="AE249" s="17"/>
      <c r="AF249" s="17"/>
      <c r="AG249" s="17"/>
      <c r="AH249" s="17"/>
      <c r="AI249" s="16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/>
      <c r="CM249" s="17"/>
      <c r="CN249" s="17"/>
      <c r="CO249" s="17"/>
      <c r="CP249" s="17"/>
      <c r="CQ249" s="17"/>
      <c r="CR249" s="17"/>
      <c r="CS249" s="17"/>
      <c r="CT249" s="17"/>
      <c r="CU249" s="17"/>
      <c r="CV249" s="17"/>
      <c r="CW249" s="17"/>
      <c r="CX249" s="17"/>
      <c r="CY249" s="17"/>
      <c r="CZ249" s="17"/>
      <c r="DA249" s="17"/>
      <c r="DB249" s="17"/>
      <c r="DC249" s="17"/>
      <c r="DD249" s="17"/>
      <c r="DE249" s="17"/>
      <c r="DF249" s="17"/>
      <c r="DG249" s="17"/>
      <c r="DH249" s="17"/>
      <c r="DI249" s="17"/>
      <c r="DJ249" s="17"/>
      <c r="DK249" s="17"/>
      <c r="DL249" s="17"/>
      <c r="DM249" s="17"/>
      <c r="DN249" s="17"/>
      <c r="DO249" s="17"/>
      <c r="DP249" s="17"/>
      <c r="DQ249" s="17"/>
      <c r="DR249" s="17"/>
      <c r="DS249" s="17"/>
      <c r="DT249" s="17"/>
      <c r="DU249" s="17"/>
      <c r="DV249" s="17"/>
      <c r="DW249" s="17"/>
      <c r="DX249" s="17"/>
      <c r="DY249" s="17"/>
      <c r="DZ249" s="17"/>
      <c r="EA249" s="17"/>
      <c r="EB249" s="17"/>
      <c r="EC249" s="17"/>
      <c r="ED249" s="17"/>
      <c r="EE249" s="17"/>
      <c r="EF249" s="17"/>
      <c r="EG249" s="17"/>
      <c r="EH249" s="17"/>
      <c r="EI249" s="17"/>
      <c r="EJ249" s="17"/>
      <c r="EK249" s="17"/>
      <c r="EL249" s="17"/>
      <c r="EM249" s="17"/>
      <c r="EN249" s="17"/>
      <c r="EO249" s="17"/>
      <c r="EP249" s="17"/>
      <c r="EQ249" s="17"/>
      <c r="ER249" s="17"/>
      <c r="ES249" s="17"/>
      <c r="ET249" s="17"/>
      <c r="EU249" s="17"/>
      <c r="EV249" s="17"/>
      <c r="EW249" s="17"/>
      <c r="EX249" s="17"/>
      <c r="EY249" s="17"/>
      <c r="EZ249" s="17"/>
      <c r="FA249" s="17"/>
      <c r="FB249" s="17"/>
      <c r="FC249" s="17"/>
      <c r="FD249" s="17"/>
      <c r="FE249" s="17"/>
      <c r="FF249" s="17"/>
      <c r="FG249" s="17"/>
      <c r="FH249" s="17"/>
      <c r="FI249" s="17"/>
      <c r="FJ249" s="17"/>
      <c r="FK249" s="17"/>
      <c r="FL249" s="17"/>
      <c r="FM249" s="17"/>
      <c r="FN249" s="17"/>
      <c r="FO249" s="17"/>
      <c r="FP249" s="17"/>
      <c r="FQ249" s="17"/>
      <c r="FR249" s="17"/>
      <c r="FS249" s="17"/>
      <c r="FT249" s="17"/>
    </row>
    <row r="250" spans="1:176" s="340" customFormat="1">
      <c r="A250" s="16"/>
      <c r="B250" s="17"/>
      <c r="C250" s="17"/>
      <c r="D250" s="17"/>
      <c r="E250" s="17"/>
      <c r="F250" s="17"/>
      <c r="G250" s="17"/>
      <c r="H250" s="17"/>
      <c r="I250" s="16"/>
      <c r="J250" s="17"/>
      <c r="K250" s="17"/>
      <c r="L250" s="17"/>
      <c r="M250" s="17"/>
      <c r="N250" s="16"/>
      <c r="O250" s="17"/>
      <c r="P250" s="17"/>
      <c r="Q250" s="17"/>
      <c r="R250" s="17"/>
      <c r="S250" s="17"/>
      <c r="T250" s="17"/>
      <c r="U250" s="17"/>
      <c r="V250" s="16"/>
      <c r="W250" s="17"/>
      <c r="X250" s="17"/>
      <c r="Y250" s="17"/>
      <c r="Z250" s="17"/>
      <c r="AA250" s="16"/>
      <c r="AB250" s="17"/>
      <c r="AC250" s="17"/>
      <c r="AD250" s="17"/>
      <c r="AE250" s="17"/>
      <c r="AF250" s="17"/>
      <c r="AG250" s="17"/>
      <c r="AH250" s="17"/>
      <c r="AI250" s="16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/>
      <c r="CN250" s="17"/>
      <c r="CO250" s="17"/>
      <c r="CP250" s="17"/>
      <c r="CQ250" s="17"/>
      <c r="CR250" s="17"/>
      <c r="CS250" s="17"/>
      <c r="CT250" s="17"/>
      <c r="CU250" s="17"/>
      <c r="CV250" s="17"/>
      <c r="CW250" s="17"/>
      <c r="CX250" s="17"/>
      <c r="CY250" s="17"/>
      <c r="CZ250" s="17"/>
      <c r="DA250" s="17"/>
      <c r="DB250" s="17"/>
      <c r="DC250" s="17"/>
      <c r="DD250" s="17"/>
      <c r="DE250" s="17"/>
      <c r="DF250" s="17"/>
      <c r="DG250" s="17"/>
      <c r="DH250" s="17"/>
      <c r="DI250" s="17"/>
      <c r="DJ250" s="17"/>
      <c r="DK250" s="17"/>
      <c r="DL250" s="17"/>
      <c r="DM250" s="17"/>
      <c r="DN250" s="17"/>
      <c r="DO250" s="17"/>
      <c r="DP250" s="17"/>
      <c r="DQ250" s="17"/>
      <c r="DR250" s="17"/>
      <c r="DS250" s="17"/>
      <c r="DT250" s="17"/>
      <c r="DU250" s="17"/>
      <c r="DV250" s="17"/>
      <c r="DW250" s="17"/>
      <c r="DX250" s="17"/>
      <c r="DY250" s="17"/>
      <c r="DZ250" s="17"/>
      <c r="EA250" s="17"/>
      <c r="EB250" s="17"/>
      <c r="EC250" s="17"/>
      <c r="ED250" s="17"/>
      <c r="EE250" s="17"/>
      <c r="EF250" s="17"/>
      <c r="EG250" s="17"/>
      <c r="EH250" s="17"/>
      <c r="EI250" s="17"/>
      <c r="EJ250" s="17"/>
      <c r="EK250" s="17"/>
      <c r="EL250" s="17"/>
      <c r="EM250" s="17"/>
      <c r="EN250" s="17"/>
      <c r="EO250" s="17"/>
      <c r="EP250" s="17"/>
      <c r="EQ250" s="17"/>
      <c r="ER250" s="17"/>
      <c r="ES250" s="17"/>
      <c r="ET250" s="17"/>
      <c r="EU250" s="17"/>
      <c r="EV250" s="17"/>
      <c r="EW250" s="17"/>
      <c r="EX250" s="17"/>
      <c r="EY250" s="17"/>
      <c r="EZ250" s="17"/>
      <c r="FA250" s="17"/>
      <c r="FB250" s="17"/>
      <c r="FC250" s="17"/>
      <c r="FD250" s="17"/>
      <c r="FE250" s="17"/>
      <c r="FF250" s="17"/>
      <c r="FG250" s="17"/>
      <c r="FH250" s="17"/>
      <c r="FI250" s="17"/>
      <c r="FJ250" s="17"/>
      <c r="FK250" s="17"/>
      <c r="FL250" s="17"/>
      <c r="FM250" s="17"/>
      <c r="FN250" s="17"/>
      <c r="FO250" s="17"/>
      <c r="FP250" s="17"/>
      <c r="FQ250" s="17"/>
      <c r="FR250" s="17"/>
      <c r="FS250" s="17"/>
      <c r="FT250" s="17"/>
    </row>
    <row r="251" spans="1:176" s="340" customFormat="1">
      <c r="A251" s="16"/>
      <c r="B251" s="17"/>
      <c r="C251" s="17"/>
      <c r="D251" s="17"/>
      <c r="E251" s="17"/>
      <c r="F251" s="17"/>
      <c r="G251" s="17"/>
      <c r="H251" s="17"/>
      <c r="I251" s="16"/>
      <c r="J251" s="17"/>
      <c r="K251" s="17"/>
      <c r="L251" s="17"/>
      <c r="M251" s="17"/>
      <c r="N251" s="16"/>
      <c r="O251" s="17"/>
      <c r="P251" s="17"/>
      <c r="Q251" s="17"/>
      <c r="R251" s="17"/>
      <c r="S251" s="17"/>
      <c r="T251" s="17"/>
      <c r="U251" s="17"/>
      <c r="V251" s="16"/>
      <c r="W251" s="17"/>
      <c r="X251" s="17"/>
      <c r="Y251" s="17"/>
      <c r="Z251" s="17"/>
      <c r="AA251" s="16"/>
      <c r="AB251" s="17"/>
      <c r="AC251" s="17"/>
      <c r="AD251" s="17"/>
      <c r="AE251" s="17"/>
      <c r="AF251" s="17"/>
      <c r="AG251" s="17"/>
      <c r="AH251" s="17"/>
      <c r="AI251" s="16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/>
      <c r="CO251" s="17"/>
      <c r="CP251" s="17"/>
      <c r="CQ251" s="17"/>
      <c r="CR251" s="17"/>
      <c r="CS251" s="17"/>
      <c r="CT251" s="17"/>
      <c r="CU251" s="17"/>
      <c r="CV251" s="17"/>
      <c r="CW251" s="17"/>
      <c r="CX251" s="17"/>
      <c r="CY251" s="17"/>
      <c r="CZ251" s="17"/>
      <c r="DA251" s="17"/>
      <c r="DB251" s="17"/>
      <c r="DC251" s="17"/>
      <c r="DD251" s="17"/>
      <c r="DE251" s="17"/>
      <c r="DF251" s="17"/>
      <c r="DG251" s="17"/>
      <c r="DH251" s="17"/>
      <c r="DI251" s="17"/>
      <c r="DJ251" s="17"/>
      <c r="DK251" s="17"/>
      <c r="DL251" s="17"/>
      <c r="DM251" s="17"/>
      <c r="DN251" s="17"/>
      <c r="DO251" s="17"/>
      <c r="DP251" s="17"/>
      <c r="DQ251" s="17"/>
      <c r="DR251" s="17"/>
      <c r="DS251" s="17"/>
      <c r="DT251" s="17"/>
      <c r="DU251" s="17"/>
      <c r="DV251" s="17"/>
      <c r="DW251" s="17"/>
      <c r="DX251" s="17"/>
      <c r="DY251" s="17"/>
      <c r="DZ251" s="17"/>
      <c r="EA251" s="17"/>
      <c r="EB251" s="17"/>
      <c r="EC251" s="17"/>
      <c r="ED251" s="17"/>
      <c r="EE251" s="17"/>
      <c r="EF251" s="17"/>
      <c r="EG251" s="17"/>
      <c r="EH251" s="17"/>
      <c r="EI251" s="17"/>
      <c r="EJ251" s="17"/>
      <c r="EK251" s="17"/>
      <c r="EL251" s="17"/>
      <c r="EM251" s="17"/>
      <c r="EN251" s="17"/>
      <c r="EO251" s="17"/>
      <c r="EP251" s="17"/>
      <c r="EQ251" s="17"/>
      <c r="ER251" s="17"/>
      <c r="ES251" s="17"/>
      <c r="ET251" s="17"/>
      <c r="EU251" s="17"/>
      <c r="EV251" s="17"/>
      <c r="EW251" s="17"/>
      <c r="EX251" s="17"/>
      <c r="EY251" s="17"/>
      <c r="EZ251" s="17"/>
      <c r="FA251" s="17"/>
      <c r="FB251" s="17"/>
      <c r="FC251" s="17"/>
      <c r="FD251" s="17"/>
      <c r="FE251" s="17"/>
      <c r="FF251" s="17"/>
      <c r="FG251" s="17"/>
      <c r="FH251" s="17"/>
      <c r="FI251" s="17"/>
      <c r="FJ251" s="17"/>
      <c r="FK251" s="17"/>
      <c r="FL251" s="17"/>
      <c r="FM251" s="17"/>
      <c r="FN251" s="17"/>
      <c r="FO251" s="17"/>
      <c r="FP251" s="17"/>
      <c r="FQ251" s="17"/>
      <c r="FR251" s="17"/>
      <c r="FS251" s="17"/>
      <c r="FT251" s="17"/>
    </row>
    <row r="252" spans="1:176" s="340" customFormat="1">
      <c r="A252" s="16"/>
      <c r="B252" s="17"/>
      <c r="C252" s="17"/>
      <c r="D252" s="17"/>
      <c r="E252" s="17"/>
      <c r="F252" s="17"/>
      <c r="G252" s="17"/>
      <c r="H252" s="17"/>
      <c r="I252" s="16"/>
      <c r="J252" s="17"/>
      <c r="K252" s="17"/>
      <c r="L252" s="17"/>
      <c r="M252" s="17"/>
      <c r="N252" s="16"/>
      <c r="O252" s="17"/>
      <c r="P252" s="17"/>
      <c r="Q252" s="17"/>
      <c r="R252" s="17"/>
      <c r="S252" s="17"/>
      <c r="T252" s="17"/>
      <c r="U252" s="17"/>
      <c r="V252" s="16"/>
      <c r="W252" s="17"/>
      <c r="X252" s="17"/>
      <c r="Y252" s="17"/>
      <c r="Z252" s="17"/>
      <c r="AA252" s="16"/>
      <c r="AB252" s="17"/>
      <c r="AC252" s="17"/>
      <c r="AD252" s="17"/>
      <c r="AE252" s="17"/>
      <c r="AF252" s="17"/>
      <c r="AG252" s="17"/>
      <c r="AH252" s="17"/>
      <c r="AI252" s="16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/>
      <c r="CP252" s="17"/>
      <c r="CQ252" s="17"/>
      <c r="CR252" s="17"/>
      <c r="CS252" s="17"/>
      <c r="CT252" s="17"/>
      <c r="CU252" s="17"/>
      <c r="CV252" s="17"/>
      <c r="CW252" s="17"/>
      <c r="CX252" s="17"/>
      <c r="CY252" s="17"/>
      <c r="CZ252" s="17"/>
      <c r="DA252" s="17"/>
      <c r="DB252" s="17"/>
      <c r="DC252" s="17"/>
      <c r="DD252" s="17"/>
      <c r="DE252" s="17"/>
      <c r="DF252" s="17"/>
      <c r="DG252" s="17"/>
      <c r="DH252" s="17"/>
      <c r="DI252" s="17"/>
      <c r="DJ252" s="17"/>
      <c r="DK252" s="17"/>
      <c r="DL252" s="17"/>
      <c r="DM252" s="17"/>
      <c r="DN252" s="17"/>
      <c r="DO252" s="17"/>
      <c r="DP252" s="17"/>
      <c r="DQ252" s="17"/>
      <c r="DR252" s="17"/>
      <c r="DS252" s="17"/>
      <c r="DT252" s="17"/>
      <c r="DU252" s="17"/>
      <c r="DV252" s="17"/>
      <c r="DW252" s="17"/>
      <c r="DX252" s="17"/>
      <c r="DY252" s="17"/>
      <c r="DZ252" s="17"/>
      <c r="EA252" s="17"/>
      <c r="EB252" s="17"/>
      <c r="EC252" s="17"/>
      <c r="ED252" s="17"/>
      <c r="EE252" s="17"/>
      <c r="EF252" s="17"/>
      <c r="EG252" s="17"/>
      <c r="EH252" s="17"/>
      <c r="EI252" s="17"/>
      <c r="EJ252" s="17"/>
      <c r="EK252" s="17"/>
      <c r="EL252" s="17"/>
      <c r="EM252" s="17"/>
      <c r="EN252" s="17"/>
      <c r="EO252" s="17"/>
      <c r="EP252" s="17"/>
      <c r="EQ252" s="17"/>
      <c r="ER252" s="17"/>
      <c r="ES252" s="17"/>
      <c r="ET252" s="17"/>
      <c r="EU252" s="17"/>
      <c r="EV252" s="17"/>
      <c r="EW252" s="17"/>
      <c r="EX252" s="17"/>
      <c r="EY252" s="17"/>
      <c r="EZ252" s="17"/>
      <c r="FA252" s="17"/>
      <c r="FB252" s="17"/>
      <c r="FC252" s="17"/>
      <c r="FD252" s="17"/>
      <c r="FE252" s="17"/>
      <c r="FF252" s="17"/>
      <c r="FG252" s="17"/>
      <c r="FH252" s="17"/>
      <c r="FI252" s="17"/>
      <c r="FJ252" s="17"/>
      <c r="FK252" s="17"/>
      <c r="FL252" s="17"/>
      <c r="FM252" s="17"/>
      <c r="FN252" s="17"/>
      <c r="FO252" s="17"/>
      <c r="FP252" s="17"/>
      <c r="FQ252" s="17"/>
      <c r="FR252" s="17"/>
      <c r="FS252" s="17"/>
      <c r="FT252" s="17"/>
    </row>
    <row r="253" spans="1:176" s="340" customFormat="1">
      <c r="A253" s="16"/>
      <c r="B253" s="17"/>
      <c r="C253" s="17"/>
      <c r="D253" s="17"/>
      <c r="E253" s="17"/>
      <c r="F253" s="17"/>
      <c r="G253" s="17"/>
      <c r="H253" s="17"/>
      <c r="I253" s="16"/>
      <c r="J253" s="17"/>
      <c r="K253" s="17"/>
      <c r="L253" s="17"/>
      <c r="M253" s="17"/>
      <c r="N253" s="16"/>
      <c r="O253" s="17"/>
      <c r="P253" s="17"/>
      <c r="Q253" s="17"/>
      <c r="R253" s="17"/>
      <c r="S253" s="17"/>
      <c r="T253" s="17"/>
      <c r="U253" s="17"/>
      <c r="V253" s="16"/>
      <c r="W253" s="17"/>
      <c r="X253" s="17"/>
      <c r="Y253" s="17"/>
      <c r="Z253" s="17"/>
      <c r="AA253" s="16"/>
      <c r="AB253" s="17"/>
      <c r="AC253" s="17"/>
      <c r="AD253" s="17"/>
      <c r="AE253" s="17"/>
      <c r="AF253" s="17"/>
      <c r="AG253" s="17"/>
      <c r="AH253" s="17"/>
      <c r="AI253" s="16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  <c r="BC253" s="17"/>
      <c r="BD253" s="17"/>
      <c r="BE253" s="17"/>
      <c r="BF253" s="17"/>
      <c r="BG253" s="17"/>
      <c r="BH253" s="17"/>
      <c r="BI253" s="17"/>
      <c r="BJ253" s="17"/>
      <c r="BK253" s="17"/>
      <c r="BL253" s="17"/>
      <c r="BM253" s="17"/>
      <c r="BN253" s="17"/>
      <c r="BO253" s="17"/>
      <c r="BP253" s="17"/>
      <c r="BQ253" s="17"/>
      <c r="BR253" s="17"/>
      <c r="BS253" s="17"/>
      <c r="BT253" s="17"/>
      <c r="BU253" s="17"/>
      <c r="BV253" s="17"/>
      <c r="BW253" s="17"/>
      <c r="BX253" s="17"/>
      <c r="BY253" s="17"/>
      <c r="BZ253" s="17"/>
      <c r="CA253" s="17"/>
      <c r="CB253" s="17"/>
      <c r="CC253" s="17"/>
      <c r="CD253" s="17"/>
      <c r="CE253" s="17"/>
      <c r="CF253" s="17"/>
      <c r="CG253" s="17"/>
      <c r="CH253" s="17"/>
      <c r="CI253" s="17"/>
      <c r="CJ253" s="17"/>
      <c r="CK253" s="17"/>
      <c r="CL253" s="17"/>
      <c r="CM253" s="17"/>
      <c r="CN253" s="17"/>
      <c r="CO253" s="17"/>
      <c r="CP253" s="17"/>
      <c r="CQ253" s="17"/>
      <c r="CR253" s="17"/>
      <c r="CS253" s="17"/>
      <c r="CT253" s="17"/>
      <c r="CU253" s="17"/>
      <c r="CV253" s="17"/>
      <c r="CW253" s="17"/>
      <c r="CX253" s="17"/>
      <c r="CY253" s="17"/>
      <c r="CZ253" s="17"/>
      <c r="DA253" s="17"/>
      <c r="DB253" s="17"/>
      <c r="DC253" s="17"/>
      <c r="DD253" s="17"/>
      <c r="DE253" s="17"/>
      <c r="DF253" s="17"/>
      <c r="DG253" s="17"/>
      <c r="DH253" s="17"/>
      <c r="DI253" s="17"/>
      <c r="DJ253" s="17"/>
      <c r="DK253" s="17"/>
      <c r="DL253" s="17"/>
      <c r="DM253" s="17"/>
      <c r="DN253" s="17"/>
      <c r="DO253" s="17"/>
      <c r="DP253" s="17"/>
      <c r="DQ253" s="17"/>
      <c r="DR253" s="17"/>
      <c r="DS253" s="17"/>
      <c r="DT253" s="17"/>
      <c r="DU253" s="17"/>
      <c r="DV253" s="17"/>
      <c r="DW253" s="17"/>
      <c r="DX253" s="17"/>
      <c r="DY253" s="17"/>
      <c r="DZ253" s="17"/>
      <c r="EA253" s="17"/>
      <c r="EB253" s="17"/>
      <c r="EC253" s="17"/>
      <c r="ED253" s="17"/>
      <c r="EE253" s="17"/>
      <c r="EF253" s="17"/>
      <c r="EG253" s="17"/>
      <c r="EH253" s="17"/>
      <c r="EI253" s="17"/>
      <c r="EJ253" s="17"/>
      <c r="EK253" s="17"/>
      <c r="EL253" s="17"/>
      <c r="EM253" s="17"/>
      <c r="EN253" s="17"/>
      <c r="EO253" s="17"/>
      <c r="EP253" s="17"/>
      <c r="EQ253" s="17"/>
      <c r="ER253" s="17"/>
      <c r="ES253" s="17"/>
      <c r="ET253" s="17"/>
      <c r="EU253" s="17"/>
      <c r="EV253" s="17"/>
      <c r="EW253" s="17"/>
      <c r="EX253" s="17"/>
      <c r="EY253" s="17"/>
      <c r="EZ253" s="17"/>
      <c r="FA253" s="17"/>
      <c r="FB253" s="17"/>
      <c r="FC253" s="17"/>
      <c r="FD253" s="17"/>
      <c r="FE253" s="17"/>
      <c r="FF253" s="17"/>
      <c r="FG253" s="17"/>
      <c r="FH253" s="17"/>
      <c r="FI253" s="17"/>
      <c r="FJ253" s="17"/>
      <c r="FK253" s="17"/>
      <c r="FL253" s="17"/>
      <c r="FM253" s="17"/>
      <c r="FN253" s="17"/>
      <c r="FO253" s="17"/>
      <c r="FP253" s="17"/>
      <c r="FQ253" s="17"/>
      <c r="FR253" s="17"/>
      <c r="FS253" s="17"/>
      <c r="FT253" s="17"/>
    </row>
    <row r="254" spans="1:176" s="340" customFormat="1">
      <c r="A254" s="16"/>
      <c r="B254" s="17"/>
      <c r="C254" s="17"/>
      <c r="D254" s="17"/>
      <c r="E254" s="17"/>
      <c r="F254" s="17"/>
      <c r="G254" s="17"/>
      <c r="H254" s="17"/>
      <c r="I254" s="16"/>
      <c r="J254" s="17"/>
      <c r="K254" s="17"/>
      <c r="L254" s="17"/>
      <c r="M254" s="17"/>
      <c r="N254" s="16"/>
      <c r="O254" s="17"/>
      <c r="P254" s="17"/>
      <c r="Q254" s="17"/>
      <c r="R254" s="17"/>
      <c r="S254" s="17"/>
      <c r="T254" s="17"/>
      <c r="U254" s="17"/>
      <c r="V254" s="16"/>
      <c r="W254" s="17"/>
      <c r="X254" s="17"/>
      <c r="Y254" s="17"/>
      <c r="Z254" s="17"/>
      <c r="AA254" s="16"/>
      <c r="AB254" s="17"/>
      <c r="AC254" s="17"/>
      <c r="AD254" s="17"/>
      <c r="AE254" s="17"/>
      <c r="AF254" s="17"/>
      <c r="AG254" s="17"/>
      <c r="AH254" s="17"/>
      <c r="AI254" s="16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</row>
    <row r="255" spans="1:176" s="340" customFormat="1">
      <c r="A255" s="16"/>
      <c r="B255" s="17"/>
      <c r="C255" s="17"/>
      <c r="D255" s="17"/>
      <c r="E255" s="17"/>
      <c r="F255" s="17"/>
      <c r="G255" s="17"/>
      <c r="H255" s="17"/>
      <c r="I255" s="16"/>
      <c r="J255" s="17"/>
      <c r="K255" s="17"/>
      <c r="L255" s="17"/>
      <c r="M255" s="17"/>
      <c r="N255" s="16"/>
      <c r="O255" s="17"/>
      <c r="P255" s="17"/>
      <c r="Q255" s="17"/>
      <c r="R255" s="17"/>
      <c r="S255" s="17"/>
      <c r="T255" s="17"/>
      <c r="U255" s="17"/>
      <c r="V255" s="16"/>
      <c r="W255" s="17"/>
      <c r="X255" s="17"/>
      <c r="Y255" s="17"/>
      <c r="Z255" s="17"/>
      <c r="AA255" s="16"/>
      <c r="AB255" s="17"/>
      <c r="AC255" s="17"/>
      <c r="AD255" s="17"/>
      <c r="AE255" s="17"/>
      <c r="AF255" s="17"/>
      <c r="AG255" s="17"/>
      <c r="AH255" s="17"/>
      <c r="AI255" s="16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</row>
    <row r="256" spans="1:176" s="340" customFormat="1">
      <c r="A256" s="16"/>
      <c r="B256" s="17"/>
      <c r="C256" s="17"/>
      <c r="D256" s="17"/>
      <c r="E256" s="17"/>
      <c r="F256" s="17"/>
      <c r="G256" s="17"/>
      <c r="H256" s="17"/>
      <c r="I256" s="16"/>
      <c r="J256" s="17"/>
      <c r="K256" s="17"/>
      <c r="L256" s="17"/>
      <c r="M256" s="17"/>
      <c r="N256" s="16"/>
      <c r="O256" s="17"/>
      <c r="P256" s="17"/>
      <c r="Q256" s="17"/>
      <c r="R256" s="17"/>
      <c r="S256" s="17"/>
      <c r="T256" s="17"/>
      <c r="U256" s="17"/>
      <c r="V256" s="16"/>
      <c r="W256" s="17"/>
      <c r="X256" s="17"/>
      <c r="Y256" s="17"/>
      <c r="Z256" s="17"/>
      <c r="AA256" s="16"/>
      <c r="AB256" s="17"/>
      <c r="AC256" s="17"/>
      <c r="AD256" s="17"/>
      <c r="AE256" s="17"/>
      <c r="AF256" s="17"/>
      <c r="AG256" s="17"/>
      <c r="AH256" s="17"/>
      <c r="AI256" s="16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  <c r="BC256" s="17"/>
      <c r="BD256" s="17"/>
      <c r="BE256" s="17"/>
      <c r="BF256" s="17"/>
      <c r="BG256" s="17"/>
      <c r="BH256" s="17"/>
      <c r="BI256" s="17"/>
      <c r="BJ256" s="17"/>
      <c r="BK256" s="17"/>
      <c r="BL256" s="17"/>
      <c r="BM256" s="17"/>
      <c r="BN256" s="17"/>
      <c r="BO256" s="17"/>
      <c r="BP256" s="17"/>
      <c r="BQ256" s="17"/>
      <c r="BR256" s="17"/>
      <c r="BS256" s="17"/>
      <c r="BT256" s="17"/>
      <c r="BU256" s="17"/>
      <c r="BV256" s="17"/>
      <c r="BW256" s="17"/>
      <c r="BX256" s="17"/>
      <c r="BY256" s="17"/>
      <c r="BZ256" s="17"/>
      <c r="CA256" s="17"/>
      <c r="CB256" s="17"/>
      <c r="CC256" s="17"/>
      <c r="CD256" s="17"/>
      <c r="CE256" s="17"/>
      <c r="CF256" s="17"/>
      <c r="CG256" s="17"/>
      <c r="CH256" s="17"/>
      <c r="CI256" s="17"/>
      <c r="CJ256" s="17"/>
      <c r="CK256" s="17"/>
      <c r="CL256" s="17"/>
      <c r="CM256" s="17"/>
      <c r="CN256" s="17"/>
      <c r="CO256" s="17"/>
      <c r="CP256" s="17"/>
      <c r="CQ256" s="17"/>
      <c r="CR256" s="17"/>
      <c r="CS256" s="17"/>
      <c r="CT256" s="17"/>
      <c r="CU256" s="17"/>
      <c r="CV256" s="17"/>
      <c r="CW256" s="17"/>
      <c r="CX256" s="17"/>
      <c r="CY256" s="17"/>
      <c r="CZ256" s="17"/>
      <c r="DA256" s="17"/>
      <c r="DB256" s="17"/>
      <c r="DC256" s="17"/>
      <c r="DD256" s="17"/>
      <c r="DE256" s="17"/>
      <c r="DF256" s="17"/>
      <c r="DG256" s="17"/>
      <c r="DH256" s="17"/>
      <c r="DI256" s="17"/>
      <c r="DJ256" s="17"/>
      <c r="DK256" s="17"/>
      <c r="DL256" s="17"/>
      <c r="DM256" s="17"/>
      <c r="DN256" s="17"/>
      <c r="DO256" s="17"/>
      <c r="DP256" s="17"/>
      <c r="DQ256" s="17"/>
      <c r="DR256" s="17"/>
      <c r="DS256" s="17"/>
      <c r="DT256" s="17"/>
      <c r="DU256" s="17"/>
      <c r="DV256" s="17"/>
      <c r="DW256" s="17"/>
      <c r="DX256" s="17"/>
      <c r="DY256" s="17"/>
      <c r="DZ256" s="17"/>
      <c r="EA256" s="17"/>
      <c r="EB256" s="17"/>
      <c r="EC256" s="17"/>
      <c r="ED256" s="17"/>
      <c r="EE256" s="17"/>
      <c r="EF256" s="17"/>
      <c r="EG256" s="17"/>
      <c r="EH256" s="17"/>
      <c r="EI256" s="17"/>
      <c r="EJ256" s="17"/>
      <c r="EK256" s="17"/>
      <c r="EL256" s="17"/>
      <c r="EM256" s="17"/>
      <c r="EN256" s="17"/>
      <c r="EO256" s="17"/>
      <c r="EP256" s="17"/>
      <c r="EQ256" s="17"/>
      <c r="ER256" s="17"/>
      <c r="ES256" s="17"/>
      <c r="ET256" s="17"/>
      <c r="EU256" s="17"/>
      <c r="EV256" s="17"/>
      <c r="EW256" s="17"/>
      <c r="EX256" s="17"/>
      <c r="EY256" s="17"/>
      <c r="EZ256" s="17"/>
      <c r="FA256" s="17"/>
      <c r="FB256" s="17"/>
      <c r="FC256" s="17"/>
      <c r="FD256" s="17"/>
      <c r="FE256" s="17"/>
      <c r="FF256" s="17"/>
      <c r="FG256" s="17"/>
      <c r="FH256" s="17"/>
      <c r="FI256" s="17"/>
      <c r="FJ256" s="17"/>
      <c r="FK256" s="17"/>
      <c r="FL256" s="17"/>
      <c r="FM256" s="17"/>
      <c r="FN256" s="17"/>
      <c r="FO256" s="17"/>
      <c r="FP256" s="17"/>
      <c r="FQ256" s="17"/>
      <c r="FR256" s="17"/>
      <c r="FS256" s="17"/>
      <c r="FT256" s="17"/>
    </row>
    <row r="257" spans="1:176" s="340" customFormat="1">
      <c r="A257" s="16"/>
      <c r="B257" s="17"/>
      <c r="C257" s="17"/>
      <c r="D257" s="17"/>
      <c r="E257" s="17"/>
      <c r="F257" s="17"/>
      <c r="G257" s="17"/>
      <c r="H257" s="17"/>
      <c r="I257" s="16"/>
      <c r="J257" s="17"/>
      <c r="K257" s="17"/>
      <c r="L257" s="17"/>
      <c r="M257" s="17"/>
      <c r="N257" s="16"/>
      <c r="O257" s="17"/>
      <c r="P257" s="17"/>
      <c r="Q257" s="17"/>
      <c r="R257" s="17"/>
      <c r="S257" s="17"/>
      <c r="T257" s="17"/>
      <c r="U257" s="17"/>
      <c r="V257" s="16"/>
      <c r="W257" s="17"/>
      <c r="X257" s="17"/>
      <c r="Y257" s="17"/>
      <c r="Z257" s="17"/>
      <c r="AA257" s="16"/>
      <c r="AB257" s="17"/>
      <c r="AC257" s="17"/>
      <c r="AD257" s="17"/>
      <c r="AE257" s="17"/>
      <c r="AF257" s="17"/>
      <c r="AG257" s="17"/>
      <c r="AH257" s="17"/>
      <c r="AI257" s="16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  <c r="BC257" s="17"/>
      <c r="BD257" s="17"/>
      <c r="BE257" s="17"/>
      <c r="BF257" s="17"/>
      <c r="BG257" s="17"/>
      <c r="BH257" s="17"/>
      <c r="BI257" s="17"/>
      <c r="BJ257" s="17"/>
      <c r="BK257" s="17"/>
      <c r="BL257" s="17"/>
      <c r="BM257" s="17"/>
      <c r="BN257" s="17"/>
      <c r="BO257" s="17"/>
      <c r="BP257" s="17"/>
      <c r="BQ257" s="17"/>
      <c r="BR257" s="17"/>
      <c r="BS257" s="17"/>
      <c r="BT257" s="17"/>
      <c r="BU257" s="17"/>
      <c r="BV257" s="17"/>
      <c r="BW257" s="17"/>
      <c r="BX257" s="17"/>
      <c r="BY257" s="17"/>
      <c r="BZ257" s="17"/>
      <c r="CA257" s="17"/>
      <c r="CB257" s="17"/>
      <c r="CC257" s="17"/>
      <c r="CD257" s="17"/>
      <c r="CE257" s="17"/>
      <c r="CF257" s="17"/>
      <c r="CG257" s="17"/>
      <c r="CH257" s="17"/>
      <c r="CI257" s="17"/>
      <c r="CJ257" s="17"/>
      <c r="CK257" s="17"/>
      <c r="CL257" s="17"/>
      <c r="CM257" s="17"/>
      <c r="CN257" s="17"/>
      <c r="CO257" s="17"/>
      <c r="CP257" s="17"/>
      <c r="CQ257" s="17"/>
      <c r="CR257" s="17"/>
      <c r="CS257" s="17"/>
      <c r="CT257" s="17"/>
      <c r="CU257" s="17"/>
      <c r="CV257" s="17"/>
      <c r="CW257" s="17"/>
      <c r="CX257" s="17"/>
      <c r="CY257" s="17"/>
      <c r="CZ257" s="17"/>
      <c r="DA257" s="17"/>
      <c r="DB257" s="17"/>
      <c r="DC257" s="17"/>
      <c r="DD257" s="17"/>
      <c r="DE257" s="17"/>
      <c r="DF257" s="17"/>
      <c r="DG257" s="17"/>
      <c r="DH257" s="17"/>
      <c r="DI257" s="17"/>
      <c r="DJ257" s="17"/>
      <c r="DK257" s="17"/>
      <c r="DL257" s="17"/>
      <c r="DM257" s="17"/>
      <c r="DN257" s="17"/>
      <c r="DO257" s="17"/>
      <c r="DP257" s="17"/>
      <c r="DQ257" s="17"/>
      <c r="DR257" s="17"/>
      <c r="DS257" s="17"/>
      <c r="DT257" s="17"/>
      <c r="DU257" s="17"/>
      <c r="DV257" s="17"/>
      <c r="DW257" s="17"/>
      <c r="DX257" s="17"/>
      <c r="DY257" s="17"/>
      <c r="DZ257" s="17"/>
      <c r="EA257" s="17"/>
      <c r="EB257" s="17"/>
      <c r="EC257" s="17"/>
      <c r="ED257" s="17"/>
      <c r="EE257" s="17"/>
      <c r="EF257" s="17"/>
      <c r="EG257" s="17"/>
      <c r="EH257" s="17"/>
      <c r="EI257" s="17"/>
      <c r="EJ257" s="17"/>
      <c r="EK257" s="17"/>
      <c r="EL257" s="17"/>
      <c r="EM257" s="17"/>
      <c r="EN257" s="17"/>
      <c r="EO257" s="17"/>
      <c r="EP257" s="17"/>
      <c r="EQ257" s="17"/>
      <c r="ER257" s="17"/>
      <c r="ES257" s="17"/>
      <c r="ET257" s="17"/>
      <c r="EU257" s="17"/>
      <c r="EV257" s="17"/>
      <c r="EW257" s="17"/>
      <c r="EX257" s="17"/>
      <c r="EY257" s="17"/>
      <c r="EZ257" s="17"/>
      <c r="FA257" s="17"/>
      <c r="FB257" s="17"/>
      <c r="FC257" s="17"/>
      <c r="FD257" s="17"/>
      <c r="FE257" s="17"/>
      <c r="FF257" s="17"/>
      <c r="FG257" s="17"/>
      <c r="FH257" s="17"/>
      <c r="FI257" s="17"/>
      <c r="FJ257" s="17"/>
      <c r="FK257" s="17"/>
      <c r="FL257" s="17"/>
      <c r="FM257" s="17"/>
      <c r="FN257" s="17"/>
      <c r="FO257" s="17"/>
      <c r="FP257" s="17"/>
      <c r="FQ257" s="17"/>
      <c r="FR257" s="17"/>
      <c r="FS257" s="17"/>
      <c r="FT257" s="17"/>
    </row>
    <row r="258" spans="1:176" s="340" customFormat="1">
      <c r="A258" s="16"/>
      <c r="B258" s="17"/>
      <c r="C258" s="17"/>
      <c r="D258" s="17"/>
      <c r="E258" s="17"/>
      <c r="F258" s="17"/>
      <c r="G258" s="17"/>
      <c r="H258" s="17"/>
      <c r="I258" s="16"/>
      <c r="J258" s="17"/>
      <c r="K258" s="17"/>
      <c r="L258" s="17"/>
      <c r="M258" s="17"/>
      <c r="N258" s="16"/>
      <c r="O258" s="17"/>
      <c r="P258" s="17"/>
      <c r="Q258" s="17"/>
      <c r="R258" s="17"/>
      <c r="S258" s="17"/>
      <c r="T258" s="17"/>
      <c r="U258" s="17"/>
      <c r="V258" s="16"/>
      <c r="W258" s="17"/>
      <c r="X258" s="17"/>
      <c r="Y258" s="17"/>
      <c r="Z258" s="17"/>
      <c r="AA258" s="16"/>
      <c r="AB258" s="17"/>
      <c r="AC258" s="17"/>
      <c r="AD258" s="17"/>
      <c r="AE258" s="17"/>
      <c r="AF258" s="17"/>
      <c r="AG258" s="17"/>
      <c r="AH258" s="17"/>
      <c r="AI258" s="16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  <c r="BC258" s="17"/>
      <c r="BD258" s="17"/>
      <c r="BE258" s="17"/>
      <c r="BF258" s="17"/>
      <c r="BG258" s="17"/>
      <c r="BH258" s="17"/>
      <c r="BI258" s="17"/>
      <c r="BJ258" s="17"/>
      <c r="BK258" s="17"/>
      <c r="BL258" s="17"/>
      <c r="BM258" s="17"/>
      <c r="BN258" s="17"/>
      <c r="BO258" s="17"/>
      <c r="BP258" s="17"/>
      <c r="BQ258" s="17"/>
      <c r="BR258" s="17"/>
      <c r="BS258" s="17"/>
      <c r="BT258" s="17"/>
      <c r="BU258" s="17"/>
      <c r="BV258" s="17"/>
      <c r="BW258" s="17"/>
      <c r="BX258" s="17"/>
      <c r="BY258" s="17"/>
      <c r="BZ258" s="17"/>
      <c r="CA258" s="17"/>
      <c r="CB258" s="17"/>
      <c r="CC258" s="17"/>
      <c r="CD258" s="17"/>
      <c r="CE258" s="17"/>
      <c r="CF258" s="17"/>
      <c r="CG258" s="17"/>
      <c r="CH258" s="17"/>
      <c r="CI258" s="17"/>
      <c r="CJ258" s="17"/>
      <c r="CK258" s="17"/>
      <c r="CL258" s="17"/>
      <c r="CM258" s="17"/>
      <c r="CN258" s="17"/>
      <c r="CO258" s="17"/>
      <c r="CP258" s="17"/>
      <c r="CQ258" s="17"/>
      <c r="CR258" s="17"/>
      <c r="CS258" s="17"/>
      <c r="CT258" s="17"/>
      <c r="CU258" s="17"/>
      <c r="CV258" s="17"/>
      <c r="CW258" s="17"/>
      <c r="CX258" s="17"/>
      <c r="CY258" s="17"/>
      <c r="CZ258" s="17"/>
      <c r="DA258" s="17"/>
      <c r="DB258" s="17"/>
      <c r="DC258" s="17"/>
      <c r="DD258" s="17"/>
      <c r="DE258" s="17"/>
      <c r="DF258" s="17"/>
      <c r="DG258" s="17"/>
      <c r="DH258" s="17"/>
      <c r="DI258" s="17"/>
      <c r="DJ258" s="17"/>
      <c r="DK258" s="17"/>
      <c r="DL258" s="17"/>
      <c r="DM258" s="17"/>
      <c r="DN258" s="17"/>
      <c r="DO258" s="17"/>
      <c r="DP258" s="17"/>
      <c r="DQ258" s="17"/>
      <c r="DR258" s="17"/>
      <c r="DS258" s="17"/>
      <c r="DT258" s="17"/>
      <c r="DU258" s="17"/>
      <c r="DV258" s="17"/>
      <c r="DW258" s="17"/>
      <c r="DX258" s="17"/>
      <c r="DY258" s="17"/>
      <c r="DZ258" s="17"/>
      <c r="EA258" s="17"/>
      <c r="EB258" s="17"/>
      <c r="EC258" s="17"/>
      <c r="ED258" s="17"/>
      <c r="EE258" s="17"/>
      <c r="EF258" s="17"/>
      <c r="EG258" s="17"/>
      <c r="EH258" s="17"/>
      <c r="EI258" s="17"/>
      <c r="EJ258" s="17"/>
      <c r="EK258" s="17"/>
      <c r="EL258" s="17"/>
      <c r="EM258" s="17"/>
      <c r="EN258" s="17"/>
      <c r="EO258" s="17"/>
      <c r="EP258" s="17"/>
      <c r="EQ258" s="17"/>
      <c r="ER258" s="17"/>
      <c r="ES258" s="17"/>
      <c r="ET258" s="17"/>
      <c r="EU258" s="17"/>
      <c r="EV258" s="17"/>
      <c r="EW258" s="17"/>
      <c r="EX258" s="17"/>
      <c r="EY258" s="17"/>
      <c r="EZ258" s="17"/>
      <c r="FA258" s="17"/>
      <c r="FB258" s="17"/>
      <c r="FC258" s="17"/>
      <c r="FD258" s="17"/>
      <c r="FE258" s="17"/>
      <c r="FF258" s="17"/>
      <c r="FG258" s="17"/>
      <c r="FH258" s="17"/>
      <c r="FI258" s="17"/>
      <c r="FJ258" s="17"/>
      <c r="FK258" s="17"/>
      <c r="FL258" s="17"/>
      <c r="FM258" s="17"/>
      <c r="FN258" s="17"/>
      <c r="FO258" s="17"/>
      <c r="FP258" s="17"/>
      <c r="FQ258" s="17"/>
      <c r="FR258" s="17"/>
      <c r="FS258" s="17"/>
      <c r="FT258" s="17"/>
    </row>
    <row r="259" spans="1:176" s="340" customFormat="1">
      <c r="A259" s="16"/>
      <c r="B259" s="17"/>
      <c r="C259" s="17"/>
      <c r="D259" s="17"/>
      <c r="E259" s="17"/>
      <c r="F259" s="17"/>
      <c r="G259" s="17"/>
      <c r="H259" s="17"/>
      <c r="I259" s="16"/>
      <c r="J259" s="17"/>
      <c r="K259" s="17"/>
      <c r="L259" s="17"/>
      <c r="M259" s="17"/>
      <c r="N259" s="16"/>
      <c r="O259" s="17"/>
      <c r="P259" s="17"/>
      <c r="Q259" s="17"/>
      <c r="R259" s="17"/>
      <c r="S259" s="17"/>
      <c r="T259" s="17"/>
      <c r="U259" s="17"/>
      <c r="V259" s="16"/>
      <c r="W259" s="17"/>
      <c r="X259" s="17"/>
      <c r="Y259" s="17"/>
      <c r="Z259" s="17"/>
      <c r="AA259" s="16"/>
      <c r="AB259" s="17"/>
      <c r="AC259" s="17"/>
      <c r="AD259" s="17"/>
      <c r="AE259" s="17"/>
      <c r="AF259" s="17"/>
      <c r="AG259" s="17"/>
      <c r="AH259" s="17"/>
      <c r="AI259" s="16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  <c r="BC259" s="17"/>
      <c r="BD259" s="17"/>
      <c r="BE259" s="17"/>
      <c r="BF259" s="17"/>
      <c r="BG259" s="17"/>
      <c r="BH259" s="17"/>
      <c r="BI259" s="17"/>
      <c r="BJ259" s="17"/>
      <c r="BK259" s="17"/>
      <c r="BL259" s="17"/>
      <c r="BM259" s="17"/>
      <c r="BN259" s="17"/>
      <c r="BO259" s="17"/>
      <c r="BP259" s="17"/>
      <c r="BQ259" s="17"/>
      <c r="BR259" s="17"/>
      <c r="BS259" s="17"/>
      <c r="BT259" s="17"/>
      <c r="BU259" s="17"/>
      <c r="BV259" s="17"/>
      <c r="BW259" s="17"/>
      <c r="BX259" s="17"/>
      <c r="BY259" s="17"/>
      <c r="BZ259" s="17"/>
      <c r="CA259" s="17"/>
      <c r="CB259" s="17"/>
      <c r="CC259" s="17"/>
      <c r="CD259" s="17"/>
      <c r="CE259" s="17"/>
      <c r="CF259" s="17"/>
      <c r="CG259" s="17"/>
      <c r="CH259" s="17"/>
      <c r="CI259" s="17"/>
      <c r="CJ259" s="17"/>
      <c r="CK259" s="17"/>
      <c r="CL259" s="17"/>
      <c r="CM259" s="17"/>
      <c r="CN259" s="17"/>
      <c r="CO259" s="17"/>
      <c r="CP259" s="17"/>
      <c r="CQ259" s="17"/>
      <c r="CR259" s="17"/>
      <c r="CS259" s="17"/>
      <c r="CT259" s="17"/>
      <c r="CU259" s="17"/>
      <c r="CV259" s="17"/>
      <c r="CW259" s="17"/>
      <c r="CX259" s="17"/>
      <c r="CY259" s="17"/>
      <c r="CZ259" s="17"/>
      <c r="DA259" s="17"/>
      <c r="DB259" s="17"/>
      <c r="DC259" s="17"/>
      <c r="DD259" s="17"/>
      <c r="DE259" s="17"/>
      <c r="DF259" s="17"/>
      <c r="DG259" s="17"/>
      <c r="DH259" s="17"/>
      <c r="DI259" s="17"/>
      <c r="DJ259" s="17"/>
      <c r="DK259" s="17"/>
      <c r="DL259" s="17"/>
      <c r="DM259" s="17"/>
      <c r="DN259" s="17"/>
      <c r="DO259" s="17"/>
      <c r="DP259" s="17"/>
      <c r="DQ259" s="17"/>
      <c r="DR259" s="17"/>
      <c r="DS259" s="17"/>
      <c r="DT259" s="17"/>
      <c r="DU259" s="17"/>
      <c r="DV259" s="17"/>
      <c r="DW259" s="17"/>
      <c r="DX259" s="17"/>
      <c r="DY259" s="17"/>
      <c r="DZ259" s="17"/>
      <c r="EA259" s="17"/>
      <c r="EB259" s="17"/>
      <c r="EC259" s="17"/>
      <c r="ED259" s="17"/>
      <c r="EE259" s="17"/>
      <c r="EF259" s="17"/>
      <c r="EG259" s="17"/>
      <c r="EH259" s="17"/>
      <c r="EI259" s="17"/>
      <c r="EJ259" s="17"/>
      <c r="EK259" s="17"/>
      <c r="EL259" s="17"/>
      <c r="EM259" s="17"/>
      <c r="EN259" s="17"/>
      <c r="EO259" s="17"/>
      <c r="EP259" s="17"/>
      <c r="EQ259" s="17"/>
      <c r="ER259" s="17"/>
      <c r="ES259" s="17"/>
      <c r="ET259" s="17"/>
      <c r="EU259" s="17"/>
      <c r="EV259" s="17"/>
      <c r="EW259" s="17"/>
      <c r="EX259" s="17"/>
      <c r="EY259" s="17"/>
      <c r="EZ259" s="17"/>
      <c r="FA259" s="17"/>
      <c r="FB259" s="17"/>
      <c r="FC259" s="17"/>
      <c r="FD259" s="17"/>
      <c r="FE259" s="17"/>
      <c r="FF259" s="17"/>
      <c r="FG259" s="17"/>
      <c r="FH259" s="17"/>
      <c r="FI259" s="17"/>
      <c r="FJ259" s="17"/>
      <c r="FK259" s="17"/>
      <c r="FL259" s="17"/>
      <c r="FM259" s="17"/>
      <c r="FN259" s="17"/>
      <c r="FO259" s="17"/>
      <c r="FP259" s="17"/>
      <c r="FQ259" s="17"/>
      <c r="FR259" s="17"/>
      <c r="FS259" s="17"/>
      <c r="FT259" s="17"/>
    </row>
    <row r="260" spans="1:176" s="340" customFormat="1">
      <c r="A260" s="16"/>
      <c r="B260" s="17"/>
      <c r="C260" s="17"/>
      <c r="D260" s="17"/>
      <c r="E260" s="17"/>
      <c r="F260" s="17"/>
      <c r="G260" s="17"/>
      <c r="H260" s="17"/>
      <c r="I260" s="16"/>
      <c r="J260" s="17"/>
      <c r="K260" s="17"/>
      <c r="L260" s="17"/>
      <c r="M260" s="17"/>
      <c r="N260" s="16"/>
      <c r="O260" s="17"/>
      <c r="P260" s="17"/>
      <c r="Q260" s="17"/>
      <c r="R260" s="17"/>
      <c r="S260" s="17"/>
      <c r="T260" s="17"/>
      <c r="U260" s="17"/>
      <c r="V260" s="16"/>
      <c r="W260" s="17"/>
      <c r="X260" s="17"/>
      <c r="Y260" s="17"/>
      <c r="Z260" s="17"/>
      <c r="AA260" s="16"/>
      <c r="AB260" s="17"/>
      <c r="AC260" s="17"/>
      <c r="AD260" s="17"/>
      <c r="AE260" s="17"/>
      <c r="AF260" s="17"/>
      <c r="AG260" s="17"/>
      <c r="AH260" s="17"/>
      <c r="AI260" s="16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  <c r="BC260" s="17"/>
      <c r="BD260" s="17"/>
      <c r="BE260" s="17"/>
      <c r="BF260" s="17"/>
      <c r="BG260" s="17"/>
      <c r="BH260" s="17"/>
      <c r="BI260" s="17"/>
      <c r="BJ260" s="17"/>
      <c r="BK260" s="17"/>
      <c r="BL260" s="17"/>
      <c r="BM260" s="17"/>
      <c r="BN260" s="17"/>
      <c r="BO260" s="17"/>
      <c r="BP260" s="17"/>
      <c r="BQ260" s="17"/>
      <c r="BR260" s="17"/>
      <c r="BS260" s="17"/>
      <c r="BT260" s="17"/>
      <c r="BU260" s="17"/>
      <c r="BV260" s="17"/>
      <c r="BW260" s="17"/>
      <c r="BX260" s="17"/>
      <c r="BY260" s="17"/>
      <c r="BZ260" s="17"/>
      <c r="CA260" s="17"/>
      <c r="CB260" s="17"/>
      <c r="CC260" s="17"/>
      <c r="CD260" s="17"/>
      <c r="CE260" s="17"/>
      <c r="CF260" s="17"/>
      <c r="CG260" s="17"/>
      <c r="CH260" s="17"/>
      <c r="CI260" s="17"/>
      <c r="CJ260" s="17"/>
      <c r="CK260" s="17"/>
      <c r="CL260" s="17"/>
      <c r="CM260" s="17"/>
      <c r="CN260" s="17"/>
      <c r="CO260" s="17"/>
      <c r="CP260" s="17"/>
      <c r="CQ260" s="17"/>
      <c r="CR260" s="17"/>
      <c r="CS260" s="17"/>
      <c r="CT260" s="17"/>
      <c r="CU260" s="17"/>
      <c r="CV260" s="17"/>
      <c r="CW260" s="17"/>
      <c r="CX260" s="17"/>
      <c r="CY260" s="17"/>
      <c r="CZ260" s="17"/>
      <c r="DA260" s="17"/>
      <c r="DB260" s="17"/>
      <c r="DC260" s="17"/>
      <c r="DD260" s="17"/>
      <c r="DE260" s="17"/>
      <c r="DF260" s="17"/>
      <c r="DG260" s="17"/>
      <c r="DH260" s="17"/>
      <c r="DI260" s="17"/>
      <c r="DJ260" s="17"/>
      <c r="DK260" s="17"/>
      <c r="DL260" s="17"/>
      <c r="DM260" s="17"/>
      <c r="DN260" s="17"/>
      <c r="DO260" s="17"/>
      <c r="DP260" s="17"/>
      <c r="DQ260" s="17"/>
      <c r="DR260" s="17"/>
      <c r="DS260" s="17"/>
      <c r="DT260" s="17"/>
      <c r="DU260" s="17"/>
      <c r="DV260" s="17"/>
      <c r="DW260" s="17"/>
      <c r="DX260" s="17"/>
      <c r="DY260" s="17"/>
      <c r="DZ260" s="17"/>
      <c r="EA260" s="17"/>
      <c r="EB260" s="17"/>
      <c r="EC260" s="17"/>
      <c r="ED260" s="17"/>
      <c r="EE260" s="17"/>
      <c r="EF260" s="17"/>
      <c r="EG260" s="17"/>
      <c r="EH260" s="17"/>
      <c r="EI260" s="17"/>
      <c r="EJ260" s="17"/>
      <c r="EK260" s="17"/>
      <c r="EL260" s="17"/>
      <c r="EM260" s="17"/>
      <c r="EN260" s="17"/>
      <c r="EO260" s="17"/>
      <c r="EP260" s="17"/>
      <c r="EQ260" s="17"/>
      <c r="ER260" s="17"/>
      <c r="ES260" s="17"/>
      <c r="ET260" s="17"/>
      <c r="EU260" s="17"/>
      <c r="EV260" s="17"/>
      <c r="EW260" s="17"/>
      <c r="EX260" s="17"/>
      <c r="EY260" s="17"/>
      <c r="EZ260" s="17"/>
      <c r="FA260" s="17"/>
      <c r="FB260" s="17"/>
      <c r="FC260" s="17"/>
      <c r="FD260" s="17"/>
      <c r="FE260" s="17"/>
      <c r="FF260" s="17"/>
      <c r="FG260" s="17"/>
      <c r="FH260" s="17"/>
      <c r="FI260" s="17"/>
      <c r="FJ260" s="17"/>
      <c r="FK260" s="17"/>
      <c r="FL260" s="17"/>
      <c r="FM260" s="17"/>
      <c r="FN260" s="17"/>
      <c r="FO260" s="17"/>
      <c r="FP260" s="17"/>
      <c r="FQ260" s="17"/>
      <c r="FR260" s="17"/>
      <c r="FS260" s="17"/>
      <c r="FT260" s="17"/>
    </row>
    <row r="261" spans="1:176">
      <c r="A261" s="16"/>
      <c r="B261" s="17"/>
      <c r="C261" s="17"/>
      <c r="D261" s="17"/>
      <c r="E261" s="17"/>
      <c r="F261" s="17"/>
      <c r="G261" s="17"/>
      <c r="H261" s="17"/>
      <c r="I261" s="16"/>
      <c r="J261" s="17"/>
      <c r="K261" s="17"/>
      <c r="L261" s="17"/>
      <c r="M261" s="17"/>
      <c r="N261" s="16"/>
      <c r="O261" s="17"/>
      <c r="P261" s="17"/>
      <c r="Q261" s="17"/>
      <c r="R261" s="17"/>
      <c r="S261" s="17"/>
      <c r="T261" s="17"/>
      <c r="U261" s="17"/>
      <c r="V261" s="16"/>
      <c r="W261" s="17"/>
      <c r="X261" s="17"/>
      <c r="Y261" s="17"/>
      <c r="Z261" s="17"/>
      <c r="AA261" s="16"/>
      <c r="AB261" s="17"/>
      <c r="AC261" s="17"/>
      <c r="AD261" s="17"/>
      <c r="AE261" s="17"/>
      <c r="AF261" s="17"/>
      <c r="AG261" s="17"/>
      <c r="AH261" s="17"/>
      <c r="AI261" s="16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  <c r="BC261" s="17"/>
      <c r="BD261" s="17"/>
      <c r="BE261" s="17"/>
      <c r="BF261" s="17"/>
      <c r="BG261" s="17"/>
      <c r="BH261" s="17"/>
      <c r="BI261" s="17"/>
      <c r="BJ261" s="17"/>
      <c r="BK261" s="17"/>
      <c r="BL261" s="17"/>
      <c r="BM261" s="17"/>
      <c r="BN261" s="17"/>
      <c r="BO261" s="17"/>
      <c r="BP261" s="17"/>
      <c r="BQ261" s="17"/>
      <c r="BR261" s="17"/>
      <c r="BS261" s="17"/>
      <c r="BT261" s="17"/>
      <c r="BU261" s="17"/>
      <c r="BV261" s="17"/>
      <c r="BW261" s="17"/>
      <c r="BX261" s="17"/>
      <c r="BY261" s="17"/>
      <c r="BZ261" s="17"/>
      <c r="CA261" s="17"/>
      <c r="CB261" s="17"/>
      <c r="CC261" s="17"/>
      <c r="CD261" s="17"/>
      <c r="CE261" s="17"/>
      <c r="CF261" s="17"/>
      <c r="CG261" s="17"/>
      <c r="CH261" s="17"/>
      <c r="CI261" s="17"/>
      <c r="CJ261" s="17"/>
      <c r="CK261" s="17"/>
      <c r="CL261" s="17"/>
      <c r="CM261" s="17"/>
      <c r="CN261" s="17"/>
      <c r="CO261" s="17"/>
      <c r="CP261" s="17"/>
      <c r="CQ261" s="17"/>
      <c r="CR261" s="17"/>
      <c r="CS261" s="17"/>
      <c r="CT261" s="17"/>
      <c r="CU261" s="17"/>
      <c r="CV261" s="17"/>
      <c r="CW261" s="17"/>
      <c r="CX261" s="17"/>
      <c r="CY261" s="17"/>
      <c r="CZ261" s="17"/>
      <c r="DA261" s="17"/>
      <c r="DB261" s="17"/>
      <c r="DC261" s="17"/>
      <c r="DD261" s="17"/>
      <c r="DE261" s="17"/>
      <c r="DF261" s="17"/>
      <c r="DG261" s="17"/>
      <c r="DH261" s="17"/>
      <c r="DI261" s="17"/>
      <c r="DJ261" s="17"/>
      <c r="DK261" s="17"/>
      <c r="DL261" s="17"/>
      <c r="DM261" s="17"/>
      <c r="DN261" s="17"/>
      <c r="DO261" s="17"/>
      <c r="DP261" s="17"/>
      <c r="DQ261" s="17"/>
      <c r="DR261" s="17"/>
      <c r="DS261" s="17"/>
      <c r="DT261" s="17"/>
      <c r="DU261" s="17"/>
      <c r="DV261" s="17"/>
      <c r="DW261" s="17"/>
      <c r="DX261" s="17"/>
      <c r="DY261" s="17"/>
      <c r="DZ261" s="17"/>
      <c r="EA261" s="17"/>
      <c r="EB261" s="17"/>
      <c r="EC261" s="17"/>
      <c r="ED261" s="17"/>
      <c r="EE261" s="17"/>
      <c r="EF261" s="17"/>
      <c r="EG261" s="17"/>
      <c r="EH261" s="17"/>
      <c r="EI261" s="17"/>
      <c r="EJ261" s="17"/>
      <c r="EK261" s="17"/>
      <c r="EL261" s="17"/>
      <c r="EM261" s="17"/>
      <c r="EN261" s="17"/>
      <c r="EO261" s="17"/>
      <c r="EP261" s="17"/>
      <c r="EQ261" s="17"/>
      <c r="ER261" s="17"/>
      <c r="ES261" s="17"/>
      <c r="ET261" s="17"/>
      <c r="EU261" s="17"/>
      <c r="EV261" s="17"/>
      <c r="EW261" s="17"/>
      <c r="EX261" s="17"/>
      <c r="EY261" s="17"/>
      <c r="EZ261" s="17"/>
      <c r="FA261" s="17"/>
      <c r="FB261" s="17"/>
      <c r="FC261" s="17"/>
      <c r="FD261" s="17"/>
      <c r="FE261" s="17"/>
      <c r="FF261" s="17"/>
      <c r="FG261" s="17"/>
      <c r="FH261" s="17"/>
      <c r="FI261" s="17"/>
      <c r="FJ261" s="17"/>
      <c r="FK261" s="17"/>
      <c r="FL261" s="17"/>
      <c r="FM261" s="17"/>
      <c r="FN261" s="17"/>
      <c r="FO261" s="17"/>
      <c r="FP261" s="17"/>
      <c r="FQ261" s="17"/>
      <c r="FR261" s="17"/>
      <c r="FS261" s="17"/>
      <c r="FT261" s="17"/>
    </row>
    <row r="262" spans="1:176">
      <c r="A262" s="16"/>
      <c r="B262" s="17"/>
      <c r="C262" s="17"/>
      <c r="D262" s="17"/>
      <c r="E262" s="17"/>
      <c r="F262" s="17"/>
      <c r="G262" s="17"/>
      <c r="H262" s="17"/>
      <c r="I262" s="16"/>
      <c r="J262" s="17"/>
      <c r="K262" s="17"/>
      <c r="L262" s="17"/>
      <c r="M262" s="17"/>
      <c r="N262" s="16"/>
      <c r="O262" s="17"/>
      <c r="P262" s="17"/>
      <c r="Q262" s="17"/>
      <c r="R262" s="17"/>
      <c r="S262" s="17"/>
      <c r="T262" s="17"/>
      <c r="U262" s="17"/>
      <c r="V262" s="16"/>
      <c r="W262" s="17"/>
      <c r="X262" s="17"/>
      <c r="Y262" s="17"/>
      <c r="Z262" s="17"/>
      <c r="AA262" s="16"/>
      <c r="AB262" s="17"/>
      <c r="AC262" s="17"/>
      <c r="AD262" s="17"/>
      <c r="AE262" s="17"/>
      <c r="AF262" s="17"/>
      <c r="AG262" s="17"/>
      <c r="AH262" s="17"/>
      <c r="AI262" s="16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  <c r="BC262" s="17"/>
      <c r="BD262" s="17"/>
      <c r="BE262" s="17"/>
      <c r="BF262" s="17"/>
      <c r="BG262" s="17"/>
      <c r="BH262" s="17"/>
      <c r="BI262" s="17"/>
      <c r="BJ262" s="17"/>
      <c r="BK262" s="17"/>
      <c r="BL262" s="17"/>
      <c r="BM262" s="17"/>
      <c r="BN262" s="17"/>
      <c r="BO262" s="17"/>
      <c r="BP262" s="17"/>
      <c r="BQ262" s="17"/>
      <c r="BR262" s="17"/>
      <c r="BS262" s="17"/>
      <c r="BT262" s="17"/>
      <c r="BU262" s="17"/>
      <c r="BV262" s="17"/>
      <c r="BW262" s="17"/>
      <c r="BX262" s="17"/>
      <c r="BY262" s="17"/>
      <c r="BZ262" s="17"/>
      <c r="CA262" s="17"/>
      <c r="CB262" s="17"/>
      <c r="CC262" s="17"/>
      <c r="CD262" s="17"/>
      <c r="CE262" s="17"/>
      <c r="CF262" s="17"/>
      <c r="CG262" s="17"/>
      <c r="CH262" s="17"/>
      <c r="CI262" s="17"/>
      <c r="CJ262" s="17"/>
      <c r="CK262" s="17"/>
      <c r="CL262" s="17"/>
      <c r="CM262" s="17"/>
      <c r="CN262" s="17"/>
      <c r="CO262" s="17"/>
      <c r="CP262" s="17"/>
      <c r="CQ262" s="17"/>
      <c r="CR262" s="17"/>
      <c r="CS262" s="17"/>
      <c r="CT262" s="17"/>
      <c r="CU262" s="17"/>
      <c r="CV262" s="17"/>
      <c r="CW262" s="17"/>
      <c r="CX262" s="17"/>
      <c r="CY262" s="17"/>
      <c r="CZ262" s="17"/>
      <c r="DA262" s="17"/>
      <c r="DB262" s="17"/>
      <c r="DC262" s="17"/>
      <c r="DD262" s="17"/>
      <c r="DE262" s="17"/>
      <c r="DF262" s="17"/>
      <c r="DG262" s="17"/>
      <c r="DH262" s="17"/>
      <c r="DI262" s="17"/>
      <c r="DJ262" s="17"/>
      <c r="DK262" s="17"/>
      <c r="DL262" s="17"/>
      <c r="DM262" s="17"/>
      <c r="DN262" s="17"/>
      <c r="DO262" s="17"/>
      <c r="DP262" s="17"/>
      <c r="DQ262" s="17"/>
      <c r="DR262" s="17"/>
      <c r="DS262" s="17"/>
      <c r="DT262" s="17"/>
      <c r="DU262" s="17"/>
      <c r="DV262" s="17"/>
      <c r="DW262" s="17"/>
      <c r="DX262" s="17"/>
      <c r="DY262" s="17"/>
      <c r="DZ262" s="17"/>
      <c r="EA262" s="17"/>
      <c r="EB262" s="17"/>
      <c r="EC262" s="17"/>
      <c r="ED262" s="17"/>
      <c r="EE262" s="17"/>
      <c r="EF262" s="17"/>
      <c r="EG262" s="17"/>
      <c r="EH262" s="17"/>
      <c r="EI262" s="17"/>
      <c r="EJ262" s="17"/>
      <c r="EK262" s="17"/>
      <c r="EL262" s="17"/>
      <c r="EM262" s="17"/>
      <c r="EN262" s="17"/>
      <c r="EO262" s="17"/>
      <c r="EP262" s="17"/>
      <c r="EQ262" s="17"/>
      <c r="ER262" s="17"/>
      <c r="ES262" s="17"/>
      <c r="ET262" s="17"/>
      <c r="EU262" s="17"/>
      <c r="EV262" s="17"/>
      <c r="EW262" s="17"/>
      <c r="EX262" s="17"/>
      <c r="EY262" s="17"/>
      <c r="EZ262" s="17"/>
      <c r="FA262" s="17"/>
      <c r="FB262" s="17"/>
      <c r="FC262" s="17"/>
      <c r="FD262" s="17"/>
      <c r="FE262" s="17"/>
      <c r="FF262" s="17"/>
      <c r="FG262" s="17"/>
      <c r="FH262" s="17"/>
      <c r="FI262" s="17"/>
      <c r="FJ262" s="17"/>
      <c r="FK262" s="17"/>
      <c r="FL262" s="17"/>
      <c r="FM262" s="17"/>
      <c r="FN262" s="17"/>
      <c r="FO262" s="17"/>
      <c r="FP262" s="17"/>
      <c r="FQ262" s="17"/>
      <c r="FR262" s="17"/>
      <c r="FS262" s="17"/>
      <c r="FT262" s="17"/>
    </row>
    <row r="263" spans="1:176">
      <c r="A263" s="16"/>
      <c r="B263" s="17"/>
      <c r="C263" s="17"/>
      <c r="D263" s="17"/>
      <c r="E263" s="17"/>
      <c r="F263" s="17"/>
      <c r="G263" s="17"/>
      <c r="H263" s="17"/>
      <c r="I263" s="16"/>
      <c r="J263" s="17"/>
      <c r="K263" s="17"/>
      <c r="L263" s="17"/>
      <c r="M263" s="17"/>
      <c r="N263" s="16"/>
      <c r="O263" s="17"/>
      <c r="P263" s="17"/>
      <c r="Q263" s="17"/>
      <c r="R263" s="17"/>
      <c r="S263" s="17"/>
      <c r="T263" s="17"/>
      <c r="U263" s="17"/>
      <c r="V263" s="16"/>
      <c r="W263" s="17"/>
      <c r="X263" s="17"/>
      <c r="Y263" s="17"/>
      <c r="Z263" s="17"/>
      <c r="AA263" s="16"/>
      <c r="AB263" s="17"/>
      <c r="AC263" s="17"/>
      <c r="AD263" s="17"/>
      <c r="AE263" s="17"/>
      <c r="AF263" s="17"/>
      <c r="AG263" s="17"/>
      <c r="AH263" s="17"/>
      <c r="AI263" s="16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  <c r="BC263" s="17"/>
      <c r="BD263" s="17"/>
      <c r="BE263" s="17"/>
      <c r="BF263" s="17"/>
      <c r="BG263" s="17"/>
      <c r="BH263" s="17"/>
      <c r="BI263" s="17"/>
      <c r="BJ263" s="17"/>
      <c r="BK263" s="17"/>
      <c r="BL263" s="17"/>
      <c r="BM263" s="17"/>
      <c r="BN263" s="17"/>
      <c r="BO263" s="17"/>
      <c r="BP263" s="17"/>
      <c r="BQ263" s="17"/>
      <c r="BR263" s="17"/>
      <c r="BS263" s="17"/>
      <c r="BT263" s="17"/>
      <c r="BU263" s="17"/>
      <c r="BV263" s="17"/>
      <c r="BW263" s="17"/>
      <c r="BX263" s="17"/>
      <c r="BY263" s="17"/>
      <c r="BZ263" s="17"/>
      <c r="CA263" s="17"/>
      <c r="CB263" s="17"/>
      <c r="CC263" s="17"/>
      <c r="CD263" s="17"/>
      <c r="CE263" s="17"/>
      <c r="CF263" s="17"/>
      <c r="CG263" s="17"/>
      <c r="CH263" s="17"/>
      <c r="CI263" s="17"/>
      <c r="CJ263" s="17"/>
      <c r="CK263" s="17"/>
      <c r="CL263" s="17"/>
      <c r="CM263" s="17"/>
      <c r="CN263" s="17"/>
      <c r="CO263" s="17"/>
      <c r="CP263" s="17"/>
      <c r="CQ263" s="17"/>
      <c r="CR263" s="17"/>
      <c r="CS263" s="17"/>
      <c r="CT263" s="17"/>
      <c r="CU263" s="17"/>
      <c r="CV263" s="17"/>
      <c r="CW263" s="17"/>
      <c r="CX263" s="17"/>
      <c r="CY263" s="17"/>
      <c r="CZ263" s="17"/>
      <c r="DA263" s="17"/>
      <c r="DB263" s="17"/>
      <c r="DC263" s="17"/>
      <c r="DD263" s="17"/>
      <c r="DE263" s="17"/>
      <c r="DF263" s="17"/>
      <c r="DG263" s="17"/>
      <c r="DH263" s="17"/>
      <c r="DI263" s="17"/>
      <c r="DJ263" s="17"/>
      <c r="DK263" s="17"/>
      <c r="DL263" s="17"/>
      <c r="DM263" s="17"/>
      <c r="DN263" s="17"/>
      <c r="DO263" s="17"/>
      <c r="DP263" s="17"/>
      <c r="DQ263" s="17"/>
      <c r="DR263" s="17"/>
      <c r="DS263" s="17"/>
      <c r="DT263" s="17"/>
      <c r="DU263" s="17"/>
      <c r="DV263" s="17"/>
      <c r="DW263" s="17"/>
      <c r="DX263" s="17"/>
      <c r="DY263" s="17"/>
      <c r="DZ263" s="17"/>
      <c r="EA263" s="17"/>
      <c r="EB263" s="17"/>
      <c r="EC263" s="17"/>
      <c r="ED263" s="17"/>
      <c r="EE263" s="17"/>
      <c r="EF263" s="17"/>
      <c r="EG263" s="17"/>
      <c r="EH263" s="17"/>
      <c r="EI263" s="17"/>
      <c r="EJ263" s="17"/>
      <c r="EK263" s="17"/>
      <c r="EL263" s="17"/>
      <c r="EM263" s="17"/>
      <c r="EN263" s="17"/>
      <c r="EO263" s="17"/>
      <c r="EP263" s="17"/>
      <c r="EQ263" s="17"/>
      <c r="ER263" s="17"/>
      <c r="ES263" s="17"/>
      <c r="ET263" s="17"/>
      <c r="EU263" s="17"/>
      <c r="EV263" s="17"/>
      <c r="EW263" s="17"/>
      <c r="EX263" s="17"/>
      <c r="EY263" s="17"/>
      <c r="EZ263" s="17"/>
      <c r="FA263" s="17"/>
      <c r="FB263" s="17"/>
      <c r="FC263" s="17"/>
      <c r="FD263" s="17"/>
      <c r="FE263" s="17"/>
      <c r="FF263" s="17"/>
      <c r="FG263" s="17"/>
      <c r="FH263" s="17"/>
      <c r="FI263" s="17"/>
      <c r="FJ263" s="17"/>
      <c r="FK263" s="17"/>
      <c r="FL263" s="17"/>
      <c r="FM263" s="17"/>
      <c r="FN263" s="17"/>
      <c r="FO263" s="17"/>
      <c r="FP263" s="17"/>
      <c r="FQ263" s="17"/>
      <c r="FR263" s="17"/>
      <c r="FS263" s="17"/>
      <c r="FT263" s="17"/>
    </row>
    <row r="264" spans="1:176" s="340" customFormat="1">
      <c r="A264" s="16"/>
      <c r="B264" s="17"/>
      <c r="C264" s="17"/>
      <c r="D264" s="17"/>
      <c r="E264" s="17"/>
      <c r="F264" s="17"/>
      <c r="G264" s="17"/>
      <c r="H264" s="17"/>
      <c r="I264" s="16"/>
      <c r="J264" s="17"/>
      <c r="K264" s="17"/>
      <c r="L264" s="17"/>
      <c r="M264" s="17"/>
      <c r="N264" s="16"/>
      <c r="O264" s="17"/>
      <c r="P264" s="17"/>
      <c r="Q264" s="17"/>
      <c r="R264" s="17"/>
      <c r="S264" s="17"/>
      <c r="T264" s="17"/>
      <c r="U264" s="17"/>
      <c r="V264" s="16"/>
      <c r="W264" s="17"/>
      <c r="X264" s="17"/>
      <c r="Y264" s="17"/>
      <c r="Z264" s="17"/>
      <c r="AA264" s="16"/>
      <c r="AB264" s="17"/>
      <c r="AC264" s="17"/>
      <c r="AD264" s="17"/>
      <c r="AE264" s="17"/>
      <c r="AF264" s="17"/>
      <c r="AG264" s="17"/>
      <c r="AH264" s="17"/>
      <c r="AI264" s="16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  <c r="BC264" s="17"/>
      <c r="BD264" s="17"/>
      <c r="BE264" s="17"/>
      <c r="BF264" s="17"/>
      <c r="BG264" s="17"/>
      <c r="BH264" s="17"/>
      <c r="BI264" s="17"/>
      <c r="BJ264" s="17"/>
      <c r="BK264" s="17"/>
      <c r="BL264" s="17"/>
      <c r="BM264" s="17"/>
      <c r="BN264" s="17"/>
      <c r="BO264" s="17"/>
      <c r="BP264" s="17"/>
      <c r="BQ264" s="17"/>
      <c r="BR264" s="17"/>
      <c r="BS264" s="17"/>
      <c r="BT264" s="17"/>
      <c r="BU264" s="17"/>
      <c r="BV264" s="17"/>
      <c r="BW264" s="17"/>
      <c r="BX264" s="17"/>
      <c r="BY264" s="17"/>
      <c r="BZ264" s="17"/>
      <c r="CA264" s="17"/>
      <c r="CB264" s="17"/>
      <c r="CC264" s="17"/>
      <c r="CD264" s="17"/>
      <c r="CE264" s="17"/>
      <c r="CF264" s="17"/>
      <c r="CG264" s="17"/>
      <c r="CH264" s="17"/>
      <c r="CI264" s="17"/>
      <c r="CJ264" s="17"/>
      <c r="CK264" s="17"/>
      <c r="CL264" s="17"/>
      <c r="CM264" s="17"/>
      <c r="CN264" s="17"/>
      <c r="CO264" s="17"/>
      <c r="CP264" s="17"/>
      <c r="CQ264" s="17"/>
      <c r="CR264" s="17"/>
      <c r="CS264" s="17"/>
      <c r="CT264" s="17"/>
      <c r="CU264" s="17"/>
      <c r="CV264" s="17"/>
      <c r="CW264" s="17"/>
      <c r="CX264" s="17"/>
      <c r="CY264" s="17"/>
      <c r="CZ264" s="17"/>
      <c r="DA264" s="17"/>
      <c r="DB264" s="17"/>
      <c r="DC264" s="17"/>
      <c r="DD264" s="17"/>
      <c r="DE264" s="17"/>
      <c r="DF264" s="17"/>
      <c r="DG264" s="17"/>
      <c r="DH264" s="17"/>
      <c r="DI264" s="17"/>
      <c r="DJ264" s="17"/>
      <c r="DK264" s="17"/>
      <c r="DL264" s="17"/>
      <c r="DM264" s="17"/>
      <c r="DN264" s="17"/>
      <c r="DO264" s="17"/>
      <c r="DP264" s="17"/>
      <c r="DQ264" s="17"/>
      <c r="DR264" s="17"/>
      <c r="DS264" s="17"/>
      <c r="DT264" s="17"/>
      <c r="DU264" s="17"/>
      <c r="DV264" s="17"/>
      <c r="DW264" s="17"/>
      <c r="DX264" s="17"/>
      <c r="DY264" s="17"/>
      <c r="DZ264" s="17"/>
      <c r="EA264" s="17"/>
      <c r="EB264" s="17"/>
      <c r="EC264" s="17"/>
      <c r="ED264" s="17"/>
      <c r="EE264" s="17"/>
      <c r="EF264" s="17"/>
      <c r="EG264" s="17"/>
      <c r="EH264" s="17"/>
      <c r="EI264" s="17"/>
      <c r="EJ264" s="17"/>
      <c r="EK264" s="17"/>
      <c r="EL264" s="17"/>
      <c r="EM264" s="17"/>
      <c r="EN264" s="17"/>
      <c r="EO264" s="17"/>
      <c r="EP264" s="17"/>
      <c r="EQ264" s="17"/>
      <c r="ER264" s="17"/>
      <c r="ES264" s="17"/>
      <c r="ET264" s="17"/>
      <c r="EU264" s="17"/>
      <c r="EV264" s="17"/>
      <c r="EW264" s="17"/>
      <c r="EX264" s="17"/>
      <c r="EY264" s="17"/>
      <c r="EZ264" s="17"/>
      <c r="FA264" s="17"/>
      <c r="FB264" s="17"/>
      <c r="FC264" s="17"/>
      <c r="FD264" s="17"/>
      <c r="FE264" s="17"/>
      <c r="FF264" s="17"/>
      <c r="FG264" s="17"/>
      <c r="FH264" s="17"/>
      <c r="FI264" s="17"/>
      <c r="FJ264" s="17"/>
      <c r="FK264" s="17"/>
      <c r="FL264" s="17"/>
      <c r="FM264" s="17"/>
      <c r="FN264" s="17"/>
      <c r="FO264" s="17"/>
      <c r="FP264" s="17"/>
      <c r="FQ264" s="17"/>
      <c r="FR264" s="17"/>
      <c r="FS264" s="17"/>
      <c r="FT264" s="17"/>
    </row>
    <row r="265" spans="1:176" s="340" customFormat="1">
      <c r="A265" s="16"/>
      <c r="B265" s="17"/>
      <c r="C265" s="17"/>
      <c r="D265" s="17"/>
      <c r="E265" s="17"/>
      <c r="F265" s="17"/>
      <c r="G265" s="17"/>
      <c r="H265" s="17"/>
      <c r="I265" s="16"/>
      <c r="J265" s="17"/>
      <c r="K265" s="17"/>
      <c r="L265" s="17"/>
      <c r="M265" s="17"/>
      <c r="N265" s="16"/>
      <c r="O265" s="17"/>
      <c r="P265" s="17"/>
      <c r="Q265" s="17"/>
      <c r="R265" s="17"/>
      <c r="S265" s="17"/>
      <c r="T265" s="17"/>
      <c r="U265" s="17"/>
      <c r="V265" s="16"/>
      <c r="W265" s="17"/>
      <c r="X265" s="17"/>
      <c r="Y265" s="17"/>
      <c r="Z265" s="17"/>
      <c r="AA265" s="16"/>
      <c r="AB265" s="17"/>
      <c r="AC265" s="17"/>
      <c r="AD265" s="17"/>
      <c r="AE265" s="17"/>
      <c r="AF265" s="17"/>
      <c r="AG265" s="17"/>
      <c r="AH265" s="17"/>
      <c r="AI265" s="16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  <c r="BC265" s="17"/>
      <c r="BD265" s="17"/>
      <c r="BE265" s="17"/>
      <c r="BF265" s="17"/>
      <c r="BG265" s="17"/>
      <c r="BH265" s="17"/>
      <c r="BI265" s="17"/>
      <c r="BJ265" s="17"/>
      <c r="BK265" s="17"/>
      <c r="BL265" s="17"/>
      <c r="BM265" s="17"/>
      <c r="BN265" s="17"/>
      <c r="BO265" s="17"/>
      <c r="BP265" s="17"/>
      <c r="BQ265" s="17"/>
      <c r="BR265" s="17"/>
      <c r="BS265" s="17"/>
      <c r="BT265" s="17"/>
      <c r="BU265" s="17"/>
      <c r="BV265" s="17"/>
      <c r="BW265" s="17"/>
      <c r="BX265" s="17"/>
      <c r="BY265" s="17"/>
      <c r="BZ265" s="17"/>
      <c r="CA265" s="17"/>
      <c r="CB265" s="17"/>
      <c r="CC265" s="17"/>
      <c r="CD265" s="17"/>
      <c r="CE265" s="17"/>
      <c r="CF265" s="17"/>
      <c r="CG265" s="17"/>
      <c r="CH265" s="17"/>
      <c r="CI265" s="17"/>
      <c r="CJ265" s="17"/>
      <c r="CK265" s="17"/>
      <c r="CL265" s="17"/>
      <c r="CM265" s="17"/>
      <c r="CN265" s="17"/>
      <c r="CO265" s="17"/>
      <c r="CP265" s="17"/>
      <c r="CQ265" s="17"/>
      <c r="CR265" s="17"/>
      <c r="CS265" s="17"/>
      <c r="CT265" s="17"/>
      <c r="CU265" s="17"/>
      <c r="CV265" s="17"/>
      <c r="CW265" s="17"/>
      <c r="CX265" s="17"/>
      <c r="CY265" s="17"/>
      <c r="CZ265" s="17"/>
      <c r="DA265" s="17"/>
      <c r="DB265" s="17"/>
      <c r="DC265" s="17"/>
      <c r="DD265" s="17"/>
      <c r="DE265" s="17"/>
      <c r="DF265" s="17"/>
      <c r="DG265" s="17"/>
      <c r="DH265" s="17"/>
      <c r="DI265" s="17"/>
      <c r="DJ265" s="17"/>
      <c r="DK265" s="17"/>
      <c r="DL265" s="17"/>
      <c r="DM265" s="17"/>
      <c r="DN265" s="17"/>
      <c r="DO265" s="17"/>
      <c r="DP265" s="17"/>
      <c r="DQ265" s="17"/>
      <c r="DR265" s="17"/>
      <c r="DS265" s="17"/>
      <c r="DT265" s="17"/>
      <c r="DU265" s="17"/>
      <c r="DV265" s="17"/>
      <c r="DW265" s="17"/>
      <c r="DX265" s="17"/>
      <c r="DY265" s="17"/>
      <c r="DZ265" s="17"/>
      <c r="EA265" s="17"/>
      <c r="EB265" s="17"/>
      <c r="EC265" s="17"/>
      <c r="ED265" s="17"/>
      <c r="EE265" s="17"/>
      <c r="EF265" s="17"/>
      <c r="EG265" s="17"/>
      <c r="EH265" s="17"/>
      <c r="EI265" s="17"/>
      <c r="EJ265" s="17"/>
      <c r="EK265" s="17"/>
      <c r="EL265" s="17"/>
      <c r="EM265" s="17"/>
      <c r="EN265" s="17"/>
      <c r="EO265" s="17"/>
      <c r="EP265" s="17"/>
      <c r="EQ265" s="17"/>
      <c r="ER265" s="17"/>
      <c r="ES265" s="17"/>
      <c r="ET265" s="17"/>
      <c r="EU265" s="17"/>
      <c r="EV265" s="17"/>
      <c r="EW265" s="17"/>
      <c r="EX265" s="17"/>
      <c r="EY265" s="17"/>
      <c r="EZ265" s="17"/>
      <c r="FA265" s="17"/>
      <c r="FB265" s="17"/>
      <c r="FC265" s="17"/>
      <c r="FD265" s="17"/>
      <c r="FE265" s="17"/>
      <c r="FF265" s="17"/>
      <c r="FG265" s="17"/>
      <c r="FH265" s="17"/>
      <c r="FI265" s="17"/>
      <c r="FJ265" s="17"/>
      <c r="FK265" s="17"/>
      <c r="FL265" s="17"/>
      <c r="FM265" s="17"/>
      <c r="FN265" s="17"/>
      <c r="FO265" s="17"/>
      <c r="FP265" s="17"/>
      <c r="FQ265" s="17"/>
      <c r="FR265" s="17"/>
      <c r="FS265" s="17"/>
      <c r="FT265" s="17"/>
    </row>
    <row r="266" spans="1:176" s="340" customFormat="1">
      <c r="A266" s="16"/>
      <c r="B266" s="17"/>
      <c r="C266" s="17"/>
      <c r="D266" s="17"/>
      <c r="E266" s="17"/>
      <c r="F266" s="17"/>
      <c r="G266" s="17"/>
      <c r="H266" s="17"/>
      <c r="I266" s="16"/>
      <c r="J266" s="17"/>
      <c r="K266" s="17"/>
      <c r="L266" s="17"/>
      <c r="M266" s="17"/>
      <c r="N266" s="16"/>
      <c r="O266" s="17"/>
      <c r="P266" s="17"/>
      <c r="Q266" s="17"/>
      <c r="R266" s="17"/>
      <c r="S266" s="17"/>
      <c r="T266" s="17"/>
      <c r="U266" s="17"/>
      <c r="V266" s="16"/>
      <c r="W266" s="17"/>
      <c r="X266" s="17"/>
      <c r="Y266" s="17"/>
      <c r="Z266" s="17"/>
      <c r="AA266" s="16"/>
      <c r="AB266" s="17"/>
      <c r="AC266" s="17"/>
      <c r="AD266" s="17"/>
      <c r="AE266" s="17"/>
      <c r="AF266" s="17"/>
      <c r="AG266" s="17"/>
      <c r="AH266" s="17"/>
      <c r="AI266" s="16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  <c r="BC266" s="17"/>
      <c r="BD266" s="17"/>
      <c r="BE266" s="17"/>
      <c r="BF266" s="17"/>
      <c r="BG266" s="17"/>
      <c r="BH266" s="17"/>
      <c r="BI266" s="17"/>
      <c r="BJ266" s="17"/>
      <c r="BK266" s="17"/>
      <c r="BL266" s="17"/>
      <c r="BM266" s="17"/>
      <c r="BN266" s="17"/>
      <c r="BO266" s="17"/>
      <c r="BP266" s="17"/>
      <c r="BQ266" s="17"/>
      <c r="BR266" s="17"/>
      <c r="BS266" s="17"/>
      <c r="BT266" s="17"/>
      <c r="BU266" s="17"/>
      <c r="BV266" s="17"/>
      <c r="BW266" s="17"/>
      <c r="BX266" s="17"/>
      <c r="BY266" s="17"/>
      <c r="BZ266" s="17"/>
      <c r="CA266" s="17"/>
      <c r="CB266" s="17"/>
      <c r="CC266" s="17"/>
      <c r="CD266" s="17"/>
      <c r="CE266" s="17"/>
      <c r="CF266" s="17"/>
      <c r="CG266" s="17"/>
      <c r="CH266" s="17"/>
      <c r="CI266" s="17"/>
      <c r="CJ266" s="17"/>
      <c r="CK266" s="17"/>
      <c r="CL266" s="17"/>
      <c r="CM266" s="17"/>
      <c r="CN266" s="17"/>
      <c r="CO266" s="17"/>
      <c r="CP266" s="17"/>
      <c r="CQ266" s="17"/>
      <c r="CR266" s="17"/>
      <c r="CS266" s="17"/>
      <c r="CT266" s="17"/>
      <c r="CU266" s="17"/>
      <c r="CV266" s="17"/>
      <c r="CW266" s="17"/>
      <c r="CX266" s="17"/>
      <c r="CY266" s="17"/>
      <c r="CZ266" s="17"/>
      <c r="DA266" s="17"/>
      <c r="DB266" s="17"/>
      <c r="DC266" s="17"/>
      <c r="DD266" s="17"/>
      <c r="DE266" s="17"/>
      <c r="DF266" s="17"/>
      <c r="DG266" s="17"/>
      <c r="DH266" s="17"/>
      <c r="DI266" s="17"/>
      <c r="DJ266" s="17"/>
      <c r="DK266" s="17"/>
      <c r="DL266" s="17"/>
      <c r="DM266" s="17"/>
      <c r="DN266" s="17"/>
      <c r="DO266" s="17"/>
      <c r="DP266" s="17"/>
      <c r="DQ266" s="17"/>
      <c r="DR266" s="17"/>
      <c r="DS266" s="17"/>
      <c r="DT266" s="17"/>
      <c r="DU266" s="17"/>
      <c r="DV266" s="17"/>
      <c r="DW266" s="17"/>
      <c r="DX266" s="17"/>
      <c r="DY266" s="17"/>
      <c r="DZ266" s="17"/>
      <c r="EA266" s="17"/>
      <c r="EB266" s="17"/>
      <c r="EC266" s="17"/>
      <c r="ED266" s="17"/>
      <c r="EE266" s="17"/>
      <c r="EF266" s="17"/>
      <c r="EG266" s="17"/>
      <c r="EH266" s="17"/>
      <c r="EI266" s="17"/>
      <c r="EJ266" s="17"/>
      <c r="EK266" s="17"/>
      <c r="EL266" s="17"/>
      <c r="EM266" s="17"/>
      <c r="EN266" s="17"/>
      <c r="EO266" s="17"/>
      <c r="EP266" s="17"/>
      <c r="EQ266" s="17"/>
      <c r="ER266" s="17"/>
      <c r="ES266" s="17"/>
      <c r="ET266" s="17"/>
      <c r="EU266" s="17"/>
      <c r="EV266" s="17"/>
      <c r="EW266" s="17"/>
      <c r="EX266" s="17"/>
      <c r="EY266" s="17"/>
      <c r="EZ266" s="17"/>
      <c r="FA266" s="17"/>
      <c r="FB266" s="17"/>
      <c r="FC266" s="17"/>
      <c r="FD266" s="17"/>
      <c r="FE266" s="17"/>
      <c r="FF266" s="17"/>
      <c r="FG266" s="17"/>
      <c r="FH266" s="17"/>
      <c r="FI266" s="17"/>
      <c r="FJ266" s="17"/>
      <c r="FK266" s="17"/>
      <c r="FL266" s="17"/>
      <c r="FM266" s="17"/>
      <c r="FN266" s="17"/>
      <c r="FO266" s="17"/>
      <c r="FP266" s="17"/>
      <c r="FQ266" s="17"/>
      <c r="FR266" s="17"/>
      <c r="FS266" s="17"/>
      <c r="FT266" s="17"/>
    </row>
    <row r="267" spans="1:176" s="340" customFormat="1">
      <c r="A267" s="16"/>
      <c r="B267" s="17"/>
      <c r="C267" s="17"/>
      <c r="D267" s="17"/>
      <c r="E267" s="17"/>
      <c r="F267" s="17"/>
      <c r="G267" s="17"/>
      <c r="H267" s="17"/>
      <c r="I267" s="16"/>
      <c r="J267" s="17"/>
      <c r="K267" s="17"/>
      <c r="L267" s="17"/>
      <c r="M267" s="17"/>
      <c r="N267" s="16"/>
      <c r="O267" s="17"/>
      <c r="P267" s="17"/>
      <c r="Q267" s="17"/>
      <c r="R267" s="17"/>
      <c r="S267" s="17"/>
      <c r="T267" s="17"/>
      <c r="U267" s="17"/>
      <c r="V267" s="16"/>
      <c r="W267" s="17"/>
      <c r="X267" s="17"/>
      <c r="Y267" s="17"/>
      <c r="Z267" s="17"/>
      <c r="AA267" s="16"/>
      <c r="AB267" s="17"/>
      <c r="AC267" s="17"/>
      <c r="AD267" s="17"/>
      <c r="AE267" s="17"/>
      <c r="AF267" s="17"/>
      <c r="AG267" s="17"/>
      <c r="AH267" s="17"/>
      <c r="AI267" s="16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  <c r="BC267" s="17"/>
      <c r="BD267" s="17"/>
      <c r="BE267" s="17"/>
      <c r="BF267" s="17"/>
      <c r="BG267" s="17"/>
      <c r="BH267" s="17"/>
      <c r="BI267" s="17"/>
      <c r="BJ267" s="17"/>
      <c r="BK267" s="17"/>
      <c r="BL267" s="17"/>
      <c r="BM267" s="17"/>
      <c r="BN267" s="17"/>
      <c r="BO267" s="17"/>
      <c r="BP267" s="17"/>
      <c r="BQ267" s="17"/>
      <c r="BR267" s="17"/>
      <c r="BS267" s="17"/>
      <c r="BT267" s="17"/>
      <c r="BU267" s="17"/>
      <c r="BV267" s="17"/>
      <c r="BW267" s="17"/>
      <c r="BX267" s="17"/>
      <c r="BY267" s="17"/>
      <c r="BZ267" s="17"/>
      <c r="CA267" s="17"/>
      <c r="CB267" s="17"/>
      <c r="CC267" s="17"/>
      <c r="CD267" s="17"/>
      <c r="CE267" s="17"/>
      <c r="CF267" s="17"/>
      <c r="CG267" s="17"/>
      <c r="CH267" s="17"/>
      <c r="CI267" s="17"/>
      <c r="CJ267" s="17"/>
      <c r="CK267" s="17"/>
      <c r="CL267" s="17"/>
      <c r="CM267" s="17"/>
      <c r="CN267" s="17"/>
      <c r="CO267" s="17"/>
      <c r="CP267" s="17"/>
      <c r="CQ267" s="17"/>
      <c r="CR267" s="17"/>
      <c r="CS267" s="17"/>
      <c r="CT267" s="17"/>
      <c r="CU267" s="17"/>
      <c r="CV267" s="17"/>
      <c r="CW267" s="17"/>
      <c r="CX267" s="17"/>
      <c r="CY267" s="17"/>
      <c r="CZ267" s="17"/>
      <c r="DA267" s="17"/>
      <c r="DB267" s="17"/>
      <c r="DC267" s="17"/>
      <c r="DD267" s="17"/>
      <c r="DE267" s="17"/>
      <c r="DF267" s="17"/>
      <c r="DG267" s="17"/>
      <c r="DH267" s="17"/>
      <c r="DI267" s="17"/>
      <c r="DJ267" s="17"/>
      <c r="DK267" s="17"/>
      <c r="DL267" s="17"/>
      <c r="DM267" s="17"/>
      <c r="DN267" s="17"/>
      <c r="DO267" s="17"/>
      <c r="DP267" s="17"/>
      <c r="DQ267" s="17"/>
      <c r="DR267" s="17"/>
      <c r="DS267" s="17"/>
      <c r="DT267" s="17"/>
      <c r="DU267" s="17"/>
      <c r="DV267" s="17"/>
      <c r="DW267" s="17"/>
      <c r="DX267" s="17"/>
      <c r="DY267" s="17"/>
      <c r="DZ267" s="17"/>
      <c r="EA267" s="17"/>
      <c r="EB267" s="17"/>
      <c r="EC267" s="17"/>
      <c r="ED267" s="17"/>
      <c r="EE267" s="17"/>
      <c r="EF267" s="17"/>
      <c r="EG267" s="17"/>
      <c r="EH267" s="17"/>
      <c r="EI267" s="17"/>
      <c r="EJ267" s="17"/>
      <c r="EK267" s="17"/>
      <c r="EL267" s="17"/>
      <c r="EM267" s="17"/>
      <c r="EN267" s="17"/>
      <c r="EO267" s="17"/>
      <c r="EP267" s="17"/>
      <c r="EQ267" s="17"/>
      <c r="ER267" s="17"/>
      <c r="ES267" s="17"/>
      <c r="ET267" s="17"/>
      <c r="EU267" s="17"/>
      <c r="EV267" s="17"/>
      <c r="EW267" s="17"/>
      <c r="EX267" s="17"/>
      <c r="EY267" s="17"/>
      <c r="EZ267" s="17"/>
      <c r="FA267" s="17"/>
      <c r="FB267" s="17"/>
      <c r="FC267" s="17"/>
      <c r="FD267" s="17"/>
      <c r="FE267" s="17"/>
      <c r="FF267" s="17"/>
      <c r="FG267" s="17"/>
      <c r="FH267" s="17"/>
      <c r="FI267" s="17"/>
      <c r="FJ267" s="17"/>
      <c r="FK267" s="17"/>
      <c r="FL267" s="17"/>
      <c r="FM267" s="17"/>
      <c r="FN267" s="17"/>
      <c r="FO267" s="17"/>
      <c r="FP267" s="17"/>
      <c r="FQ267" s="17"/>
      <c r="FR267" s="17"/>
      <c r="FS267" s="17"/>
      <c r="FT267" s="17"/>
    </row>
    <row r="268" spans="1:176" s="340" customFormat="1">
      <c r="A268" s="16"/>
      <c r="B268" s="17"/>
      <c r="C268" s="17"/>
      <c r="D268" s="17"/>
      <c r="E268" s="17"/>
      <c r="F268" s="17"/>
      <c r="G268" s="17"/>
      <c r="H268" s="17"/>
      <c r="I268" s="16"/>
      <c r="J268" s="17"/>
      <c r="K268" s="17"/>
      <c r="L268" s="17"/>
      <c r="M268" s="17"/>
      <c r="N268" s="16"/>
      <c r="O268" s="17"/>
      <c r="P268" s="17"/>
      <c r="Q268" s="17"/>
      <c r="R268" s="17"/>
      <c r="S268" s="17"/>
      <c r="T268" s="17"/>
      <c r="U268" s="17"/>
      <c r="V268" s="16"/>
      <c r="W268" s="17"/>
      <c r="X268" s="17"/>
      <c r="Y268" s="17"/>
      <c r="Z268" s="17"/>
      <c r="AA268" s="16"/>
      <c r="AB268" s="17"/>
      <c r="AC268" s="17"/>
      <c r="AD268" s="17"/>
      <c r="AE268" s="17"/>
      <c r="AF268" s="17"/>
      <c r="AG268" s="17"/>
      <c r="AH268" s="17"/>
      <c r="AI268" s="16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  <c r="BC268" s="17"/>
      <c r="BD268" s="17"/>
      <c r="BE268" s="17"/>
      <c r="BF268" s="17"/>
      <c r="BG268" s="17"/>
      <c r="BH268" s="17"/>
      <c r="BI268" s="17"/>
      <c r="BJ268" s="17"/>
      <c r="BK268" s="17"/>
      <c r="BL268" s="17"/>
      <c r="BM268" s="17"/>
      <c r="BN268" s="17"/>
      <c r="BO268" s="17"/>
      <c r="BP268" s="17"/>
      <c r="BQ268" s="17"/>
      <c r="BR268" s="17"/>
      <c r="BS268" s="17"/>
      <c r="BT268" s="17"/>
      <c r="BU268" s="17"/>
      <c r="BV268" s="17"/>
      <c r="BW268" s="17"/>
      <c r="BX268" s="17"/>
      <c r="BY268" s="17"/>
      <c r="BZ268" s="17"/>
      <c r="CA268" s="17"/>
      <c r="CB268" s="17"/>
      <c r="CC268" s="17"/>
      <c r="CD268" s="17"/>
      <c r="CE268" s="17"/>
      <c r="CF268" s="17"/>
      <c r="CG268" s="17"/>
      <c r="CH268" s="17"/>
      <c r="CI268" s="17"/>
      <c r="CJ268" s="17"/>
      <c r="CK268" s="17"/>
      <c r="CL268" s="17"/>
      <c r="CM268" s="17"/>
      <c r="CN268" s="17"/>
      <c r="CO268" s="17"/>
      <c r="CP268" s="17"/>
      <c r="CQ268" s="17"/>
      <c r="CR268" s="17"/>
      <c r="CS268" s="17"/>
      <c r="CT268" s="17"/>
      <c r="CU268" s="17"/>
      <c r="CV268" s="17"/>
      <c r="CW268" s="17"/>
      <c r="CX268" s="17"/>
      <c r="CY268" s="17"/>
      <c r="CZ268" s="17"/>
      <c r="DA268" s="17"/>
      <c r="DB268" s="17"/>
      <c r="DC268" s="17"/>
      <c r="DD268" s="17"/>
      <c r="DE268" s="17"/>
      <c r="DF268" s="17"/>
      <c r="DG268" s="17"/>
      <c r="DH268" s="17"/>
      <c r="DI268" s="17"/>
      <c r="DJ268" s="17"/>
      <c r="DK268" s="17"/>
      <c r="DL268" s="17"/>
      <c r="DM268" s="17"/>
      <c r="DN268" s="17"/>
      <c r="DO268" s="17"/>
      <c r="DP268" s="17"/>
      <c r="DQ268" s="17"/>
      <c r="DR268" s="17"/>
      <c r="DS268" s="17"/>
      <c r="DT268" s="17"/>
      <c r="DU268" s="17"/>
      <c r="DV268" s="17"/>
      <c r="DW268" s="17"/>
      <c r="DX268" s="17"/>
      <c r="DY268" s="17"/>
      <c r="DZ268" s="17"/>
      <c r="EA268" s="17"/>
      <c r="EB268" s="17"/>
      <c r="EC268" s="17"/>
      <c r="ED268" s="17"/>
      <c r="EE268" s="17"/>
      <c r="EF268" s="17"/>
      <c r="EG268" s="17"/>
      <c r="EH268" s="17"/>
      <c r="EI268" s="17"/>
      <c r="EJ268" s="17"/>
      <c r="EK268" s="17"/>
      <c r="EL268" s="17"/>
      <c r="EM268" s="17"/>
      <c r="EN268" s="17"/>
      <c r="EO268" s="17"/>
      <c r="EP268" s="17"/>
      <c r="EQ268" s="17"/>
      <c r="ER268" s="17"/>
      <c r="ES268" s="17"/>
      <c r="ET268" s="17"/>
      <c r="EU268" s="17"/>
      <c r="EV268" s="17"/>
      <c r="EW268" s="17"/>
      <c r="EX268" s="17"/>
      <c r="EY268" s="17"/>
      <c r="EZ268" s="17"/>
      <c r="FA268" s="17"/>
      <c r="FB268" s="17"/>
      <c r="FC268" s="17"/>
      <c r="FD268" s="17"/>
      <c r="FE268" s="17"/>
      <c r="FF268" s="17"/>
      <c r="FG268" s="17"/>
      <c r="FH268" s="17"/>
      <c r="FI268" s="17"/>
      <c r="FJ268" s="17"/>
      <c r="FK268" s="17"/>
      <c r="FL268" s="17"/>
      <c r="FM268" s="17"/>
      <c r="FN268" s="17"/>
      <c r="FO268" s="17"/>
      <c r="FP268" s="17"/>
      <c r="FQ268" s="17"/>
      <c r="FR268" s="17"/>
      <c r="FS268" s="17"/>
      <c r="FT268" s="17"/>
    </row>
    <row r="269" spans="1:176" s="340" customFormat="1">
      <c r="A269" s="16"/>
      <c r="B269" s="17"/>
      <c r="C269" s="17"/>
      <c r="D269" s="17"/>
      <c r="E269" s="17"/>
      <c r="F269" s="17"/>
      <c r="G269" s="17"/>
      <c r="H269" s="17"/>
      <c r="I269" s="16"/>
      <c r="J269" s="17"/>
      <c r="K269" s="17"/>
      <c r="L269" s="17"/>
      <c r="M269" s="17"/>
      <c r="N269" s="16"/>
      <c r="O269" s="17"/>
      <c r="P269" s="17"/>
      <c r="Q269" s="17"/>
      <c r="R269" s="17"/>
      <c r="S269" s="17"/>
      <c r="T269" s="17"/>
      <c r="U269" s="17"/>
      <c r="V269" s="16"/>
      <c r="W269" s="17"/>
      <c r="X269" s="17"/>
      <c r="Y269" s="17"/>
      <c r="Z269" s="17"/>
      <c r="AA269" s="16"/>
      <c r="AB269" s="17"/>
      <c r="AC269" s="17"/>
      <c r="AD269" s="17"/>
      <c r="AE269" s="17"/>
      <c r="AF269" s="17"/>
      <c r="AG269" s="17"/>
      <c r="AH269" s="17"/>
      <c r="AI269" s="16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  <c r="BC269" s="17"/>
      <c r="BD269" s="17"/>
      <c r="BE269" s="17"/>
      <c r="BF269" s="17"/>
      <c r="BG269" s="17"/>
      <c r="BH269" s="17"/>
      <c r="BI269" s="17"/>
      <c r="BJ269" s="17"/>
      <c r="BK269" s="17"/>
      <c r="BL269" s="17"/>
      <c r="BM269" s="17"/>
      <c r="BN269" s="17"/>
      <c r="BO269" s="17"/>
      <c r="BP269" s="17"/>
      <c r="BQ269" s="17"/>
      <c r="BR269" s="17"/>
      <c r="BS269" s="17"/>
      <c r="BT269" s="17"/>
      <c r="BU269" s="17"/>
      <c r="BV269" s="17"/>
      <c r="BW269" s="17"/>
      <c r="BX269" s="17"/>
      <c r="BY269" s="17"/>
      <c r="BZ269" s="17"/>
      <c r="CA269" s="17"/>
      <c r="CB269" s="17"/>
      <c r="CC269" s="17"/>
      <c r="CD269" s="17"/>
      <c r="CE269" s="17"/>
      <c r="CF269" s="17"/>
      <c r="CG269" s="17"/>
      <c r="CH269" s="17"/>
      <c r="CI269" s="17"/>
      <c r="CJ269" s="17"/>
      <c r="CK269" s="17"/>
      <c r="CL269" s="17"/>
      <c r="CM269" s="17"/>
      <c r="CN269" s="17"/>
      <c r="CO269" s="17"/>
      <c r="CP269" s="17"/>
      <c r="CQ269" s="17"/>
      <c r="CR269" s="17"/>
      <c r="CS269" s="17"/>
      <c r="CT269" s="17"/>
      <c r="CU269" s="17"/>
      <c r="CV269" s="17"/>
      <c r="CW269" s="17"/>
      <c r="CX269" s="17"/>
      <c r="CY269" s="17"/>
      <c r="CZ269" s="17"/>
      <c r="DA269" s="17"/>
      <c r="DB269" s="17"/>
      <c r="DC269" s="17"/>
      <c r="DD269" s="17"/>
      <c r="DE269" s="17"/>
      <c r="DF269" s="17"/>
      <c r="DG269" s="17"/>
      <c r="DH269" s="17"/>
      <c r="DI269" s="17"/>
      <c r="DJ269" s="17"/>
      <c r="DK269" s="17"/>
      <c r="DL269" s="17"/>
      <c r="DM269" s="17"/>
      <c r="DN269" s="17"/>
      <c r="DO269" s="17"/>
      <c r="DP269" s="17"/>
      <c r="DQ269" s="17"/>
      <c r="DR269" s="17"/>
      <c r="DS269" s="17"/>
      <c r="DT269" s="17"/>
      <c r="DU269" s="17"/>
      <c r="DV269" s="17"/>
      <c r="DW269" s="17"/>
      <c r="DX269" s="17"/>
      <c r="DY269" s="17"/>
      <c r="DZ269" s="17"/>
      <c r="EA269" s="17"/>
      <c r="EB269" s="17"/>
      <c r="EC269" s="17"/>
      <c r="ED269" s="17"/>
      <c r="EE269" s="17"/>
      <c r="EF269" s="17"/>
      <c r="EG269" s="17"/>
      <c r="EH269" s="17"/>
      <c r="EI269" s="17"/>
      <c r="EJ269" s="17"/>
      <c r="EK269" s="17"/>
      <c r="EL269" s="17"/>
      <c r="EM269" s="17"/>
      <c r="EN269" s="17"/>
      <c r="EO269" s="17"/>
      <c r="EP269" s="17"/>
      <c r="EQ269" s="17"/>
      <c r="ER269" s="17"/>
      <c r="ES269" s="17"/>
      <c r="ET269" s="17"/>
      <c r="EU269" s="17"/>
      <c r="EV269" s="17"/>
      <c r="EW269" s="17"/>
      <c r="EX269" s="17"/>
      <c r="EY269" s="17"/>
      <c r="EZ269" s="17"/>
      <c r="FA269" s="17"/>
      <c r="FB269" s="17"/>
      <c r="FC269" s="17"/>
      <c r="FD269" s="17"/>
      <c r="FE269" s="17"/>
      <c r="FF269" s="17"/>
      <c r="FG269" s="17"/>
      <c r="FH269" s="17"/>
      <c r="FI269" s="17"/>
      <c r="FJ269" s="17"/>
      <c r="FK269" s="17"/>
      <c r="FL269" s="17"/>
      <c r="FM269" s="17"/>
      <c r="FN269" s="17"/>
      <c r="FO269" s="17"/>
      <c r="FP269" s="17"/>
      <c r="FQ269" s="17"/>
      <c r="FR269" s="17"/>
      <c r="FS269" s="17"/>
      <c r="FT269" s="17"/>
    </row>
    <row r="270" spans="1:176" s="340" customFormat="1">
      <c r="A270" s="16"/>
      <c r="B270" s="17"/>
      <c r="C270" s="17"/>
      <c r="D270" s="17"/>
      <c r="E270" s="17"/>
      <c r="F270" s="17"/>
      <c r="G270" s="17"/>
      <c r="H270" s="17"/>
      <c r="I270" s="16"/>
      <c r="J270" s="17"/>
      <c r="K270" s="17"/>
      <c r="L270" s="17"/>
      <c r="M270" s="17"/>
      <c r="N270" s="16"/>
      <c r="O270" s="17"/>
      <c r="P270" s="17"/>
      <c r="Q270" s="17"/>
      <c r="R270" s="17"/>
      <c r="S270" s="17"/>
      <c r="T270" s="17"/>
      <c r="U270" s="17"/>
      <c r="V270" s="16"/>
      <c r="W270" s="17"/>
      <c r="X270" s="17"/>
      <c r="Y270" s="17"/>
      <c r="Z270" s="17"/>
      <c r="AA270" s="16"/>
      <c r="AB270" s="17"/>
      <c r="AC270" s="17"/>
      <c r="AD270" s="17"/>
      <c r="AE270" s="17"/>
      <c r="AF270" s="17"/>
      <c r="AG270" s="17"/>
      <c r="AH270" s="17"/>
      <c r="AI270" s="16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  <c r="BC270" s="17"/>
      <c r="BD270" s="17"/>
      <c r="BE270" s="17"/>
      <c r="BF270" s="17"/>
      <c r="BG270" s="17"/>
      <c r="BH270" s="17"/>
      <c r="BI270" s="17"/>
      <c r="BJ270" s="17"/>
      <c r="BK270" s="17"/>
      <c r="BL270" s="17"/>
      <c r="BM270" s="17"/>
      <c r="BN270" s="17"/>
      <c r="BO270" s="17"/>
      <c r="BP270" s="17"/>
      <c r="BQ270" s="17"/>
      <c r="BR270" s="17"/>
      <c r="BS270" s="17"/>
      <c r="BT270" s="17"/>
      <c r="BU270" s="17"/>
      <c r="BV270" s="17"/>
      <c r="BW270" s="17"/>
      <c r="BX270" s="17"/>
      <c r="BY270" s="17"/>
      <c r="BZ270" s="17"/>
      <c r="CA270" s="17"/>
      <c r="CB270" s="17"/>
      <c r="CC270" s="17"/>
      <c r="CD270" s="17"/>
      <c r="CE270" s="17"/>
      <c r="CF270" s="17"/>
      <c r="CG270" s="17"/>
      <c r="CH270" s="17"/>
      <c r="CI270" s="17"/>
      <c r="CJ270" s="17"/>
      <c r="CK270" s="17"/>
      <c r="CL270" s="17"/>
      <c r="CM270" s="17"/>
      <c r="CN270" s="17"/>
      <c r="CO270" s="17"/>
      <c r="CP270" s="17"/>
      <c r="CQ270" s="17"/>
      <c r="CR270" s="17"/>
      <c r="CS270" s="17"/>
      <c r="CT270" s="17"/>
      <c r="CU270" s="17"/>
      <c r="CV270" s="17"/>
      <c r="CW270" s="17"/>
      <c r="CX270" s="17"/>
      <c r="CY270" s="17"/>
      <c r="CZ270" s="17"/>
      <c r="DA270" s="17"/>
      <c r="DB270" s="17"/>
      <c r="DC270" s="17"/>
      <c r="DD270" s="17"/>
      <c r="DE270" s="17"/>
      <c r="DF270" s="17"/>
      <c r="DG270" s="17"/>
      <c r="DH270" s="17"/>
      <c r="DI270" s="17"/>
      <c r="DJ270" s="17"/>
      <c r="DK270" s="17"/>
      <c r="DL270" s="17"/>
      <c r="DM270" s="17"/>
      <c r="DN270" s="17"/>
      <c r="DO270" s="17"/>
      <c r="DP270" s="17"/>
      <c r="DQ270" s="17"/>
      <c r="DR270" s="17"/>
      <c r="DS270" s="17"/>
      <c r="DT270" s="17"/>
      <c r="DU270" s="17"/>
      <c r="DV270" s="17"/>
      <c r="DW270" s="17"/>
      <c r="DX270" s="17"/>
      <c r="DY270" s="17"/>
      <c r="DZ270" s="17"/>
      <c r="EA270" s="17"/>
      <c r="EB270" s="17"/>
      <c r="EC270" s="17"/>
      <c r="ED270" s="17"/>
      <c r="EE270" s="17"/>
      <c r="EF270" s="17"/>
      <c r="EG270" s="17"/>
      <c r="EH270" s="17"/>
      <c r="EI270" s="17"/>
      <c r="EJ270" s="17"/>
      <c r="EK270" s="17"/>
      <c r="EL270" s="17"/>
      <c r="EM270" s="17"/>
      <c r="EN270" s="17"/>
      <c r="EO270" s="17"/>
      <c r="EP270" s="17"/>
      <c r="EQ270" s="17"/>
      <c r="ER270" s="17"/>
      <c r="ES270" s="17"/>
      <c r="ET270" s="17"/>
      <c r="EU270" s="17"/>
      <c r="EV270" s="17"/>
      <c r="EW270" s="17"/>
      <c r="EX270" s="17"/>
      <c r="EY270" s="17"/>
      <c r="EZ270" s="17"/>
      <c r="FA270" s="17"/>
      <c r="FB270" s="17"/>
      <c r="FC270" s="17"/>
      <c r="FD270" s="17"/>
      <c r="FE270" s="17"/>
      <c r="FF270" s="17"/>
      <c r="FG270" s="17"/>
      <c r="FH270" s="17"/>
      <c r="FI270" s="17"/>
      <c r="FJ270" s="17"/>
      <c r="FK270" s="17"/>
      <c r="FL270" s="17"/>
      <c r="FM270" s="17"/>
      <c r="FN270" s="17"/>
      <c r="FO270" s="17"/>
      <c r="FP270" s="17"/>
      <c r="FQ270" s="17"/>
      <c r="FR270" s="17"/>
      <c r="FS270" s="17"/>
      <c r="FT270" s="17"/>
    </row>
    <row r="271" spans="1:176" s="340" customFormat="1">
      <c r="A271" s="16"/>
      <c r="B271" s="17"/>
      <c r="C271" s="17"/>
      <c r="D271" s="17"/>
      <c r="E271" s="17"/>
      <c r="F271" s="17"/>
      <c r="G271" s="17"/>
      <c r="H271" s="17"/>
      <c r="I271" s="16"/>
      <c r="J271" s="17"/>
      <c r="K271" s="17"/>
      <c r="L271" s="17"/>
      <c r="M271" s="17"/>
      <c r="N271" s="16"/>
      <c r="O271" s="17"/>
      <c r="P271" s="17"/>
      <c r="Q271" s="17"/>
      <c r="R271" s="17"/>
      <c r="S271" s="17"/>
      <c r="T271" s="17"/>
      <c r="U271" s="17"/>
      <c r="V271" s="16"/>
      <c r="W271" s="17"/>
      <c r="X271" s="17"/>
      <c r="Y271" s="17"/>
      <c r="Z271" s="17"/>
      <c r="AA271" s="16"/>
      <c r="AB271" s="17"/>
      <c r="AC271" s="17"/>
      <c r="AD271" s="17"/>
      <c r="AE271" s="17"/>
      <c r="AF271" s="17"/>
      <c r="AG271" s="17"/>
      <c r="AH271" s="17"/>
      <c r="AI271" s="16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  <c r="BC271" s="17"/>
      <c r="BD271" s="17"/>
      <c r="BE271" s="17"/>
      <c r="BF271" s="17"/>
      <c r="BG271" s="17"/>
      <c r="BH271" s="17"/>
      <c r="BI271" s="17"/>
      <c r="BJ271" s="17"/>
      <c r="BK271" s="17"/>
      <c r="BL271" s="17"/>
      <c r="BM271" s="17"/>
      <c r="BN271" s="17"/>
      <c r="BO271" s="17"/>
      <c r="BP271" s="17"/>
      <c r="BQ271" s="17"/>
      <c r="BR271" s="17"/>
      <c r="BS271" s="17"/>
      <c r="BT271" s="17"/>
      <c r="BU271" s="17"/>
      <c r="BV271" s="17"/>
      <c r="BW271" s="17"/>
      <c r="BX271" s="17"/>
      <c r="BY271" s="17"/>
      <c r="BZ271" s="17"/>
      <c r="CA271" s="17"/>
      <c r="CB271" s="17"/>
      <c r="CC271" s="17"/>
      <c r="CD271" s="17"/>
      <c r="CE271" s="17"/>
      <c r="CF271" s="17"/>
      <c r="CG271" s="17"/>
      <c r="CH271" s="17"/>
      <c r="CI271" s="17"/>
      <c r="CJ271" s="17"/>
      <c r="CK271" s="17"/>
      <c r="CL271" s="17"/>
      <c r="CM271" s="17"/>
      <c r="CN271" s="17"/>
      <c r="CO271" s="17"/>
      <c r="CP271" s="17"/>
      <c r="CQ271" s="17"/>
      <c r="CR271" s="17"/>
      <c r="CS271" s="17"/>
      <c r="CT271" s="17"/>
      <c r="CU271" s="17"/>
      <c r="CV271" s="17"/>
      <c r="CW271" s="17"/>
      <c r="CX271" s="17"/>
      <c r="CY271" s="17"/>
      <c r="CZ271" s="17"/>
      <c r="DA271" s="17"/>
      <c r="DB271" s="17"/>
      <c r="DC271" s="17"/>
      <c r="DD271" s="17"/>
      <c r="DE271" s="17"/>
      <c r="DF271" s="17"/>
      <c r="DG271" s="17"/>
      <c r="DH271" s="17"/>
      <c r="DI271" s="17"/>
      <c r="DJ271" s="17"/>
      <c r="DK271" s="17"/>
      <c r="DL271" s="17"/>
      <c r="DM271" s="17"/>
      <c r="DN271" s="17"/>
      <c r="DO271" s="17"/>
      <c r="DP271" s="17"/>
      <c r="DQ271" s="17"/>
      <c r="DR271" s="17"/>
      <c r="DS271" s="17"/>
      <c r="DT271" s="17"/>
      <c r="DU271" s="17"/>
      <c r="DV271" s="17"/>
      <c r="DW271" s="17"/>
      <c r="DX271" s="17"/>
      <c r="DY271" s="17"/>
      <c r="DZ271" s="17"/>
      <c r="EA271" s="17"/>
      <c r="EB271" s="17"/>
      <c r="EC271" s="17"/>
      <c r="ED271" s="17"/>
      <c r="EE271" s="17"/>
      <c r="EF271" s="17"/>
      <c r="EG271" s="17"/>
      <c r="EH271" s="17"/>
      <c r="EI271" s="17"/>
      <c r="EJ271" s="17"/>
      <c r="EK271" s="17"/>
      <c r="EL271" s="17"/>
      <c r="EM271" s="17"/>
      <c r="EN271" s="17"/>
      <c r="EO271" s="17"/>
      <c r="EP271" s="17"/>
      <c r="EQ271" s="17"/>
      <c r="ER271" s="17"/>
      <c r="ES271" s="17"/>
      <c r="ET271" s="17"/>
      <c r="EU271" s="17"/>
      <c r="EV271" s="17"/>
      <c r="EW271" s="17"/>
      <c r="EX271" s="17"/>
      <c r="EY271" s="17"/>
      <c r="EZ271" s="17"/>
      <c r="FA271" s="17"/>
      <c r="FB271" s="17"/>
      <c r="FC271" s="17"/>
      <c r="FD271" s="17"/>
      <c r="FE271" s="17"/>
      <c r="FF271" s="17"/>
      <c r="FG271" s="17"/>
      <c r="FH271" s="17"/>
      <c r="FI271" s="17"/>
      <c r="FJ271" s="17"/>
      <c r="FK271" s="17"/>
      <c r="FL271" s="17"/>
      <c r="FM271" s="17"/>
      <c r="FN271" s="17"/>
      <c r="FO271" s="17"/>
      <c r="FP271" s="17"/>
      <c r="FQ271" s="17"/>
      <c r="FR271" s="17"/>
      <c r="FS271" s="17"/>
      <c r="FT271" s="17"/>
    </row>
    <row r="272" spans="1:176" s="340" customFormat="1">
      <c r="A272" s="16"/>
      <c r="B272" s="17"/>
      <c r="C272" s="17"/>
      <c r="D272" s="17"/>
      <c r="E272" s="17"/>
      <c r="F272" s="17"/>
      <c r="G272" s="17"/>
      <c r="H272" s="17"/>
      <c r="I272" s="16"/>
      <c r="J272" s="17"/>
      <c r="K272" s="17"/>
      <c r="L272" s="17"/>
      <c r="M272" s="17"/>
      <c r="N272" s="16"/>
      <c r="O272" s="17"/>
      <c r="P272" s="17"/>
      <c r="Q272" s="17"/>
      <c r="R272" s="17"/>
      <c r="S272" s="17"/>
      <c r="T272" s="17"/>
      <c r="U272" s="17"/>
      <c r="V272" s="16"/>
      <c r="W272" s="17"/>
      <c r="X272" s="17"/>
      <c r="Y272" s="17"/>
      <c r="Z272" s="17"/>
      <c r="AA272" s="16"/>
      <c r="AB272" s="17"/>
      <c r="AC272" s="17"/>
      <c r="AD272" s="17"/>
      <c r="AE272" s="17"/>
      <c r="AF272" s="17"/>
      <c r="AG272" s="17"/>
      <c r="AH272" s="17"/>
      <c r="AI272" s="16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  <c r="BC272" s="17"/>
      <c r="BD272" s="17"/>
      <c r="BE272" s="17"/>
      <c r="BF272" s="17"/>
      <c r="BG272" s="17"/>
      <c r="BH272" s="17"/>
      <c r="BI272" s="17"/>
      <c r="BJ272" s="17"/>
      <c r="BK272" s="17"/>
      <c r="BL272" s="17"/>
      <c r="BM272" s="17"/>
      <c r="BN272" s="17"/>
      <c r="BO272" s="17"/>
      <c r="BP272" s="17"/>
      <c r="BQ272" s="17"/>
      <c r="BR272" s="17"/>
      <c r="BS272" s="17"/>
      <c r="BT272" s="17"/>
      <c r="BU272" s="17"/>
      <c r="BV272" s="17"/>
      <c r="BW272" s="17"/>
      <c r="BX272" s="17"/>
      <c r="BY272" s="17"/>
      <c r="BZ272" s="17"/>
      <c r="CA272" s="17"/>
      <c r="CB272" s="17"/>
      <c r="CC272" s="17"/>
      <c r="CD272" s="17"/>
      <c r="CE272" s="17"/>
      <c r="CF272" s="17"/>
      <c r="CG272" s="17"/>
      <c r="CH272" s="17"/>
      <c r="CI272" s="17"/>
      <c r="CJ272" s="17"/>
      <c r="CK272" s="17"/>
      <c r="CL272" s="17"/>
      <c r="CM272" s="17"/>
      <c r="CN272" s="17"/>
      <c r="CO272" s="17"/>
      <c r="CP272" s="17"/>
      <c r="CQ272" s="17"/>
      <c r="CR272" s="17"/>
      <c r="CS272" s="17"/>
      <c r="CT272" s="17"/>
      <c r="CU272" s="17"/>
      <c r="CV272" s="17"/>
      <c r="CW272" s="17"/>
      <c r="CX272" s="17"/>
      <c r="CY272" s="17"/>
      <c r="CZ272" s="17"/>
      <c r="DA272" s="17"/>
      <c r="DB272" s="17"/>
      <c r="DC272" s="17"/>
      <c r="DD272" s="17"/>
      <c r="DE272" s="17"/>
      <c r="DF272" s="17"/>
      <c r="DG272" s="17"/>
      <c r="DH272" s="17"/>
      <c r="DI272" s="17"/>
      <c r="DJ272" s="17"/>
      <c r="DK272" s="17"/>
      <c r="DL272" s="17"/>
      <c r="DM272" s="17"/>
      <c r="DN272" s="17"/>
      <c r="DO272" s="17"/>
      <c r="DP272" s="17"/>
      <c r="DQ272" s="17"/>
      <c r="DR272" s="17"/>
      <c r="DS272" s="17"/>
      <c r="DT272" s="17"/>
      <c r="DU272" s="17"/>
      <c r="DV272" s="17"/>
      <c r="DW272" s="17"/>
      <c r="DX272" s="17"/>
      <c r="DY272" s="17"/>
      <c r="DZ272" s="17"/>
      <c r="EA272" s="17"/>
      <c r="EB272" s="17"/>
      <c r="EC272" s="17"/>
      <c r="ED272" s="17"/>
      <c r="EE272" s="17"/>
      <c r="EF272" s="17"/>
      <c r="EG272" s="17"/>
      <c r="EH272" s="17"/>
      <c r="EI272" s="17"/>
      <c r="EJ272" s="17"/>
      <c r="EK272" s="17"/>
      <c r="EL272" s="17"/>
      <c r="EM272" s="17"/>
      <c r="EN272" s="17"/>
      <c r="EO272" s="17"/>
      <c r="EP272" s="17"/>
      <c r="EQ272" s="17"/>
      <c r="ER272" s="17"/>
      <c r="ES272" s="17"/>
      <c r="ET272" s="17"/>
      <c r="EU272" s="17"/>
      <c r="EV272" s="17"/>
      <c r="EW272" s="17"/>
      <c r="EX272" s="17"/>
      <c r="EY272" s="17"/>
      <c r="EZ272" s="17"/>
      <c r="FA272" s="17"/>
      <c r="FB272" s="17"/>
      <c r="FC272" s="17"/>
      <c r="FD272" s="17"/>
      <c r="FE272" s="17"/>
      <c r="FF272" s="17"/>
      <c r="FG272" s="17"/>
      <c r="FH272" s="17"/>
      <c r="FI272" s="17"/>
      <c r="FJ272" s="17"/>
      <c r="FK272" s="17"/>
      <c r="FL272" s="17"/>
      <c r="FM272" s="17"/>
      <c r="FN272" s="17"/>
      <c r="FO272" s="17"/>
      <c r="FP272" s="17"/>
      <c r="FQ272" s="17"/>
      <c r="FR272" s="17"/>
      <c r="FS272" s="17"/>
      <c r="FT272" s="17"/>
    </row>
    <row r="273" spans="1:176" s="340" customFormat="1">
      <c r="A273" s="16"/>
      <c r="B273" s="17"/>
      <c r="C273" s="17"/>
      <c r="D273" s="17"/>
      <c r="E273" s="17"/>
      <c r="F273" s="17"/>
      <c r="G273" s="17"/>
      <c r="H273" s="17"/>
      <c r="I273" s="16"/>
      <c r="J273" s="17"/>
      <c r="K273" s="17"/>
      <c r="L273" s="17"/>
      <c r="M273" s="17"/>
      <c r="N273" s="16"/>
      <c r="O273" s="17"/>
      <c r="P273" s="17"/>
      <c r="Q273" s="17"/>
      <c r="R273" s="17"/>
      <c r="S273" s="17"/>
      <c r="T273" s="17"/>
      <c r="U273" s="17"/>
      <c r="V273" s="16"/>
      <c r="W273" s="17"/>
      <c r="X273" s="17"/>
      <c r="Y273" s="17"/>
      <c r="Z273" s="17"/>
      <c r="AA273" s="16"/>
      <c r="AB273" s="17"/>
      <c r="AC273" s="17"/>
      <c r="AD273" s="17"/>
      <c r="AE273" s="17"/>
      <c r="AF273" s="17"/>
      <c r="AG273" s="17"/>
      <c r="AH273" s="17"/>
      <c r="AI273" s="16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  <c r="BC273" s="17"/>
      <c r="BD273" s="17"/>
      <c r="BE273" s="17"/>
      <c r="BF273" s="17"/>
      <c r="BG273" s="17"/>
      <c r="BH273" s="17"/>
      <c r="BI273" s="17"/>
      <c r="BJ273" s="17"/>
      <c r="BK273" s="17"/>
      <c r="BL273" s="17"/>
      <c r="BM273" s="17"/>
      <c r="BN273" s="17"/>
      <c r="BO273" s="17"/>
      <c r="BP273" s="17"/>
      <c r="BQ273" s="17"/>
      <c r="BR273" s="17"/>
      <c r="BS273" s="17"/>
      <c r="BT273" s="17"/>
      <c r="BU273" s="17"/>
      <c r="BV273" s="17"/>
      <c r="BW273" s="17"/>
      <c r="BX273" s="17"/>
      <c r="BY273" s="17"/>
      <c r="BZ273" s="17"/>
      <c r="CA273" s="17"/>
      <c r="CB273" s="17"/>
      <c r="CC273" s="17"/>
      <c r="CD273" s="17"/>
      <c r="CE273" s="17"/>
      <c r="CF273" s="17"/>
      <c r="CG273" s="17"/>
      <c r="CH273" s="17"/>
      <c r="CI273" s="17"/>
      <c r="CJ273" s="17"/>
      <c r="CK273" s="17"/>
      <c r="CL273" s="17"/>
      <c r="CM273" s="17"/>
      <c r="CN273" s="17"/>
      <c r="CO273" s="17"/>
      <c r="CP273" s="17"/>
      <c r="CQ273" s="17"/>
      <c r="CR273" s="17"/>
      <c r="CS273" s="17"/>
      <c r="CT273" s="17"/>
      <c r="CU273" s="17"/>
      <c r="CV273" s="17"/>
      <c r="CW273" s="17"/>
      <c r="CX273" s="17"/>
      <c r="CY273" s="17"/>
      <c r="CZ273" s="17"/>
      <c r="DA273" s="17"/>
      <c r="DB273" s="17"/>
      <c r="DC273" s="17"/>
      <c r="DD273" s="17"/>
      <c r="DE273" s="17"/>
      <c r="DF273" s="17"/>
      <c r="DG273" s="17"/>
      <c r="DH273" s="17"/>
      <c r="DI273" s="17"/>
      <c r="DJ273" s="17"/>
      <c r="DK273" s="17"/>
      <c r="DL273" s="17"/>
      <c r="DM273" s="17"/>
      <c r="DN273" s="17"/>
      <c r="DO273" s="17"/>
      <c r="DP273" s="17"/>
      <c r="DQ273" s="17"/>
      <c r="DR273" s="17"/>
      <c r="DS273" s="17"/>
      <c r="DT273" s="17"/>
      <c r="DU273" s="17"/>
      <c r="DV273" s="17"/>
      <c r="DW273" s="17"/>
      <c r="DX273" s="17"/>
      <c r="DY273" s="17"/>
      <c r="DZ273" s="17"/>
      <c r="EA273" s="17"/>
      <c r="EB273" s="17"/>
      <c r="EC273" s="17"/>
      <c r="ED273" s="17"/>
      <c r="EE273" s="17"/>
      <c r="EF273" s="17"/>
      <c r="EG273" s="17"/>
      <c r="EH273" s="17"/>
      <c r="EI273" s="17"/>
      <c r="EJ273" s="17"/>
      <c r="EK273" s="17"/>
      <c r="EL273" s="17"/>
      <c r="EM273" s="17"/>
      <c r="EN273" s="17"/>
      <c r="EO273" s="17"/>
      <c r="EP273" s="17"/>
      <c r="EQ273" s="17"/>
      <c r="ER273" s="17"/>
      <c r="ES273" s="17"/>
      <c r="ET273" s="17"/>
      <c r="EU273" s="17"/>
      <c r="EV273" s="17"/>
      <c r="EW273" s="17"/>
      <c r="EX273" s="17"/>
      <c r="EY273" s="17"/>
      <c r="EZ273" s="17"/>
      <c r="FA273" s="17"/>
      <c r="FB273" s="17"/>
      <c r="FC273" s="17"/>
      <c r="FD273" s="17"/>
      <c r="FE273" s="17"/>
      <c r="FF273" s="17"/>
      <c r="FG273" s="17"/>
      <c r="FH273" s="17"/>
      <c r="FI273" s="17"/>
      <c r="FJ273" s="17"/>
      <c r="FK273" s="17"/>
      <c r="FL273" s="17"/>
      <c r="FM273" s="17"/>
      <c r="FN273" s="17"/>
      <c r="FO273" s="17"/>
      <c r="FP273" s="17"/>
      <c r="FQ273" s="17"/>
      <c r="FR273" s="17"/>
      <c r="FS273" s="17"/>
      <c r="FT273" s="17"/>
    </row>
    <row r="274" spans="1:176" s="340" customFormat="1">
      <c r="A274" s="16"/>
      <c r="B274" s="17"/>
      <c r="C274" s="17"/>
      <c r="D274" s="17"/>
      <c r="E274" s="17"/>
      <c r="F274" s="17"/>
      <c r="G274" s="17"/>
      <c r="H274" s="17"/>
      <c r="I274" s="16"/>
      <c r="J274" s="17"/>
      <c r="K274" s="17"/>
      <c r="L274" s="17"/>
      <c r="M274" s="17"/>
      <c r="N274" s="16"/>
      <c r="O274" s="17"/>
      <c r="P274" s="17"/>
      <c r="Q274" s="17"/>
      <c r="R274" s="17"/>
      <c r="S274" s="17"/>
      <c r="T274" s="17"/>
      <c r="U274" s="17"/>
      <c r="V274" s="16"/>
      <c r="W274" s="17"/>
      <c r="X274" s="17"/>
      <c r="Y274" s="17"/>
      <c r="Z274" s="17"/>
      <c r="AA274" s="16"/>
      <c r="AB274" s="17"/>
      <c r="AC274" s="17"/>
      <c r="AD274" s="17"/>
      <c r="AE274" s="17"/>
      <c r="AF274" s="17"/>
      <c r="AG274" s="17"/>
      <c r="AH274" s="17"/>
      <c r="AI274" s="16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  <c r="BC274" s="17"/>
      <c r="BD274" s="17"/>
      <c r="BE274" s="17"/>
      <c r="BF274" s="17"/>
      <c r="BG274" s="17"/>
      <c r="BH274" s="17"/>
      <c r="BI274" s="17"/>
      <c r="BJ274" s="17"/>
      <c r="BK274" s="17"/>
      <c r="BL274" s="17"/>
      <c r="BM274" s="17"/>
      <c r="BN274" s="17"/>
      <c r="BO274" s="17"/>
      <c r="BP274" s="17"/>
      <c r="BQ274" s="17"/>
      <c r="BR274" s="17"/>
      <c r="BS274" s="17"/>
      <c r="BT274" s="17"/>
      <c r="BU274" s="17"/>
      <c r="BV274" s="17"/>
      <c r="BW274" s="17"/>
      <c r="BX274" s="17"/>
      <c r="BY274" s="17"/>
      <c r="BZ274" s="17"/>
      <c r="CA274" s="17"/>
      <c r="CB274" s="17"/>
      <c r="CC274" s="17"/>
      <c r="CD274" s="17"/>
      <c r="CE274" s="17"/>
      <c r="CF274" s="17"/>
      <c r="CG274" s="17"/>
      <c r="CH274" s="17"/>
      <c r="CI274" s="17"/>
      <c r="CJ274" s="17"/>
      <c r="CK274" s="17"/>
      <c r="CL274" s="17"/>
      <c r="CM274" s="17"/>
      <c r="CN274" s="17"/>
      <c r="CO274" s="17"/>
      <c r="CP274" s="17"/>
      <c r="CQ274" s="17"/>
      <c r="CR274" s="17"/>
      <c r="CS274" s="17"/>
      <c r="CT274" s="17"/>
      <c r="CU274" s="17"/>
      <c r="CV274" s="17"/>
      <c r="CW274" s="17"/>
      <c r="CX274" s="17"/>
      <c r="CY274" s="17"/>
      <c r="CZ274" s="17"/>
      <c r="DA274" s="17"/>
      <c r="DB274" s="17"/>
      <c r="DC274" s="17"/>
      <c r="DD274" s="17"/>
      <c r="DE274" s="17"/>
      <c r="DF274" s="17"/>
      <c r="DG274" s="17"/>
      <c r="DH274" s="17"/>
      <c r="DI274" s="17"/>
      <c r="DJ274" s="17"/>
      <c r="DK274" s="17"/>
      <c r="DL274" s="17"/>
      <c r="DM274" s="17"/>
      <c r="DN274" s="17"/>
      <c r="DO274" s="17"/>
      <c r="DP274" s="17"/>
      <c r="DQ274" s="17"/>
      <c r="DR274" s="17"/>
      <c r="DS274" s="17"/>
      <c r="DT274" s="17"/>
      <c r="DU274" s="17"/>
      <c r="DV274" s="17"/>
      <c r="DW274" s="17"/>
      <c r="DX274" s="17"/>
      <c r="DY274" s="17"/>
      <c r="DZ274" s="17"/>
      <c r="EA274" s="17"/>
      <c r="EB274" s="17"/>
      <c r="EC274" s="17"/>
      <c r="ED274" s="17"/>
      <c r="EE274" s="17"/>
      <c r="EF274" s="17"/>
      <c r="EG274" s="17"/>
      <c r="EH274" s="17"/>
      <c r="EI274" s="17"/>
      <c r="EJ274" s="17"/>
      <c r="EK274" s="17"/>
      <c r="EL274" s="17"/>
      <c r="EM274" s="17"/>
      <c r="EN274" s="17"/>
      <c r="EO274" s="17"/>
      <c r="EP274" s="17"/>
      <c r="EQ274" s="17"/>
      <c r="ER274" s="17"/>
      <c r="ES274" s="17"/>
      <c r="ET274" s="17"/>
      <c r="EU274" s="17"/>
      <c r="EV274" s="17"/>
      <c r="EW274" s="17"/>
      <c r="EX274" s="17"/>
      <c r="EY274" s="17"/>
      <c r="EZ274" s="17"/>
      <c r="FA274" s="17"/>
      <c r="FB274" s="17"/>
      <c r="FC274" s="17"/>
      <c r="FD274" s="17"/>
      <c r="FE274" s="17"/>
      <c r="FF274" s="17"/>
      <c r="FG274" s="17"/>
      <c r="FH274" s="17"/>
      <c r="FI274" s="17"/>
      <c r="FJ274" s="17"/>
      <c r="FK274" s="17"/>
      <c r="FL274" s="17"/>
      <c r="FM274" s="17"/>
      <c r="FN274" s="17"/>
      <c r="FO274" s="17"/>
      <c r="FP274" s="17"/>
      <c r="FQ274" s="17"/>
      <c r="FR274" s="17"/>
      <c r="FS274" s="17"/>
      <c r="FT274" s="17"/>
    </row>
    <row r="275" spans="1:176" s="340" customFormat="1">
      <c r="A275" s="16"/>
      <c r="B275" s="17"/>
      <c r="C275" s="17"/>
      <c r="D275" s="17"/>
      <c r="E275" s="17"/>
      <c r="F275" s="17"/>
      <c r="G275" s="17"/>
      <c r="H275" s="17"/>
      <c r="I275" s="16"/>
      <c r="J275" s="17"/>
      <c r="K275" s="17"/>
      <c r="L275" s="17"/>
      <c r="M275" s="17"/>
      <c r="N275" s="16"/>
      <c r="O275" s="17"/>
      <c r="P275" s="17"/>
      <c r="Q275" s="17"/>
      <c r="R275" s="17"/>
      <c r="S275" s="17"/>
      <c r="T275" s="17"/>
      <c r="U275" s="17"/>
      <c r="V275" s="16"/>
      <c r="W275" s="17"/>
      <c r="X275" s="17"/>
      <c r="Y275" s="17"/>
      <c r="Z275" s="17"/>
      <c r="AA275" s="16"/>
      <c r="AB275" s="17"/>
      <c r="AC275" s="17"/>
      <c r="AD275" s="17"/>
      <c r="AE275" s="17"/>
      <c r="AF275" s="17"/>
      <c r="AG275" s="17"/>
      <c r="AH275" s="17"/>
      <c r="AI275" s="16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  <c r="BC275" s="17"/>
      <c r="BD275" s="17"/>
      <c r="BE275" s="17"/>
      <c r="BF275" s="17"/>
      <c r="BG275" s="17"/>
      <c r="BH275" s="17"/>
      <c r="BI275" s="17"/>
      <c r="BJ275" s="17"/>
      <c r="BK275" s="17"/>
      <c r="BL275" s="17"/>
      <c r="BM275" s="17"/>
      <c r="BN275" s="17"/>
      <c r="BO275" s="17"/>
      <c r="BP275" s="17"/>
      <c r="BQ275" s="17"/>
      <c r="BR275" s="17"/>
      <c r="BS275" s="17"/>
      <c r="BT275" s="17"/>
      <c r="BU275" s="17"/>
      <c r="BV275" s="17"/>
      <c r="BW275" s="17"/>
      <c r="BX275" s="17"/>
      <c r="BY275" s="17"/>
      <c r="BZ275" s="17"/>
      <c r="CA275" s="17"/>
      <c r="CB275" s="17"/>
      <c r="CC275" s="17"/>
      <c r="CD275" s="17"/>
      <c r="CE275" s="17"/>
      <c r="CF275" s="17"/>
      <c r="CG275" s="17"/>
      <c r="CH275" s="17"/>
      <c r="CI275" s="17"/>
      <c r="CJ275" s="17"/>
      <c r="CK275" s="17"/>
      <c r="CL275" s="17"/>
      <c r="CM275" s="17"/>
      <c r="CN275" s="17"/>
      <c r="CO275" s="17"/>
      <c r="CP275" s="17"/>
      <c r="CQ275" s="17"/>
      <c r="CR275" s="17"/>
      <c r="CS275" s="17"/>
      <c r="CT275" s="17"/>
      <c r="CU275" s="17"/>
      <c r="CV275" s="17"/>
      <c r="CW275" s="17"/>
      <c r="CX275" s="17"/>
      <c r="CY275" s="17"/>
      <c r="CZ275" s="17"/>
      <c r="DA275" s="17"/>
      <c r="DB275" s="17"/>
      <c r="DC275" s="17"/>
      <c r="DD275" s="17"/>
      <c r="DE275" s="17"/>
      <c r="DF275" s="17"/>
      <c r="DG275" s="17"/>
      <c r="DH275" s="17"/>
      <c r="DI275" s="17"/>
      <c r="DJ275" s="17"/>
      <c r="DK275" s="17"/>
      <c r="DL275" s="17"/>
      <c r="DM275" s="17"/>
      <c r="DN275" s="17"/>
      <c r="DO275" s="17"/>
      <c r="DP275" s="17"/>
      <c r="DQ275" s="17"/>
      <c r="DR275" s="17"/>
      <c r="DS275" s="17"/>
      <c r="DT275" s="17"/>
      <c r="DU275" s="17"/>
      <c r="DV275" s="17"/>
      <c r="DW275" s="17"/>
      <c r="DX275" s="17"/>
      <c r="DY275" s="17"/>
      <c r="DZ275" s="17"/>
      <c r="EA275" s="17"/>
      <c r="EB275" s="17"/>
      <c r="EC275" s="17"/>
      <c r="ED275" s="17"/>
      <c r="EE275" s="17"/>
      <c r="EF275" s="17"/>
      <c r="EG275" s="17"/>
      <c r="EH275" s="17"/>
      <c r="EI275" s="17"/>
      <c r="EJ275" s="17"/>
      <c r="EK275" s="17"/>
      <c r="EL275" s="17"/>
      <c r="EM275" s="17"/>
      <c r="EN275" s="17"/>
      <c r="EO275" s="17"/>
      <c r="EP275" s="17"/>
      <c r="EQ275" s="17"/>
      <c r="ER275" s="17"/>
      <c r="ES275" s="17"/>
      <c r="ET275" s="17"/>
      <c r="EU275" s="17"/>
      <c r="EV275" s="17"/>
      <c r="EW275" s="17"/>
      <c r="EX275" s="17"/>
      <c r="EY275" s="17"/>
      <c r="EZ275" s="17"/>
      <c r="FA275" s="17"/>
      <c r="FB275" s="17"/>
      <c r="FC275" s="17"/>
      <c r="FD275" s="17"/>
      <c r="FE275" s="17"/>
      <c r="FF275" s="17"/>
      <c r="FG275" s="17"/>
      <c r="FH275" s="17"/>
      <c r="FI275" s="17"/>
      <c r="FJ275" s="17"/>
      <c r="FK275" s="17"/>
      <c r="FL275" s="17"/>
      <c r="FM275" s="17"/>
      <c r="FN275" s="17"/>
      <c r="FO275" s="17"/>
      <c r="FP275" s="17"/>
      <c r="FQ275" s="17"/>
      <c r="FR275" s="17"/>
      <c r="FS275" s="17"/>
      <c r="FT275" s="17"/>
    </row>
    <row r="276" spans="1:176" s="340" customFormat="1">
      <c r="A276" s="16"/>
      <c r="B276" s="17"/>
      <c r="C276" s="17"/>
      <c r="D276" s="17"/>
      <c r="E276" s="17"/>
      <c r="F276" s="17"/>
      <c r="G276" s="17"/>
      <c r="H276" s="17"/>
      <c r="I276" s="16"/>
      <c r="J276" s="17"/>
      <c r="K276" s="17"/>
      <c r="L276" s="17"/>
      <c r="M276" s="17"/>
      <c r="N276" s="16"/>
      <c r="O276" s="17"/>
      <c r="P276" s="17"/>
      <c r="Q276" s="17"/>
      <c r="R276" s="17"/>
      <c r="S276" s="17"/>
      <c r="T276" s="17"/>
      <c r="U276" s="17"/>
      <c r="V276" s="16"/>
      <c r="W276" s="17"/>
      <c r="X276" s="17"/>
      <c r="Y276" s="17"/>
      <c r="Z276" s="17"/>
      <c r="AA276" s="16"/>
      <c r="AB276" s="17"/>
      <c r="AC276" s="17"/>
      <c r="AD276" s="17"/>
      <c r="AE276" s="17"/>
      <c r="AF276" s="17"/>
      <c r="AG276" s="17"/>
      <c r="AH276" s="17"/>
      <c r="AI276" s="16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  <c r="BC276" s="17"/>
      <c r="BD276" s="17"/>
      <c r="BE276" s="17"/>
      <c r="BF276" s="17"/>
      <c r="BG276" s="17"/>
      <c r="BH276" s="17"/>
      <c r="BI276" s="17"/>
      <c r="BJ276" s="17"/>
      <c r="BK276" s="17"/>
      <c r="BL276" s="17"/>
      <c r="BM276" s="17"/>
      <c r="BN276" s="17"/>
      <c r="BO276" s="17"/>
      <c r="BP276" s="17"/>
      <c r="BQ276" s="17"/>
      <c r="BR276" s="17"/>
      <c r="BS276" s="17"/>
      <c r="BT276" s="17"/>
      <c r="BU276" s="17"/>
      <c r="BV276" s="17"/>
      <c r="BW276" s="17"/>
      <c r="BX276" s="17"/>
      <c r="BY276" s="17"/>
      <c r="BZ276" s="17"/>
      <c r="CA276" s="17"/>
      <c r="CB276" s="17"/>
      <c r="CC276" s="17"/>
      <c r="CD276" s="17"/>
      <c r="CE276" s="17"/>
      <c r="CF276" s="17"/>
      <c r="CG276" s="17"/>
      <c r="CH276" s="17"/>
      <c r="CI276" s="17"/>
      <c r="CJ276" s="17"/>
      <c r="CK276" s="17"/>
      <c r="CL276" s="17"/>
      <c r="CM276" s="17"/>
      <c r="CN276" s="17"/>
      <c r="CO276" s="17"/>
      <c r="CP276" s="17"/>
      <c r="CQ276" s="17"/>
      <c r="CR276" s="17"/>
      <c r="CS276" s="17"/>
      <c r="CT276" s="17"/>
      <c r="CU276" s="17"/>
      <c r="CV276" s="17"/>
      <c r="CW276" s="17"/>
      <c r="CX276" s="17"/>
      <c r="CY276" s="17"/>
      <c r="CZ276" s="17"/>
      <c r="DA276" s="17"/>
      <c r="DB276" s="17"/>
      <c r="DC276" s="17"/>
      <c r="DD276" s="17"/>
      <c r="DE276" s="17"/>
      <c r="DF276" s="17"/>
      <c r="DG276" s="17"/>
      <c r="DH276" s="17"/>
      <c r="DI276" s="17"/>
      <c r="DJ276" s="17"/>
      <c r="DK276" s="17"/>
      <c r="DL276" s="17"/>
      <c r="DM276" s="17"/>
      <c r="DN276" s="17"/>
      <c r="DO276" s="17"/>
      <c r="DP276" s="17"/>
      <c r="DQ276" s="17"/>
      <c r="DR276" s="17"/>
      <c r="DS276" s="17"/>
      <c r="DT276" s="17"/>
      <c r="DU276" s="17"/>
      <c r="DV276" s="17"/>
      <c r="DW276" s="17"/>
      <c r="DX276" s="17"/>
      <c r="DY276" s="17"/>
      <c r="DZ276" s="17"/>
      <c r="EA276" s="17"/>
      <c r="EB276" s="17"/>
      <c r="EC276" s="17"/>
      <c r="ED276" s="17"/>
      <c r="EE276" s="17"/>
      <c r="EF276" s="17"/>
      <c r="EG276" s="17"/>
      <c r="EH276" s="17"/>
      <c r="EI276" s="17"/>
      <c r="EJ276" s="17"/>
      <c r="EK276" s="17"/>
      <c r="EL276" s="17"/>
      <c r="EM276" s="17"/>
      <c r="EN276" s="17"/>
      <c r="EO276" s="17"/>
      <c r="EP276" s="17"/>
      <c r="EQ276" s="17"/>
      <c r="ER276" s="17"/>
      <c r="ES276" s="17"/>
      <c r="ET276" s="17"/>
      <c r="EU276" s="17"/>
      <c r="EV276" s="17"/>
      <c r="EW276" s="17"/>
      <c r="EX276" s="17"/>
      <c r="EY276" s="17"/>
      <c r="EZ276" s="17"/>
      <c r="FA276" s="17"/>
      <c r="FB276" s="17"/>
      <c r="FC276" s="17"/>
      <c r="FD276" s="17"/>
      <c r="FE276" s="17"/>
      <c r="FF276" s="17"/>
      <c r="FG276" s="17"/>
      <c r="FH276" s="17"/>
      <c r="FI276" s="17"/>
      <c r="FJ276" s="17"/>
      <c r="FK276" s="17"/>
      <c r="FL276" s="17"/>
      <c r="FM276" s="17"/>
      <c r="FN276" s="17"/>
      <c r="FO276" s="17"/>
      <c r="FP276" s="17"/>
      <c r="FQ276" s="17"/>
      <c r="FR276" s="17"/>
      <c r="FS276" s="17"/>
      <c r="FT276" s="17"/>
    </row>
    <row r="277" spans="1:176" s="340" customFormat="1">
      <c r="A277" s="16"/>
      <c r="B277" s="17"/>
      <c r="C277" s="17"/>
      <c r="D277" s="17"/>
      <c r="E277" s="17"/>
      <c r="F277" s="17"/>
      <c r="G277" s="17"/>
      <c r="H277" s="17"/>
      <c r="I277" s="16"/>
      <c r="J277" s="17"/>
      <c r="K277" s="17"/>
      <c r="L277" s="17"/>
      <c r="M277" s="17"/>
      <c r="N277" s="16"/>
      <c r="O277" s="17"/>
      <c r="P277" s="17"/>
      <c r="Q277" s="17"/>
      <c r="R277" s="17"/>
      <c r="S277" s="17"/>
      <c r="T277" s="17"/>
      <c r="U277" s="17"/>
      <c r="V277" s="16"/>
      <c r="W277" s="17"/>
      <c r="X277" s="17"/>
      <c r="Y277" s="17"/>
      <c r="Z277" s="17"/>
      <c r="AA277" s="16"/>
      <c r="AB277" s="17"/>
      <c r="AC277" s="17"/>
      <c r="AD277" s="17"/>
      <c r="AE277" s="17"/>
      <c r="AF277" s="17"/>
      <c r="AG277" s="17"/>
      <c r="AH277" s="17"/>
      <c r="AI277" s="16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</row>
    <row r="278" spans="1:176" s="340" customFormat="1">
      <c r="A278" s="16"/>
      <c r="B278" s="17"/>
      <c r="C278" s="17"/>
      <c r="D278" s="17"/>
      <c r="E278" s="17"/>
      <c r="F278" s="17"/>
      <c r="G278" s="17"/>
      <c r="H278" s="17"/>
      <c r="I278" s="16"/>
      <c r="J278" s="17"/>
      <c r="K278" s="17"/>
      <c r="L278" s="17"/>
      <c r="M278" s="17"/>
      <c r="N278" s="16"/>
      <c r="O278" s="17"/>
      <c r="P278" s="17"/>
      <c r="Q278" s="17"/>
      <c r="R278" s="17"/>
      <c r="S278" s="17"/>
      <c r="T278" s="17"/>
      <c r="U278" s="17"/>
      <c r="V278" s="16"/>
      <c r="W278" s="17"/>
      <c r="X278" s="17"/>
      <c r="Y278" s="17"/>
      <c r="Z278" s="17"/>
      <c r="AA278" s="16"/>
      <c r="AB278" s="17"/>
      <c r="AC278" s="17"/>
      <c r="AD278" s="17"/>
      <c r="AE278" s="17"/>
      <c r="AF278" s="17"/>
      <c r="AG278" s="17"/>
      <c r="AH278" s="17"/>
      <c r="AI278" s="16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</row>
    <row r="279" spans="1:176" s="340" customFormat="1">
      <c r="A279" s="16"/>
      <c r="B279" s="17"/>
      <c r="C279" s="17"/>
      <c r="D279" s="17"/>
      <c r="E279" s="17"/>
      <c r="F279" s="17"/>
      <c r="G279" s="17"/>
      <c r="H279" s="17"/>
      <c r="I279" s="16"/>
      <c r="J279" s="17"/>
      <c r="K279" s="17"/>
      <c r="L279" s="17"/>
      <c r="M279" s="17"/>
      <c r="N279" s="16"/>
      <c r="O279" s="17"/>
      <c r="P279" s="17"/>
      <c r="Q279" s="17"/>
      <c r="R279" s="17"/>
      <c r="S279" s="17"/>
      <c r="T279" s="17"/>
      <c r="U279" s="17"/>
      <c r="V279" s="16"/>
      <c r="W279" s="17"/>
      <c r="X279" s="17"/>
      <c r="Y279" s="17"/>
      <c r="Z279" s="17"/>
      <c r="AA279" s="16"/>
      <c r="AB279" s="17"/>
      <c r="AC279" s="17"/>
      <c r="AD279" s="17"/>
      <c r="AE279" s="17"/>
      <c r="AF279" s="17"/>
      <c r="AG279" s="17"/>
      <c r="AH279" s="17"/>
      <c r="AI279" s="16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</row>
    <row r="280" spans="1:176" s="340" customFormat="1">
      <c r="A280" s="16"/>
      <c r="B280" s="17"/>
      <c r="C280" s="17"/>
      <c r="D280" s="17"/>
      <c r="E280" s="17"/>
      <c r="F280" s="17"/>
      <c r="G280" s="17"/>
      <c r="H280" s="17"/>
      <c r="I280" s="16"/>
      <c r="J280" s="17"/>
      <c r="K280" s="17"/>
      <c r="L280" s="17"/>
      <c r="M280" s="17"/>
      <c r="N280" s="16"/>
      <c r="O280" s="17"/>
      <c r="P280" s="17"/>
      <c r="Q280" s="17"/>
      <c r="R280" s="17"/>
      <c r="S280" s="17"/>
      <c r="T280" s="17"/>
      <c r="U280" s="17"/>
      <c r="V280" s="16"/>
      <c r="W280" s="17"/>
      <c r="X280" s="17"/>
      <c r="Y280" s="17"/>
      <c r="Z280" s="17"/>
      <c r="AA280" s="16"/>
      <c r="AB280" s="17"/>
      <c r="AC280" s="17"/>
      <c r="AD280" s="17"/>
      <c r="AE280" s="17"/>
      <c r="AF280" s="17"/>
      <c r="AG280" s="17"/>
      <c r="AH280" s="17"/>
      <c r="AI280" s="16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</row>
    <row r="281" spans="1:176" s="340" customFormat="1">
      <c r="A281" s="16"/>
      <c r="B281" s="17"/>
      <c r="C281" s="17"/>
      <c r="D281" s="17"/>
      <c r="E281" s="17"/>
      <c r="F281" s="17"/>
      <c r="G281" s="17"/>
      <c r="H281" s="17"/>
      <c r="I281" s="16"/>
      <c r="J281" s="17"/>
      <c r="K281" s="17"/>
      <c r="L281" s="17"/>
      <c r="M281" s="17"/>
      <c r="N281" s="16"/>
      <c r="O281" s="17"/>
      <c r="P281" s="17"/>
      <c r="Q281" s="17"/>
      <c r="R281" s="17"/>
      <c r="S281" s="17"/>
      <c r="T281" s="17"/>
      <c r="U281" s="17"/>
      <c r="V281" s="16"/>
      <c r="W281" s="17"/>
      <c r="X281" s="17"/>
      <c r="Y281" s="17"/>
      <c r="Z281" s="17"/>
      <c r="AA281" s="16"/>
      <c r="AB281" s="17"/>
      <c r="AC281" s="17"/>
      <c r="AD281" s="17"/>
      <c r="AE281" s="17"/>
      <c r="AF281" s="17"/>
      <c r="AG281" s="17"/>
      <c r="AH281" s="17"/>
      <c r="AI281" s="16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</row>
    <row r="282" spans="1:176" s="340" customFormat="1">
      <c r="A282" s="16"/>
      <c r="B282" s="17"/>
      <c r="C282" s="17"/>
      <c r="D282" s="17"/>
      <c r="E282" s="17"/>
      <c r="F282" s="17"/>
      <c r="G282" s="17"/>
      <c r="H282" s="17"/>
      <c r="I282" s="16"/>
      <c r="J282" s="17"/>
      <c r="K282" s="17"/>
      <c r="L282" s="17"/>
      <c r="M282" s="17"/>
      <c r="N282" s="16"/>
      <c r="O282" s="17"/>
      <c r="P282" s="17"/>
      <c r="Q282" s="17"/>
      <c r="R282" s="17"/>
      <c r="S282" s="17"/>
      <c r="T282" s="17"/>
      <c r="U282" s="17"/>
      <c r="V282" s="16"/>
      <c r="W282" s="17"/>
      <c r="X282" s="17"/>
      <c r="Y282" s="17"/>
      <c r="Z282" s="17"/>
      <c r="AA282" s="16"/>
      <c r="AB282" s="17"/>
      <c r="AC282" s="17"/>
      <c r="AD282" s="17"/>
      <c r="AE282" s="17"/>
      <c r="AF282" s="17"/>
      <c r="AG282" s="17"/>
      <c r="AH282" s="17"/>
      <c r="AI282" s="16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</row>
    <row r="283" spans="1:176" s="340" customFormat="1">
      <c r="A283" s="16"/>
      <c r="B283" s="17"/>
      <c r="C283" s="17"/>
      <c r="D283" s="17"/>
      <c r="E283" s="17"/>
      <c r="F283" s="17"/>
      <c r="G283" s="17"/>
      <c r="H283" s="17"/>
      <c r="I283" s="16"/>
      <c r="J283" s="17"/>
      <c r="K283" s="17"/>
      <c r="L283" s="17"/>
      <c r="M283" s="17"/>
      <c r="N283" s="16"/>
      <c r="O283" s="17"/>
      <c r="P283" s="17"/>
      <c r="Q283" s="17"/>
      <c r="R283" s="17"/>
      <c r="S283" s="17"/>
      <c r="T283" s="17"/>
      <c r="U283" s="17"/>
      <c r="V283" s="16"/>
      <c r="W283" s="17"/>
      <c r="X283" s="17"/>
      <c r="Y283" s="17"/>
      <c r="Z283" s="17"/>
      <c r="AA283" s="16"/>
      <c r="AB283" s="17"/>
      <c r="AC283" s="17"/>
      <c r="AD283" s="17"/>
      <c r="AE283" s="17"/>
      <c r="AF283" s="17"/>
      <c r="AG283" s="17"/>
      <c r="AH283" s="17"/>
      <c r="AI283" s="16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</row>
    <row r="284" spans="1:176" s="340" customFormat="1">
      <c r="A284" s="16"/>
      <c r="B284" s="17"/>
      <c r="C284" s="17"/>
      <c r="D284" s="17"/>
      <c r="E284" s="17"/>
      <c r="F284" s="17"/>
      <c r="G284" s="17"/>
      <c r="H284" s="17"/>
      <c r="I284" s="16"/>
      <c r="J284" s="17"/>
      <c r="K284" s="17"/>
      <c r="L284" s="17"/>
      <c r="M284" s="17"/>
      <c r="N284" s="16"/>
      <c r="O284" s="17"/>
      <c r="P284" s="17"/>
      <c r="Q284" s="17"/>
      <c r="R284" s="17"/>
      <c r="S284" s="17"/>
      <c r="T284" s="17"/>
      <c r="U284" s="17"/>
      <c r="V284" s="16"/>
      <c r="W284" s="17"/>
      <c r="X284" s="17"/>
      <c r="Y284" s="17"/>
      <c r="Z284" s="17"/>
      <c r="AA284" s="16"/>
      <c r="AB284" s="17"/>
      <c r="AC284" s="17"/>
      <c r="AD284" s="17"/>
      <c r="AE284" s="17"/>
      <c r="AF284" s="17"/>
      <c r="AG284" s="17"/>
      <c r="AH284" s="17"/>
      <c r="AI284" s="16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</row>
    <row r="285" spans="1:176" s="340" customFormat="1">
      <c r="A285" s="16"/>
      <c r="B285" s="17"/>
      <c r="C285" s="17"/>
      <c r="D285" s="17"/>
      <c r="E285" s="17"/>
      <c r="F285" s="17"/>
      <c r="G285" s="17"/>
      <c r="H285" s="17"/>
      <c r="I285" s="16"/>
      <c r="J285" s="17"/>
      <c r="K285" s="17"/>
      <c r="L285" s="17"/>
      <c r="M285" s="17"/>
      <c r="N285" s="16"/>
      <c r="O285" s="17"/>
      <c r="P285" s="17"/>
      <c r="Q285" s="17"/>
      <c r="R285" s="17"/>
      <c r="S285" s="17"/>
      <c r="T285" s="17"/>
      <c r="U285" s="17"/>
      <c r="V285" s="16"/>
      <c r="W285" s="17"/>
      <c r="X285" s="17"/>
      <c r="Y285" s="17"/>
      <c r="Z285" s="17"/>
      <c r="AA285" s="16"/>
      <c r="AB285" s="17"/>
      <c r="AC285" s="17"/>
      <c r="AD285" s="17"/>
      <c r="AE285" s="17"/>
      <c r="AF285" s="17"/>
      <c r="AG285" s="17"/>
      <c r="AH285" s="17"/>
      <c r="AI285" s="16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</row>
    <row r="286" spans="1:176" s="340" customFormat="1">
      <c r="A286" s="16"/>
      <c r="B286" s="17"/>
      <c r="C286" s="17"/>
      <c r="D286" s="17"/>
      <c r="E286" s="17"/>
      <c r="F286" s="17"/>
      <c r="G286" s="17"/>
      <c r="H286" s="17"/>
      <c r="I286" s="16"/>
      <c r="J286" s="17"/>
      <c r="K286" s="17"/>
      <c r="L286" s="17"/>
      <c r="M286" s="17"/>
      <c r="N286" s="16"/>
      <c r="O286" s="17"/>
      <c r="P286" s="17"/>
      <c r="Q286" s="17"/>
      <c r="R286" s="17"/>
      <c r="S286" s="17"/>
      <c r="T286" s="17"/>
      <c r="U286" s="17"/>
      <c r="V286" s="16"/>
      <c r="W286" s="17"/>
      <c r="X286" s="17"/>
      <c r="Y286" s="17"/>
      <c r="Z286" s="17"/>
      <c r="AA286" s="16"/>
      <c r="AB286" s="17"/>
      <c r="AC286" s="17"/>
      <c r="AD286" s="17"/>
      <c r="AE286" s="17"/>
      <c r="AF286" s="17"/>
      <c r="AG286" s="17"/>
      <c r="AH286" s="17"/>
      <c r="AI286" s="16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</row>
    <row r="287" spans="1:176">
      <c r="A287" s="16"/>
      <c r="B287" s="17"/>
      <c r="C287" s="17"/>
      <c r="D287" s="17"/>
      <c r="E287" s="17"/>
      <c r="F287" s="17"/>
      <c r="G287" s="17"/>
      <c r="H287" s="17"/>
      <c r="I287" s="16"/>
      <c r="J287" s="17"/>
      <c r="K287" s="17"/>
      <c r="L287" s="17"/>
      <c r="M287" s="17"/>
      <c r="N287" s="16"/>
      <c r="O287" s="17"/>
      <c r="P287" s="17"/>
      <c r="Q287" s="17"/>
      <c r="R287" s="17"/>
      <c r="S287" s="17"/>
      <c r="T287" s="17"/>
      <c r="U287" s="17"/>
      <c r="V287" s="16"/>
      <c r="W287" s="17"/>
      <c r="X287" s="17"/>
      <c r="Y287" s="17"/>
      <c r="Z287" s="17"/>
      <c r="AA287" s="16"/>
      <c r="AB287" s="17"/>
      <c r="AC287" s="17"/>
      <c r="AD287" s="17"/>
      <c r="AE287" s="17"/>
      <c r="AF287" s="17"/>
      <c r="AG287" s="17"/>
      <c r="AH287" s="17"/>
      <c r="AI287" s="16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</row>
    <row r="288" spans="1:176" s="340" customFormat="1">
      <c r="A288" s="16"/>
      <c r="B288" s="17"/>
      <c r="C288" s="17"/>
      <c r="D288" s="17"/>
      <c r="E288" s="17"/>
      <c r="F288" s="17"/>
      <c r="G288" s="17"/>
      <c r="H288" s="17"/>
      <c r="I288" s="16"/>
      <c r="J288" s="17"/>
      <c r="K288" s="17"/>
      <c r="L288" s="17"/>
      <c r="M288" s="17"/>
      <c r="N288" s="16"/>
      <c r="O288" s="17"/>
      <c r="P288" s="17"/>
      <c r="Q288" s="17"/>
      <c r="R288" s="17"/>
      <c r="S288" s="17"/>
      <c r="T288" s="17"/>
      <c r="U288" s="17"/>
      <c r="V288" s="16"/>
      <c r="W288" s="17"/>
      <c r="X288" s="17"/>
      <c r="Y288" s="17"/>
      <c r="Z288" s="17"/>
      <c r="AA288" s="16"/>
      <c r="AB288" s="17"/>
      <c r="AC288" s="17"/>
      <c r="AD288" s="17"/>
      <c r="AE288" s="17"/>
      <c r="AF288" s="17"/>
      <c r="AG288" s="17"/>
      <c r="AH288" s="17"/>
      <c r="AI288" s="16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</row>
    <row r="289" spans="1:176" s="340" customFormat="1">
      <c r="A289" s="16"/>
      <c r="B289" s="17"/>
      <c r="C289" s="17"/>
      <c r="D289" s="17"/>
      <c r="E289" s="17"/>
      <c r="F289" s="17"/>
      <c r="G289" s="17"/>
      <c r="H289" s="17"/>
      <c r="I289" s="16"/>
      <c r="J289" s="17"/>
      <c r="K289" s="17"/>
      <c r="L289" s="17"/>
      <c r="M289" s="17"/>
      <c r="N289" s="16"/>
      <c r="O289" s="17"/>
      <c r="P289" s="17"/>
      <c r="Q289" s="17"/>
      <c r="R289" s="17"/>
      <c r="S289" s="17"/>
      <c r="T289" s="17"/>
      <c r="U289" s="17"/>
      <c r="V289" s="16"/>
      <c r="W289" s="17"/>
      <c r="X289" s="17"/>
      <c r="Y289" s="17"/>
      <c r="Z289" s="17"/>
      <c r="AA289" s="16"/>
      <c r="AB289" s="17"/>
      <c r="AC289" s="17"/>
      <c r="AD289" s="17"/>
      <c r="AE289" s="17"/>
      <c r="AF289" s="17"/>
      <c r="AG289" s="17"/>
      <c r="AH289" s="17"/>
      <c r="AI289" s="16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</row>
    <row r="290" spans="1:176" s="340" customFormat="1">
      <c r="A290" s="16"/>
      <c r="B290" s="17"/>
      <c r="C290" s="17"/>
      <c r="D290" s="17"/>
      <c r="E290" s="17"/>
      <c r="F290" s="17"/>
      <c r="G290" s="17"/>
      <c r="H290" s="17"/>
      <c r="I290" s="16"/>
      <c r="J290" s="17"/>
      <c r="K290" s="17"/>
      <c r="L290" s="17"/>
      <c r="M290" s="17"/>
      <c r="N290" s="16"/>
      <c r="O290" s="17"/>
      <c r="P290" s="17"/>
      <c r="Q290" s="17"/>
      <c r="R290" s="17"/>
      <c r="S290" s="17"/>
      <c r="T290" s="17"/>
      <c r="U290" s="17"/>
      <c r="V290" s="16"/>
      <c r="W290" s="17"/>
      <c r="X290" s="17"/>
      <c r="Y290" s="17"/>
      <c r="Z290" s="17"/>
      <c r="AA290" s="16"/>
      <c r="AB290" s="17"/>
      <c r="AC290" s="17"/>
      <c r="AD290" s="17"/>
      <c r="AE290" s="17"/>
      <c r="AF290" s="17"/>
      <c r="AG290" s="17"/>
      <c r="AH290" s="17"/>
      <c r="AI290" s="16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</row>
    <row r="291" spans="1:176" s="340" customFormat="1">
      <c r="A291" s="16"/>
      <c r="B291" s="17"/>
      <c r="C291" s="17"/>
      <c r="D291" s="17"/>
      <c r="E291" s="17"/>
      <c r="F291" s="17"/>
      <c r="G291" s="17"/>
      <c r="H291" s="17"/>
      <c r="I291" s="16"/>
      <c r="J291" s="17"/>
      <c r="K291" s="17"/>
      <c r="L291" s="17"/>
      <c r="M291" s="17"/>
      <c r="N291" s="16"/>
      <c r="O291" s="17"/>
      <c r="P291" s="17"/>
      <c r="Q291" s="17"/>
      <c r="R291" s="17"/>
      <c r="S291" s="17"/>
      <c r="T291" s="17"/>
      <c r="U291" s="17"/>
      <c r="V291" s="16"/>
      <c r="W291" s="17"/>
      <c r="X291" s="17"/>
      <c r="Y291" s="17"/>
      <c r="Z291" s="17"/>
      <c r="AA291" s="16"/>
      <c r="AB291" s="17"/>
      <c r="AC291" s="17"/>
      <c r="AD291" s="17"/>
      <c r="AE291" s="17"/>
      <c r="AF291" s="17"/>
      <c r="AG291" s="17"/>
      <c r="AH291" s="17"/>
      <c r="AI291" s="16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</row>
    <row r="292" spans="1:176" s="340" customFormat="1">
      <c r="A292" s="16"/>
      <c r="B292" s="17"/>
      <c r="C292" s="17"/>
      <c r="D292" s="17"/>
      <c r="E292" s="17"/>
      <c r="F292" s="17"/>
      <c r="G292" s="17"/>
      <c r="H292" s="17"/>
      <c r="I292" s="16"/>
      <c r="J292" s="17"/>
      <c r="K292" s="17"/>
      <c r="L292" s="17"/>
      <c r="M292" s="17"/>
      <c r="N292" s="16"/>
      <c r="O292" s="17"/>
      <c r="P292" s="17"/>
      <c r="Q292" s="17"/>
      <c r="R292" s="17"/>
      <c r="S292" s="17"/>
      <c r="T292" s="17"/>
      <c r="U292" s="17"/>
      <c r="V292" s="16"/>
      <c r="W292" s="17"/>
      <c r="X292" s="17"/>
      <c r="Y292" s="17"/>
      <c r="Z292" s="17"/>
      <c r="AA292" s="16"/>
      <c r="AB292" s="17"/>
      <c r="AC292" s="17"/>
      <c r="AD292" s="17"/>
      <c r="AE292" s="17"/>
      <c r="AF292" s="17"/>
      <c r="AG292" s="17"/>
      <c r="AH292" s="17"/>
      <c r="AI292" s="16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</row>
    <row r="293" spans="1:176" s="340" customFormat="1">
      <c r="A293" s="16"/>
      <c r="B293" s="17"/>
      <c r="C293" s="17"/>
      <c r="D293" s="17"/>
      <c r="E293" s="17"/>
      <c r="F293" s="17"/>
      <c r="G293" s="17"/>
      <c r="H293" s="17"/>
      <c r="I293" s="16"/>
      <c r="J293" s="17"/>
      <c r="K293" s="17"/>
      <c r="L293" s="17"/>
      <c r="M293" s="17"/>
      <c r="N293" s="16"/>
      <c r="O293" s="17"/>
      <c r="P293" s="17"/>
      <c r="Q293" s="17"/>
      <c r="R293" s="17"/>
      <c r="S293" s="17"/>
      <c r="T293" s="17"/>
      <c r="U293" s="17"/>
      <c r="V293" s="16"/>
      <c r="W293" s="17"/>
      <c r="X293" s="17"/>
      <c r="Y293" s="17"/>
      <c r="Z293" s="17"/>
      <c r="AA293" s="16"/>
      <c r="AB293" s="17"/>
      <c r="AC293" s="17"/>
      <c r="AD293" s="17"/>
      <c r="AE293" s="17"/>
      <c r="AF293" s="17"/>
      <c r="AG293" s="17"/>
      <c r="AH293" s="17"/>
      <c r="AI293" s="16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</row>
    <row r="294" spans="1:176">
      <c r="A294" s="16"/>
      <c r="B294" s="17"/>
      <c r="C294" s="17"/>
      <c r="D294" s="17"/>
      <c r="E294" s="17"/>
      <c r="F294" s="17"/>
      <c r="G294" s="17"/>
      <c r="H294" s="17"/>
      <c r="I294" s="16"/>
      <c r="J294" s="17"/>
      <c r="K294" s="17"/>
      <c r="L294" s="17"/>
      <c r="M294" s="17"/>
      <c r="N294" s="16"/>
      <c r="O294" s="17"/>
      <c r="P294" s="17"/>
      <c r="Q294" s="17"/>
      <c r="R294" s="17"/>
      <c r="S294" s="17"/>
      <c r="T294" s="17"/>
      <c r="U294" s="17"/>
      <c r="V294" s="16"/>
      <c r="W294" s="17"/>
      <c r="X294" s="17"/>
      <c r="Y294" s="17"/>
      <c r="Z294" s="17"/>
      <c r="AA294" s="16"/>
      <c r="AB294" s="17"/>
      <c r="AC294" s="17"/>
      <c r="AD294" s="17"/>
      <c r="AE294" s="17"/>
      <c r="AF294" s="17"/>
      <c r="AG294" s="17"/>
      <c r="AH294" s="17"/>
      <c r="AI294" s="16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</row>
    <row r="295" spans="1:176">
      <c r="A295" s="16"/>
      <c r="B295" s="17"/>
      <c r="C295" s="17"/>
      <c r="D295" s="17"/>
      <c r="E295" s="17"/>
      <c r="F295" s="17"/>
      <c r="G295" s="17"/>
      <c r="H295" s="17"/>
      <c r="I295" s="16"/>
      <c r="J295" s="17"/>
      <c r="K295" s="17"/>
      <c r="L295" s="17"/>
      <c r="M295" s="17"/>
      <c r="N295" s="16"/>
      <c r="O295" s="17"/>
      <c r="P295" s="17"/>
      <c r="Q295" s="17"/>
      <c r="R295" s="17"/>
      <c r="S295" s="17"/>
      <c r="T295" s="17"/>
      <c r="U295" s="17"/>
      <c r="V295" s="16"/>
      <c r="W295" s="17"/>
      <c r="X295" s="17"/>
      <c r="Y295" s="17"/>
      <c r="Z295" s="17"/>
      <c r="AA295" s="16"/>
      <c r="AB295" s="17"/>
      <c r="AC295" s="17"/>
      <c r="AD295" s="17"/>
      <c r="AE295" s="17"/>
      <c r="AF295" s="17"/>
      <c r="AG295" s="17"/>
      <c r="AH295" s="17"/>
      <c r="AI295" s="16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</row>
    <row r="296" spans="1:176">
      <c r="A296" s="16"/>
      <c r="B296" s="17"/>
      <c r="C296" s="17"/>
      <c r="D296" s="17"/>
      <c r="E296" s="17"/>
      <c r="F296" s="17"/>
      <c r="G296" s="17"/>
      <c r="H296" s="17"/>
      <c r="I296" s="16"/>
      <c r="J296" s="17"/>
      <c r="K296" s="17"/>
      <c r="L296" s="17"/>
      <c r="M296" s="17"/>
      <c r="N296" s="16"/>
      <c r="O296" s="17"/>
      <c r="P296" s="17"/>
      <c r="Q296" s="17"/>
      <c r="R296" s="17"/>
      <c r="S296" s="17"/>
      <c r="T296" s="17"/>
      <c r="U296" s="17"/>
      <c r="V296" s="16"/>
      <c r="W296" s="17"/>
      <c r="X296" s="17"/>
      <c r="Y296" s="17"/>
      <c r="Z296" s="17"/>
      <c r="AA296" s="16"/>
      <c r="AB296" s="17"/>
      <c r="AC296" s="17"/>
      <c r="AD296" s="17"/>
      <c r="AE296" s="17"/>
      <c r="AF296" s="17"/>
      <c r="AG296" s="17"/>
      <c r="AH296" s="17"/>
      <c r="AI296" s="16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</row>
    <row r="297" spans="1:176">
      <c r="A297" s="16"/>
      <c r="B297" s="17"/>
      <c r="C297" s="17"/>
      <c r="D297" s="17"/>
      <c r="E297" s="17"/>
      <c r="F297" s="17"/>
      <c r="G297" s="17"/>
      <c r="H297" s="17"/>
      <c r="I297" s="16"/>
      <c r="J297" s="17"/>
      <c r="K297" s="17"/>
      <c r="L297" s="17"/>
      <c r="M297" s="17"/>
      <c r="N297" s="16"/>
      <c r="O297" s="17"/>
      <c r="P297" s="17"/>
      <c r="Q297" s="17"/>
      <c r="R297" s="17"/>
      <c r="S297" s="17"/>
      <c r="T297" s="17"/>
      <c r="U297" s="17"/>
      <c r="V297" s="16"/>
      <c r="W297" s="17"/>
      <c r="X297" s="17"/>
      <c r="Y297" s="17"/>
      <c r="Z297" s="17"/>
      <c r="AA297" s="16"/>
      <c r="AB297" s="17"/>
      <c r="AC297" s="17"/>
      <c r="AD297" s="17"/>
      <c r="AE297" s="17"/>
      <c r="AF297" s="17"/>
      <c r="AG297" s="17"/>
      <c r="AH297" s="17"/>
      <c r="AI297" s="16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</row>
    <row r="298" spans="1:176">
      <c r="A298" s="16"/>
      <c r="B298" s="17"/>
      <c r="C298" s="17"/>
      <c r="D298" s="17"/>
      <c r="E298" s="17"/>
      <c r="F298" s="17"/>
      <c r="G298" s="17"/>
      <c r="H298" s="17"/>
      <c r="I298" s="16"/>
      <c r="J298" s="17"/>
      <c r="K298" s="17"/>
      <c r="L298" s="17"/>
      <c r="M298" s="17"/>
      <c r="N298" s="16"/>
      <c r="O298" s="17"/>
      <c r="P298" s="17"/>
      <c r="Q298" s="17"/>
      <c r="R298" s="17"/>
      <c r="S298" s="17"/>
      <c r="T298" s="17"/>
      <c r="U298" s="17"/>
      <c r="V298" s="16"/>
      <c r="W298" s="17"/>
      <c r="X298" s="17"/>
      <c r="Y298" s="17"/>
      <c r="Z298" s="17"/>
      <c r="AA298" s="16"/>
      <c r="AB298" s="17"/>
      <c r="AC298" s="17"/>
      <c r="AD298" s="17"/>
      <c r="AE298" s="17"/>
      <c r="AF298" s="17"/>
      <c r="AG298" s="17"/>
      <c r="AH298" s="17"/>
      <c r="AI298" s="16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</row>
    <row r="299" spans="1:176">
      <c r="A299" s="16"/>
      <c r="B299" s="17"/>
      <c r="C299" s="17"/>
      <c r="D299" s="17"/>
      <c r="E299" s="17"/>
      <c r="F299" s="17"/>
      <c r="G299" s="17"/>
      <c r="H299" s="17"/>
      <c r="I299" s="16"/>
      <c r="J299" s="17"/>
      <c r="K299" s="17"/>
      <c r="L299" s="17"/>
      <c r="M299" s="17"/>
      <c r="N299" s="16"/>
      <c r="O299" s="17"/>
      <c r="P299" s="17"/>
      <c r="Q299" s="17"/>
      <c r="R299" s="17"/>
      <c r="S299" s="17"/>
      <c r="T299" s="17"/>
      <c r="U299" s="17"/>
      <c r="V299" s="16"/>
      <c r="W299" s="17"/>
      <c r="X299" s="17"/>
      <c r="Y299" s="17"/>
      <c r="Z299" s="17"/>
      <c r="AA299" s="16"/>
      <c r="AB299" s="17"/>
      <c r="AC299" s="17"/>
      <c r="AD299" s="17"/>
      <c r="AE299" s="17"/>
      <c r="AF299" s="17"/>
      <c r="AG299" s="17"/>
      <c r="AH299" s="17"/>
      <c r="AI299" s="16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</row>
    <row r="300" spans="1:176">
      <c r="A300" s="16"/>
      <c r="B300" s="17"/>
      <c r="C300" s="17"/>
      <c r="D300" s="17"/>
      <c r="E300" s="17"/>
      <c r="F300" s="17"/>
      <c r="G300" s="17"/>
      <c r="H300" s="17"/>
      <c r="I300" s="16"/>
      <c r="J300" s="17"/>
      <c r="K300" s="17"/>
      <c r="L300" s="17"/>
      <c r="M300" s="17"/>
      <c r="N300" s="16"/>
      <c r="O300" s="17"/>
      <c r="P300" s="17"/>
      <c r="Q300" s="17"/>
      <c r="R300" s="17"/>
      <c r="S300" s="17"/>
      <c r="T300" s="17"/>
      <c r="U300" s="17"/>
      <c r="V300" s="16"/>
      <c r="W300" s="17"/>
      <c r="X300" s="17"/>
      <c r="Y300" s="17"/>
      <c r="Z300" s="17"/>
      <c r="AA300" s="16"/>
      <c r="AB300" s="17"/>
      <c r="AC300" s="17"/>
      <c r="AD300" s="17"/>
      <c r="AE300" s="17"/>
      <c r="AF300" s="17"/>
      <c r="AG300" s="17"/>
      <c r="AH300" s="17"/>
      <c r="AI300" s="16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</row>
    <row r="301" spans="1:176">
      <c r="A301" s="16"/>
      <c r="B301" s="17"/>
      <c r="C301" s="17"/>
      <c r="D301" s="17"/>
      <c r="E301" s="17"/>
      <c r="F301" s="17"/>
      <c r="G301" s="17"/>
      <c r="H301" s="17"/>
      <c r="I301" s="16"/>
      <c r="J301" s="17"/>
      <c r="K301" s="17"/>
      <c r="L301" s="17"/>
      <c r="M301" s="17"/>
      <c r="N301" s="16"/>
      <c r="O301" s="17"/>
      <c r="P301" s="17"/>
      <c r="Q301" s="17"/>
      <c r="R301" s="17"/>
      <c r="S301" s="17"/>
      <c r="T301" s="17"/>
      <c r="U301" s="17"/>
      <c r="V301" s="16"/>
      <c r="W301" s="17"/>
      <c r="X301" s="17"/>
      <c r="Y301" s="17"/>
      <c r="Z301" s="17"/>
      <c r="AA301" s="16"/>
      <c r="AB301" s="17"/>
      <c r="AC301" s="17"/>
      <c r="AD301" s="17"/>
      <c r="AE301" s="17"/>
      <c r="AF301" s="17"/>
      <c r="AG301" s="17"/>
      <c r="AH301" s="17"/>
      <c r="AI301" s="16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</row>
    <row r="302" spans="1:176" s="340" customFormat="1">
      <c r="A302" s="16"/>
      <c r="B302" s="17"/>
      <c r="C302" s="17"/>
      <c r="D302" s="17"/>
      <c r="E302" s="17"/>
      <c r="F302" s="17"/>
      <c r="G302" s="17"/>
      <c r="H302" s="17"/>
      <c r="I302" s="16"/>
      <c r="J302" s="17"/>
      <c r="K302" s="17"/>
      <c r="L302" s="17"/>
      <c r="M302" s="17"/>
      <c r="N302" s="16"/>
      <c r="O302" s="17"/>
      <c r="P302" s="17"/>
      <c r="Q302" s="17"/>
      <c r="R302" s="17"/>
      <c r="S302" s="17"/>
      <c r="T302" s="17"/>
      <c r="U302" s="17"/>
      <c r="V302" s="16"/>
      <c r="W302" s="17"/>
      <c r="X302" s="17"/>
      <c r="Y302" s="17"/>
      <c r="Z302" s="17"/>
      <c r="AA302" s="16"/>
      <c r="AB302" s="17"/>
      <c r="AC302" s="17"/>
      <c r="AD302" s="17"/>
      <c r="AE302" s="17"/>
      <c r="AF302" s="17"/>
      <c r="AG302" s="17"/>
      <c r="AH302" s="17"/>
      <c r="AI302" s="16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</row>
    <row r="303" spans="1:176">
      <c r="A303" s="16"/>
      <c r="B303" s="17"/>
      <c r="C303" s="17"/>
      <c r="D303" s="17"/>
      <c r="E303" s="17"/>
      <c r="F303" s="17"/>
      <c r="G303" s="17"/>
      <c r="H303" s="17"/>
      <c r="I303" s="16"/>
      <c r="J303" s="17"/>
      <c r="K303" s="17"/>
      <c r="L303" s="17"/>
      <c r="M303" s="17"/>
      <c r="N303" s="16"/>
      <c r="O303" s="17"/>
      <c r="P303" s="17"/>
      <c r="Q303" s="17"/>
      <c r="R303" s="17"/>
      <c r="S303" s="17"/>
      <c r="T303" s="17"/>
      <c r="U303" s="17"/>
      <c r="V303" s="16"/>
      <c r="W303" s="17"/>
      <c r="X303" s="17"/>
      <c r="Y303" s="17"/>
      <c r="Z303" s="17"/>
      <c r="AA303" s="16"/>
      <c r="AB303" s="17"/>
      <c r="AC303" s="17"/>
      <c r="AD303" s="17"/>
      <c r="AE303" s="17"/>
      <c r="AF303" s="17"/>
      <c r="AG303" s="17"/>
      <c r="AH303" s="17"/>
      <c r="AI303" s="16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</row>
    <row r="304" spans="1:176">
      <c r="A304" s="16"/>
      <c r="B304" s="17"/>
      <c r="C304" s="17"/>
      <c r="D304" s="17"/>
      <c r="E304" s="17"/>
      <c r="F304" s="17"/>
      <c r="G304" s="17"/>
      <c r="H304" s="17"/>
      <c r="I304" s="16"/>
      <c r="J304" s="17"/>
      <c r="K304" s="17"/>
      <c r="L304" s="17"/>
      <c r="M304" s="17"/>
      <c r="N304" s="16"/>
      <c r="O304" s="17"/>
      <c r="P304" s="17"/>
      <c r="Q304" s="17"/>
      <c r="R304" s="17"/>
      <c r="S304" s="17"/>
      <c r="T304" s="17"/>
      <c r="U304" s="17"/>
      <c r="V304" s="16"/>
      <c r="W304" s="17"/>
      <c r="X304" s="17"/>
      <c r="Y304" s="17"/>
      <c r="Z304" s="17"/>
      <c r="AA304" s="16"/>
      <c r="AB304" s="17"/>
      <c r="AC304" s="17"/>
      <c r="AD304" s="17"/>
      <c r="AE304" s="17"/>
      <c r="AF304" s="17"/>
      <c r="AG304" s="17"/>
      <c r="AH304" s="17"/>
      <c r="AI304" s="16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</row>
    <row r="305" spans="1:176">
      <c r="A305" s="16"/>
      <c r="B305" s="17"/>
      <c r="C305" s="17"/>
      <c r="D305" s="17"/>
      <c r="E305" s="17"/>
      <c r="F305" s="17"/>
      <c r="G305" s="17"/>
      <c r="H305" s="17"/>
      <c r="I305" s="16"/>
      <c r="J305" s="17"/>
      <c r="K305" s="17"/>
      <c r="L305" s="17"/>
      <c r="M305" s="17"/>
      <c r="N305" s="16"/>
      <c r="O305" s="17"/>
      <c r="P305" s="17"/>
      <c r="Q305" s="17"/>
      <c r="R305" s="17"/>
      <c r="S305" s="17"/>
      <c r="T305" s="17"/>
      <c r="U305" s="17"/>
      <c r="V305" s="16"/>
      <c r="W305" s="17"/>
      <c r="X305" s="17"/>
      <c r="Y305" s="17"/>
      <c r="Z305" s="17"/>
      <c r="AA305" s="16"/>
      <c r="AB305" s="17"/>
      <c r="AC305" s="17"/>
      <c r="AD305" s="17"/>
      <c r="AE305" s="17"/>
      <c r="AF305" s="17"/>
      <c r="AG305" s="17"/>
      <c r="AH305" s="17"/>
      <c r="AI305" s="16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</row>
    <row r="306" spans="1:176">
      <c r="A306" s="16"/>
      <c r="B306" s="17"/>
      <c r="C306" s="17"/>
      <c r="D306" s="17"/>
      <c r="E306" s="17"/>
      <c r="F306" s="17"/>
      <c r="G306" s="17"/>
      <c r="H306" s="17"/>
      <c r="I306" s="16"/>
      <c r="J306" s="17"/>
      <c r="K306" s="17"/>
      <c r="L306" s="17"/>
      <c r="M306" s="17"/>
      <c r="N306" s="16"/>
      <c r="O306" s="17"/>
      <c r="P306" s="17"/>
      <c r="Q306" s="17"/>
      <c r="R306" s="17"/>
      <c r="S306" s="17"/>
      <c r="T306" s="17"/>
      <c r="U306" s="17"/>
      <c r="V306" s="16"/>
      <c r="W306" s="17"/>
      <c r="X306" s="17"/>
      <c r="Y306" s="17"/>
      <c r="Z306" s="17"/>
      <c r="AA306" s="16"/>
      <c r="AB306" s="17"/>
      <c r="AC306" s="17"/>
      <c r="AD306" s="17"/>
      <c r="AE306" s="17"/>
      <c r="AF306" s="17"/>
      <c r="AG306" s="17"/>
      <c r="AH306" s="17"/>
      <c r="AI306" s="16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</row>
    <row r="307" spans="1:176">
      <c r="A307" s="16"/>
      <c r="B307" s="17"/>
      <c r="C307" s="17"/>
      <c r="D307" s="17"/>
      <c r="E307" s="17"/>
      <c r="F307" s="17"/>
      <c r="G307" s="17"/>
      <c r="H307" s="17"/>
      <c r="I307" s="16"/>
      <c r="J307" s="17"/>
      <c r="K307" s="17"/>
      <c r="L307" s="17"/>
      <c r="M307" s="17"/>
      <c r="N307" s="16"/>
      <c r="O307" s="17"/>
      <c r="P307" s="17"/>
      <c r="Q307" s="17"/>
      <c r="R307" s="17"/>
      <c r="S307" s="17"/>
      <c r="T307" s="17"/>
      <c r="U307" s="17"/>
      <c r="V307" s="16"/>
      <c r="W307" s="17"/>
      <c r="X307" s="17"/>
      <c r="Y307" s="17"/>
      <c r="Z307" s="17"/>
      <c r="AA307" s="16"/>
      <c r="AB307" s="17"/>
      <c r="AC307" s="17"/>
      <c r="AD307" s="17"/>
      <c r="AE307" s="17"/>
      <c r="AF307" s="17"/>
      <c r="AG307" s="17"/>
      <c r="AH307" s="17"/>
      <c r="AI307" s="16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</row>
    <row r="308" spans="1:176">
      <c r="A308" s="16"/>
      <c r="B308" s="17"/>
      <c r="C308" s="17"/>
      <c r="D308" s="17"/>
      <c r="E308" s="17"/>
      <c r="F308" s="17"/>
      <c r="G308" s="17"/>
      <c r="H308" s="17"/>
      <c r="I308" s="16"/>
      <c r="J308" s="17"/>
      <c r="K308" s="17"/>
      <c r="L308" s="17"/>
      <c r="M308" s="17"/>
      <c r="N308" s="16"/>
      <c r="O308" s="17"/>
      <c r="P308" s="17"/>
      <c r="Q308" s="17"/>
      <c r="R308" s="17"/>
      <c r="S308" s="17"/>
      <c r="T308" s="17"/>
      <c r="U308" s="17"/>
      <c r="V308" s="16"/>
      <c r="W308" s="17"/>
      <c r="X308" s="17"/>
      <c r="Y308" s="17"/>
      <c r="Z308" s="17"/>
      <c r="AA308" s="16"/>
      <c r="AB308" s="17"/>
      <c r="AC308" s="17"/>
      <c r="AD308" s="17"/>
      <c r="AE308" s="17"/>
      <c r="AF308" s="17"/>
      <c r="AG308" s="17"/>
      <c r="AH308" s="17"/>
      <c r="AI308" s="16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</row>
    <row r="309" spans="1:176">
      <c r="A309" s="16"/>
      <c r="B309" s="17"/>
      <c r="C309" s="17"/>
      <c r="D309" s="17"/>
      <c r="E309" s="17"/>
      <c r="F309" s="17"/>
      <c r="G309" s="17"/>
      <c r="H309" s="17"/>
      <c r="I309" s="16"/>
      <c r="J309" s="17"/>
      <c r="K309" s="17"/>
      <c r="L309" s="17"/>
      <c r="M309" s="17"/>
      <c r="N309" s="16"/>
      <c r="O309" s="17"/>
      <c r="P309" s="17"/>
      <c r="Q309" s="17"/>
      <c r="R309" s="17"/>
      <c r="S309" s="17"/>
      <c r="T309" s="17"/>
      <c r="U309" s="17"/>
      <c r="V309" s="16"/>
      <c r="W309" s="17"/>
      <c r="X309" s="17"/>
      <c r="Y309" s="17"/>
      <c r="Z309" s="17"/>
      <c r="AA309" s="16"/>
      <c r="AB309" s="17"/>
      <c r="AC309" s="17"/>
      <c r="AD309" s="17"/>
      <c r="AE309" s="17"/>
      <c r="AF309" s="17"/>
      <c r="AG309" s="17"/>
      <c r="AH309" s="17"/>
      <c r="AI309" s="16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</row>
    <row r="310" spans="1:176">
      <c r="A310" s="16"/>
      <c r="B310" s="17"/>
      <c r="C310" s="17"/>
      <c r="D310" s="17"/>
      <c r="E310" s="17"/>
      <c r="F310" s="17"/>
      <c r="G310" s="17"/>
      <c r="H310" s="17"/>
      <c r="I310" s="16"/>
      <c r="J310" s="17"/>
      <c r="K310" s="17"/>
      <c r="L310" s="17"/>
      <c r="M310" s="17"/>
      <c r="N310" s="16"/>
      <c r="O310" s="17"/>
      <c r="P310" s="17"/>
      <c r="Q310" s="17"/>
      <c r="R310" s="17"/>
      <c r="S310" s="17"/>
      <c r="T310" s="17"/>
      <c r="U310" s="17"/>
      <c r="V310" s="16"/>
      <c r="W310" s="17"/>
      <c r="X310" s="17"/>
      <c r="Y310" s="17"/>
      <c r="Z310" s="17"/>
      <c r="AA310" s="16"/>
      <c r="AB310" s="17"/>
      <c r="AC310" s="17"/>
      <c r="AD310" s="17"/>
      <c r="AE310" s="17"/>
      <c r="AF310" s="17"/>
      <c r="AG310" s="17"/>
      <c r="AH310" s="17"/>
      <c r="AI310" s="16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</row>
    <row r="311" spans="1:176" s="340" customFormat="1">
      <c r="A311" s="16"/>
      <c r="B311" s="17"/>
      <c r="C311" s="17"/>
      <c r="D311" s="17"/>
      <c r="E311" s="17"/>
      <c r="F311" s="17"/>
      <c r="G311" s="17"/>
      <c r="H311" s="17"/>
      <c r="I311" s="16"/>
      <c r="J311" s="17"/>
      <c r="K311" s="17"/>
      <c r="L311" s="17"/>
      <c r="M311" s="17"/>
      <c r="N311" s="16"/>
      <c r="O311" s="17"/>
      <c r="P311" s="17"/>
      <c r="Q311" s="17"/>
      <c r="R311" s="17"/>
      <c r="S311" s="17"/>
      <c r="T311" s="17"/>
      <c r="U311" s="17"/>
      <c r="V311" s="16"/>
      <c r="W311" s="17"/>
      <c r="X311" s="17"/>
      <c r="Y311" s="17"/>
      <c r="Z311" s="17"/>
      <c r="AA311" s="16"/>
      <c r="AB311" s="17"/>
      <c r="AC311" s="17"/>
      <c r="AD311" s="17"/>
      <c r="AE311" s="17"/>
      <c r="AF311" s="17"/>
      <c r="AG311" s="17"/>
      <c r="AH311" s="17"/>
      <c r="AI311" s="16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</row>
    <row r="312" spans="1:176" s="340" customFormat="1">
      <c r="A312" s="16"/>
      <c r="B312" s="17"/>
      <c r="C312" s="17"/>
      <c r="D312" s="17"/>
      <c r="E312" s="17"/>
      <c r="F312" s="17"/>
      <c r="G312" s="17"/>
      <c r="H312" s="17"/>
      <c r="I312" s="16"/>
      <c r="J312" s="17"/>
      <c r="K312" s="17"/>
      <c r="L312" s="17"/>
      <c r="M312" s="17"/>
      <c r="N312" s="16"/>
      <c r="O312" s="17"/>
      <c r="P312" s="17"/>
      <c r="Q312" s="17"/>
      <c r="R312" s="17"/>
      <c r="S312" s="17"/>
      <c r="T312" s="17"/>
      <c r="U312" s="17"/>
      <c r="V312" s="16"/>
      <c r="W312" s="17"/>
      <c r="X312" s="17"/>
      <c r="Y312" s="17"/>
      <c r="Z312" s="17"/>
      <c r="AA312" s="16"/>
      <c r="AB312" s="17"/>
      <c r="AC312" s="17"/>
      <c r="AD312" s="17"/>
      <c r="AE312" s="17"/>
      <c r="AF312" s="17"/>
      <c r="AG312" s="17"/>
      <c r="AH312" s="17"/>
      <c r="AI312" s="16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</row>
    <row r="313" spans="1:176">
      <c r="A313" s="16"/>
      <c r="B313" s="17"/>
      <c r="C313" s="17"/>
      <c r="D313" s="17"/>
      <c r="E313" s="17"/>
      <c r="F313" s="17"/>
      <c r="G313" s="17"/>
      <c r="H313" s="17"/>
      <c r="I313" s="16"/>
      <c r="J313" s="17"/>
      <c r="K313" s="17"/>
      <c r="L313" s="17"/>
      <c r="M313" s="17"/>
      <c r="N313" s="16"/>
      <c r="O313" s="17"/>
      <c r="P313" s="17"/>
      <c r="Q313" s="17"/>
      <c r="R313" s="17"/>
      <c r="S313" s="17"/>
      <c r="T313" s="17"/>
      <c r="U313" s="17"/>
      <c r="V313" s="16"/>
      <c r="W313" s="17"/>
      <c r="X313" s="17"/>
      <c r="Y313" s="17"/>
      <c r="Z313" s="17"/>
      <c r="AA313" s="16"/>
      <c r="AB313" s="17"/>
      <c r="AC313" s="17"/>
      <c r="AD313" s="17"/>
      <c r="AE313" s="17"/>
      <c r="AF313" s="17"/>
      <c r="AG313" s="17"/>
      <c r="AH313" s="17"/>
      <c r="AI313" s="16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</row>
    <row r="314" spans="1:176">
      <c r="A314" s="16"/>
      <c r="B314" s="17"/>
      <c r="C314" s="17"/>
      <c r="D314" s="17"/>
      <c r="E314" s="17"/>
      <c r="F314" s="17"/>
      <c r="G314" s="17"/>
      <c r="H314" s="17"/>
      <c r="I314" s="16"/>
      <c r="J314" s="17"/>
      <c r="K314" s="17"/>
      <c r="L314" s="17"/>
      <c r="M314" s="17"/>
      <c r="N314" s="16"/>
      <c r="O314" s="17"/>
      <c r="P314" s="17"/>
      <c r="Q314" s="17"/>
      <c r="R314" s="17"/>
      <c r="S314" s="17"/>
      <c r="T314" s="17"/>
      <c r="U314" s="17"/>
      <c r="V314" s="16"/>
      <c r="W314" s="17"/>
      <c r="X314" s="17"/>
      <c r="Y314" s="17"/>
      <c r="Z314" s="17"/>
      <c r="AA314" s="16"/>
      <c r="AB314" s="17"/>
      <c r="AC314" s="17"/>
      <c r="AD314" s="17"/>
      <c r="AE314" s="17"/>
      <c r="AF314" s="17"/>
      <c r="AG314" s="17"/>
      <c r="AH314" s="17"/>
      <c r="AI314" s="16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</row>
    <row r="315" spans="1:176">
      <c r="A315" s="16"/>
      <c r="B315" s="17"/>
      <c r="C315" s="17"/>
      <c r="D315" s="17"/>
      <c r="E315" s="17"/>
      <c r="F315" s="17"/>
      <c r="G315" s="17"/>
      <c r="H315" s="17"/>
      <c r="I315" s="16"/>
      <c r="J315" s="17"/>
      <c r="K315" s="17"/>
      <c r="L315" s="17"/>
      <c r="M315" s="17"/>
      <c r="N315" s="16"/>
      <c r="O315" s="17"/>
      <c r="P315" s="17"/>
      <c r="Q315" s="17"/>
      <c r="R315" s="17"/>
      <c r="S315" s="17"/>
      <c r="T315" s="17"/>
      <c r="U315" s="17"/>
      <c r="V315" s="16"/>
      <c r="W315" s="17"/>
      <c r="X315" s="17"/>
      <c r="Y315" s="17"/>
      <c r="Z315" s="17"/>
      <c r="AA315" s="16"/>
      <c r="AB315" s="17"/>
      <c r="AC315" s="17"/>
      <c r="AD315" s="17"/>
      <c r="AE315" s="17"/>
      <c r="AF315" s="17"/>
      <c r="AG315" s="17"/>
      <c r="AH315" s="17"/>
      <c r="AI315" s="16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</row>
    <row r="316" spans="1:176">
      <c r="A316" s="16"/>
      <c r="B316" s="17"/>
      <c r="C316" s="17"/>
      <c r="D316" s="17"/>
      <c r="E316" s="17"/>
      <c r="F316" s="17"/>
      <c r="G316" s="17"/>
      <c r="H316" s="17"/>
      <c r="I316" s="16"/>
      <c r="J316" s="17"/>
      <c r="K316" s="17"/>
      <c r="L316" s="17"/>
      <c r="M316" s="17"/>
      <c r="N316" s="16"/>
      <c r="O316" s="17"/>
      <c r="P316" s="17"/>
      <c r="Q316" s="17"/>
      <c r="R316" s="17"/>
      <c r="S316" s="17"/>
      <c r="T316" s="17"/>
      <c r="U316" s="17"/>
      <c r="V316" s="16"/>
      <c r="W316" s="17"/>
      <c r="X316" s="17"/>
      <c r="Y316" s="17"/>
      <c r="Z316" s="17"/>
      <c r="AA316" s="16"/>
      <c r="AB316" s="17"/>
      <c r="AC316" s="17"/>
      <c r="AD316" s="17"/>
      <c r="AE316" s="17"/>
      <c r="AF316" s="17"/>
      <c r="AG316" s="17"/>
      <c r="AH316" s="17"/>
      <c r="AI316" s="16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</row>
    <row r="317" spans="1:176">
      <c r="A317" s="16"/>
      <c r="B317" s="17"/>
      <c r="C317" s="17"/>
      <c r="D317" s="17"/>
      <c r="E317" s="17"/>
      <c r="F317" s="17"/>
      <c r="G317" s="17"/>
      <c r="H317" s="17"/>
      <c r="I317" s="16"/>
      <c r="J317" s="17"/>
      <c r="K317" s="17"/>
      <c r="L317" s="17"/>
      <c r="M317" s="17"/>
      <c r="N317" s="16"/>
      <c r="O317" s="17"/>
      <c r="P317" s="17"/>
      <c r="Q317" s="17"/>
      <c r="R317" s="17"/>
      <c r="S317" s="17"/>
      <c r="T317" s="17"/>
      <c r="U317" s="17"/>
      <c r="V317" s="16"/>
      <c r="W317" s="17"/>
      <c r="X317" s="17"/>
      <c r="Y317" s="17"/>
      <c r="Z317" s="17"/>
      <c r="AA317" s="16"/>
      <c r="AB317" s="17"/>
      <c r="AC317" s="17"/>
      <c r="AD317" s="17"/>
      <c r="AE317" s="17"/>
      <c r="AF317" s="17"/>
      <c r="AG317" s="17"/>
      <c r="AH317" s="17"/>
      <c r="AI317" s="16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</row>
    <row r="318" spans="1:176">
      <c r="A318" s="16"/>
      <c r="B318" s="17"/>
      <c r="C318" s="17"/>
      <c r="D318" s="17"/>
      <c r="E318" s="17"/>
      <c r="F318" s="17"/>
      <c r="G318" s="17"/>
      <c r="H318" s="17"/>
      <c r="I318" s="16"/>
      <c r="J318" s="17"/>
      <c r="K318" s="17"/>
      <c r="L318" s="17"/>
      <c r="M318" s="17"/>
      <c r="N318" s="16"/>
      <c r="O318" s="17"/>
      <c r="P318" s="17"/>
      <c r="Q318" s="17"/>
      <c r="R318" s="17"/>
      <c r="S318" s="17"/>
      <c r="T318" s="17"/>
      <c r="U318" s="17"/>
      <c r="V318" s="16"/>
      <c r="W318" s="17"/>
      <c r="X318" s="17"/>
      <c r="Y318" s="17"/>
      <c r="Z318" s="17"/>
      <c r="AA318" s="16"/>
      <c r="AB318" s="17"/>
      <c r="AC318" s="17"/>
      <c r="AD318" s="17"/>
      <c r="AE318" s="17"/>
      <c r="AF318" s="17"/>
      <c r="AG318" s="17"/>
      <c r="AH318" s="17"/>
      <c r="AI318" s="16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</row>
    <row r="319" spans="1:176">
      <c r="A319" s="16"/>
      <c r="B319" s="17"/>
      <c r="C319" s="17"/>
      <c r="D319" s="17"/>
      <c r="E319" s="17"/>
      <c r="F319" s="17"/>
      <c r="G319" s="17"/>
      <c r="H319" s="17"/>
      <c r="I319" s="16"/>
      <c r="J319" s="17"/>
      <c r="K319" s="17"/>
      <c r="L319" s="17"/>
      <c r="M319" s="17"/>
      <c r="N319" s="16"/>
      <c r="O319" s="17"/>
      <c r="P319" s="17"/>
      <c r="Q319" s="17"/>
      <c r="R319" s="17"/>
      <c r="S319" s="17"/>
      <c r="T319" s="17"/>
      <c r="U319" s="17"/>
      <c r="V319" s="16"/>
      <c r="W319" s="17"/>
      <c r="X319" s="17"/>
      <c r="Y319" s="17"/>
      <c r="Z319" s="17"/>
      <c r="AA319" s="16"/>
      <c r="AB319" s="17"/>
      <c r="AC319" s="17"/>
      <c r="AD319" s="17"/>
      <c r="AE319" s="17"/>
      <c r="AF319" s="17"/>
      <c r="AG319" s="17"/>
      <c r="AH319" s="17"/>
      <c r="AI319" s="16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</row>
    <row r="320" spans="1:176" s="340" customFormat="1">
      <c r="A320" s="16"/>
      <c r="B320" s="17"/>
      <c r="C320" s="17"/>
      <c r="D320" s="17"/>
      <c r="E320" s="17"/>
      <c r="F320" s="17"/>
      <c r="G320" s="17"/>
      <c r="H320" s="17"/>
      <c r="I320" s="16"/>
      <c r="J320" s="17"/>
      <c r="K320" s="17"/>
      <c r="L320" s="17"/>
      <c r="M320" s="17"/>
      <c r="N320" s="16"/>
      <c r="O320" s="17"/>
      <c r="P320" s="17"/>
      <c r="Q320" s="17"/>
      <c r="R320" s="17"/>
      <c r="S320" s="17"/>
      <c r="T320" s="17"/>
      <c r="U320" s="17"/>
      <c r="V320" s="16"/>
      <c r="W320" s="17"/>
      <c r="X320" s="17"/>
      <c r="Y320" s="17"/>
      <c r="Z320" s="17"/>
      <c r="AA320" s="16"/>
      <c r="AB320" s="17"/>
      <c r="AC320" s="17"/>
      <c r="AD320" s="17"/>
      <c r="AE320" s="17"/>
      <c r="AF320" s="17"/>
      <c r="AG320" s="17"/>
      <c r="AH320" s="17"/>
      <c r="AI320" s="16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</row>
    <row r="321" spans="1:176">
      <c r="A321" s="16"/>
      <c r="B321" s="17"/>
      <c r="C321" s="17"/>
      <c r="D321" s="17"/>
      <c r="E321" s="17"/>
      <c r="F321" s="17"/>
      <c r="G321" s="17"/>
      <c r="H321" s="17"/>
      <c r="I321" s="16"/>
      <c r="J321" s="17"/>
      <c r="K321" s="17"/>
      <c r="L321" s="17"/>
      <c r="M321" s="17"/>
      <c r="N321" s="16"/>
      <c r="O321" s="17"/>
      <c r="P321" s="17"/>
      <c r="Q321" s="17"/>
      <c r="R321" s="17"/>
      <c r="S321" s="17"/>
      <c r="T321" s="17"/>
      <c r="U321" s="17"/>
      <c r="V321" s="16"/>
      <c r="W321" s="17"/>
      <c r="X321" s="17"/>
      <c r="Y321" s="17"/>
      <c r="Z321" s="17"/>
      <c r="AA321" s="16"/>
      <c r="AB321" s="17"/>
      <c r="AC321" s="17"/>
      <c r="AD321" s="17"/>
      <c r="AE321" s="17"/>
      <c r="AF321" s="17"/>
      <c r="AG321" s="17"/>
      <c r="AH321" s="17"/>
      <c r="AI321" s="16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</row>
    <row r="322" spans="1:176">
      <c r="A322" s="16"/>
      <c r="B322" s="17"/>
      <c r="C322" s="17"/>
      <c r="D322" s="17"/>
      <c r="E322" s="17"/>
      <c r="F322" s="17"/>
      <c r="G322" s="17"/>
      <c r="H322" s="17"/>
      <c r="I322" s="16"/>
      <c r="J322" s="17"/>
      <c r="K322" s="17"/>
      <c r="L322" s="17"/>
      <c r="M322" s="17"/>
      <c r="N322" s="16"/>
      <c r="O322" s="17"/>
      <c r="P322" s="17"/>
      <c r="Q322" s="17"/>
      <c r="R322" s="17"/>
      <c r="S322" s="17"/>
      <c r="T322" s="17"/>
      <c r="U322" s="17"/>
      <c r="V322" s="16"/>
      <c r="W322" s="17"/>
      <c r="X322" s="17"/>
      <c r="Y322" s="17"/>
      <c r="Z322" s="17"/>
      <c r="AA322" s="16"/>
      <c r="AB322" s="17"/>
      <c r="AC322" s="17"/>
      <c r="AD322" s="17"/>
      <c r="AE322" s="17"/>
      <c r="AF322" s="17"/>
      <c r="AG322" s="17"/>
      <c r="AH322" s="17"/>
      <c r="AI322" s="16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</row>
    <row r="323" spans="1:176">
      <c r="A323" s="16"/>
      <c r="B323" s="17"/>
      <c r="C323" s="17"/>
      <c r="D323" s="17"/>
      <c r="E323" s="17"/>
      <c r="F323" s="17"/>
      <c r="G323" s="17"/>
      <c r="H323" s="17"/>
      <c r="I323" s="16"/>
      <c r="J323" s="17"/>
      <c r="K323" s="17"/>
      <c r="L323" s="17"/>
      <c r="M323" s="17"/>
      <c r="N323" s="16"/>
      <c r="O323" s="17"/>
      <c r="P323" s="17"/>
      <c r="Q323" s="17"/>
      <c r="R323" s="17"/>
      <c r="S323" s="17"/>
      <c r="T323" s="17"/>
      <c r="U323" s="17"/>
      <c r="V323" s="16"/>
      <c r="W323" s="17"/>
      <c r="X323" s="17"/>
      <c r="Y323" s="17"/>
      <c r="Z323" s="17"/>
      <c r="AA323" s="16"/>
      <c r="AB323" s="17"/>
      <c r="AC323" s="17"/>
      <c r="AD323" s="17"/>
      <c r="AE323" s="17"/>
      <c r="AF323" s="17"/>
      <c r="AG323" s="17"/>
      <c r="AH323" s="17"/>
      <c r="AI323" s="16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</row>
    <row r="324" spans="1:176">
      <c r="A324" s="16"/>
      <c r="B324" s="17"/>
      <c r="C324" s="17"/>
      <c r="D324" s="17"/>
      <c r="E324" s="17"/>
      <c r="F324" s="17"/>
      <c r="G324" s="17"/>
      <c r="H324" s="17"/>
      <c r="I324" s="16"/>
      <c r="J324" s="17"/>
      <c r="K324" s="17"/>
      <c r="L324" s="17"/>
      <c r="M324" s="17"/>
      <c r="N324" s="16"/>
      <c r="O324" s="17"/>
      <c r="P324" s="17"/>
      <c r="Q324" s="17"/>
      <c r="R324" s="17"/>
      <c r="S324" s="17"/>
      <c r="T324" s="17"/>
      <c r="U324" s="17"/>
      <c r="V324" s="16"/>
      <c r="W324" s="17"/>
      <c r="X324" s="17"/>
      <c r="Y324" s="17"/>
      <c r="Z324" s="17"/>
      <c r="AA324" s="16"/>
      <c r="AB324" s="17"/>
      <c r="AC324" s="17"/>
      <c r="AD324" s="17"/>
      <c r="AE324" s="17"/>
      <c r="AF324" s="17"/>
      <c r="AG324" s="17"/>
      <c r="AH324" s="17"/>
      <c r="AI324" s="16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</row>
    <row r="325" spans="1:176">
      <c r="A325" s="16"/>
      <c r="B325" s="17"/>
      <c r="C325" s="17"/>
      <c r="D325" s="17"/>
      <c r="E325" s="17"/>
      <c r="F325" s="17"/>
      <c r="G325" s="17"/>
      <c r="H325" s="17"/>
      <c r="I325" s="16"/>
      <c r="J325" s="17"/>
      <c r="K325" s="17"/>
      <c r="L325" s="17"/>
      <c r="M325" s="17"/>
      <c r="N325" s="16"/>
      <c r="O325" s="17"/>
      <c r="P325" s="17"/>
      <c r="Q325" s="17"/>
      <c r="R325" s="17"/>
      <c r="S325" s="17"/>
      <c r="T325" s="17"/>
      <c r="U325" s="17"/>
      <c r="V325" s="16"/>
      <c r="W325" s="17"/>
      <c r="X325" s="17"/>
      <c r="Y325" s="17"/>
      <c r="Z325" s="17"/>
      <c r="AA325" s="16"/>
      <c r="AB325" s="17"/>
      <c r="AC325" s="17"/>
      <c r="AD325" s="17"/>
      <c r="AE325" s="17"/>
      <c r="AF325" s="17"/>
      <c r="AG325" s="17"/>
      <c r="AH325" s="17"/>
      <c r="AI325" s="16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</row>
    <row r="326" spans="1:176">
      <c r="A326" s="16"/>
      <c r="B326" s="17"/>
      <c r="C326" s="17"/>
      <c r="D326" s="17"/>
      <c r="E326" s="17"/>
      <c r="F326" s="17"/>
      <c r="G326" s="17"/>
      <c r="H326" s="17"/>
      <c r="I326" s="16"/>
      <c r="J326" s="17"/>
      <c r="K326" s="17"/>
      <c r="L326" s="17"/>
      <c r="M326" s="17"/>
      <c r="N326" s="16"/>
      <c r="O326" s="17"/>
      <c r="P326" s="17"/>
      <c r="Q326" s="17"/>
      <c r="R326" s="17"/>
      <c r="S326" s="17"/>
      <c r="T326" s="17"/>
      <c r="U326" s="17"/>
      <c r="V326" s="16"/>
      <c r="W326" s="17"/>
      <c r="X326" s="17"/>
      <c r="Y326" s="17"/>
      <c r="Z326" s="17"/>
      <c r="AA326" s="16"/>
      <c r="AB326" s="17"/>
      <c r="AC326" s="17"/>
      <c r="AD326" s="17"/>
      <c r="AE326" s="17"/>
      <c r="AF326" s="17"/>
      <c r="AG326" s="17"/>
      <c r="AH326" s="17"/>
      <c r="AI326" s="16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</row>
    <row r="327" spans="1:176">
      <c r="A327" s="16"/>
      <c r="B327" s="17"/>
      <c r="C327" s="17"/>
      <c r="D327" s="17"/>
      <c r="E327" s="17"/>
      <c r="F327" s="17"/>
      <c r="G327" s="17"/>
      <c r="H327" s="17"/>
      <c r="I327" s="16"/>
      <c r="J327" s="17"/>
      <c r="K327" s="17"/>
      <c r="L327" s="17"/>
      <c r="M327" s="17"/>
      <c r="N327" s="16"/>
      <c r="O327" s="17"/>
      <c r="P327" s="17"/>
      <c r="Q327" s="17"/>
      <c r="R327" s="17"/>
      <c r="S327" s="17"/>
      <c r="T327" s="17"/>
      <c r="U327" s="17"/>
      <c r="V327" s="16"/>
      <c r="W327" s="17"/>
      <c r="X327" s="17"/>
      <c r="Y327" s="17"/>
      <c r="Z327" s="17"/>
      <c r="AA327" s="16"/>
      <c r="AB327" s="17"/>
      <c r="AC327" s="17"/>
      <c r="AD327" s="17"/>
      <c r="AE327" s="17"/>
      <c r="AF327" s="17"/>
      <c r="AG327" s="17"/>
      <c r="AH327" s="17"/>
      <c r="AI327" s="16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</row>
    <row r="328" spans="1:176" s="340" customFormat="1">
      <c r="A328" s="16"/>
      <c r="B328" s="17"/>
      <c r="C328" s="17"/>
      <c r="D328" s="17"/>
      <c r="E328" s="17"/>
      <c r="F328" s="17"/>
      <c r="G328" s="17"/>
      <c r="H328" s="17"/>
      <c r="I328" s="16"/>
      <c r="J328" s="17"/>
      <c r="K328" s="17"/>
      <c r="L328" s="17"/>
      <c r="M328" s="17"/>
      <c r="N328" s="16"/>
      <c r="O328" s="17"/>
      <c r="P328" s="17"/>
      <c r="Q328" s="17"/>
      <c r="R328" s="17"/>
      <c r="S328" s="17"/>
      <c r="T328" s="17"/>
      <c r="U328" s="17"/>
      <c r="V328" s="16"/>
      <c r="W328" s="17"/>
      <c r="X328" s="17"/>
      <c r="Y328" s="17"/>
      <c r="Z328" s="17"/>
      <c r="AA328" s="16"/>
      <c r="AB328" s="17"/>
      <c r="AC328" s="17"/>
      <c r="AD328" s="17"/>
      <c r="AE328" s="17"/>
      <c r="AF328" s="17"/>
      <c r="AG328" s="17"/>
      <c r="AH328" s="17"/>
      <c r="AI328" s="16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</row>
    <row r="329" spans="1:176">
      <c r="A329" s="16"/>
      <c r="B329" s="17"/>
      <c r="C329" s="17"/>
      <c r="D329" s="17"/>
      <c r="E329" s="17"/>
      <c r="F329" s="17"/>
      <c r="G329" s="17"/>
      <c r="H329" s="17"/>
      <c r="I329" s="16"/>
      <c r="J329" s="17"/>
      <c r="K329" s="17"/>
      <c r="L329" s="17"/>
      <c r="M329" s="17"/>
      <c r="N329" s="16"/>
      <c r="O329" s="17"/>
      <c r="P329" s="17"/>
      <c r="Q329" s="17"/>
      <c r="R329" s="17"/>
      <c r="S329" s="17"/>
      <c r="T329" s="17"/>
      <c r="U329" s="17"/>
      <c r="V329" s="16"/>
      <c r="W329" s="17"/>
      <c r="X329" s="17"/>
      <c r="Y329" s="17"/>
      <c r="Z329" s="17"/>
      <c r="AA329" s="16"/>
      <c r="AB329" s="17"/>
      <c r="AC329" s="17"/>
      <c r="AD329" s="17"/>
      <c r="AE329" s="17"/>
      <c r="AF329" s="17"/>
      <c r="AG329" s="17"/>
      <c r="AH329" s="17"/>
      <c r="AI329" s="16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</row>
    <row r="330" spans="1:176">
      <c r="A330" s="16"/>
      <c r="B330" s="17"/>
      <c r="C330" s="17"/>
      <c r="D330" s="17"/>
      <c r="E330" s="17"/>
      <c r="F330" s="17"/>
      <c r="G330" s="17"/>
      <c r="H330" s="17"/>
      <c r="I330" s="16"/>
      <c r="J330" s="17"/>
      <c r="K330" s="17"/>
      <c r="L330" s="17"/>
      <c r="M330" s="17"/>
      <c r="N330" s="16"/>
      <c r="O330" s="17"/>
      <c r="P330" s="17"/>
      <c r="Q330" s="17"/>
      <c r="R330" s="17"/>
      <c r="S330" s="17"/>
      <c r="T330" s="17"/>
      <c r="U330" s="17"/>
      <c r="V330" s="16"/>
      <c r="W330" s="17"/>
      <c r="X330" s="17"/>
      <c r="Y330" s="17"/>
      <c r="Z330" s="17"/>
      <c r="AA330" s="16"/>
      <c r="AB330" s="17"/>
      <c r="AC330" s="17"/>
      <c r="AD330" s="17"/>
      <c r="AE330" s="17"/>
      <c r="AF330" s="17"/>
      <c r="AG330" s="17"/>
      <c r="AH330" s="17"/>
      <c r="AI330" s="16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</row>
    <row r="331" spans="1:176">
      <c r="A331" s="16"/>
      <c r="B331" s="17"/>
      <c r="C331" s="17"/>
      <c r="D331" s="17"/>
      <c r="E331" s="17"/>
      <c r="F331" s="17"/>
      <c r="G331" s="17"/>
      <c r="H331" s="17"/>
      <c r="I331" s="16"/>
      <c r="J331" s="17"/>
      <c r="K331" s="17"/>
      <c r="L331" s="17"/>
      <c r="M331" s="17"/>
      <c r="N331" s="16"/>
      <c r="O331" s="17"/>
      <c r="P331" s="17"/>
      <c r="Q331" s="17"/>
      <c r="R331" s="17"/>
      <c r="S331" s="17"/>
      <c r="T331" s="17"/>
      <c r="U331" s="17"/>
      <c r="V331" s="16"/>
      <c r="W331" s="17"/>
      <c r="X331" s="17"/>
      <c r="Y331" s="17"/>
      <c r="Z331" s="17"/>
      <c r="AA331" s="16"/>
      <c r="AB331" s="17"/>
      <c r="AC331" s="17"/>
      <c r="AD331" s="17"/>
      <c r="AE331" s="17"/>
      <c r="AF331" s="17"/>
      <c r="AG331" s="17"/>
      <c r="AH331" s="17"/>
      <c r="AI331" s="16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</row>
    <row r="332" spans="1:176">
      <c r="A332" s="16"/>
      <c r="B332" s="17"/>
      <c r="C332" s="17"/>
      <c r="D332" s="17"/>
      <c r="E332" s="17"/>
      <c r="F332" s="17"/>
      <c r="G332" s="17"/>
      <c r="H332" s="17"/>
      <c r="I332" s="16"/>
      <c r="J332" s="17"/>
      <c r="K332" s="17"/>
      <c r="L332" s="17"/>
      <c r="M332" s="17"/>
      <c r="N332" s="16"/>
      <c r="O332" s="17"/>
      <c r="P332" s="17"/>
      <c r="Q332" s="17"/>
      <c r="R332" s="17"/>
      <c r="S332" s="17"/>
      <c r="T332" s="17"/>
      <c r="U332" s="17"/>
      <c r="V332" s="16"/>
      <c r="W332" s="17"/>
      <c r="X332" s="17"/>
      <c r="Y332" s="17"/>
      <c r="Z332" s="17"/>
      <c r="AA332" s="16"/>
      <c r="AB332" s="17"/>
      <c r="AC332" s="17"/>
      <c r="AD332" s="17"/>
      <c r="AE332" s="17"/>
      <c r="AF332" s="17"/>
      <c r="AG332" s="17"/>
      <c r="AH332" s="17"/>
      <c r="AI332" s="16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</row>
    <row r="333" spans="1:176">
      <c r="A333" s="16"/>
      <c r="B333" s="17"/>
      <c r="C333" s="17"/>
      <c r="D333" s="17"/>
      <c r="E333" s="17"/>
      <c r="F333" s="17"/>
      <c r="G333" s="17"/>
      <c r="H333" s="17"/>
      <c r="I333" s="16"/>
      <c r="J333" s="17"/>
      <c r="K333" s="17"/>
      <c r="L333" s="17"/>
      <c r="M333" s="17"/>
      <c r="N333" s="16"/>
      <c r="O333" s="17"/>
      <c r="P333" s="17"/>
      <c r="Q333" s="17"/>
      <c r="R333" s="17"/>
      <c r="S333" s="17"/>
      <c r="T333" s="17"/>
      <c r="U333" s="17"/>
      <c r="V333" s="16"/>
      <c r="W333" s="17"/>
      <c r="X333" s="17"/>
      <c r="Y333" s="17"/>
      <c r="Z333" s="17"/>
      <c r="AA333" s="16"/>
      <c r="AB333" s="17"/>
      <c r="AC333" s="17"/>
      <c r="AD333" s="17"/>
      <c r="AE333" s="17"/>
      <c r="AF333" s="17"/>
      <c r="AG333" s="17"/>
      <c r="AH333" s="17"/>
      <c r="AI333" s="16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</row>
    <row r="334" spans="1:176">
      <c r="A334" s="16"/>
      <c r="B334" s="17"/>
      <c r="C334" s="17"/>
      <c r="D334" s="17"/>
      <c r="E334" s="17"/>
      <c r="F334" s="17"/>
      <c r="G334" s="17"/>
      <c r="H334" s="17"/>
      <c r="I334" s="16"/>
      <c r="J334" s="17"/>
      <c r="K334" s="17"/>
      <c r="L334" s="17"/>
      <c r="M334" s="17"/>
      <c r="N334" s="16"/>
      <c r="O334" s="17"/>
      <c r="P334" s="17"/>
      <c r="Q334" s="17"/>
      <c r="R334" s="17"/>
      <c r="S334" s="17"/>
      <c r="T334" s="17"/>
      <c r="U334" s="17"/>
      <c r="V334" s="16"/>
      <c r="W334" s="17"/>
      <c r="X334" s="17"/>
      <c r="Y334" s="17"/>
      <c r="Z334" s="17"/>
      <c r="AA334" s="16"/>
      <c r="AB334" s="17"/>
      <c r="AC334" s="17"/>
      <c r="AD334" s="17"/>
      <c r="AE334" s="17"/>
      <c r="AF334" s="17"/>
      <c r="AG334" s="17"/>
      <c r="AH334" s="17"/>
      <c r="AI334" s="16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</row>
    <row r="335" spans="1:176">
      <c r="A335" s="16"/>
      <c r="B335" s="17"/>
      <c r="C335" s="17"/>
      <c r="D335" s="17"/>
      <c r="E335" s="17"/>
      <c r="F335" s="17"/>
      <c r="G335" s="17"/>
      <c r="H335" s="17"/>
      <c r="I335" s="16"/>
      <c r="J335" s="17"/>
      <c r="K335" s="17"/>
      <c r="L335" s="17"/>
      <c r="M335" s="17"/>
      <c r="N335" s="16"/>
      <c r="O335" s="17"/>
      <c r="P335" s="17"/>
      <c r="Q335" s="17"/>
      <c r="R335" s="17"/>
      <c r="S335" s="17"/>
      <c r="T335" s="17"/>
      <c r="U335" s="17"/>
      <c r="V335" s="16"/>
      <c r="W335" s="17"/>
      <c r="X335" s="17"/>
      <c r="Y335" s="17"/>
      <c r="Z335" s="17"/>
      <c r="AA335" s="16"/>
      <c r="AB335" s="17"/>
      <c r="AC335" s="17"/>
      <c r="AD335" s="17"/>
      <c r="AE335" s="17"/>
      <c r="AF335" s="17"/>
      <c r="AG335" s="17"/>
      <c r="AH335" s="17"/>
      <c r="AI335" s="16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</row>
    <row r="336" spans="1:176" s="340" customFormat="1">
      <c r="A336" s="16"/>
      <c r="B336" s="17"/>
      <c r="C336" s="17"/>
      <c r="D336" s="17"/>
      <c r="E336" s="17"/>
      <c r="F336" s="17"/>
      <c r="G336" s="17"/>
      <c r="H336" s="17"/>
      <c r="I336" s="16"/>
      <c r="J336" s="17"/>
      <c r="K336" s="17"/>
      <c r="L336" s="17"/>
      <c r="M336" s="17"/>
      <c r="N336" s="16"/>
      <c r="O336" s="17"/>
      <c r="P336" s="17"/>
      <c r="Q336" s="17"/>
      <c r="R336" s="17"/>
      <c r="S336" s="17"/>
      <c r="T336" s="17"/>
      <c r="U336" s="17"/>
      <c r="V336" s="16"/>
      <c r="W336" s="17"/>
      <c r="X336" s="17"/>
      <c r="Y336" s="17"/>
      <c r="Z336" s="17"/>
      <c r="AA336" s="16"/>
      <c r="AB336" s="17"/>
      <c r="AC336" s="17"/>
      <c r="AD336" s="17"/>
      <c r="AE336" s="17"/>
      <c r="AF336" s="17"/>
      <c r="AG336" s="17"/>
      <c r="AH336" s="17"/>
      <c r="AI336" s="16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</row>
    <row r="337" spans="1:176">
      <c r="A337" s="16"/>
      <c r="B337" s="17"/>
      <c r="C337" s="17"/>
      <c r="D337" s="17"/>
      <c r="E337" s="17"/>
      <c r="F337" s="17"/>
      <c r="G337" s="17"/>
      <c r="H337" s="17"/>
      <c r="I337" s="16"/>
      <c r="J337" s="17"/>
      <c r="K337" s="17"/>
      <c r="L337" s="17"/>
      <c r="M337" s="17"/>
      <c r="N337" s="16"/>
      <c r="O337" s="17"/>
      <c r="P337" s="17"/>
      <c r="Q337" s="17"/>
      <c r="R337" s="17"/>
      <c r="S337" s="17"/>
      <c r="T337" s="17"/>
      <c r="U337" s="17"/>
      <c r="V337" s="16"/>
      <c r="W337" s="17"/>
      <c r="X337" s="17"/>
      <c r="Y337" s="17"/>
      <c r="Z337" s="17"/>
      <c r="AA337" s="16"/>
      <c r="AB337" s="17"/>
      <c r="AC337" s="17"/>
      <c r="AD337" s="17"/>
      <c r="AE337" s="17"/>
      <c r="AF337" s="17"/>
      <c r="AG337" s="17"/>
      <c r="AH337" s="17"/>
      <c r="AI337" s="16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</row>
    <row r="338" spans="1:176">
      <c r="A338" s="16"/>
      <c r="B338" s="17"/>
      <c r="C338" s="17"/>
      <c r="D338" s="17"/>
      <c r="E338" s="17"/>
      <c r="F338" s="17"/>
      <c r="G338" s="17"/>
      <c r="H338" s="17"/>
      <c r="I338" s="16"/>
      <c r="J338" s="17"/>
      <c r="K338" s="17"/>
      <c r="L338" s="17"/>
      <c r="M338" s="17"/>
      <c r="N338" s="16"/>
      <c r="O338" s="17"/>
      <c r="P338" s="17"/>
      <c r="Q338" s="17"/>
      <c r="R338" s="17"/>
      <c r="S338" s="17"/>
      <c r="T338" s="17"/>
      <c r="U338" s="17"/>
      <c r="V338" s="16"/>
      <c r="W338" s="17"/>
      <c r="X338" s="17"/>
      <c r="Y338" s="17"/>
      <c r="Z338" s="17"/>
      <c r="AA338" s="16"/>
      <c r="AB338" s="17"/>
      <c r="AC338" s="17"/>
      <c r="AD338" s="17"/>
      <c r="AE338" s="17"/>
      <c r="AF338" s="17"/>
      <c r="AG338" s="17"/>
      <c r="AH338" s="17"/>
      <c r="AI338" s="16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</row>
    <row r="339" spans="1:176">
      <c r="A339" s="16"/>
      <c r="B339" s="17"/>
      <c r="C339" s="17"/>
      <c r="D339" s="17"/>
      <c r="E339" s="17"/>
      <c r="F339" s="17"/>
      <c r="G339" s="17"/>
      <c r="H339" s="17"/>
      <c r="I339" s="16"/>
      <c r="J339" s="17"/>
      <c r="K339" s="17"/>
      <c r="L339" s="17"/>
      <c r="M339" s="17"/>
      <c r="N339" s="16"/>
      <c r="O339" s="17"/>
      <c r="P339" s="17"/>
      <c r="Q339" s="17"/>
      <c r="R339" s="17"/>
      <c r="S339" s="17"/>
      <c r="T339" s="17"/>
      <c r="U339" s="17"/>
      <c r="V339" s="16"/>
      <c r="W339" s="17"/>
      <c r="X339" s="17"/>
      <c r="Y339" s="17"/>
      <c r="Z339" s="17"/>
      <c r="AA339" s="16"/>
      <c r="AB339" s="17"/>
      <c r="AC339" s="17"/>
      <c r="AD339" s="17"/>
      <c r="AE339" s="17"/>
      <c r="AF339" s="17"/>
      <c r="AG339" s="17"/>
      <c r="AH339" s="17"/>
      <c r="AI339" s="16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</row>
    <row r="340" spans="1:176">
      <c r="A340" s="16"/>
      <c r="B340" s="17"/>
      <c r="C340" s="17"/>
      <c r="D340" s="17"/>
      <c r="E340" s="17"/>
      <c r="F340" s="17"/>
      <c r="G340" s="17"/>
      <c r="H340" s="17"/>
      <c r="I340" s="16"/>
      <c r="J340" s="17"/>
      <c r="K340" s="17"/>
      <c r="L340" s="17"/>
      <c r="M340" s="17"/>
      <c r="N340" s="16"/>
      <c r="O340" s="17"/>
      <c r="P340" s="17"/>
      <c r="Q340" s="17"/>
      <c r="R340" s="17"/>
      <c r="S340" s="17"/>
      <c r="T340" s="17"/>
      <c r="U340" s="17"/>
      <c r="V340" s="16"/>
      <c r="W340" s="17"/>
      <c r="X340" s="17"/>
      <c r="Y340" s="17"/>
      <c r="Z340" s="17"/>
      <c r="AA340" s="16"/>
      <c r="AB340" s="17"/>
      <c r="AC340" s="17"/>
      <c r="AD340" s="17"/>
      <c r="AE340" s="17"/>
      <c r="AF340" s="17"/>
      <c r="AG340" s="17"/>
      <c r="AH340" s="17"/>
      <c r="AI340" s="16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</row>
    <row r="341" spans="1:176">
      <c r="A341" s="16"/>
      <c r="B341" s="17"/>
      <c r="C341" s="17"/>
      <c r="D341" s="17"/>
      <c r="E341" s="17"/>
      <c r="F341" s="17"/>
      <c r="G341" s="17"/>
      <c r="H341" s="17"/>
      <c r="I341" s="16"/>
      <c r="J341" s="17"/>
      <c r="K341" s="17"/>
      <c r="L341" s="17"/>
      <c r="M341" s="17"/>
      <c r="N341" s="16"/>
      <c r="O341" s="17"/>
      <c r="P341" s="17"/>
      <c r="Q341" s="17"/>
      <c r="R341" s="17"/>
      <c r="S341" s="17"/>
      <c r="T341" s="17"/>
      <c r="U341" s="17"/>
      <c r="V341" s="16"/>
      <c r="W341" s="17"/>
      <c r="X341" s="17"/>
      <c r="Y341" s="17"/>
      <c r="Z341" s="17"/>
      <c r="AA341" s="16"/>
      <c r="AB341" s="17"/>
      <c r="AC341" s="17"/>
      <c r="AD341" s="17"/>
      <c r="AE341" s="17"/>
      <c r="AF341" s="17"/>
      <c r="AG341" s="17"/>
      <c r="AH341" s="17"/>
      <c r="AI341" s="16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</row>
    <row r="342" spans="1:176">
      <c r="A342" s="16"/>
      <c r="B342" s="17"/>
      <c r="C342" s="17"/>
      <c r="D342" s="17"/>
      <c r="E342" s="17"/>
      <c r="F342" s="17"/>
      <c r="G342" s="17"/>
      <c r="H342" s="17"/>
      <c r="I342" s="16"/>
      <c r="J342" s="17"/>
      <c r="K342" s="17"/>
      <c r="L342" s="17"/>
      <c r="M342" s="17"/>
      <c r="N342" s="16"/>
      <c r="O342" s="17"/>
      <c r="P342" s="17"/>
      <c r="Q342" s="17"/>
      <c r="R342" s="17"/>
      <c r="S342" s="17"/>
      <c r="T342" s="17"/>
      <c r="U342" s="17"/>
      <c r="V342" s="16"/>
      <c r="W342" s="17"/>
      <c r="X342" s="17"/>
      <c r="Y342" s="17"/>
      <c r="Z342" s="17"/>
      <c r="AA342" s="16"/>
      <c r="AB342" s="17"/>
      <c r="AC342" s="17"/>
      <c r="AD342" s="17"/>
      <c r="AE342" s="17"/>
      <c r="AF342" s="17"/>
      <c r="AG342" s="17"/>
      <c r="AH342" s="17"/>
      <c r="AI342" s="16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</row>
    <row r="343" spans="1:176">
      <c r="A343" s="16"/>
      <c r="B343" s="17"/>
      <c r="C343" s="17"/>
      <c r="D343" s="17"/>
      <c r="E343" s="17"/>
      <c r="F343" s="17"/>
      <c r="G343" s="17"/>
      <c r="H343" s="17"/>
      <c r="I343" s="16"/>
      <c r="J343" s="17"/>
      <c r="K343" s="17"/>
      <c r="L343" s="17"/>
      <c r="M343" s="17"/>
      <c r="N343" s="16"/>
      <c r="O343" s="17"/>
      <c r="P343" s="17"/>
      <c r="Q343" s="17"/>
      <c r="R343" s="17"/>
      <c r="S343" s="17"/>
      <c r="T343" s="17"/>
      <c r="U343" s="17"/>
      <c r="V343" s="16"/>
      <c r="W343" s="17"/>
      <c r="X343" s="17"/>
      <c r="Y343" s="17"/>
      <c r="Z343" s="17"/>
      <c r="AA343" s="16"/>
      <c r="AB343" s="17"/>
      <c r="AC343" s="17"/>
      <c r="AD343" s="17"/>
      <c r="AE343" s="17"/>
      <c r="AF343" s="17"/>
      <c r="AG343" s="17"/>
      <c r="AH343" s="17"/>
      <c r="AI343" s="16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</row>
    <row r="344" spans="1:176">
      <c r="A344" s="16"/>
      <c r="B344" s="17"/>
      <c r="C344" s="17"/>
      <c r="D344" s="17"/>
      <c r="E344" s="17"/>
      <c r="F344" s="17"/>
      <c r="G344" s="17"/>
      <c r="H344" s="17"/>
      <c r="I344" s="16"/>
      <c r="J344" s="17"/>
      <c r="K344" s="17"/>
      <c r="L344" s="17"/>
      <c r="M344" s="17"/>
      <c r="N344" s="16"/>
      <c r="O344" s="17"/>
      <c r="P344" s="17"/>
      <c r="Q344" s="17"/>
      <c r="R344" s="17"/>
      <c r="S344" s="17"/>
      <c r="T344" s="17"/>
      <c r="U344" s="17"/>
      <c r="V344" s="16"/>
      <c r="W344" s="17"/>
      <c r="X344" s="17"/>
      <c r="Y344" s="17"/>
      <c r="Z344" s="17"/>
      <c r="AA344" s="16"/>
      <c r="AB344" s="17"/>
      <c r="AC344" s="17"/>
      <c r="AD344" s="17"/>
      <c r="AE344" s="17"/>
      <c r="AF344" s="17"/>
      <c r="AG344" s="17"/>
      <c r="AH344" s="17"/>
      <c r="AI344" s="16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</row>
    <row r="345" spans="1:176" s="340" customFormat="1">
      <c r="A345" s="16"/>
      <c r="B345" s="17"/>
      <c r="C345" s="17"/>
      <c r="D345" s="17"/>
      <c r="E345" s="17"/>
      <c r="F345" s="17"/>
      <c r="G345" s="17"/>
      <c r="H345" s="17"/>
      <c r="I345" s="16"/>
      <c r="J345" s="17"/>
      <c r="K345" s="17"/>
      <c r="L345" s="17"/>
      <c r="M345" s="17"/>
      <c r="N345" s="16"/>
      <c r="O345" s="17"/>
      <c r="P345" s="17"/>
      <c r="Q345" s="17"/>
      <c r="R345" s="17"/>
      <c r="S345" s="17"/>
      <c r="T345" s="17"/>
      <c r="U345" s="17"/>
      <c r="V345" s="16"/>
      <c r="W345" s="17"/>
      <c r="X345" s="17"/>
      <c r="Y345" s="17"/>
      <c r="Z345" s="17"/>
      <c r="AA345" s="16"/>
      <c r="AB345" s="17"/>
      <c r="AC345" s="17"/>
      <c r="AD345" s="17"/>
      <c r="AE345" s="17"/>
      <c r="AF345" s="17"/>
      <c r="AG345" s="17"/>
      <c r="AH345" s="17"/>
      <c r="AI345" s="16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</row>
    <row r="346" spans="1:176">
      <c r="A346" s="16"/>
      <c r="B346" s="17"/>
      <c r="C346" s="17"/>
      <c r="D346" s="17"/>
      <c r="E346" s="17"/>
      <c r="F346" s="17"/>
      <c r="G346" s="17"/>
      <c r="H346" s="17"/>
      <c r="I346" s="16"/>
      <c r="J346" s="17"/>
      <c r="K346" s="17"/>
      <c r="L346" s="17"/>
      <c r="M346" s="17"/>
      <c r="N346" s="16"/>
      <c r="O346" s="17"/>
      <c r="P346" s="17"/>
      <c r="Q346" s="17"/>
      <c r="R346" s="17"/>
      <c r="S346" s="17"/>
      <c r="T346" s="17"/>
      <c r="U346" s="17"/>
      <c r="V346" s="16"/>
      <c r="W346" s="17"/>
      <c r="X346" s="17"/>
      <c r="Y346" s="17"/>
      <c r="Z346" s="17"/>
      <c r="AA346" s="16"/>
      <c r="AB346" s="17"/>
      <c r="AC346" s="17"/>
      <c r="AD346" s="17"/>
      <c r="AE346" s="17"/>
      <c r="AF346" s="17"/>
      <c r="AG346" s="17"/>
      <c r="AH346" s="17"/>
      <c r="AI346" s="16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</row>
    <row r="347" spans="1:176">
      <c r="A347" s="16"/>
      <c r="B347" s="17"/>
      <c r="C347" s="17"/>
      <c r="D347" s="17"/>
      <c r="E347" s="17"/>
      <c r="F347" s="17"/>
      <c r="G347" s="17"/>
      <c r="H347" s="17"/>
      <c r="I347" s="16"/>
      <c r="J347" s="17"/>
      <c r="K347" s="17"/>
      <c r="L347" s="17"/>
      <c r="M347" s="17"/>
      <c r="N347" s="16"/>
      <c r="O347" s="17"/>
      <c r="P347" s="17"/>
      <c r="Q347" s="17"/>
      <c r="R347" s="17"/>
      <c r="S347" s="17"/>
      <c r="T347" s="17"/>
      <c r="U347" s="17"/>
      <c r="V347" s="16"/>
      <c r="W347" s="17"/>
      <c r="X347" s="17"/>
      <c r="Y347" s="17"/>
      <c r="Z347" s="17"/>
      <c r="AA347" s="16"/>
      <c r="AB347" s="17"/>
      <c r="AC347" s="17"/>
      <c r="AD347" s="17"/>
      <c r="AE347" s="17"/>
      <c r="AF347" s="17"/>
      <c r="AG347" s="17"/>
      <c r="AH347" s="17"/>
      <c r="AI347" s="16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</row>
    <row r="348" spans="1:176">
      <c r="A348" s="16"/>
      <c r="B348" s="17"/>
      <c r="C348" s="17"/>
      <c r="D348" s="17"/>
      <c r="E348" s="17"/>
      <c r="F348" s="17"/>
      <c r="G348" s="17"/>
      <c r="H348" s="17"/>
      <c r="I348" s="16"/>
      <c r="J348" s="17"/>
      <c r="K348" s="17"/>
      <c r="L348" s="17"/>
      <c r="M348" s="17"/>
      <c r="N348" s="16"/>
      <c r="O348" s="17"/>
      <c r="P348" s="17"/>
      <c r="Q348" s="17"/>
      <c r="R348" s="17"/>
      <c r="S348" s="17"/>
      <c r="T348" s="17"/>
      <c r="U348" s="17"/>
      <c r="V348" s="16"/>
      <c r="W348" s="17"/>
      <c r="X348" s="17"/>
      <c r="Y348" s="17"/>
      <c r="Z348" s="17"/>
      <c r="AA348" s="16"/>
      <c r="AB348" s="17"/>
      <c r="AC348" s="17"/>
      <c r="AD348" s="17"/>
      <c r="AE348" s="17"/>
      <c r="AF348" s="17"/>
      <c r="AG348" s="17"/>
      <c r="AH348" s="17"/>
      <c r="AI348" s="16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</row>
    <row r="349" spans="1:176">
      <c r="A349" s="16"/>
      <c r="B349" s="17"/>
      <c r="C349" s="17"/>
      <c r="D349" s="17"/>
      <c r="E349" s="17"/>
      <c r="F349" s="17"/>
      <c r="G349" s="17"/>
      <c r="H349" s="17"/>
      <c r="I349" s="16"/>
      <c r="J349" s="17"/>
      <c r="K349" s="17"/>
      <c r="L349" s="17"/>
      <c r="M349" s="17"/>
      <c r="N349" s="16"/>
      <c r="O349" s="17"/>
      <c r="P349" s="17"/>
      <c r="Q349" s="17"/>
      <c r="R349" s="17"/>
      <c r="S349" s="17"/>
      <c r="T349" s="17"/>
      <c r="U349" s="17"/>
      <c r="V349" s="16"/>
      <c r="W349" s="17"/>
      <c r="X349" s="17"/>
      <c r="Y349" s="17"/>
      <c r="Z349" s="17"/>
      <c r="AA349" s="16"/>
      <c r="AB349" s="17"/>
      <c r="AC349" s="17"/>
      <c r="AD349" s="17"/>
      <c r="AE349" s="17"/>
      <c r="AF349" s="17"/>
      <c r="AG349" s="17"/>
      <c r="AH349" s="17"/>
      <c r="AI349" s="16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</row>
    <row r="350" spans="1:176">
      <c r="A350" s="16"/>
      <c r="B350" s="17"/>
      <c r="C350" s="17"/>
      <c r="D350" s="17"/>
      <c r="E350" s="17"/>
      <c r="F350" s="17"/>
      <c r="G350" s="17"/>
      <c r="H350" s="17"/>
      <c r="I350" s="16"/>
      <c r="J350" s="17"/>
      <c r="K350" s="17"/>
      <c r="L350" s="17"/>
      <c r="M350" s="17"/>
      <c r="N350" s="16"/>
      <c r="O350" s="17"/>
      <c r="P350" s="17"/>
      <c r="Q350" s="17"/>
      <c r="R350" s="17"/>
      <c r="S350" s="17"/>
      <c r="T350" s="17"/>
      <c r="U350" s="17"/>
      <c r="V350" s="16"/>
      <c r="W350" s="17"/>
      <c r="X350" s="17"/>
      <c r="Y350" s="17"/>
      <c r="Z350" s="17"/>
      <c r="AA350" s="16"/>
      <c r="AB350" s="17"/>
      <c r="AC350" s="17"/>
      <c r="AD350" s="17"/>
      <c r="AE350" s="17"/>
      <c r="AF350" s="17"/>
      <c r="AG350" s="17"/>
      <c r="AH350" s="17"/>
      <c r="AI350" s="16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</row>
    <row r="351" spans="1:176">
      <c r="A351" s="16"/>
      <c r="B351" s="17"/>
      <c r="C351" s="17"/>
      <c r="D351" s="17"/>
      <c r="E351" s="17"/>
      <c r="F351" s="17"/>
      <c r="G351" s="17"/>
      <c r="H351" s="17"/>
      <c r="I351" s="16"/>
      <c r="J351" s="17"/>
      <c r="K351" s="17"/>
      <c r="L351" s="17"/>
      <c r="M351" s="17"/>
      <c r="N351" s="16"/>
      <c r="O351" s="17"/>
      <c r="P351" s="17"/>
      <c r="Q351" s="17"/>
      <c r="R351" s="17"/>
      <c r="S351" s="17"/>
      <c r="T351" s="17"/>
      <c r="U351" s="17"/>
      <c r="V351" s="16"/>
      <c r="W351" s="17"/>
      <c r="X351" s="17"/>
      <c r="Y351" s="17"/>
      <c r="Z351" s="17"/>
      <c r="AA351" s="16"/>
      <c r="AB351" s="17"/>
      <c r="AC351" s="17"/>
      <c r="AD351" s="17"/>
      <c r="AE351" s="17"/>
      <c r="AF351" s="17"/>
      <c r="AG351" s="17"/>
      <c r="AH351" s="17"/>
      <c r="AI351" s="16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</row>
    <row r="352" spans="1:176">
      <c r="A352" s="16"/>
      <c r="B352" s="17"/>
      <c r="C352" s="17"/>
      <c r="D352" s="17"/>
      <c r="E352" s="17"/>
      <c r="F352" s="17"/>
      <c r="G352" s="17"/>
      <c r="H352" s="17"/>
      <c r="I352" s="16"/>
      <c r="J352" s="17"/>
      <c r="K352" s="17"/>
      <c r="L352" s="17"/>
      <c r="M352" s="17"/>
      <c r="N352" s="16"/>
      <c r="O352" s="17"/>
      <c r="P352" s="17"/>
      <c r="Q352" s="17"/>
      <c r="R352" s="17"/>
      <c r="S352" s="17"/>
      <c r="T352" s="17"/>
      <c r="U352" s="17"/>
      <c r="V352" s="16"/>
      <c r="W352" s="17"/>
      <c r="X352" s="17"/>
      <c r="Y352" s="17"/>
      <c r="Z352" s="17"/>
      <c r="AA352" s="16"/>
      <c r="AB352" s="17"/>
      <c r="AC352" s="17"/>
      <c r="AD352" s="17"/>
      <c r="AE352" s="17"/>
      <c r="AF352" s="17"/>
      <c r="AG352" s="17"/>
      <c r="AH352" s="17"/>
      <c r="AI352" s="16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</row>
    <row r="353" spans="1:176">
      <c r="A353" s="16"/>
      <c r="B353" s="17"/>
      <c r="C353" s="17"/>
      <c r="D353" s="17"/>
      <c r="E353" s="17"/>
      <c r="F353" s="17"/>
      <c r="G353" s="17"/>
      <c r="H353" s="17"/>
      <c r="I353" s="16"/>
      <c r="J353" s="17"/>
      <c r="K353" s="17"/>
      <c r="L353" s="17"/>
      <c r="M353" s="17"/>
      <c r="N353" s="16"/>
      <c r="O353" s="17"/>
      <c r="P353" s="17"/>
      <c r="Q353" s="17"/>
      <c r="R353" s="17"/>
      <c r="S353" s="17"/>
      <c r="T353" s="17"/>
      <c r="U353" s="17"/>
      <c r="V353" s="16"/>
      <c r="W353" s="17"/>
      <c r="X353" s="17"/>
      <c r="Y353" s="17"/>
      <c r="Z353" s="17"/>
      <c r="AA353" s="16"/>
      <c r="AB353" s="17"/>
      <c r="AC353" s="17"/>
      <c r="AD353" s="17"/>
      <c r="AE353" s="17"/>
      <c r="AF353" s="17"/>
      <c r="AG353" s="17"/>
      <c r="AH353" s="17"/>
      <c r="AI353" s="16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</row>
    <row r="354" spans="1:176">
      <c r="A354" s="16"/>
      <c r="B354" s="17"/>
      <c r="C354" s="17"/>
      <c r="D354" s="17"/>
      <c r="E354" s="17"/>
      <c r="F354" s="17"/>
      <c r="G354" s="17"/>
      <c r="H354" s="17"/>
      <c r="I354" s="16"/>
      <c r="J354" s="17"/>
      <c r="K354" s="17"/>
      <c r="L354" s="17"/>
      <c r="M354" s="17"/>
      <c r="N354" s="16"/>
      <c r="O354" s="17"/>
      <c r="P354" s="17"/>
      <c r="Q354" s="17"/>
      <c r="R354" s="17"/>
      <c r="S354" s="17"/>
      <c r="T354" s="17"/>
      <c r="U354" s="17"/>
      <c r="V354" s="16"/>
      <c r="W354" s="17"/>
      <c r="X354" s="17"/>
      <c r="Y354" s="17"/>
      <c r="Z354" s="17"/>
      <c r="AA354" s="16"/>
      <c r="AB354" s="17"/>
      <c r="AC354" s="17"/>
      <c r="AD354" s="17"/>
      <c r="AE354" s="17"/>
      <c r="AF354" s="17"/>
      <c r="AG354" s="17"/>
      <c r="AH354" s="17"/>
      <c r="AI354" s="16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</row>
    <row r="355" spans="1:176" s="340" customFormat="1">
      <c r="A355" s="16"/>
      <c r="B355" s="17"/>
      <c r="C355" s="17"/>
      <c r="D355" s="17"/>
      <c r="E355" s="17"/>
      <c r="F355" s="17"/>
      <c r="G355" s="17"/>
      <c r="H355" s="17"/>
      <c r="I355" s="16"/>
      <c r="J355" s="17"/>
      <c r="K355" s="17"/>
      <c r="L355" s="17"/>
      <c r="M355" s="17"/>
      <c r="N355" s="16"/>
      <c r="O355" s="17"/>
      <c r="P355" s="17"/>
      <c r="Q355" s="17"/>
      <c r="R355" s="17"/>
      <c r="S355" s="17"/>
      <c r="T355" s="17"/>
      <c r="U355" s="17"/>
      <c r="V355" s="16"/>
      <c r="W355" s="17"/>
      <c r="X355" s="17"/>
      <c r="Y355" s="17"/>
      <c r="Z355" s="17"/>
      <c r="AA355" s="16"/>
      <c r="AB355" s="17"/>
      <c r="AC355" s="17"/>
      <c r="AD355" s="17"/>
      <c r="AE355" s="17"/>
      <c r="AF355" s="17"/>
      <c r="AG355" s="17"/>
      <c r="AH355" s="17"/>
      <c r="AI355" s="16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</row>
    <row r="356" spans="1:176">
      <c r="A356" s="16"/>
      <c r="B356" s="17"/>
      <c r="C356" s="17"/>
      <c r="D356" s="17"/>
      <c r="E356" s="17"/>
      <c r="F356" s="17"/>
      <c r="G356" s="17"/>
      <c r="H356" s="17"/>
      <c r="I356" s="16"/>
      <c r="J356" s="17"/>
      <c r="K356" s="17"/>
      <c r="L356" s="17"/>
      <c r="M356" s="17"/>
      <c r="N356" s="16"/>
      <c r="O356" s="17"/>
      <c r="P356" s="17"/>
      <c r="Q356" s="17"/>
      <c r="R356" s="17"/>
      <c r="S356" s="17"/>
      <c r="T356" s="17"/>
      <c r="U356" s="17"/>
      <c r="V356" s="16"/>
      <c r="W356" s="17"/>
      <c r="X356" s="17"/>
      <c r="Y356" s="17"/>
      <c r="Z356" s="17"/>
      <c r="AA356" s="16"/>
      <c r="AB356" s="17"/>
      <c r="AC356" s="17"/>
      <c r="AD356" s="17"/>
      <c r="AE356" s="17"/>
      <c r="AF356" s="17"/>
      <c r="AG356" s="17"/>
      <c r="AH356" s="17"/>
      <c r="AI356" s="16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</row>
    <row r="357" spans="1:176">
      <c r="A357" s="16"/>
      <c r="B357" s="17"/>
      <c r="C357" s="17"/>
      <c r="D357" s="17"/>
      <c r="E357" s="17"/>
      <c r="F357" s="17"/>
      <c r="G357" s="17"/>
      <c r="H357" s="17"/>
      <c r="I357" s="16"/>
      <c r="J357" s="17"/>
      <c r="K357" s="17"/>
      <c r="L357" s="17"/>
      <c r="M357" s="17"/>
      <c r="N357" s="16"/>
      <c r="O357" s="17"/>
      <c r="P357" s="17"/>
      <c r="Q357" s="17"/>
      <c r="R357" s="17"/>
      <c r="S357" s="17"/>
      <c r="T357" s="17"/>
      <c r="U357" s="17"/>
      <c r="V357" s="16"/>
      <c r="W357" s="17"/>
      <c r="X357" s="17"/>
      <c r="Y357" s="17"/>
      <c r="Z357" s="17"/>
      <c r="AA357" s="16"/>
      <c r="AB357" s="17"/>
      <c r="AC357" s="17"/>
      <c r="AD357" s="17"/>
      <c r="AE357" s="17"/>
      <c r="AF357" s="17"/>
      <c r="AG357" s="17"/>
      <c r="AH357" s="17"/>
      <c r="AI357" s="16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</row>
    <row r="358" spans="1:176">
      <c r="A358" s="16"/>
      <c r="B358" s="17"/>
      <c r="C358" s="17"/>
      <c r="D358" s="17"/>
      <c r="E358" s="17"/>
      <c r="F358" s="17"/>
      <c r="G358" s="17"/>
      <c r="H358" s="17"/>
      <c r="I358" s="16"/>
      <c r="J358" s="17"/>
      <c r="K358" s="17"/>
      <c r="L358" s="17"/>
      <c r="M358" s="17"/>
      <c r="N358" s="16"/>
      <c r="O358" s="17"/>
      <c r="P358" s="17"/>
      <c r="Q358" s="17"/>
      <c r="R358" s="17"/>
      <c r="S358" s="17"/>
      <c r="T358" s="17"/>
      <c r="U358" s="17"/>
      <c r="V358" s="16"/>
      <c r="W358" s="17"/>
      <c r="X358" s="17"/>
      <c r="Y358" s="17"/>
      <c r="Z358" s="17"/>
      <c r="AA358" s="16"/>
      <c r="AB358" s="17"/>
      <c r="AC358" s="17"/>
      <c r="AD358" s="17"/>
      <c r="AE358" s="17"/>
      <c r="AF358" s="17"/>
      <c r="AG358" s="17"/>
      <c r="AH358" s="17"/>
      <c r="AI358" s="16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</row>
    <row r="359" spans="1:176">
      <c r="A359" s="16"/>
      <c r="B359" s="17"/>
      <c r="C359" s="17"/>
      <c r="D359" s="17"/>
      <c r="E359" s="17"/>
      <c r="F359" s="17"/>
      <c r="G359" s="17"/>
      <c r="H359" s="17"/>
      <c r="I359" s="16"/>
      <c r="J359" s="17"/>
      <c r="K359" s="17"/>
      <c r="L359" s="17"/>
      <c r="M359" s="17"/>
      <c r="N359" s="16"/>
      <c r="O359" s="17"/>
      <c r="P359" s="17"/>
      <c r="Q359" s="17"/>
      <c r="R359" s="17"/>
      <c r="S359" s="17"/>
      <c r="T359" s="17"/>
      <c r="U359" s="17"/>
      <c r="V359" s="16"/>
      <c r="W359" s="17"/>
      <c r="X359" s="17"/>
      <c r="Y359" s="17"/>
      <c r="Z359" s="17"/>
      <c r="AA359" s="16"/>
      <c r="AB359" s="17"/>
      <c r="AC359" s="17"/>
      <c r="AD359" s="17"/>
      <c r="AE359" s="17"/>
      <c r="AF359" s="17"/>
      <c r="AG359" s="17"/>
      <c r="AH359" s="17"/>
      <c r="AI359" s="16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</row>
    <row r="360" spans="1:176">
      <c r="A360" s="16"/>
      <c r="B360" s="17"/>
      <c r="C360" s="17"/>
      <c r="D360" s="17"/>
      <c r="E360" s="17"/>
      <c r="F360" s="17"/>
      <c r="G360" s="17"/>
      <c r="H360" s="17"/>
      <c r="I360" s="16"/>
      <c r="J360" s="17"/>
      <c r="K360" s="17"/>
      <c r="L360" s="17"/>
      <c r="M360" s="17"/>
      <c r="N360" s="16"/>
      <c r="O360" s="17"/>
      <c r="P360" s="17"/>
      <c r="Q360" s="17"/>
      <c r="R360" s="17"/>
      <c r="S360" s="17"/>
      <c r="T360" s="17"/>
      <c r="U360" s="17"/>
      <c r="V360" s="16"/>
      <c r="W360" s="17"/>
      <c r="X360" s="17"/>
      <c r="Y360" s="17"/>
      <c r="Z360" s="17"/>
      <c r="AA360" s="16"/>
      <c r="AB360" s="17"/>
      <c r="AC360" s="17"/>
      <c r="AD360" s="17"/>
      <c r="AE360" s="17"/>
      <c r="AF360" s="17"/>
      <c r="AG360" s="17"/>
      <c r="AH360" s="17"/>
      <c r="AI360" s="16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</row>
    <row r="361" spans="1:176">
      <c r="A361" s="16"/>
      <c r="B361" s="17"/>
      <c r="C361" s="17"/>
      <c r="D361" s="17"/>
      <c r="E361" s="17"/>
      <c r="F361" s="17"/>
      <c r="G361" s="17"/>
      <c r="H361" s="17"/>
      <c r="I361" s="16"/>
      <c r="J361" s="17"/>
      <c r="K361" s="17"/>
      <c r="L361" s="17"/>
      <c r="M361" s="17"/>
      <c r="N361" s="16"/>
      <c r="O361" s="17"/>
      <c r="P361" s="17"/>
      <c r="Q361" s="17"/>
      <c r="R361" s="17"/>
      <c r="S361" s="17"/>
      <c r="T361" s="17"/>
      <c r="U361" s="17"/>
      <c r="V361" s="16"/>
      <c r="W361" s="17"/>
      <c r="X361" s="17"/>
      <c r="Y361" s="17"/>
      <c r="Z361" s="17"/>
      <c r="AA361" s="16"/>
      <c r="AB361" s="17"/>
      <c r="AC361" s="17"/>
      <c r="AD361" s="17"/>
      <c r="AE361" s="17"/>
      <c r="AF361" s="17"/>
      <c r="AG361" s="17"/>
      <c r="AH361" s="17"/>
      <c r="AI361" s="16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</row>
    <row r="362" spans="1:176">
      <c r="A362" s="16"/>
      <c r="B362" s="17"/>
      <c r="C362" s="17"/>
      <c r="D362" s="17"/>
      <c r="E362" s="17"/>
      <c r="F362" s="17"/>
      <c r="G362" s="17"/>
      <c r="H362" s="17"/>
      <c r="I362" s="16"/>
      <c r="J362" s="17"/>
      <c r="K362" s="17"/>
      <c r="L362" s="17"/>
      <c r="M362" s="17"/>
      <c r="N362" s="16"/>
      <c r="O362" s="17"/>
      <c r="P362" s="17"/>
      <c r="Q362" s="17"/>
      <c r="R362" s="17"/>
      <c r="S362" s="17"/>
      <c r="T362" s="17"/>
      <c r="U362" s="17"/>
      <c r="V362" s="16"/>
      <c r="W362" s="17"/>
      <c r="X362" s="17"/>
      <c r="Y362" s="17"/>
      <c r="Z362" s="17"/>
      <c r="AA362" s="16"/>
      <c r="AB362" s="17"/>
      <c r="AC362" s="17"/>
      <c r="AD362" s="17"/>
      <c r="AE362" s="17"/>
      <c r="AF362" s="17"/>
      <c r="AG362" s="17"/>
      <c r="AH362" s="17"/>
      <c r="AI362" s="16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</row>
    <row r="363" spans="1:176">
      <c r="A363" s="16"/>
      <c r="B363" s="17"/>
      <c r="C363" s="17"/>
      <c r="D363" s="17"/>
      <c r="E363" s="17"/>
      <c r="F363" s="17"/>
      <c r="G363" s="17"/>
      <c r="H363" s="17"/>
      <c r="I363" s="16"/>
      <c r="J363" s="17"/>
      <c r="K363" s="17"/>
      <c r="L363" s="17"/>
      <c r="M363" s="17"/>
      <c r="N363" s="16"/>
      <c r="O363" s="17"/>
      <c r="P363" s="17"/>
      <c r="Q363" s="17"/>
      <c r="R363" s="17"/>
      <c r="S363" s="17"/>
      <c r="T363" s="17"/>
      <c r="U363" s="17"/>
      <c r="V363" s="16"/>
      <c r="W363" s="17"/>
      <c r="X363" s="17"/>
      <c r="Y363" s="17"/>
      <c r="Z363" s="17"/>
      <c r="AA363" s="16"/>
      <c r="AB363" s="17"/>
      <c r="AC363" s="17"/>
      <c r="AD363" s="17"/>
      <c r="AE363" s="17"/>
      <c r="AF363" s="17"/>
      <c r="AG363" s="17"/>
      <c r="AH363" s="17"/>
      <c r="AI363" s="16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</row>
    <row r="364" spans="1:176" s="340" customFormat="1">
      <c r="A364" s="16"/>
      <c r="B364" s="17"/>
      <c r="C364" s="17"/>
      <c r="D364" s="17"/>
      <c r="E364" s="17"/>
      <c r="F364" s="17"/>
      <c r="G364" s="17"/>
      <c r="H364" s="17"/>
      <c r="I364" s="16"/>
      <c r="J364" s="17"/>
      <c r="K364" s="17"/>
      <c r="L364" s="17"/>
      <c r="M364" s="17"/>
      <c r="N364" s="16"/>
      <c r="O364" s="17"/>
      <c r="P364" s="17"/>
      <c r="Q364" s="17"/>
      <c r="R364" s="17"/>
      <c r="S364" s="17"/>
      <c r="T364" s="17"/>
      <c r="U364" s="17"/>
      <c r="V364" s="16"/>
      <c r="W364" s="17"/>
      <c r="X364" s="17"/>
      <c r="Y364" s="17"/>
      <c r="Z364" s="17"/>
      <c r="AA364" s="16"/>
      <c r="AB364" s="17"/>
      <c r="AC364" s="17"/>
      <c r="AD364" s="17"/>
      <c r="AE364" s="17"/>
      <c r="AF364" s="17"/>
      <c r="AG364" s="17"/>
      <c r="AH364" s="17"/>
      <c r="AI364" s="16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</row>
    <row r="365" spans="1:176">
      <c r="A365" s="16"/>
      <c r="B365" s="17"/>
      <c r="C365" s="17"/>
      <c r="D365" s="17"/>
      <c r="E365" s="17"/>
      <c r="F365" s="17"/>
      <c r="G365" s="17"/>
      <c r="H365" s="17"/>
      <c r="I365" s="16"/>
      <c r="J365" s="17"/>
      <c r="K365" s="17"/>
      <c r="L365" s="17"/>
      <c r="M365" s="17"/>
      <c r="N365" s="16"/>
      <c r="O365" s="17"/>
      <c r="P365" s="17"/>
      <c r="Q365" s="17"/>
      <c r="R365" s="17"/>
      <c r="S365" s="17"/>
      <c r="T365" s="17"/>
      <c r="U365" s="17"/>
      <c r="V365" s="16"/>
      <c r="W365" s="17"/>
      <c r="X365" s="17"/>
      <c r="Y365" s="17"/>
      <c r="Z365" s="17"/>
      <c r="AA365" s="16"/>
      <c r="AB365" s="17"/>
      <c r="AC365" s="17"/>
      <c r="AD365" s="17"/>
      <c r="AE365" s="17"/>
      <c r="AF365" s="17"/>
      <c r="AG365" s="17"/>
      <c r="AH365" s="17"/>
      <c r="AI365" s="16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</row>
    <row r="366" spans="1:176">
      <c r="A366" s="16"/>
      <c r="B366" s="17"/>
      <c r="C366" s="17"/>
      <c r="D366" s="17"/>
      <c r="E366" s="17"/>
      <c r="F366" s="17"/>
      <c r="G366" s="17"/>
      <c r="H366" s="17"/>
      <c r="I366" s="16"/>
      <c r="J366" s="17"/>
      <c r="K366" s="17"/>
      <c r="L366" s="17"/>
      <c r="M366" s="17"/>
      <c r="N366" s="16"/>
      <c r="O366" s="17"/>
      <c r="P366" s="17"/>
      <c r="Q366" s="17"/>
      <c r="R366" s="17"/>
      <c r="S366" s="17"/>
      <c r="T366" s="17"/>
      <c r="U366" s="17"/>
      <c r="V366" s="16"/>
      <c r="W366" s="17"/>
      <c r="X366" s="17"/>
      <c r="Y366" s="17"/>
      <c r="Z366" s="17"/>
      <c r="AA366" s="16"/>
      <c r="AB366" s="17"/>
      <c r="AC366" s="17"/>
      <c r="AD366" s="17"/>
      <c r="AE366" s="17"/>
      <c r="AF366" s="17"/>
      <c r="AG366" s="17"/>
      <c r="AH366" s="17"/>
      <c r="AI366" s="16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</row>
    <row r="367" spans="1:176">
      <c r="A367" s="16"/>
      <c r="B367" s="17"/>
      <c r="C367" s="17"/>
      <c r="D367" s="17"/>
      <c r="E367" s="17"/>
      <c r="F367" s="17"/>
      <c r="G367" s="17"/>
      <c r="H367" s="17"/>
      <c r="I367" s="16"/>
      <c r="J367" s="17"/>
      <c r="K367" s="17"/>
      <c r="L367" s="17"/>
      <c r="M367" s="17"/>
      <c r="N367" s="16"/>
      <c r="O367" s="17"/>
      <c r="P367" s="17"/>
      <c r="Q367" s="17"/>
      <c r="R367" s="17"/>
      <c r="S367" s="17"/>
      <c r="T367" s="17"/>
      <c r="U367" s="17"/>
      <c r="V367" s="16"/>
      <c r="W367" s="17"/>
      <c r="X367" s="17"/>
      <c r="Y367" s="17"/>
      <c r="Z367" s="17"/>
      <c r="AA367" s="16"/>
      <c r="AB367" s="17"/>
      <c r="AC367" s="17"/>
      <c r="AD367" s="17"/>
      <c r="AE367" s="17"/>
      <c r="AF367" s="17"/>
      <c r="AG367" s="17"/>
      <c r="AH367" s="17"/>
      <c r="AI367" s="16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</row>
    <row r="368" spans="1:176">
      <c r="A368" s="16"/>
      <c r="B368" s="17"/>
      <c r="C368" s="17"/>
      <c r="D368" s="17"/>
      <c r="E368" s="17"/>
      <c r="F368" s="17"/>
      <c r="G368" s="17"/>
      <c r="H368" s="17"/>
      <c r="I368" s="16"/>
      <c r="J368" s="17"/>
      <c r="K368" s="17"/>
      <c r="L368" s="17"/>
      <c r="M368" s="17"/>
      <c r="N368" s="16"/>
      <c r="O368" s="17"/>
      <c r="P368" s="17"/>
      <c r="Q368" s="17"/>
      <c r="R368" s="17"/>
      <c r="S368" s="17"/>
      <c r="T368" s="17"/>
      <c r="U368" s="17"/>
      <c r="V368" s="16"/>
      <c r="W368" s="17"/>
      <c r="X368" s="17"/>
      <c r="Y368" s="17"/>
      <c r="Z368" s="17"/>
      <c r="AA368" s="16"/>
      <c r="AB368" s="17"/>
      <c r="AC368" s="17"/>
      <c r="AD368" s="17"/>
      <c r="AE368" s="17"/>
      <c r="AF368" s="17"/>
      <c r="AG368" s="17"/>
      <c r="AH368" s="17"/>
      <c r="AI368" s="16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</row>
    <row r="369" spans="1:176">
      <c r="A369" s="16"/>
      <c r="B369" s="17"/>
      <c r="C369" s="17"/>
      <c r="D369" s="17"/>
      <c r="E369" s="17"/>
      <c r="F369" s="17"/>
      <c r="G369" s="17"/>
      <c r="H369" s="17"/>
      <c r="I369" s="16"/>
      <c r="J369" s="17"/>
      <c r="K369" s="17"/>
      <c r="L369" s="17"/>
      <c r="M369" s="17"/>
      <c r="N369" s="16"/>
      <c r="O369" s="17"/>
      <c r="P369" s="17"/>
      <c r="Q369" s="17"/>
      <c r="R369" s="17"/>
      <c r="S369" s="17"/>
      <c r="T369" s="17"/>
      <c r="U369" s="17"/>
      <c r="V369" s="16"/>
      <c r="W369" s="17"/>
      <c r="X369" s="17"/>
      <c r="Y369" s="17"/>
      <c r="Z369" s="17"/>
      <c r="AA369" s="16"/>
      <c r="AB369" s="17"/>
      <c r="AC369" s="17"/>
      <c r="AD369" s="17"/>
      <c r="AE369" s="17"/>
      <c r="AF369" s="17"/>
      <c r="AG369" s="17"/>
      <c r="AH369" s="17"/>
      <c r="AI369" s="16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</row>
    <row r="370" spans="1:176">
      <c r="A370" s="16"/>
      <c r="B370" s="17"/>
      <c r="C370" s="17"/>
      <c r="D370" s="17"/>
      <c r="E370" s="17"/>
      <c r="F370" s="17"/>
      <c r="G370" s="17"/>
      <c r="H370" s="17"/>
      <c r="I370" s="16"/>
      <c r="J370" s="17"/>
      <c r="K370" s="17"/>
      <c r="L370" s="17"/>
      <c r="M370" s="17"/>
      <c r="N370" s="16"/>
      <c r="O370" s="17"/>
      <c r="P370" s="17"/>
      <c r="Q370" s="17"/>
      <c r="R370" s="17"/>
      <c r="S370" s="17"/>
      <c r="T370" s="17"/>
      <c r="U370" s="17"/>
      <c r="V370" s="16"/>
      <c r="W370" s="17"/>
      <c r="X370" s="17"/>
      <c r="Y370" s="17"/>
      <c r="Z370" s="17"/>
      <c r="AA370" s="16"/>
      <c r="AB370" s="17"/>
      <c r="AC370" s="17"/>
      <c r="AD370" s="17"/>
      <c r="AE370" s="17"/>
      <c r="AF370" s="17"/>
      <c r="AG370" s="17"/>
      <c r="AH370" s="17"/>
      <c r="AI370" s="16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</row>
    <row r="371" spans="1:176">
      <c r="A371" s="16"/>
      <c r="B371" s="17"/>
      <c r="C371" s="17"/>
      <c r="D371" s="17"/>
      <c r="E371" s="17"/>
      <c r="F371" s="17"/>
      <c r="G371" s="17"/>
      <c r="H371" s="17"/>
      <c r="I371" s="16"/>
      <c r="J371" s="17"/>
      <c r="K371" s="17"/>
      <c r="L371" s="17"/>
      <c r="M371" s="17"/>
      <c r="N371" s="16"/>
      <c r="O371" s="17"/>
      <c r="P371" s="17"/>
      <c r="Q371" s="17"/>
      <c r="R371" s="17"/>
      <c r="S371" s="17"/>
      <c r="T371" s="17"/>
      <c r="U371" s="17"/>
      <c r="V371" s="16"/>
      <c r="W371" s="17"/>
      <c r="X371" s="17"/>
      <c r="Y371" s="17"/>
      <c r="Z371" s="17"/>
      <c r="AA371" s="16"/>
      <c r="AB371" s="17"/>
      <c r="AC371" s="17"/>
      <c r="AD371" s="17"/>
      <c r="AE371" s="17"/>
      <c r="AF371" s="17"/>
      <c r="AG371" s="17"/>
      <c r="AH371" s="17"/>
      <c r="AI371" s="16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</row>
    <row r="372" spans="1:176">
      <c r="A372" s="16"/>
      <c r="B372" s="17"/>
      <c r="C372" s="17"/>
      <c r="D372" s="17"/>
      <c r="E372" s="17"/>
      <c r="F372" s="17"/>
      <c r="G372" s="17"/>
      <c r="H372" s="17"/>
      <c r="I372" s="16"/>
      <c r="J372" s="17"/>
      <c r="K372" s="17"/>
      <c r="L372" s="17"/>
      <c r="M372" s="17"/>
      <c r="N372" s="16"/>
      <c r="O372" s="17"/>
      <c r="P372" s="17"/>
      <c r="Q372" s="17"/>
      <c r="R372" s="17"/>
      <c r="S372" s="17"/>
      <c r="T372" s="17"/>
      <c r="U372" s="17"/>
      <c r="V372" s="16"/>
      <c r="W372" s="17"/>
      <c r="X372" s="17"/>
      <c r="Y372" s="17"/>
      <c r="Z372" s="17"/>
      <c r="AA372" s="16"/>
      <c r="AB372" s="17"/>
      <c r="AC372" s="17"/>
      <c r="AD372" s="17"/>
      <c r="AE372" s="17"/>
      <c r="AF372" s="17"/>
      <c r="AG372" s="17"/>
      <c r="AH372" s="17"/>
      <c r="AI372" s="16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</row>
    <row r="373" spans="1:176" s="340" customFormat="1">
      <c r="A373" s="16"/>
      <c r="B373" s="17"/>
      <c r="C373" s="17"/>
      <c r="D373" s="17"/>
      <c r="E373" s="17"/>
      <c r="F373" s="17"/>
      <c r="G373" s="17"/>
      <c r="H373" s="17"/>
      <c r="I373" s="16"/>
      <c r="J373" s="17"/>
      <c r="K373" s="17"/>
      <c r="L373" s="17"/>
      <c r="M373" s="17"/>
      <c r="N373" s="16"/>
      <c r="O373" s="17"/>
      <c r="P373" s="17"/>
      <c r="Q373" s="17"/>
      <c r="R373" s="17"/>
      <c r="S373" s="17"/>
      <c r="T373" s="17"/>
      <c r="U373" s="17"/>
      <c r="V373" s="16"/>
      <c r="W373" s="17"/>
      <c r="X373" s="17"/>
      <c r="Y373" s="17"/>
      <c r="Z373" s="17"/>
      <c r="AA373" s="16"/>
      <c r="AB373" s="17"/>
      <c r="AC373" s="17"/>
      <c r="AD373" s="17"/>
      <c r="AE373" s="17"/>
      <c r="AF373" s="17"/>
      <c r="AG373" s="17"/>
      <c r="AH373" s="17"/>
      <c r="AI373" s="16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</row>
    <row r="374" spans="1:176">
      <c r="A374" s="16"/>
      <c r="B374" s="17"/>
      <c r="C374" s="17"/>
      <c r="D374" s="17"/>
      <c r="E374" s="17"/>
      <c r="F374" s="17"/>
      <c r="G374" s="17"/>
      <c r="H374" s="17"/>
      <c r="I374" s="16"/>
      <c r="J374" s="17"/>
      <c r="K374" s="17"/>
      <c r="L374" s="17"/>
      <c r="M374" s="17"/>
      <c r="N374" s="16"/>
      <c r="O374" s="17"/>
      <c r="P374" s="17"/>
      <c r="Q374" s="17"/>
      <c r="R374" s="17"/>
      <c r="S374" s="17"/>
      <c r="T374" s="17"/>
      <c r="U374" s="17"/>
      <c r="V374" s="16"/>
      <c r="W374" s="17"/>
      <c r="X374" s="17"/>
      <c r="Y374" s="17"/>
      <c r="Z374" s="17"/>
      <c r="AA374" s="16"/>
      <c r="AB374" s="17"/>
      <c r="AC374" s="17"/>
      <c r="AD374" s="17"/>
      <c r="AE374" s="17"/>
      <c r="AF374" s="17"/>
      <c r="AG374" s="17"/>
      <c r="AH374" s="17"/>
      <c r="AI374" s="16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</row>
    <row r="375" spans="1:176">
      <c r="A375" s="16"/>
      <c r="B375" s="17"/>
      <c r="C375" s="17"/>
      <c r="D375" s="17"/>
      <c r="E375" s="17"/>
      <c r="F375" s="17"/>
      <c r="G375" s="17"/>
      <c r="H375" s="17"/>
      <c r="I375" s="16"/>
      <c r="J375" s="17"/>
      <c r="K375" s="17"/>
      <c r="L375" s="17"/>
      <c r="M375" s="17"/>
      <c r="N375" s="16"/>
      <c r="O375" s="17"/>
      <c r="P375" s="17"/>
      <c r="Q375" s="17"/>
      <c r="R375" s="17"/>
      <c r="S375" s="17"/>
      <c r="T375" s="17"/>
      <c r="U375" s="17"/>
      <c r="V375" s="16"/>
      <c r="W375" s="17"/>
      <c r="X375" s="17"/>
      <c r="Y375" s="17"/>
      <c r="Z375" s="17"/>
      <c r="AA375" s="16"/>
      <c r="AB375" s="17"/>
      <c r="AC375" s="17"/>
      <c r="AD375" s="17"/>
      <c r="AE375" s="17"/>
      <c r="AF375" s="17"/>
      <c r="AG375" s="17"/>
      <c r="AH375" s="17"/>
      <c r="AI375" s="16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</row>
    <row r="376" spans="1:176">
      <c r="A376" s="16"/>
      <c r="B376" s="17"/>
      <c r="C376" s="17"/>
      <c r="D376" s="17"/>
      <c r="E376" s="17"/>
      <c r="F376" s="17"/>
      <c r="G376" s="17"/>
      <c r="H376" s="17"/>
      <c r="I376" s="16"/>
      <c r="J376" s="17"/>
      <c r="K376" s="17"/>
      <c r="L376" s="17"/>
      <c r="M376" s="17"/>
      <c r="N376" s="16"/>
      <c r="O376" s="17"/>
      <c r="P376" s="17"/>
      <c r="Q376" s="17"/>
      <c r="R376" s="17"/>
      <c r="S376" s="17"/>
      <c r="T376" s="17"/>
      <c r="U376" s="17"/>
      <c r="V376" s="16"/>
      <c r="W376" s="17"/>
      <c r="X376" s="17"/>
      <c r="Y376" s="17"/>
      <c r="Z376" s="17"/>
      <c r="AA376" s="16"/>
      <c r="AB376" s="17"/>
      <c r="AC376" s="17"/>
      <c r="AD376" s="17"/>
      <c r="AE376" s="17"/>
      <c r="AF376" s="17"/>
      <c r="AG376" s="17"/>
      <c r="AH376" s="17"/>
      <c r="AI376" s="16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</row>
    <row r="377" spans="1:176">
      <c r="A377" s="16"/>
      <c r="B377" s="17"/>
      <c r="C377" s="17"/>
      <c r="D377" s="17"/>
      <c r="E377" s="17"/>
      <c r="F377" s="17"/>
      <c r="G377" s="17"/>
      <c r="H377" s="17"/>
      <c r="I377" s="16"/>
      <c r="J377" s="17"/>
      <c r="K377" s="17"/>
      <c r="L377" s="17"/>
      <c r="M377" s="17"/>
      <c r="N377" s="16"/>
      <c r="O377" s="17"/>
      <c r="P377" s="17"/>
      <c r="Q377" s="17"/>
      <c r="R377" s="17"/>
      <c r="S377" s="17"/>
      <c r="T377" s="17"/>
      <c r="U377" s="17"/>
      <c r="V377" s="16"/>
      <c r="W377" s="17"/>
      <c r="X377" s="17"/>
      <c r="Y377" s="17"/>
      <c r="Z377" s="17"/>
      <c r="AA377" s="16"/>
      <c r="AB377" s="17"/>
      <c r="AC377" s="17"/>
      <c r="AD377" s="17"/>
      <c r="AE377" s="17"/>
      <c r="AF377" s="17"/>
      <c r="AG377" s="17"/>
      <c r="AH377" s="17"/>
      <c r="AI377" s="16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</row>
    <row r="378" spans="1:176">
      <c r="A378" s="16"/>
      <c r="B378" s="17"/>
      <c r="C378" s="17"/>
      <c r="D378" s="17"/>
      <c r="E378" s="17"/>
      <c r="F378" s="17"/>
      <c r="G378" s="17"/>
      <c r="H378" s="17"/>
      <c r="I378" s="16"/>
      <c r="J378" s="17"/>
      <c r="K378" s="17"/>
      <c r="L378" s="17"/>
      <c r="M378" s="17"/>
      <c r="N378" s="16"/>
      <c r="O378" s="17"/>
      <c r="P378" s="17"/>
      <c r="Q378" s="17"/>
      <c r="R378" s="17"/>
      <c r="S378" s="17"/>
      <c r="T378" s="17"/>
      <c r="U378" s="17"/>
      <c r="V378" s="16"/>
      <c r="W378" s="17"/>
      <c r="X378" s="17"/>
      <c r="Y378" s="17"/>
      <c r="Z378" s="17"/>
      <c r="AA378" s="16"/>
      <c r="AB378" s="17"/>
      <c r="AC378" s="17"/>
      <c r="AD378" s="17"/>
      <c r="AE378" s="17"/>
      <c r="AF378" s="17"/>
      <c r="AG378" s="17"/>
      <c r="AH378" s="17"/>
      <c r="AI378" s="16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</row>
    <row r="379" spans="1:176">
      <c r="A379" s="16"/>
      <c r="B379" s="17"/>
      <c r="C379" s="17"/>
      <c r="D379" s="17"/>
      <c r="E379" s="17"/>
      <c r="F379" s="17"/>
      <c r="G379" s="17"/>
      <c r="H379" s="17"/>
      <c r="I379" s="16"/>
      <c r="J379" s="17"/>
      <c r="K379" s="17"/>
      <c r="L379" s="17"/>
      <c r="M379" s="17"/>
      <c r="N379" s="16"/>
      <c r="O379" s="17"/>
      <c r="P379" s="17"/>
      <c r="Q379" s="17"/>
      <c r="R379" s="17"/>
      <c r="S379" s="17"/>
      <c r="T379" s="17"/>
      <c r="U379" s="17"/>
      <c r="V379" s="16"/>
      <c r="W379" s="17"/>
      <c r="X379" s="17"/>
      <c r="Y379" s="17"/>
      <c r="Z379" s="17"/>
      <c r="AA379" s="16"/>
      <c r="AB379" s="17"/>
      <c r="AC379" s="17"/>
      <c r="AD379" s="17"/>
      <c r="AE379" s="17"/>
      <c r="AF379" s="17"/>
      <c r="AG379" s="17"/>
      <c r="AH379" s="17"/>
      <c r="AI379" s="16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</row>
    <row r="380" spans="1:176">
      <c r="A380" s="16"/>
      <c r="B380" s="17"/>
      <c r="C380" s="17"/>
      <c r="D380" s="17"/>
      <c r="E380" s="17"/>
      <c r="F380" s="17"/>
      <c r="G380" s="17"/>
      <c r="H380" s="17"/>
      <c r="I380" s="16"/>
      <c r="J380" s="17"/>
      <c r="K380" s="17"/>
      <c r="L380" s="17"/>
      <c r="M380" s="17"/>
      <c r="N380" s="16"/>
      <c r="O380" s="17"/>
      <c r="P380" s="17"/>
      <c r="Q380" s="17"/>
      <c r="R380" s="17"/>
      <c r="S380" s="17"/>
      <c r="T380" s="17"/>
      <c r="U380" s="17"/>
      <c r="V380" s="16"/>
      <c r="W380" s="17"/>
      <c r="X380" s="17"/>
      <c r="Y380" s="17"/>
      <c r="Z380" s="17"/>
      <c r="AA380" s="16"/>
      <c r="AB380" s="17"/>
      <c r="AC380" s="17"/>
      <c r="AD380" s="17"/>
      <c r="AE380" s="17"/>
      <c r="AF380" s="17"/>
      <c r="AG380" s="17"/>
      <c r="AH380" s="17"/>
      <c r="AI380" s="16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</row>
    <row r="381" spans="1:176">
      <c r="A381" s="16"/>
      <c r="B381" s="17"/>
      <c r="C381" s="17"/>
      <c r="D381" s="17"/>
      <c r="E381" s="17"/>
      <c r="F381" s="17"/>
      <c r="G381" s="17"/>
      <c r="H381" s="17"/>
      <c r="I381" s="16"/>
      <c r="J381" s="17"/>
      <c r="K381" s="17"/>
      <c r="L381" s="17"/>
      <c r="M381" s="17"/>
      <c r="N381" s="16"/>
      <c r="O381" s="17"/>
      <c r="P381" s="17"/>
      <c r="Q381" s="17"/>
      <c r="R381" s="17"/>
      <c r="S381" s="17"/>
      <c r="T381" s="17"/>
      <c r="U381" s="17"/>
      <c r="V381" s="16"/>
      <c r="W381" s="17"/>
      <c r="X381" s="17"/>
      <c r="Y381" s="17"/>
      <c r="Z381" s="17"/>
      <c r="AA381" s="16"/>
      <c r="AB381" s="17"/>
      <c r="AC381" s="17"/>
      <c r="AD381" s="17"/>
      <c r="AE381" s="17"/>
      <c r="AF381" s="17"/>
      <c r="AG381" s="17"/>
      <c r="AH381" s="17"/>
      <c r="AI381" s="16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</row>
    <row r="382" spans="1:176" s="340" customFormat="1">
      <c r="A382" s="16"/>
      <c r="B382" s="17"/>
      <c r="C382" s="17"/>
      <c r="D382" s="17"/>
      <c r="E382" s="17"/>
      <c r="F382" s="17"/>
      <c r="G382" s="17"/>
      <c r="H382" s="17"/>
      <c r="I382" s="16"/>
      <c r="J382" s="17"/>
      <c r="K382" s="17"/>
      <c r="L382" s="17"/>
      <c r="M382" s="17"/>
      <c r="N382" s="16"/>
      <c r="O382" s="17"/>
      <c r="P382" s="17"/>
      <c r="Q382" s="17"/>
      <c r="R382" s="17"/>
      <c r="S382" s="17"/>
      <c r="T382" s="17"/>
      <c r="U382" s="17"/>
      <c r="V382" s="16"/>
      <c r="W382" s="17"/>
      <c r="X382" s="17"/>
      <c r="Y382" s="17"/>
      <c r="Z382" s="17"/>
      <c r="AA382" s="16"/>
      <c r="AB382" s="17"/>
      <c r="AC382" s="17"/>
      <c r="AD382" s="17"/>
      <c r="AE382" s="17"/>
      <c r="AF382" s="17"/>
      <c r="AG382" s="17"/>
      <c r="AH382" s="17"/>
      <c r="AI382" s="16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</row>
    <row r="383" spans="1:176" s="340" customFormat="1">
      <c r="A383" s="16"/>
      <c r="B383" s="17"/>
      <c r="C383" s="17"/>
      <c r="D383" s="17"/>
      <c r="E383" s="17"/>
      <c r="F383" s="17"/>
      <c r="G383" s="17"/>
      <c r="H383" s="17"/>
      <c r="I383" s="16"/>
      <c r="J383" s="17"/>
      <c r="K383" s="17"/>
      <c r="L383" s="17"/>
      <c r="M383" s="17"/>
      <c r="N383" s="16"/>
      <c r="O383" s="17"/>
      <c r="P383" s="17"/>
      <c r="Q383" s="17"/>
      <c r="R383" s="17"/>
      <c r="S383" s="17"/>
      <c r="T383" s="17"/>
      <c r="U383" s="17"/>
      <c r="V383" s="16"/>
      <c r="W383" s="17"/>
      <c r="X383" s="17"/>
      <c r="Y383" s="17"/>
      <c r="Z383" s="17"/>
      <c r="AA383" s="16"/>
      <c r="AB383" s="17"/>
      <c r="AC383" s="17"/>
      <c r="AD383" s="17"/>
      <c r="AE383" s="17"/>
      <c r="AF383" s="17"/>
      <c r="AG383" s="17"/>
      <c r="AH383" s="17"/>
      <c r="AI383" s="16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</row>
    <row r="384" spans="1:176" s="340" customFormat="1">
      <c r="A384" s="16"/>
      <c r="B384" s="17"/>
      <c r="C384" s="17"/>
      <c r="D384" s="17"/>
      <c r="E384" s="17"/>
      <c r="F384" s="17"/>
      <c r="G384" s="17"/>
      <c r="H384" s="17"/>
      <c r="I384" s="16"/>
      <c r="J384" s="17"/>
      <c r="K384" s="17"/>
      <c r="L384" s="17"/>
      <c r="M384" s="17"/>
      <c r="N384" s="16"/>
      <c r="O384" s="17"/>
      <c r="P384" s="17"/>
      <c r="Q384" s="17"/>
      <c r="R384" s="17"/>
      <c r="S384" s="17"/>
      <c r="T384" s="17"/>
      <c r="U384" s="17"/>
      <c r="V384" s="16"/>
      <c r="W384" s="17"/>
      <c r="X384" s="17"/>
      <c r="Y384" s="17"/>
      <c r="Z384" s="17"/>
      <c r="AA384" s="16"/>
      <c r="AB384" s="17"/>
      <c r="AC384" s="17"/>
      <c r="AD384" s="17"/>
      <c r="AE384" s="17"/>
      <c r="AF384" s="17"/>
      <c r="AG384" s="17"/>
      <c r="AH384" s="17"/>
      <c r="AI384" s="16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</row>
    <row r="385" spans="1:176" s="340" customFormat="1">
      <c r="A385" s="16"/>
      <c r="B385" s="17"/>
      <c r="C385" s="17"/>
      <c r="D385" s="17"/>
      <c r="E385" s="17"/>
      <c r="F385" s="17"/>
      <c r="G385" s="17"/>
      <c r="H385" s="17"/>
      <c r="I385" s="16"/>
      <c r="J385" s="17"/>
      <c r="K385" s="17"/>
      <c r="L385" s="17"/>
      <c r="M385" s="17"/>
      <c r="N385" s="16"/>
      <c r="O385" s="17"/>
      <c r="P385" s="17"/>
      <c r="Q385" s="17"/>
      <c r="R385" s="17"/>
      <c r="S385" s="17"/>
      <c r="T385" s="17"/>
      <c r="U385" s="17"/>
      <c r="V385" s="16"/>
      <c r="W385" s="17"/>
      <c r="X385" s="17"/>
      <c r="Y385" s="17"/>
      <c r="Z385" s="17"/>
      <c r="AA385" s="16"/>
      <c r="AB385" s="17"/>
      <c r="AC385" s="17"/>
      <c r="AD385" s="17"/>
      <c r="AE385" s="17"/>
      <c r="AF385" s="17"/>
      <c r="AG385" s="17"/>
      <c r="AH385" s="17"/>
      <c r="AI385" s="16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</row>
    <row r="386" spans="1:176" s="340" customFormat="1">
      <c r="A386" s="16"/>
      <c r="B386" s="17"/>
      <c r="C386" s="17"/>
      <c r="D386" s="17"/>
      <c r="E386" s="17"/>
      <c r="F386" s="17"/>
      <c r="G386" s="17"/>
      <c r="H386" s="17"/>
      <c r="I386" s="16"/>
      <c r="J386" s="17"/>
      <c r="K386" s="17"/>
      <c r="L386" s="17"/>
      <c r="M386" s="17"/>
      <c r="N386" s="16"/>
      <c r="O386" s="17"/>
      <c r="P386" s="17"/>
      <c r="Q386" s="17"/>
      <c r="R386" s="17"/>
      <c r="S386" s="17"/>
      <c r="T386" s="17"/>
      <c r="U386" s="17"/>
      <c r="V386" s="16"/>
      <c r="W386" s="17"/>
      <c r="X386" s="17"/>
      <c r="Y386" s="17"/>
      <c r="Z386" s="17"/>
      <c r="AA386" s="16"/>
      <c r="AB386" s="17"/>
      <c r="AC386" s="17"/>
      <c r="AD386" s="17"/>
      <c r="AE386" s="17"/>
      <c r="AF386" s="17"/>
      <c r="AG386" s="17"/>
      <c r="AH386" s="17"/>
      <c r="AI386" s="16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</row>
    <row r="387" spans="1:176" s="340" customFormat="1">
      <c r="A387" s="16"/>
      <c r="B387" s="17"/>
      <c r="C387" s="17"/>
      <c r="D387" s="17"/>
      <c r="E387" s="17"/>
      <c r="F387" s="17"/>
      <c r="G387" s="17"/>
      <c r="H387" s="17"/>
      <c r="I387" s="16"/>
      <c r="J387" s="17"/>
      <c r="K387" s="17"/>
      <c r="L387" s="17"/>
      <c r="M387" s="17"/>
      <c r="N387" s="16"/>
      <c r="O387" s="17"/>
      <c r="P387" s="17"/>
      <c r="Q387" s="17"/>
      <c r="R387" s="17"/>
      <c r="S387" s="17"/>
      <c r="T387" s="17"/>
      <c r="U387" s="17"/>
      <c r="V387" s="16"/>
      <c r="W387" s="17"/>
      <c r="X387" s="17"/>
      <c r="Y387" s="17"/>
      <c r="Z387" s="17"/>
      <c r="AA387" s="16"/>
      <c r="AB387" s="17"/>
      <c r="AC387" s="17"/>
      <c r="AD387" s="17"/>
      <c r="AE387" s="17"/>
      <c r="AF387" s="17"/>
      <c r="AG387" s="17"/>
      <c r="AH387" s="17"/>
      <c r="AI387" s="16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</row>
    <row r="388" spans="1:176">
      <c r="A388" s="16"/>
      <c r="B388" s="17"/>
      <c r="C388" s="17"/>
      <c r="D388" s="17"/>
      <c r="E388" s="17"/>
      <c r="F388" s="17"/>
      <c r="G388" s="17"/>
      <c r="H388" s="17"/>
      <c r="I388" s="16"/>
      <c r="J388" s="17"/>
      <c r="K388" s="17"/>
      <c r="L388" s="17"/>
      <c r="M388" s="17"/>
      <c r="N388" s="16"/>
      <c r="O388" s="17"/>
      <c r="P388" s="17"/>
      <c r="Q388" s="17"/>
      <c r="R388" s="17"/>
      <c r="S388" s="17"/>
      <c r="T388" s="17"/>
      <c r="U388" s="17"/>
      <c r="V388" s="16"/>
      <c r="W388" s="17"/>
      <c r="X388" s="17"/>
      <c r="Y388" s="17"/>
      <c r="Z388" s="17"/>
      <c r="AA388" s="16"/>
      <c r="AB388" s="17"/>
      <c r="AC388" s="17"/>
      <c r="AD388" s="17"/>
      <c r="AE388" s="17"/>
      <c r="AF388" s="17"/>
      <c r="AG388" s="17"/>
      <c r="AH388" s="17"/>
      <c r="AI388" s="16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</row>
    <row r="389" spans="1:176" s="340" customFormat="1">
      <c r="A389" s="16"/>
      <c r="B389" s="17"/>
      <c r="C389" s="17"/>
      <c r="D389" s="17"/>
      <c r="E389" s="17"/>
      <c r="F389" s="17"/>
      <c r="G389" s="17"/>
      <c r="H389" s="17"/>
      <c r="I389" s="16"/>
      <c r="J389" s="17"/>
      <c r="K389" s="17"/>
      <c r="L389" s="17"/>
      <c r="M389" s="17"/>
      <c r="N389" s="16"/>
      <c r="O389" s="17"/>
      <c r="P389" s="17"/>
      <c r="Q389" s="17"/>
      <c r="R389" s="17"/>
      <c r="S389" s="17"/>
      <c r="T389" s="17"/>
      <c r="U389" s="17"/>
      <c r="V389" s="16"/>
      <c r="W389" s="17"/>
      <c r="X389" s="17"/>
      <c r="Y389" s="17"/>
      <c r="Z389" s="17"/>
      <c r="AA389" s="16"/>
      <c r="AB389" s="17"/>
      <c r="AC389" s="17"/>
      <c r="AD389" s="17"/>
      <c r="AE389" s="17"/>
      <c r="AF389" s="17"/>
      <c r="AG389" s="17"/>
      <c r="AH389" s="17"/>
      <c r="AI389" s="16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</row>
    <row r="390" spans="1:176" s="340" customFormat="1">
      <c r="A390" s="16"/>
      <c r="B390" s="17"/>
      <c r="C390" s="17"/>
      <c r="D390" s="17"/>
      <c r="E390" s="17"/>
      <c r="F390" s="17"/>
      <c r="G390" s="17"/>
      <c r="H390" s="17"/>
      <c r="I390" s="16"/>
      <c r="J390" s="17"/>
      <c r="K390" s="17"/>
      <c r="L390" s="17"/>
      <c r="M390" s="17"/>
      <c r="N390" s="16"/>
      <c r="O390" s="17"/>
      <c r="P390" s="17"/>
      <c r="Q390" s="17"/>
      <c r="R390" s="17"/>
      <c r="S390" s="17"/>
      <c r="T390" s="17"/>
      <c r="U390" s="17"/>
      <c r="V390" s="16"/>
      <c r="W390" s="17"/>
      <c r="X390" s="17"/>
      <c r="Y390" s="17"/>
      <c r="Z390" s="17"/>
      <c r="AA390" s="16"/>
      <c r="AB390" s="17"/>
      <c r="AC390" s="17"/>
      <c r="AD390" s="17"/>
      <c r="AE390" s="17"/>
      <c r="AF390" s="17"/>
      <c r="AG390" s="17"/>
      <c r="AH390" s="17"/>
      <c r="AI390" s="16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</row>
    <row r="391" spans="1:176" s="340" customFormat="1">
      <c r="A391" s="16"/>
      <c r="B391" s="17"/>
      <c r="C391" s="17"/>
      <c r="D391" s="17"/>
      <c r="E391" s="17"/>
      <c r="F391" s="17"/>
      <c r="G391" s="17"/>
      <c r="H391" s="17"/>
      <c r="I391" s="16"/>
      <c r="J391" s="17"/>
      <c r="K391" s="17"/>
      <c r="L391" s="17"/>
      <c r="M391" s="17"/>
      <c r="N391" s="16"/>
      <c r="O391" s="17"/>
      <c r="P391" s="17"/>
      <c r="Q391" s="17"/>
      <c r="R391" s="17"/>
      <c r="S391" s="17"/>
      <c r="T391" s="17"/>
      <c r="U391" s="17"/>
      <c r="V391" s="16"/>
      <c r="W391" s="17"/>
      <c r="X391" s="17"/>
      <c r="Y391" s="17"/>
      <c r="Z391" s="17"/>
      <c r="AA391" s="16"/>
      <c r="AB391" s="17"/>
      <c r="AC391" s="17"/>
      <c r="AD391" s="17"/>
      <c r="AE391" s="17"/>
      <c r="AF391" s="17"/>
      <c r="AG391" s="17"/>
      <c r="AH391" s="17"/>
      <c r="AI391" s="16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</row>
    <row r="392" spans="1:176" s="340" customFormat="1">
      <c r="A392" s="16"/>
      <c r="B392" s="17"/>
      <c r="C392" s="17"/>
      <c r="D392" s="17"/>
      <c r="E392" s="17"/>
      <c r="F392" s="17"/>
      <c r="G392" s="17"/>
      <c r="H392" s="17"/>
      <c r="I392" s="16"/>
      <c r="J392" s="17"/>
      <c r="K392" s="17"/>
      <c r="L392" s="17"/>
      <c r="M392" s="17"/>
      <c r="N392" s="16"/>
      <c r="O392" s="17"/>
      <c r="P392" s="17"/>
      <c r="Q392" s="17"/>
      <c r="R392" s="17"/>
      <c r="S392" s="17"/>
      <c r="T392" s="17"/>
      <c r="U392" s="17"/>
      <c r="V392" s="16"/>
      <c r="W392" s="17"/>
      <c r="X392" s="17"/>
      <c r="Y392" s="17"/>
      <c r="Z392" s="17"/>
      <c r="AA392" s="16"/>
      <c r="AB392" s="17"/>
      <c r="AC392" s="17"/>
      <c r="AD392" s="17"/>
      <c r="AE392" s="17"/>
      <c r="AF392" s="17"/>
      <c r="AG392" s="17"/>
      <c r="AH392" s="17"/>
      <c r="AI392" s="16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</row>
    <row r="393" spans="1:176" s="340" customFormat="1">
      <c r="A393" s="16"/>
      <c r="B393" s="17"/>
      <c r="C393" s="17"/>
      <c r="D393" s="17"/>
      <c r="E393" s="17"/>
      <c r="F393" s="17"/>
      <c r="G393" s="17"/>
      <c r="H393" s="17"/>
      <c r="I393" s="16"/>
      <c r="J393" s="17"/>
      <c r="K393" s="17"/>
      <c r="L393" s="17"/>
      <c r="M393" s="17"/>
      <c r="N393" s="16"/>
      <c r="O393" s="17"/>
      <c r="P393" s="17"/>
      <c r="Q393" s="17"/>
      <c r="R393" s="17"/>
      <c r="S393" s="17"/>
      <c r="T393" s="17"/>
      <c r="U393" s="17"/>
      <c r="V393" s="16"/>
      <c r="W393" s="17"/>
      <c r="X393" s="17"/>
      <c r="Y393" s="17"/>
      <c r="Z393" s="17"/>
      <c r="AA393" s="16"/>
      <c r="AB393" s="17"/>
      <c r="AC393" s="17"/>
      <c r="AD393" s="17"/>
      <c r="AE393" s="17"/>
      <c r="AF393" s="17"/>
      <c r="AG393" s="17"/>
      <c r="AH393" s="17"/>
      <c r="AI393" s="16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</row>
    <row r="394" spans="1:176" s="340" customFormat="1">
      <c r="A394" s="16"/>
      <c r="B394" s="17"/>
      <c r="C394" s="17"/>
      <c r="D394" s="17"/>
      <c r="E394" s="17"/>
      <c r="F394" s="17"/>
      <c r="G394" s="17"/>
      <c r="H394" s="17"/>
      <c r="I394" s="16"/>
      <c r="J394" s="17"/>
      <c r="K394" s="17"/>
      <c r="L394" s="17"/>
      <c r="M394" s="17"/>
      <c r="N394" s="16"/>
      <c r="O394" s="17"/>
      <c r="P394" s="17"/>
      <c r="Q394" s="17"/>
      <c r="R394" s="17"/>
      <c r="S394" s="17"/>
      <c r="T394" s="17"/>
      <c r="U394" s="17"/>
      <c r="V394" s="16"/>
      <c r="W394" s="17"/>
      <c r="X394" s="17"/>
      <c r="Y394" s="17"/>
      <c r="Z394" s="17"/>
      <c r="AA394" s="16"/>
      <c r="AB394" s="17"/>
      <c r="AC394" s="17"/>
      <c r="AD394" s="17"/>
      <c r="AE394" s="17"/>
      <c r="AF394" s="17"/>
      <c r="AG394" s="17"/>
      <c r="AH394" s="17"/>
      <c r="AI394" s="16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</row>
    <row r="395" spans="1:176" s="340" customFormat="1">
      <c r="A395" s="16"/>
      <c r="B395" s="17"/>
      <c r="C395" s="17"/>
      <c r="D395" s="17"/>
      <c r="E395" s="17"/>
      <c r="F395" s="17"/>
      <c r="G395" s="17"/>
      <c r="H395" s="17"/>
      <c r="I395" s="16"/>
      <c r="J395" s="17"/>
      <c r="K395" s="17"/>
      <c r="L395" s="17"/>
      <c r="M395" s="17"/>
      <c r="N395" s="16"/>
      <c r="O395" s="17"/>
      <c r="P395" s="17"/>
      <c r="Q395" s="17"/>
      <c r="R395" s="17"/>
      <c r="S395" s="17"/>
      <c r="T395" s="17"/>
      <c r="U395" s="17"/>
      <c r="V395" s="16"/>
      <c r="W395" s="17"/>
      <c r="X395" s="17"/>
      <c r="Y395" s="17"/>
      <c r="Z395" s="17"/>
      <c r="AA395" s="16"/>
      <c r="AB395" s="17"/>
      <c r="AC395" s="17"/>
      <c r="AD395" s="17"/>
      <c r="AE395" s="17"/>
      <c r="AF395" s="17"/>
      <c r="AG395" s="17"/>
      <c r="AH395" s="17"/>
      <c r="AI395" s="16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</row>
    <row r="396" spans="1:176" s="340" customFormat="1">
      <c r="A396" s="16"/>
      <c r="B396" s="17"/>
      <c r="C396" s="17"/>
      <c r="D396" s="17"/>
      <c r="E396" s="17"/>
      <c r="F396" s="17"/>
      <c r="G396" s="17"/>
      <c r="H396" s="17"/>
      <c r="I396" s="16"/>
      <c r="J396" s="17"/>
      <c r="K396" s="17"/>
      <c r="L396" s="17"/>
      <c r="M396" s="17"/>
      <c r="N396" s="16"/>
      <c r="O396" s="17"/>
      <c r="P396" s="17"/>
      <c r="Q396" s="17"/>
      <c r="R396" s="17"/>
      <c r="S396" s="17"/>
      <c r="T396" s="17"/>
      <c r="U396" s="17"/>
      <c r="V396" s="16"/>
      <c r="W396" s="17"/>
      <c r="X396" s="17"/>
      <c r="Y396" s="17"/>
      <c r="Z396" s="17"/>
      <c r="AA396" s="16"/>
      <c r="AB396" s="17"/>
      <c r="AC396" s="17"/>
      <c r="AD396" s="17"/>
      <c r="AE396" s="17"/>
      <c r="AF396" s="17"/>
      <c r="AG396" s="17"/>
      <c r="AH396" s="17"/>
      <c r="AI396" s="16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</row>
    <row r="397" spans="1:176" s="340" customFormat="1">
      <c r="A397" s="16"/>
      <c r="B397" s="17"/>
      <c r="C397" s="17"/>
      <c r="D397" s="17"/>
      <c r="E397" s="17"/>
      <c r="F397" s="17"/>
      <c r="G397" s="17"/>
      <c r="H397" s="17"/>
      <c r="I397" s="16"/>
      <c r="J397" s="17"/>
      <c r="K397" s="17"/>
      <c r="L397" s="17"/>
      <c r="M397" s="17"/>
      <c r="N397" s="16"/>
      <c r="O397" s="17"/>
      <c r="P397" s="17"/>
      <c r="Q397" s="17"/>
      <c r="R397" s="17"/>
      <c r="S397" s="17"/>
      <c r="T397" s="17"/>
      <c r="U397" s="17"/>
      <c r="V397" s="16"/>
      <c r="W397" s="17"/>
      <c r="X397" s="17"/>
      <c r="Y397" s="17"/>
      <c r="Z397" s="17"/>
      <c r="AA397" s="16"/>
      <c r="AB397" s="17"/>
      <c r="AC397" s="17"/>
      <c r="AD397" s="17"/>
      <c r="AE397" s="17"/>
      <c r="AF397" s="17"/>
      <c r="AG397" s="17"/>
      <c r="AH397" s="17"/>
      <c r="AI397" s="16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</row>
    <row r="398" spans="1:176" s="340" customFormat="1">
      <c r="A398" s="16"/>
      <c r="B398" s="17"/>
      <c r="C398" s="17"/>
      <c r="D398" s="17"/>
      <c r="E398" s="17"/>
      <c r="F398" s="17"/>
      <c r="G398" s="17"/>
      <c r="H398" s="17"/>
      <c r="I398" s="16"/>
      <c r="J398" s="17"/>
      <c r="K398" s="17"/>
      <c r="L398" s="17"/>
      <c r="M398" s="17"/>
      <c r="N398" s="16"/>
      <c r="O398" s="17"/>
      <c r="P398" s="17"/>
      <c r="Q398" s="17"/>
      <c r="R398" s="17"/>
      <c r="S398" s="17"/>
      <c r="T398" s="17"/>
      <c r="U398" s="17"/>
      <c r="V398" s="16"/>
      <c r="W398" s="17"/>
      <c r="X398" s="17"/>
      <c r="Y398" s="17"/>
      <c r="Z398" s="17"/>
      <c r="AA398" s="16"/>
      <c r="AB398" s="17"/>
      <c r="AC398" s="17"/>
      <c r="AD398" s="17"/>
      <c r="AE398" s="17"/>
      <c r="AF398" s="17"/>
      <c r="AG398" s="17"/>
      <c r="AH398" s="17"/>
      <c r="AI398" s="16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</row>
    <row r="399" spans="1:176" s="340" customFormat="1">
      <c r="A399" s="16"/>
      <c r="B399" s="17"/>
      <c r="C399" s="17"/>
      <c r="D399" s="17"/>
      <c r="E399" s="17"/>
      <c r="F399" s="17"/>
      <c r="G399" s="17"/>
      <c r="H399" s="17"/>
      <c r="I399" s="16"/>
      <c r="J399" s="17"/>
      <c r="K399" s="17"/>
      <c r="L399" s="17"/>
      <c r="M399" s="17"/>
      <c r="N399" s="16"/>
      <c r="O399" s="17"/>
      <c r="P399" s="17"/>
      <c r="Q399" s="17"/>
      <c r="R399" s="17"/>
      <c r="S399" s="17"/>
      <c r="T399" s="17"/>
      <c r="U399" s="17"/>
      <c r="V399" s="16"/>
      <c r="W399" s="17"/>
      <c r="X399" s="17"/>
      <c r="Y399" s="17"/>
      <c r="Z399" s="17"/>
      <c r="AA399" s="16"/>
      <c r="AB399" s="17"/>
      <c r="AC399" s="17"/>
      <c r="AD399" s="17"/>
      <c r="AE399" s="17"/>
      <c r="AF399" s="17"/>
      <c r="AG399" s="17"/>
      <c r="AH399" s="17"/>
      <c r="AI399" s="16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</row>
    <row r="400" spans="1:176" s="340" customFormat="1">
      <c r="A400" s="16"/>
      <c r="B400" s="17"/>
      <c r="C400" s="17"/>
      <c r="D400" s="17"/>
      <c r="E400" s="17"/>
      <c r="F400" s="17"/>
      <c r="G400" s="17"/>
      <c r="H400" s="17"/>
      <c r="I400" s="16"/>
      <c r="J400" s="17"/>
      <c r="K400" s="17"/>
      <c r="L400" s="17"/>
      <c r="M400" s="17"/>
      <c r="N400" s="16"/>
      <c r="O400" s="17"/>
      <c r="P400" s="17"/>
      <c r="Q400" s="17"/>
      <c r="R400" s="17"/>
      <c r="S400" s="17"/>
      <c r="T400" s="17"/>
      <c r="U400" s="17"/>
      <c r="V400" s="16"/>
      <c r="W400" s="17"/>
      <c r="X400" s="17"/>
      <c r="Y400" s="17"/>
      <c r="Z400" s="17"/>
      <c r="AA400" s="16"/>
      <c r="AB400" s="17"/>
      <c r="AC400" s="17"/>
      <c r="AD400" s="17"/>
      <c r="AE400" s="17"/>
      <c r="AF400" s="17"/>
      <c r="AG400" s="17"/>
      <c r="AH400" s="17"/>
      <c r="AI400" s="16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</row>
    <row r="401" spans="1:176" s="340" customFormat="1">
      <c r="A401" s="16"/>
      <c r="B401" s="17"/>
      <c r="C401" s="17"/>
      <c r="D401" s="17"/>
      <c r="E401" s="17"/>
      <c r="F401" s="17"/>
      <c r="G401" s="17"/>
      <c r="H401" s="17"/>
      <c r="I401" s="16"/>
      <c r="J401" s="17"/>
      <c r="K401" s="17"/>
      <c r="L401" s="17"/>
      <c r="M401" s="17"/>
      <c r="N401" s="16"/>
      <c r="O401" s="17"/>
      <c r="P401" s="17"/>
      <c r="Q401" s="17"/>
      <c r="R401" s="17"/>
      <c r="S401" s="17"/>
      <c r="T401" s="17"/>
      <c r="U401" s="17"/>
      <c r="V401" s="16"/>
      <c r="W401" s="17"/>
      <c r="X401" s="17"/>
      <c r="Y401" s="17"/>
      <c r="Z401" s="17"/>
      <c r="AA401" s="16"/>
      <c r="AB401" s="17"/>
      <c r="AC401" s="17"/>
      <c r="AD401" s="17"/>
      <c r="AE401" s="17"/>
      <c r="AF401" s="17"/>
      <c r="AG401" s="17"/>
      <c r="AH401" s="17"/>
      <c r="AI401" s="16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</row>
    <row r="402" spans="1:176" s="340" customFormat="1">
      <c r="A402" s="16"/>
      <c r="B402" s="17"/>
      <c r="C402" s="17"/>
      <c r="D402" s="17"/>
      <c r="E402" s="17"/>
      <c r="F402" s="17"/>
      <c r="G402" s="17"/>
      <c r="H402" s="17"/>
      <c r="I402" s="16"/>
      <c r="J402" s="17"/>
      <c r="K402" s="17"/>
      <c r="L402" s="17"/>
      <c r="M402" s="17"/>
      <c r="N402" s="16"/>
      <c r="O402" s="17"/>
      <c r="P402" s="17"/>
      <c r="Q402" s="17"/>
      <c r="R402" s="17"/>
      <c r="S402" s="17"/>
      <c r="T402" s="17"/>
      <c r="U402" s="17"/>
      <c r="V402" s="16"/>
      <c r="W402" s="17"/>
      <c r="X402" s="17"/>
      <c r="Y402" s="17"/>
      <c r="Z402" s="17"/>
      <c r="AA402" s="16"/>
      <c r="AB402" s="17"/>
      <c r="AC402" s="17"/>
      <c r="AD402" s="17"/>
      <c r="AE402" s="17"/>
      <c r="AF402" s="17"/>
      <c r="AG402" s="17"/>
      <c r="AH402" s="17"/>
      <c r="AI402" s="16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</row>
    <row r="403" spans="1:176" s="340" customFormat="1">
      <c r="A403" s="16"/>
      <c r="B403" s="17"/>
      <c r="C403" s="17"/>
      <c r="D403" s="17"/>
      <c r="E403" s="17"/>
      <c r="F403" s="17"/>
      <c r="G403" s="17"/>
      <c r="H403" s="17"/>
      <c r="I403" s="16"/>
      <c r="J403" s="17"/>
      <c r="K403" s="17"/>
      <c r="L403" s="17"/>
      <c r="M403" s="17"/>
      <c r="N403" s="16"/>
      <c r="O403" s="17"/>
      <c r="P403" s="17"/>
      <c r="Q403" s="17"/>
      <c r="R403" s="17"/>
      <c r="S403" s="17"/>
      <c r="T403" s="17"/>
      <c r="U403" s="17"/>
      <c r="V403" s="16"/>
      <c r="W403" s="17"/>
      <c r="X403" s="17"/>
      <c r="Y403" s="17"/>
      <c r="Z403" s="17"/>
      <c r="AA403" s="16"/>
      <c r="AB403" s="17"/>
      <c r="AC403" s="17"/>
      <c r="AD403" s="17"/>
      <c r="AE403" s="17"/>
      <c r="AF403" s="17"/>
      <c r="AG403" s="17"/>
      <c r="AH403" s="17"/>
      <c r="AI403" s="16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</row>
    <row r="404" spans="1:176" s="340" customFormat="1">
      <c r="A404" s="16"/>
      <c r="B404" s="17"/>
      <c r="C404" s="17"/>
      <c r="D404" s="17"/>
      <c r="E404" s="17"/>
      <c r="F404" s="17"/>
      <c r="G404" s="17"/>
      <c r="H404" s="17"/>
      <c r="I404" s="16"/>
      <c r="J404" s="17"/>
      <c r="K404" s="17"/>
      <c r="L404" s="17"/>
      <c r="M404" s="17"/>
      <c r="N404" s="16"/>
      <c r="O404" s="17"/>
      <c r="P404" s="17"/>
      <c r="Q404" s="17"/>
      <c r="R404" s="17"/>
      <c r="S404" s="17"/>
      <c r="T404" s="17"/>
      <c r="U404" s="17"/>
      <c r="V404" s="16"/>
      <c r="W404" s="17"/>
      <c r="X404" s="17"/>
      <c r="Y404" s="17"/>
      <c r="Z404" s="17"/>
      <c r="AA404" s="16"/>
      <c r="AB404" s="17"/>
      <c r="AC404" s="17"/>
      <c r="AD404" s="17"/>
      <c r="AE404" s="17"/>
      <c r="AF404" s="17"/>
      <c r="AG404" s="17"/>
      <c r="AH404" s="17"/>
      <c r="AI404" s="16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</row>
    <row r="405" spans="1:176">
      <c r="A405" s="16"/>
      <c r="B405" s="17"/>
      <c r="C405" s="17"/>
      <c r="D405" s="17"/>
      <c r="E405" s="17"/>
      <c r="F405" s="17"/>
      <c r="G405" s="17"/>
      <c r="H405" s="17"/>
      <c r="I405" s="16"/>
      <c r="J405" s="17"/>
      <c r="K405" s="17"/>
      <c r="L405" s="17"/>
      <c r="M405" s="17"/>
      <c r="N405" s="16"/>
      <c r="O405" s="17"/>
      <c r="P405" s="17"/>
      <c r="Q405" s="17"/>
      <c r="R405" s="17"/>
      <c r="S405" s="17"/>
      <c r="T405" s="17"/>
      <c r="U405" s="17"/>
      <c r="V405" s="16"/>
      <c r="W405" s="17"/>
      <c r="X405" s="17"/>
      <c r="Y405" s="17"/>
      <c r="Z405" s="17"/>
      <c r="AA405" s="16"/>
      <c r="AB405" s="17"/>
      <c r="AC405" s="17"/>
      <c r="AD405" s="17"/>
      <c r="AE405" s="17"/>
      <c r="AF405" s="17"/>
      <c r="AG405" s="17"/>
      <c r="AH405" s="17"/>
      <c r="AI405" s="16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</row>
    <row r="406" spans="1:176">
      <c r="A406" s="16"/>
      <c r="B406" s="17"/>
      <c r="C406" s="17"/>
      <c r="D406" s="17"/>
      <c r="E406" s="17"/>
      <c r="F406" s="17"/>
      <c r="G406" s="17"/>
      <c r="H406" s="17"/>
      <c r="I406" s="16"/>
      <c r="J406" s="17"/>
      <c r="K406" s="17"/>
      <c r="L406" s="17"/>
      <c r="M406" s="17"/>
      <c r="N406" s="16"/>
      <c r="O406" s="17"/>
      <c r="P406" s="17"/>
      <c r="Q406" s="17"/>
      <c r="R406" s="17"/>
      <c r="S406" s="17"/>
      <c r="T406" s="17"/>
      <c r="U406" s="17"/>
      <c r="V406" s="16"/>
      <c r="W406" s="17"/>
      <c r="X406" s="17"/>
      <c r="Y406" s="17"/>
      <c r="Z406" s="17"/>
      <c r="AA406" s="16"/>
      <c r="AB406" s="17"/>
      <c r="AC406" s="17"/>
      <c r="AD406" s="17"/>
      <c r="AE406" s="17"/>
      <c r="AF406" s="17"/>
      <c r="AG406" s="17"/>
      <c r="AH406" s="17"/>
      <c r="AI406" s="16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</row>
    <row r="407" spans="1:176">
      <c r="A407" s="16"/>
      <c r="B407" s="17"/>
      <c r="C407" s="17"/>
      <c r="D407" s="17"/>
      <c r="E407" s="17"/>
      <c r="F407" s="17"/>
      <c r="G407" s="17"/>
      <c r="H407" s="17"/>
      <c r="I407" s="16"/>
      <c r="J407" s="17"/>
      <c r="K407" s="17"/>
      <c r="L407" s="17"/>
      <c r="M407" s="17"/>
      <c r="N407" s="16"/>
      <c r="O407" s="17"/>
      <c r="P407" s="17"/>
      <c r="Q407" s="17"/>
      <c r="R407" s="17"/>
      <c r="S407" s="17"/>
      <c r="T407" s="17"/>
      <c r="U407" s="17"/>
      <c r="V407" s="16"/>
      <c r="W407" s="17"/>
      <c r="X407" s="17"/>
      <c r="Y407" s="17"/>
      <c r="Z407" s="17"/>
      <c r="AA407" s="16"/>
      <c r="AB407" s="17"/>
      <c r="AC407" s="17"/>
      <c r="AD407" s="17"/>
      <c r="AE407" s="17"/>
      <c r="AF407" s="17"/>
      <c r="AG407" s="17"/>
      <c r="AH407" s="17"/>
      <c r="AI407" s="16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</row>
    <row r="408" spans="1:176">
      <c r="A408" s="16"/>
      <c r="B408" s="17"/>
      <c r="C408" s="17"/>
      <c r="D408" s="17"/>
      <c r="E408" s="17"/>
      <c r="F408" s="17"/>
      <c r="G408" s="17"/>
      <c r="H408" s="17"/>
      <c r="I408" s="16"/>
      <c r="J408" s="17"/>
      <c r="K408" s="17"/>
      <c r="L408" s="17"/>
      <c r="M408" s="17"/>
      <c r="N408" s="16"/>
      <c r="O408" s="17"/>
      <c r="P408" s="17"/>
      <c r="Q408" s="17"/>
      <c r="R408" s="17"/>
      <c r="S408" s="17"/>
      <c r="T408" s="17"/>
      <c r="U408" s="17"/>
      <c r="V408" s="16"/>
      <c r="W408" s="17"/>
      <c r="X408" s="17"/>
      <c r="Y408" s="17"/>
      <c r="Z408" s="17"/>
      <c r="AA408" s="16"/>
      <c r="AB408" s="17"/>
      <c r="AC408" s="17"/>
      <c r="AD408" s="17"/>
      <c r="AE408" s="17"/>
      <c r="AF408" s="17"/>
      <c r="AG408" s="17"/>
      <c r="AH408" s="17"/>
      <c r="AI408" s="16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</row>
    <row r="409" spans="1:176">
      <c r="A409" s="16"/>
      <c r="B409" s="17"/>
      <c r="C409" s="17"/>
      <c r="D409" s="17"/>
      <c r="E409" s="17"/>
      <c r="F409" s="17"/>
      <c r="G409" s="17"/>
      <c r="H409" s="17"/>
      <c r="I409" s="16"/>
      <c r="J409" s="17"/>
      <c r="K409" s="17"/>
      <c r="L409" s="17"/>
      <c r="M409" s="17"/>
      <c r="N409" s="16"/>
      <c r="O409" s="17"/>
      <c r="P409" s="17"/>
      <c r="Q409" s="17"/>
      <c r="R409" s="17"/>
      <c r="S409" s="17"/>
      <c r="T409" s="17"/>
      <c r="U409" s="17"/>
      <c r="V409" s="16"/>
      <c r="W409" s="17"/>
      <c r="X409" s="17"/>
      <c r="Y409" s="17"/>
      <c r="Z409" s="17"/>
      <c r="AA409" s="16"/>
      <c r="AB409" s="17"/>
      <c r="AC409" s="17"/>
      <c r="AD409" s="17"/>
      <c r="AE409" s="17"/>
      <c r="AF409" s="17"/>
      <c r="AG409" s="17"/>
      <c r="AH409" s="17"/>
      <c r="AI409" s="16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</row>
    <row r="410" spans="1:176">
      <c r="A410" s="16"/>
      <c r="B410" s="17"/>
      <c r="C410" s="17"/>
      <c r="D410" s="17"/>
      <c r="E410" s="17"/>
      <c r="F410" s="17"/>
      <c r="G410" s="17"/>
      <c r="H410" s="17"/>
      <c r="I410" s="16"/>
      <c r="J410" s="17"/>
      <c r="K410" s="17"/>
      <c r="L410" s="17"/>
      <c r="M410" s="17"/>
      <c r="N410" s="16"/>
      <c r="O410" s="17"/>
      <c r="P410" s="17"/>
      <c r="Q410" s="17"/>
      <c r="R410" s="17"/>
      <c r="S410" s="17"/>
      <c r="T410" s="17"/>
      <c r="U410" s="17"/>
      <c r="V410" s="16"/>
      <c r="W410" s="17"/>
      <c r="X410" s="17"/>
      <c r="Y410" s="17"/>
      <c r="Z410" s="17"/>
      <c r="AA410" s="16"/>
      <c r="AB410" s="17"/>
      <c r="AC410" s="17"/>
      <c r="AD410" s="17"/>
      <c r="AE410" s="17"/>
      <c r="AF410" s="17"/>
      <c r="AG410" s="17"/>
      <c r="AH410" s="17"/>
      <c r="AI410" s="16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</row>
    <row r="411" spans="1:176" s="340" customFormat="1">
      <c r="A411" s="16"/>
      <c r="B411" s="17"/>
      <c r="C411" s="17"/>
      <c r="D411" s="17"/>
      <c r="E411" s="17"/>
      <c r="F411" s="17"/>
      <c r="G411" s="17"/>
      <c r="H411" s="17"/>
      <c r="I411" s="16"/>
      <c r="J411" s="17"/>
      <c r="K411" s="17"/>
      <c r="L411" s="17"/>
      <c r="M411" s="17"/>
      <c r="N411" s="16"/>
      <c r="O411" s="17"/>
      <c r="P411" s="17"/>
      <c r="Q411" s="17"/>
      <c r="R411" s="17"/>
      <c r="S411" s="17"/>
      <c r="T411" s="17"/>
      <c r="U411" s="17"/>
      <c r="V411" s="16"/>
      <c r="W411" s="17"/>
      <c r="X411" s="17"/>
      <c r="Y411" s="17"/>
      <c r="Z411" s="17"/>
      <c r="AA411" s="16"/>
      <c r="AB411" s="17"/>
      <c r="AC411" s="17"/>
      <c r="AD411" s="17"/>
      <c r="AE411" s="17"/>
      <c r="AF411" s="17"/>
      <c r="AG411" s="17"/>
      <c r="AH411" s="17"/>
      <c r="AI411" s="16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</row>
    <row r="412" spans="1:176">
      <c r="A412" s="16"/>
      <c r="B412" s="17"/>
      <c r="C412" s="17"/>
      <c r="D412" s="17"/>
      <c r="E412" s="17"/>
      <c r="F412" s="17"/>
      <c r="G412" s="17"/>
      <c r="H412" s="17"/>
      <c r="I412" s="16"/>
      <c r="J412" s="17"/>
      <c r="K412" s="17"/>
      <c r="L412" s="17"/>
      <c r="M412" s="17"/>
      <c r="N412" s="16"/>
      <c r="O412" s="17"/>
      <c r="P412" s="17"/>
      <c r="Q412" s="17"/>
      <c r="R412" s="17"/>
      <c r="S412" s="17"/>
      <c r="T412" s="17"/>
      <c r="U412" s="17"/>
      <c r="V412" s="16"/>
      <c r="W412" s="17"/>
      <c r="X412" s="17"/>
      <c r="Y412" s="17"/>
      <c r="Z412" s="17"/>
      <c r="AA412" s="16"/>
      <c r="AB412" s="17"/>
      <c r="AC412" s="17"/>
      <c r="AD412" s="17"/>
      <c r="AE412" s="17"/>
      <c r="AF412" s="17"/>
      <c r="AG412" s="17"/>
      <c r="AH412" s="17"/>
      <c r="AI412" s="16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</row>
    <row r="413" spans="1:176">
      <c r="A413" s="16"/>
      <c r="B413" s="17"/>
      <c r="C413" s="17"/>
      <c r="D413" s="17"/>
      <c r="E413" s="17"/>
      <c r="F413" s="17"/>
      <c r="G413" s="17"/>
      <c r="H413" s="17"/>
      <c r="I413" s="16"/>
      <c r="J413" s="17"/>
      <c r="K413" s="17"/>
      <c r="L413" s="17"/>
      <c r="M413" s="17"/>
      <c r="N413" s="16"/>
      <c r="O413" s="17"/>
      <c r="P413" s="17"/>
      <c r="Q413" s="17"/>
      <c r="R413" s="17"/>
      <c r="S413" s="17"/>
      <c r="T413" s="17"/>
      <c r="U413" s="17"/>
      <c r="V413" s="16"/>
      <c r="W413" s="17"/>
      <c r="X413" s="17"/>
      <c r="Y413" s="17"/>
      <c r="Z413" s="17"/>
      <c r="AA413" s="16"/>
      <c r="AB413" s="17"/>
      <c r="AC413" s="17"/>
      <c r="AD413" s="17"/>
      <c r="AE413" s="17"/>
      <c r="AF413" s="17"/>
      <c r="AG413" s="17"/>
      <c r="AH413" s="17"/>
      <c r="AI413" s="16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</row>
    <row r="414" spans="1:176">
      <c r="A414" s="16"/>
      <c r="B414" s="17"/>
      <c r="C414" s="17"/>
      <c r="D414" s="17"/>
      <c r="E414" s="17"/>
      <c r="F414" s="17"/>
      <c r="G414" s="17"/>
      <c r="H414" s="17"/>
      <c r="I414" s="16"/>
      <c r="J414" s="17"/>
      <c r="K414" s="17"/>
      <c r="L414" s="17"/>
      <c r="M414" s="17"/>
      <c r="N414" s="16"/>
      <c r="O414" s="17"/>
      <c r="P414" s="17"/>
      <c r="Q414" s="17"/>
      <c r="R414" s="17"/>
      <c r="S414" s="17"/>
      <c r="T414" s="17"/>
      <c r="U414" s="17"/>
      <c r="V414" s="16"/>
      <c r="W414" s="17"/>
      <c r="X414" s="17"/>
      <c r="Y414" s="17"/>
      <c r="Z414" s="17"/>
      <c r="AA414" s="16"/>
      <c r="AB414" s="17"/>
      <c r="AC414" s="17"/>
      <c r="AD414" s="17"/>
      <c r="AE414" s="17"/>
      <c r="AF414" s="17"/>
      <c r="AG414" s="17"/>
      <c r="AH414" s="17"/>
      <c r="AI414" s="16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</row>
    <row r="415" spans="1:176">
      <c r="A415" s="16"/>
      <c r="B415" s="17"/>
      <c r="C415" s="17"/>
      <c r="D415" s="17"/>
      <c r="E415" s="17"/>
      <c r="F415" s="17"/>
      <c r="G415" s="17"/>
      <c r="H415" s="17"/>
      <c r="I415" s="16"/>
      <c r="J415" s="17"/>
      <c r="K415" s="17"/>
      <c r="L415" s="17"/>
      <c r="M415" s="17"/>
      <c r="N415" s="16"/>
      <c r="O415" s="17"/>
      <c r="P415" s="17"/>
      <c r="Q415" s="17"/>
      <c r="R415" s="17"/>
      <c r="S415" s="17"/>
      <c r="T415" s="17"/>
      <c r="U415" s="17"/>
      <c r="V415" s="16"/>
      <c r="W415" s="17"/>
      <c r="X415" s="17"/>
      <c r="Y415" s="17"/>
      <c r="Z415" s="17"/>
      <c r="AA415" s="16"/>
      <c r="AB415" s="17"/>
      <c r="AC415" s="17"/>
      <c r="AD415" s="17"/>
      <c r="AE415" s="17"/>
      <c r="AF415" s="17"/>
      <c r="AG415" s="17"/>
      <c r="AH415" s="17"/>
      <c r="AI415" s="16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</row>
    <row r="416" spans="1:176">
      <c r="A416" s="16"/>
      <c r="B416" s="17"/>
      <c r="C416" s="17"/>
      <c r="D416" s="17"/>
      <c r="E416" s="17"/>
      <c r="F416" s="17"/>
      <c r="G416" s="17"/>
      <c r="H416" s="17"/>
      <c r="I416" s="16"/>
      <c r="J416" s="17"/>
      <c r="K416" s="17"/>
      <c r="L416" s="17"/>
      <c r="M416" s="17"/>
      <c r="N416" s="16"/>
      <c r="O416" s="17"/>
      <c r="P416" s="17"/>
      <c r="Q416" s="17"/>
      <c r="R416" s="17"/>
      <c r="S416" s="17"/>
      <c r="T416" s="17"/>
      <c r="U416" s="17"/>
      <c r="V416" s="16"/>
      <c r="W416" s="17"/>
      <c r="X416" s="17"/>
      <c r="Y416" s="17"/>
      <c r="Z416" s="17"/>
      <c r="AA416" s="16"/>
      <c r="AB416" s="17"/>
      <c r="AC416" s="17"/>
      <c r="AD416" s="17"/>
      <c r="AE416" s="17"/>
      <c r="AF416" s="17"/>
      <c r="AG416" s="17"/>
      <c r="AH416" s="17"/>
      <c r="AI416" s="16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</row>
    <row r="417" spans="1:176" s="340" customFormat="1">
      <c r="A417" s="16"/>
      <c r="B417" s="17"/>
      <c r="C417" s="17"/>
      <c r="D417" s="17"/>
      <c r="E417" s="17"/>
      <c r="F417" s="17"/>
      <c r="G417" s="17"/>
      <c r="H417" s="17"/>
      <c r="I417" s="16"/>
      <c r="J417" s="17"/>
      <c r="K417" s="17"/>
      <c r="L417" s="17"/>
      <c r="M417" s="17"/>
      <c r="N417" s="16"/>
      <c r="O417" s="17"/>
      <c r="P417" s="17"/>
      <c r="Q417" s="17"/>
      <c r="R417" s="17"/>
      <c r="S417" s="17"/>
      <c r="T417" s="17"/>
      <c r="U417" s="17"/>
      <c r="V417" s="16"/>
      <c r="W417" s="17"/>
      <c r="X417" s="17"/>
      <c r="Y417" s="17"/>
      <c r="Z417" s="17"/>
      <c r="AA417" s="16"/>
      <c r="AB417" s="17"/>
      <c r="AC417" s="17"/>
      <c r="AD417" s="17"/>
      <c r="AE417" s="17"/>
      <c r="AF417" s="17"/>
      <c r="AG417" s="17"/>
      <c r="AH417" s="17"/>
      <c r="AI417" s="16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</row>
    <row r="418" spans="1:176">
      <c r="A418" s="16"/>
      <c r="B418" s="17"/>
      <c r="C418" s="17"/>
      <c r="D418" s="17"/>
      <c r="E418" s="17"/>
      <c r="F418" s="17"/>
      <c r="G418" s="17"/>
      <c r="H418" s="17"/>
      <c r="I418" s="16"/>
      <c r="J418" s="17"/>
      <c r="K418" s="17"/>
      <c r="L418" s="17"/>
      <c r="M418" s="17"/>
      <c r="N418" s="16"/>
      <c r="O418" s="17"/>
      <c r="P418" s="17"/>
      <c r="Q418" s="17"/>
      <c r="R418" s="17"/>
      <c r="S418" s="17"/>
      <c r="T418" s="17"/>
      <c r="U418" s="17"/>
      <c r="V418" s="16"/>
      <c r="W418" s="17"/>
      <c r="X418" s="17"/>
      <c r="Y418" s="17"/>
      <c r="Z418" s="17"/>
      <c r="AA418" s="16"/>
      <c r="AB418" s="17"/>
      <c r="AC418" s="17"/>
      <c r="AD418" s="17"/>
      <c r="AE418" s="17"/>
      <c r="AF418" s="17"/>
      <c r="AG418" s="17"/>
      <c r="AH418" s="17"/>
      <c r="AI418" s="16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</row>
    <row r="419" spans="1:176">
      <c r="A419" s="16"/>
      <c r="B419" s="17"/>
      <c r="C419" s="17"/>
      <c r="D419" s="17"/>
      <c r="E419" s="17"/>
      <c r="F419" s="17"/>
      <c r="G419" s="17"/>
      <c r="H419" s="17"/>
      <c r="I419" s="16"/>
      <c r="J419" s="17"/>
      <c r="K419" s="17"/>
      <c r="L419" s="17"/>
      <c r="M419" s="17"/>
      <c r="N419" s="16"/>
      <c r="O419" s="17"/>
      <c r="P419" s="17"/>
      <c r="Q419" s="17"/>
      <c r="R419" s="17"/>
      <c r="S419" s="17"/>
      <c r="T419" s="17"/>
      <c r="U419" s="17"/>
      <c r="V419" s="16"/>
      <c r="W419" s="17"/>
      <c r="X419" s="17"/>
      <c r="Y419" s="17"/>
      <c r="Z419" s="17"/>
      <c r="AA419" s="16"/>
      <c r="AB419" s="17"/>
      <c r="AC419" s="17"/>
      <c r="AD419" s="17"/>
      <c r="AE419" s="17"/>
      <c r="AF419" s="17"/>
      <c r="AG419" s="17"/>
      <c r="AH419" s="17"/>
      <c r="AI419" s="16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</row>
    <row r="420" spans="1:176">
      <c r="A420" s="16"/>
      <c r="B420" s="17"/>
      <c r="C420" s="17"/>
      <c r="D420" s="17"/>
      <c r="E420" s="17"/>
      <c r="F420" s="17"/>
      <c r="G420" s="17"/>
      <c r="H420" s="17"/>
      <c r="I420" s="16"/>
      <c r="J420" s="17"/>
      <c r="K420" s="17"/>
      <c r="L420" s="17"/>
      <c r="M420" s="17"/>
      <c r="N420" s="16"/>
      <c r="O420" s="17"/>
      <c r="P420" s="17"/>
      <c r="Q420" s="17"/>
      <c r="R420" s="17"/>
      <c r="S420" s="17"/>
      <c r="T420" s="17"/>
      <c r="U420" s="17"/>
      <c r="V420" s="16"/>
      <c r="W420" s="17"/>
      <c r="X420" s="17"/>
      <c r="Y420" s="17"/>
      <c r="Z420" s="17"/>
      <c r="AA420" s="16"/>
      <c r="AB420" s="17"/>
      <c r="AC420" s="17"/>
      <c r="AD420" s="17"/>
      <c r="AE420" s="17"/>
      <c r="AF420" s="17"/>
      <c r="AG420" s="17"/>
      <c r="AH420" s="17"/>
      <c r="AI420" s="16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</row>
    <row r="421" spans="1:176">
      <c r="A421" s="16"/>
      <c r="B421" s="17"/>
      <c r="C421" s="17"/>
      <c r="D421" s="17"/>
      <c r="E421" s="17"/>
      <c r="F421" s="17"/>
      <c r="G421" s="17"/>
      <c r="H421" s="17"/>
      <c r="I421" s="16"/>
      <c r="J421" s="17"/>
      <c r="K421" s="17"/>
      <c r="L421" s="17"/>
      <c r="M421" s="17"/>
      <c r="N421" s="16"/>
      <c r="O421" s="17"/>
      <c r="P421" s="17"/>
      <c r="Q421" s="17"/>
      <c r="R421" s="17"/>
      <c r="S421" s="17"/>
      <c r="T421" s="17"/>
      <c r="U421" s="17"/>
      <c r="V421" s="16"/>
      <c r="W421" s="17"/>
      <c r="X421" s="17"/>
      <c r="Y421" s="17"/>
      <c r="Z421" s="17"/>
      <c r="AA421" s="16"/>
      <c r="AB421" s="17"/>
      <c r="AC421" s="17"/>
      <c r="AD421" s="17"/>
      <c r="AE421" s="17"/>
      <c r="AF421" s="17"/>
      <c r="AG421" s="17"/>
      <c r="AH421" s="17"/>
      <c r="AI421" s="16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</row>
    <row r="422" spans="1:176">
      <c r="A422" s="16"/>
      <c r="B422" s="17"/>
      <c r="C422" s="17"/>
      <c r="D422" s="17"/>
      <c r="E422" s="17"/>
      <c r="F422" s="17"/>
      <c r="G422" s="17"/>
      <c r="H422" s="17"/>
      <c r="I422" s="16"/>
      <c r="J422" s="17"/>
      <c r="K422" s="17"/>
      <c r="L422" s="17"/>
      <c r="M422" s="17"/>
      <c r="N422" s="16"/>
      <c r="O422" s="17"/>
      <c r="P422" s="17"/>
      <c r="Q422" s="17"/>
      <c r="R422" s="17"/>
      <c r="S422" s="17"/>
      <c r="T422" s="17"/>
      <c r="U422" s="17"/>
      <c r="V422" s="16"/>
      <c r="W422" s="17"/>
      <c r="X422" s="17"/>
      <c r="Y422" s="17"/>
      <c r="Z422" s="17"/>
      <c r="AA422" s="16"/>
      <c r="AB422" s="17"/>
      <c r="AC422" s="17"/>
      <c r="AD422" s="17"/>
      <c r="AE422" s="17"/>
      <c r="AF422" s="17"/>
      <c r="AG422" s="17"/>
      <c r="AH422" s="17"/>
      <c r="AI422" s="16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</row>
    <row r="423" spans="1:176">
      <c r="A423" s="16"/>
      <c r="B423" s="17"/>
      <c r="C423" s="17"/>
      <c r="D423" s="17"/>
      <c r="E423" s="17"/>
      <c r="F423" s="17"/>
      <c r="G423" s="17"/>
      <c r="H423" s="17"/>
      <c r="I423" s="16"/>
      <c r="J423" s="17"/>
      <c r="K423" s="17"/>
      <c r="L423" s="17"/>
      <c r="M423" s="17"/>
      <c r="N423" s="16"/>
      <c r="O423" s="17"/>
      <c r="P423" s="17"/>
      <c r="Q423" s="17"/>
      <c r="R423" s="17"/>
      <c r="S423" s="17"/>
      <c r="T423" s="17"/>
      <c r="U423" s="17"/>
      <c r="V423" s="16"/>
      <c r="W423" s="17"/>
      <c r="X423" s="17"/>
      <c r="Y423" s="17"/>
      <c r="Z423" s="17"/>
      <c r="AA423" s="16"/>
      <c r="AB423" s="17"/>
      <c r="AC423" s="17"/>
      <c r="AD423" s="17"/>
      <c r="AE423" s="17"/>
      <c r="AF423" s="17"/>
      <c r="AG423" s="17"/>
      <c r="AH423" s="17"/>
      <c r="AI423" s="16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</row>
    <row r="424" spans="1:176" s="340" customFormat="1">
      <c r="A424" s="16"/>
      <c r="B424" s="17"/>
      <c r="C424" s="17"/>
      <c r="D424" s="17"/>
      <c r="E424" s="17"/>
      <c r="F424" s="17"/>
      <c r="G424" s="17"/>
      <c r="H424" s="17"/>
      <c r="I424" s="16"/>
      <c r="J424" s="17"/>
      <c r="K424" s="17"/>
      <c r="L424" s="17"/>
      <c r="M424" s="17"/>
      <c r="N424" s="16"/>
      <c r="O424" s="17"/>
      <c r="P424" s="17"/>
      <c r="Q424" s="17"/>
      <c r="R424" s="17"/>
      <c r="S424" s="17"/>
      <c r="T424" s="17"/>
      <c r="U424" s="17"/>
      <c r="V424" s="16"/>
      <c r="W424" s="17"/>
      <c r="X424" s="17"/>
      <c r="Y424" s="17"/>
      <c r="Z424" s="17"/>
      <c r="AA424" s="16"/>
      <c r="AB424" s="17"/>
      <c r="AC424" s="17"/>
      <c r="AD424" s="17"/>
      <c r="AE424" s="17"/>
      <c r="AF424" s="17"/>
      <c r="AG424" s="17"/>
      <c r="AH424" s="17"/>
      <c r="AI424" s="16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</row>
    <row r="425" spans="1:176">
      <c r="A425" s="16"/>
      <c r="B425" s="17"/>
      <c r="C425" s="17"/>
      <c r="D425" s="17"/>
      <c r="E425" s="17"/>
      <c r="F425" s="17"/>
      <c r="G425" s="17"/>
      <c r="H425" s="17"/>
      <c r="I425" s="16"/>
      <c r="J425" s="17"/>
      <c r="K425" s="17"/>
      <c r="L425" s="17"/>
      <c r="M425" s="17"/>
      <c r="N425" s="16"/>
      <c r="O425" s="17"/>
      <c r="P425" s="17"/>
      <c r="Q425" s="17"/>
      <c r="R425" s="17"/>
      <c r="S425" s="17"/>
      <c r="T425" s="17"/>
      <c r="U425" s="17"/>
      <c r="V425" s="16"/>
      <c r="W425" s="17"/>
      <c r="X425" s="17"/>
      <c r="Y425" s="17"/>
      <c r="Z425" s="17"/>
      <c r="AA425" s="16"/>
      <c r="AB425" s="17"/>
      <c r="AC425" s="17"/>
      <c r="AD425" s="17"/>
      <c r="AE425" s="17"/>
      <c r="AF425" s="17"/>
      <c r="AG425" s="17"/>
      <c r="AH425" s="17"/>
      <c r="AI425" s="16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</row>
    <row r="426" spans="1:176">
      <c r="A426" s="16"/>
      <c r="B426" s="17"/>
      <c r="C426" s="17"/>
      <c r="D426" s="17"/>
      <c r="E426" s="17"/>
      <c r="F426" s="17"/>
      <c r="G426" s="17"/>
      <c r="H426" s="17"/>
      <c r="I426" s="16"/>
      <c r="J426" s="17"/>
      <c r="K426" s="17"/>
      <c r="L426" s="17"/>
      <c r="M426" s="17"/>
      <c r="N426" s="16"/>
      <c r="O426" s="17"/>
      <c r="P426" s="17"/>
      <c r="Q426" s="17"/>
      <c r="R426" s="17"/>
      <c r="S426" s="17"/>
      <c r="T426" s="17"/>
      <c r="U426" s="17"/>
      <c r="V426" s="16"/>
      <c r="W426" s="17"/>
      <c r="X426" s="17"/>
      <c r="Y426" s="17"/>
      <c r="Z426" s="17"/>
      <c r="AA426" s="16"/>
      <c r="AB426" s="17"/>
      <c r="AC426" s="17"/>
      <c r="AD426" s="17"/>
      <c r="AE426" s="17"/>
      <c r="AF426" s="17"/>
      <c r="AG426" s="17"/>
      <c r="AH426" s="17"/>
      <c r="AI426" s="16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</row>
    <row r="427" spans="1:176">
      <c r="A427" s="16"/>
      <c r="B427" s="17"/>
      <c r="C427" s="17"/>
      <c r="D427" s="17"/>
      <c r="E427" s="17"/>
      <c r="F427" s="17"/>
      <c r="G427" s="17"/>
      <c r="H427" s="17"/>
      <c r="I427" s="16"/>
      <c r="J427" s="17"/>
      <c r="K427" s="17"/>
      <c r="L427" s="17"/>
      <c r="M427" s="17"/>
      <c r="N427" s="16"/>
      <c r="O427" s="17"/>
      <c r="P427" s="17"/>
      <c r="Q427" s="17"/>
      <c r="R427" s="17"/>
      <c r="S427" s="17"/>
      <c r="T427" s="17"/>
      <c r="U427" s="17"/>
      <c r="V427" s="16"/>
      <c r="W427" s="17"/>
      <c r="X427" s="17"/>
      <c r="Y427" s="17"/>
      <c r="Z427" s="17"/>
      <c r="AA427" s="16"/>
      <c r="AB427" s="17"/>
      <c r="AC427" s="17"/>
      <c r="AD427" s="17"/>
      <c r="AE427" s="17"/>
      <c r="AF427" s="17"/>
      <c r="AG427" s="17"/>
      <c r="AH427" s="17"/>
      <c r="AI427" s="16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</row>
    <row r="428" spans="1:176">
      <c r="A428" s="16"/>
      <c r="B428" s="17"/>
      <c r="C428" s="17"/>
      <c r="D428" s="17"/>
      <c r="E428" s="17"/>
      <c r="F428" s="17"/>
      <c r="G428" s="17"/>
      <c r="H428" s="17"/>
      <c r="I428" s="16"/>
      <c r="J428" s="17"/>
      <c r="K428" s="17"/>
      <c r="L428" s="17"/>
      <c r="M428" s="17"/>
      <c r="N428" s="16"/>
      <c r="O428" s="17"/>
      <c r="P428" s="17"/>
      <c r="Q428" s="17"/>
      <c r="R428" s="17"/>
      <c r="S428" s="17"/>
      <c r="T428" s="17"/>
      <c r="U428" s="17"/>
      <c r="V428" s="16"/>
      <c r="W428" s="17"/>
      <c r="X428" s="17"/>
      <c r="Y428" s="17"/>
      <c r="Z428" s="17"/>
      <c r="AA428" s="16"/>
      <c r="AB428" s="17"/>
      <c r="AC428" s="17"/>
      <c r="AD428" s="17"/>
      <c r="AE428" s="17"/>
      <c r="AF428" s="17"/>
      <c r="AG428" s="17"/>
      <c r="AH428" s="17"/>
      <c r="AI428" s="16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</row>
    <row r="429" spans="1:176">
      <c r="A429" s="16"/>
      <c r="B429" s="17"/>
      <c r="C429" s="17"/>
      <c r="D429" s="17"/>
      <c r="E429" s="17"/>
      <c r="F429" s="17"/>
      <c r="G429" s="17"/>
      <c r="H429" s="17"/>
      <c r="I429" s="16"/>
      <c r="J429" s="17"/>
      <c r="K429" s="17"/>
      <c r="L429" s="17"/>
      <c r="M429" s="17"/>
      <c r="N429" s="16"/>
      <c r="O429" s="17"/>
      <c r="P429" s="17"/>
      <c r="Q429" s="17"/>
      <c r="R429" s="17"/>
      <c r="S429" s="17"/>
      <c r="T429" s="17"/>
      <c r="U429" s="17"/>
      <c r="V429" s="16"/>
      <c r="W429" s="17"/>
      <c r="X429" s="17"/>
      <c r="Y429" s="17"/>
      <c r="Z429" s="17"/>
      <c r="AA429" s="16"/>
      <c r="AB429" s="17"/>
      <c r="AC429" s="17"/>
      <c r="AD429" s="17"/>
      <c r="AE429" s="17"/>
      <c r="AF429" s="17"/>
      <c r="AG429" s="17"/>
      <c r="AH429" s="17"/>
      <c r="AI429" s="16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</row>
    <row r="430" spans="1:176" s="340" customFormat="1">
      <c r="A430" s="16"/>
      <c r="B430" s="17"/>
      <c r="C430" s="17"/>
      <c r="D430" s="17"/>
      <c r="E430" s="17"/>
      <c r="F430" s="17"/>
      <c r="G430" s="17"/>
      <c r="H430" s="17"/>
      <c r="I430" s="16"/>
      <c r="J430" s="17"/>
      <c r="K430" s="17"/>
      <c r="L430" s="17"/>
      <c r="M430" s="17"/>
      <c r="N430" s="16"/>
      <c r="O430" s="17"/>
      <c r="P430" s="17"/>
      <c r="Q430" s="17"/>
      <c r="R430" s="17"/>
      <c r="S430" s="17"/>
      <c r="T430" s="17"/>
      <c r="U430" s="17"/>
      <c r="V430" s="16"/>
      <c r="W430" s="17"/>
      <c r="X430" s="17"/>
      <c r="Y430" s="17"/>
      <c r="Z430" s="17"/>
      <c r="AA430" s="16"/>
      <c r="AB430" s="17"/>
      <c r="AC430" s="17"/>
      <c r="AD430" s="17"/>
      <c r="AE430" s="17"/>
      <c r="AF430" s="17"/>
      <c r="AG430" s="17"/>
      <c r="AH430" s="17"/>
      <c r="AI430" s="16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</row>
    <row r="431" spans="1:176">
      <c r="A431" s="16"/>
      <c r="B431" s="17"/>
      <c r="C431" s="17"/>
      <c r="D431" s="17"/>
      <c r="E431" s="17"/>
      <c r="F431" s="17"/>
      <c r="G431" s="17"/>
      <c r="H431" s="17"/>
      <c r="I431" s="16"/>
      <c r="J431" s="17"/>
      <c r="K431" s="17"/>
      <c r="L431" s="17"/>
      <c r="M431" s="17"/>
      <c r="N431" s="16"/>
      <c r="O431" s="17"/>
      <c r="P431" s="17"/>
      <c r="Q431" s="17"/>
      <c r="R431" s="17"/>
      <c r="S431" s="17"/>
      <c r="T431" s="17"/>
      <c r="U431" s="17"/>
      <c r="V431" s="16"/>
      <c r="W431" s="17"/>
      <c r="X431" s="17"/>
      <c r="Y431" s="17"/>
      <c r="Z431" s="17"/>
      <c r="AA431" s="16"/>
      <c r="AB431" s="17"/>
      <c r="AC431" s="17"/>
      <c r="AD431" s="17"/>
      <c r="AE431" s="17"/>
      <c r="AF431" s="17"/>
      <c r="AG431" s="17"/>
      <c r="AH431" s="17"/>
      <c r="AI431" s="16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</row>
    <row r="432" spans="1:176">
      <c r="A432" s="16"/>
      <c r="B432" s="17"/>
      <c r="C432" s="17"/>
      <c r="D432" s="17"/>
      <c r="E432" s="17"/>
      <c r="F432" s="17"/>
      <c r="G432" s="17"/>
      <c r="H432" s="17"/>
      <c r="I432" s="16"/>
      <c r="J432" s="17"/>
      <c r="K432" s="17"/>
      <c r="L432" s="17"/>
      <c r="M432" s="17"/>
      <c r="N432" s="16"/>
      <c r="O432" s="17"/>
      <c r="P432" s="17"/>
      <c r="Q432" s="17"/>
      <c r="R432" s="17"/>
      <c r="S432" s="17"/>
      <c r="T432" s="17"/>
      <c r="U432" s="17"/>
      <c r="V432" s="16"/>
      <c r="W432" s="17"/>
      <c r="X432" s="17"/>
      <c r="Y432" s="17"/>
      <c r="Z432" s="17"/>
      <c r="AA432" s="16"/>
      <c r="AB432" s="17"/>
      <c r="AC432" s="17"/>
      <c r="AD432" s="17"/>
      <c r="AE432" s="17"/>
      <c r="AF432" s="17"/>
      <c r="AG432" s="17"/>
      <c r="AH432" s="17"/>
      <c r="AI432" s="16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</row>
    <row r="433" spans="1:176">
      <c r="A433" s="16"/>
      <c r="B433" s="17"/>
      <c r="C433" s="17"/>
      <c r="D433" s="17"/>
      <c r="E433" s="17"/>
      <c r="F433" s="17"/>
      <c r="G433" s="17"/>
      <c r="H433" s="17"/>
      <c r="I433" s="16"/>
      <c r="J433" s="17"/>
      <c r="K433" s="17"/>
      <c r="L433" s="17"/>
      <c r="M433" s="17"/>
      <c r="N433" s="16"/>
      <c r="O433" s="17"/>
      <c r="P433" s="17"/>
      <c r="Q433" s="17"/>
      <c r="R433" s="17"/>
      <c r="S433" s="17"/>
      <c r="T433" s="17"/>
      <c r="U433" s="17"/>
      <c r="V433" s="16"/>
      <c r="W433" s="17"/>
      <c r="X433" s="17"/>
      <c r="Y433" s="17"/>
      <c r="Z433" s="17"/>
      <c r="AA433" s="16"/>
      <c r="AB433" s="17"/>
      <c r="AC433" s="17"/>
      <c r="AD433" s="17"/>
      <c r="AE433" s="17"/>
      <c r="AF433" s="17"/>
      <c r="AG433" s="17"/>
      <c r="AH433" s="17"/>
      <c r="AI433" s="16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</row>
    <row r="434" spans="1:176">
      <c r="A434" s="16"/>
      <c r="B434" s="17"/>
      <c r="C434" s="17"/>
      <c r="D434" s="17"/>
      <c r="E434" s="17"/>
      <c r="F434" s="17"/>
      <c r="G434" s="17"/>
      <c r="H434" s="17"/>
      <c r="I434" s="16"/>
      <c r="J434" s="17"/>
      <c r="K434" s="17"/>
      <c r="L434" s="17"/>
      <c r="M434" s="17"/>
      <c r="N434" s="16"/>
      <c r="O434" s="17"/>
      <c r="P434" s="17"/>
      <c r="Q434" s="17"/>
      <c r="R434" s="17"/>
      <c r="S434" s="17"/>
      <c r="T434" s="17"/>
      <c r="U434" s="17"/>
      <c r="V434" s="16"/>
      <c r="W434" s="17"/>
      <c r="X434" s="17"/>
      <c r="Y434" s="17"/>
      <c r="Z434" s="17"/>
      <c r="AA434" s="16"/>
      <c r="AB434" s="17"/>
      <c r="AC434" s="17"/>
      <c r="AD434" s="17"/>
      <c r="AE434" s="17"/>
      <c r="AF434" s="17"/>
      <c r="AG434" s="17"/>
      <c r="AH434" s="17"/>
      <c r="AI434" s="16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</row>
    <row r="435" spans="1:176">
      <c r="A435" s="16"/>
      <c r="B435" s="17"/>
      <c r="C435" s="17"/>
      <c r="D435" s="17"/>
      <c r="E435" s="17"/>
      <c r="F435" s="17"/>
      <c r="G435" s="17"/>
      <c r="H435" s="17"/>
      <c r="I435" s="16"/>
      <c r="J435" s="17"/>
      <c r="K435" s="17"/>
      <c r="L435" s="17"/>
      <c r="M435" s="17"/>
      <c r="N435" s="16"/>
      <c r="O435" s="17"/>
      <c r="P435" s="17"/>
      <c r="Q435" s="17"/>
      <c r="R435" s="17"/>
      <c r="S435" s="17"/>
      <c r="T435" s="17"/>
      <c r="U435" s="17"/>
      <c r="V435" s="16"/>
      <c r="W435" s="17"/>
      <c r="X435" s="17"/>
      <c r="Y435" s="17"/>
      <c r="Z435" s="17"/>
      <c r="AA435" s="16"/>
      <c r="AB435" s="17"/>
      <c r="AC435" s="17"/>
      <c r="AD435" s="17"/>
      <c r="AE435" s="17"/>
      <c r="AF435" s="17"/>
      <c r="AG435" s="17"/>
      <c r="AH435" s="17"/>
      <c r="AI435" s="16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</row>
    <row r="436" spans="1:176" s="340" customFormat="1">
      <c r="A436" s="16"/>
      <c r="B436" s="17"/>
      <c r="C436" s="17"/>
      <c r="D436" s="17"/>
      <c r="E436" s="17"/>
      <c r="F436" s="17"/>
      <c r="G436" s="17"/>
      <c r="H436" s="17"/>
      <c r="I436" s="16"/>
      <c r="J436" s="17"/>
      <c r="K436" s="17"/>
      <c r="L436" s="17"/>
      <c r="M436" s="17"/>
      <c r="N436" s="16"/>
      <c r="O436" s="17"/>
      <c r="P436" s="17"/>
      <c r="Q436" s="17"/>
      <c r="R436" s="17"/>
      <c r="S436" s="17"/>
      <c r="T436" s="17"/>
      <c r="U436" s="17"/>
      <c r="V436" s="16"/>
      <c r="W436" s="17"/>
      <c r="X436" s="17"/>
      <c r="Y436" s="17"/>
      <c r="Z436" s="17"/>
      <c r="AA436" s="16"/>
      <c r="AB436" s="17"/>
      <c r="AC436" s="17"/>
      <c r="AD436" s="17"/>
      <c r="AE436" s="17"/>
      <c r="AF436" s="17"/>
      <c r="AG436" s="17"/>
      <c r="AH436" s="17"/>
      <c r="AI436" s="16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</row>
    <row r="437" spans="1:176">
      <c r="A437" s="16"/>
      <c r="B437" s="17"/>
      <c r="C437" s="17"/>
      <c r="D437" s="17"/>
      <c r="E437" s="17"/>
      <c r="F437" s="17"/>
      <c r="G437" s="17"/>
      <c r="H437" s="17"/>
      <c r="I437" s="16"/>
      <c r="J437" s="17"/>
      <c r="K437" s="17"/>
      <c r="L437" s="17"/>
      <c r="M437" s="17"/>
      <c r="N437" s="16"/>
      <c r="O437" s="17"/>
      <c r="P437" s="17"/>
      <c r="Q437" s="17"/>
      <c r="R437" s="17"/>
      <c r="S437" s="17"/>
      <c r="T437" s="17"/>
      <c r="U437" s="17"/>
      <c r="V437" s="16"/>
      <c r="W437" s="17"/>
      <c r="X437" s="17"/>
      <c r="Y437" s="17"/>
      <c r="Z437" s="17"/>
      <c r="AA437" s="16"/>
      <c r="AB437" s="17"/>
      <c r="AC437" s="17"/>
      <c r="AD437" s="17"/>
      <c r="AE437" s="17"/>
      <c r="AF437" s="17"/>
      <c r="AG437" s="17"/>
      <c r="AH437" s="17"/>
      <c r="AI437" s="16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</row>
    <row r="438" spans="1:176">
      <c r="A438" s="16"/>
      <c r="B438" s="17"/>
      <c r="C438" s="17"/>
      <c r="D438" s="17"/>
      <c r="E438" s="17"/>
      <c r="F438" s="17"/>
      <c r="G438" s="17"/>
      <c r="H438" s="17"/>
      <c r="I438" s="16"/>
      <c r="J438" s="17"/>
      <c r="K438" s="17"/>
      <c r="L438" s="17"/>
      <c r="M438" s="17"/>
      <c r="N438" s="16"/>
      <c r="O438" s="17"/>
      <c r="P438" s="17"/>
      <c r="Q438" s="17"/>
      <c r="R438" s="17"/>
      <c r="S438" s="17"/>
      <c r="T438" s="17"/>
      <c r="U438" s="17"/>
      <c r="V438" s="16"/>
      <c r="W438" s="17"/>
      <c r="X438" s="17"/>
      <c r="Y438" s="17"/>
      <c r="Z438" s="17"/>
      <c r="AA438" s="16"/>
      <c r="AB438" s="17"/>
      <c r="AC438" s="17"/>
      <c r="AD438" s="17"/>
      <c r="AE438" s="17"/>
      <c r="AF438" s="17"/>
      <c r="AG438" s="17"/>
      <c r="AH438" s="17"/>
      <c r="AI438" s="16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</row>
    <row r="439" spans="1:176">
      <c r="A439" s="16"/>
      <c r="B439" s="17"/>
      <c r="C439" s="17"/>
      <c r="D439" s="17"/>
      <c r="E439" s="17"/>
      <c r="F439" s="17"/>
      <c r="G439" s="17"/>
      <c r="H439" s="17"/>
      <c r="I439" s="16"/>
      <c r="J439" s="17"/>
      <c r="K439" s="17"/>
      <c r="L439" s="17"/>
      <c r="M439" s="17"/>
      <c r="N439" s="16"/>
      <c r="O439" s="17"/>
      <c r="P439" s="17"/>
      <c r="Q439" s="17"/>
      <c r="R439" s="17"/>
      <c r="S439" s="17"/>
      <c r="T439" s="17"/>
      <c r="U439" s="17"/>
      <c r="V439" s="16"/>
      <c r="W439" s="17"/>
      <c r="X439" s="17"/>
      <c r="Y439" s="17"/>
      <c r="Z439" s="17"/>
      <c r="AA439" s="16"/>
      <c r="AB439" s="17"/>
      <c r="AC439" s="17"/>
      <c r="AD439" s="17"/>
      <c r="AE439" s="17"/>
      <c r="AF439" s="17"/>
      <c r="AG439" s="17"/>
      <c r="AH439" s="17"/>
      <c r="AI439" s="16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</row>
    <row r="440" spans="1:176">
      <c r="A440" s="16"/>
      <c r="B440" s="17"/>
      <c r="C440" s="17"/>
      <c r="D440" s="17"/>
      <c r="E440" s="17"/>
      <c r="F440" s="17"/>
      <c r="G440" s="17"/>
      <c r="H440" s="17"/>
      <c r="I440" s="16"/>
      <c r="J440" s="17"/>
      <c r="K440" s="17"/>
      <c r="L440" s="17"/>
      <c r="M440" s="17"/>
      <c r="N440" s="16"/>
      <c r="O440" s="17"/>
      <c r="P440" s="17"/>
      <c r="Q440" s="17"/>
      <c r="R440" s="17"/>
      <c r="S440" s="17"/>
      <c r="T440" s="17"/>
      <c r="U440" s="17"/>
      <c r="V440" s="16"/>
      <c r="W440" s="17"/>
      <c r="X440" s="17"/>
      <c r="Y440" s="17"/>
      <c r="Z440" s="17"/>
      <c r="AA440" s="16"/>
      <c r="AB440" s="17"/>
      <c r="AC440" s="17"/>
      <c r="AD440" s="17"/>
      <c r="AE440" s="17"/>
      <c r="AF440" s="17"/>
      <c r="AG440" s="17"/>
      <c r="AH440" s="17"/>
      <c r="AI440" s="16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</row>
    <row r="441" spans="1:176">
      <c r="A441" s="16"/>
      <c r="B441" s="17"/>
      <c r="C441" s="17"/>
      <c r="D441" s="17"/>
      <c r="E441" s="17"/>
      <c r="F441" s="17"/>
      <c r="G441" s="17"/>
      <c r="H441" s="17"/>
      <c r="I441" s="16"/>
      <c r="J441" s="17"/>
      <c r="K441" s="17"/>
      <c r="L441" s="17"/>
      <c r="M441" s="17"/>
      <c r="N441" s="16"/>
      <c r="O441" s="17"/>
      <c r="P441" s="17"/>
      <c r="Q441" s="17"/>
      <c r="R441" s="17"/>
      <c r="S441" s="17"/>
      <c r="T441" s="17"/>
      <c r="U441" s="17"/>
      <c r="V441" s="16"/>
      <c r="W441" s="17"/>
      <c r="X441" s="17"/>
      <c r="Y441" s="17"/>
      <c r="Z441" s="17"/>
      <c r="AA441" s="16"/>
      <c r="AB441" s="17"/>
      <c r="AC441" s="17"/>
      <c r="AD441" s="17"/>
      <c r="AE441" s="17"/>
      <c r="AF441" s="17"/>
      <c r="AG441" s="17"/>
      <c r="AH441" s="17"/>
      <c r="AI441" s="16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</row>
    <row r="442" spans="1:176" s="340" customFormat="1">
      <c r="A442" s="16"/>
      <c r="B442" s="17"/>
      <c r="C442" s="17"/>
      <c r="D442" s="17"/>
      <c r="E442" s="17"/>
      <c r="F442" s="17"/>
      <c r="G442" s="17"/>
      <c r="H442" s="17"/>
      <c r="I442" s="16"/>
      <c r="J442" s="17"/>
      <c r="K442" s="17"/>
      <c r="L442" s="17"/>
      <c r="M442" s="17"/>
      <c r="N442" s="16"/>
      <c r="O442" s="17"/>
      <c r="P442" s="17"/>
      <c r="Q442" s="17"/>
      <c r="R442" s="17"/>
      <c r="S442" s="17"/>
      <c r="T442" s="17"/>
      <c r="U442" s="17"/>
      <c r="V442" s="16"/>
      <c r="W442" s="17"/>
      <c r="X442" s="17"/>
      <c r="Y442" s="17"/>
      <c r="Z442" s="17"/>
      <c r="AA442" s="16"/>
      <c r="AB442" s="17"/>
      <c r="AC442" s="17"/>
      <c r="AD442" s="17"/>
      <c r="AE442" s="17"/>
      <c r="AF442" s="17"/>
      <c r="AG442" s="17"/>
      <c r="AH442" s="17"/>
      <c r="AI442" s="16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</row>
    <row r="443" spans="1:176">
      <c r="A443" s="16"/>
      <c r="B443" s="17"/>
      <c r="C443" s="17"/>
      <c r="D443" s="17"/>
      <c r="E443" s="17"/>
      <c r="F443" s="17"/>
      <c r="G443" s="17"/>
      <c r="H443" s="17"/>
      <c r="I443" s="16"/>
      <c r="J443" s="17"/>
      <c r="K443" s="17"/>
      <c r="L443" s="17"/>
      <c r="M443" s="17"/>
      <c r="N443" s="16"/>
      <c r="O443" s="17"/>
      <c r="P443" s="17"/>
      <c r="Q443" s="17"/>
      <c r="R443" s="17"/>
      <c r="S443" s="17"/>
      <c r="T443" s="17"/>
      <c r="U443" s="17"/>
      <c r="V443" s="16"/>
      <c r="W443" s="17"/>
      <c r="X443" s="17"/>
      <c r="Y443" s="17"/>
      <c r="Z443" s="17"/>
      <c r="AA443" s="16"/>
      <c r="AB443" s="17"/>
      <c r="AC443" s="17"/>
      <c r="AD443" s="17"/>
      <c r="AE443" s="17"/>
      <c r="AF443" s="17"/>
      <c r="AG443" s="17"/>
      <c r="AH443" s="17"/>
      <c r="AI443" s="16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</row>
    <row r="444" spans="1:176">
      <c r="A444" s="16"/>
      <c r="B444" s="17"/>
      <c r="C444" s="17"/>
      <c r="D444" s="17"/>
      <c r="E444" s="17"/>
      <c r="F444" s="17"/>
      <c r="G444" s="17"/>
      <c r="H444" s="17"/>
      <c r="I444" s="16"/>
      <c r="J444" s="17"/>
      <c r="K444" s="17"/>
      <c r="L444" s="17"/>
      <c r="M444" s="17"/>
      <c r="N444" s="16"/>
      <c r="O444" s="17"/>
      <c r="P444" s="17"/>
      <c r="Q444" s="17"/>
      <c r="R444" s="17"/>
      <c r="S444" s="17"/>
      <c r="T444" s="17"/>
      <c r="U444" s="17"/>
      <c r="V444" s="16"/>
      <c r="W444" s="17"/>
      <c r="X444" s="17"/>
      <c r="Y444" s="17"/>
      <c r="Z444" s="17"/>
      <c r="AA444" s="16"/>
      <c r="AB444" s="17"/>
      <c r="AC444" s="17"/>
      <c r="AD444" s="17"/>
      <c r="AE444" s="17"/>
      <c r="AF444" s="17"/>
      <c r="AG444" s="17"/>
      <c r="AH444" s="17"/>
      <c r="AI444" s="16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</row>
    <row r="445" spans="1:176">
      <c r="A445" s="16"/>
      <c r="B445" s="17"/>
      <c r="C445" s="17"/>
      <c r="D445" s="17"/>
      <c r="E445" s="17"/>
      <c r="F445" s="17"/>
      <c r="G445" s="17"/>
      <c r="H445" s="17"/>
      <c r="I445" s="16"/>
      <c r="J445" s="17"/>
      <c r="K445" s="17"/>
      <c r="L445" s="17"/>
      <c r="M445" s="17"/>
      <c r="N445" s="16"/>
      <c r="O445" s="17"/>
      <c r="P445" s="17"/>
      <c r="Q445" s="17"/>
      <c r="R445" s="17"/>
      <c r="S445" s="17"/>
      <c r="T445" s="17"/>
      <c r="U445" s="17"/>
      <c r="V445" s="16"/>
      <c r="W445" s="17"/>
      <c r="X445" s="17"/>
      <c r="Y445" s="17"/>
      <c r="Z445" s="17"/>
      <c r="AA445" s="16"/>
      <c r="AB445" s="17"/>
      <c r="AC445" s="17"/>
      <c r="AD445" s="17"/>
      <c r="AE445" s="17"/>
      <c r="AF445" s="17"/>
      <c r="AG445" s="17"/>
      <c r="AH445" s="17"/>
      <c r="AI445" s="16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</row>
    <row r="446" spans="1:176">
      <c r="A446" s="16"/>
      <c r="B446" s="17"/>
      <c r="C446" s="17"/>
      <c r="D446" s="17"/>
      <c r="E446" s="17"/>
      <c r="F446" s="17"/>
      <c r="G446" s="17"/>
      <c r="H446" s="17"/>
      <c r="I446" s="16"/>
      <c r="J446" s="17"/>
      <c r="K446" s="17"/>
      <c r="L446" s="17"/>
      <c r="M446" s="17"/>
      <c r="N446" s="16"/>
      <c r="O446" s="17"/>
      <c r="P446" s="17"/>
      <c r="Q446" s="17"/>
      <c r="R446" s="17"/>
      <c r="S446" s="17"/>
      <c r="T446" s="17"/>
      <c r="U446" s="17"/>
      <c r="V446" s="16"/>
      <c r="W446" s="17"/>
      <c r="X446" s="17"/>
      <c r="Y446" s="17"/>
      <c r="Z446" s="17"/>
      <c r="AA446" s="16"/>
      <c r="AB446" s="17"/>
      <c r="AC446" s="17"/>
      <c r="AD446" s="17"/>
      <c r="AE446" s="17"/>
      <c r="AF446" s="17"/>
      <c r="AG446" s="17"/>
      <c r="AH446" s="17"/>
      <c r="AI446" s="16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</row>
    <row r="447" spans="1:176">
      <c r="A447" s="16"/>
      <c r="B447" s="17"/>
      <c r="C447" s="17"/>
      <c r="D447" s="17"/>
      <c r="E447" s="17"/>
      <c r="F447" s="17"/>
      <c r="G447" s="17"/>
      <c r="H447" s="17"/>
      <c r="I447" s="16"/>
      <c r="J447" s="17"/>
      <c r="K447" s="17"/>
      <c r="L447" s="17"/>
      <c r="M447" s="17"/>
      <c r="N447" s="16"/>
      <c r="O447" s="17"/>
      <c r="P447" s="17"/>
      <c r="Q447" s="17"/>
      <c r="R447" s="17"/>
      <c r="S447" s="17"/>
      <c r="T447" s="17"/>
      <c r="U447" s="17"/>
      <c r="V447" s="16"/>
      <c r="W447" s="17"/>
      <c r="X447" s="17"/>
      <c r="Y447" s="17"/>
      <c r="Z447" s="17"/>
      <c r="AA447" s="16"/>
      <c r="AB447" s="17"/>
      <c r="AC447" s="17"/>
      <c r="AD447" s="17"/>
      <c r="AE447" s="17"/>
      <c r="AF447" s="17"/>
      <c r="AG447" s="17"/>
      <c r="AH447" s="17"/>
      <c r="AI447" s="16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</row>
    <row r="448" spans="1:176" s="340" customFormat="1">
      <c r="A448" s="16"/>
      <c r="B448" s="17"/>
      <c r="C448" s="17"/>
      <c r="D448" s="17"/>
      <c r="E448" s="17"/>
      <c r="F448" s="17"/>
      <c r="G448" s="17"/>
      <c r="H448" s="17"/>
      <c r="I448" s="16"/>
      <c r="J448" s="17"/>
      <c r="K448" s="17"/>
      <c r="L448" s="17"/>
      <c r="M448" s="17"/>
      <c r="N448" s="16"/>
      <c r="O448" s="17"/>
      <c r="P448" s="17"/>
      <c r="Q448" s="17"/>
      <c r="R448" s="17"/>
      <c r="S448" s="17"/>
      <c r="T448" s="17"/>
      <c r="U448" s="17"/>
      <c r="V448" s="16"/>
      <c r="W448" s="17"/>
      <c r="X448" s="17"/>
      <c r="Y448" s="17"/>
      <c r="Z448" s="17"/>
      <c r="AA448" s="16"/>
      <c r="AB448" s="17"/>
      <c r="AC448" s="17"/>
      <c r="AD448" s="17"/>
      <c r="AE448" s="17"/>
      <c r="AF448" s="17"/>
      <c r="AG448" s="17"/>
      <c r="AH448" s="17"/>
      <c r="AI448" s="16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</row>
    <row r="449" spans="1:176" s="340" customFormat="1">
      <c r="A449" s="16"/>
      <c r="B449" s="17"/>
      <c r="C449" s="17"/>
      <c r="D449" s="17"/>
      <c r="E449" s="17"/>
      <c r="F449" s="17"/>
      <c r="G449" s="17"/>
      <c r="H449" s="17"/>
      <c r="I449" s="16"/>
      <c r="J449" s="17"/>
      <c r="K449" s="17"/>
      <c r="L449" s="17"/>
      <c r="M449" s="17"/>
      <c r="N449" s="16"/>
      <c r="O449" s="17"/>
      <c r="P449" s="17"/>
      <c r="Q449" s="17"/>
      <c r="R449" s="17"/>
      <c r="S449" s="17"/>
      <c r="T449" s="17"/>
      <c r="U449" s="17"/>
      <c r="V449" s="16"/>
      <c r="W449" s="17"/>
      <c r="X449" s="17"/>
      <c r="Y449" s="17"/>
      <c r="Z449" s="17"/>
      <c r="AA449" s="16"/>
      <c r="AB449" s="17"/>
      <c r="AC449" s="17"/>
      <c r="AD449" s="17"/>
      <c r="AE449" s="17"/>
      <c r="AF449" s="17"/>
      <c r="AG449" s="17"/>
      <c r="AH449" s="17"/>
      <c r="AI449" s="16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</row>
    <row r="450" spans="1:176" s="340" customFormat="1">
      <c r="A450" s="16"/>
      <c r="B450" s="17"/>
      <c r="C450" s="17"/>
      <c r="D450" s="17"/>
      <c r="E450" s="17"/>
      <c r="F450" s="17"/>
      <c r="G450" s="17"/>
      <c r="H450" s="17"/>
      <c r="I450" s="16"/>
      <c r="J450" s="17"/>
      <c r="K450" s="17"/>
      <c r="L450" s="17"/>
      <c r="M450" s="17"/>
      <c r="N450" s="16"/>
      <c r="O450" s="17"/>
      <c r="P450" s="17"/>
      <c r="Q450" s="17"/>
      <c r="R450" s="17"/>
      <c r="S450" s="17"/>
      <c r="T450" s="17"/>
      <c r="U450" s="17"/>
      <c r="V450" s="16"/>
      <c r="W450" s="17"/>
      <c r="X450" s="17"/>
      <c r="Y450" s="17"/>
      <c r="Z450" s="17"/>
      <c r="AA450" s="16"/>
      <c r="AB450" s="17"/>
      <c r="AC450" s="17"/>
      <c r="AD450" s="17"/>
      <c r="AE450" s="17"/>
      <c r="AF450" s="17"/>
      <c r="AG450" s="17"/>
      <c r="AH450" s="17"/>
      <c r="AI450" s="16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</row>
    <row r="451" spans="1:176" s="340" customFormat="1">
      <c r="A451" s="16"/>
      <c r="B451" s="17"/>
      <c r="C451" s="17"/>
      <c r="D451" s="17"/>
      <c r="E451" s="17"/>
      <c r="F451" s="17"/>
      <c r="G451" s="17"/>
      <c r="H451" s="17"/>
      <c r="I451" s="16"/>
      <c r="J451" s="17"/>
      <c r="K451" s="17"/>
      <c r="L451" s="17"/>
      <c r="M451" s="17"/>
      <c r="N451" s="16"/>
      <c r="O451" s="17"/>
      <c r="P451" s="17"/>
      <c r="Q451" s="17"/>
      <c r="R451" s="17"/>
      <c r="S451" s="17"/>
      <c r="T451" s="17"/>
      <c r="U451" s="17"/>
      <c r="V451" s="16"/>
      <c r="W451" s="17"/>
      <c r="X451" s="17"/>
      <c r="Y451" s="17"/>
      <c r="Z451" s="17"/>
      <c r="AA451" s="16"/>
      <c r="AB451" s="17"/>
      <c r="AC451" s="17"/>
      <c r="AD451" s="17"/>
      <c r="AE451" s="17"/>
      <c r="AF451" s="17"/>
      <c r="AG451" s="17"/>
      <c r="AH451" s="17"/>
      <c r="AI451" s="16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</row>
    <row r="452" spans="1:176">
      <c r="A452" s="16"/>
      <c r="B452" s="17"/>
      <c r="C452" s="17"/>
      <c r="D452" s="17"/>
      <c r="E452" s="17"/>
      <c r="F452" s="17"/>
      <c r="G452" s="17"/>
      <c r="H452" s="17"/>
      <c r="I452" s="16"/>
      <c r="J452" s="17"/>
      <c r="K452" s="17"/>
      <c r="L452" s="17"/>
      <c r="M452" s="17"/>
      <c r="N452" s="16"/>
      <c r="O452" s="17"/>
      <c r="P452" s="17"/>
      <c r="Q452" s="17"/>
      <c r="R452" s="17"/>
      <c r="S452" s="17"/>
      <c r="T452" s="17"/>
      <c r="U452" s="17"/>
      <c r="V452" s="16"/>
      <c r="W452" s="17"/>
      <c r="X452" s="17"/>
      <c r="Y452" s="17"/>
      <c r="Z452" s="17"/>
      <c r="AA452" s="16"/>
      <c r="AB452" s="17"/>
      <c r="AC452" s="17"/>
      <c r="AD452" s="17"/>
      <c r="AE452" s="17"/>
      <c r="AF452" s="17"/>
      <c r="AG452" s="17"/>
      <c r="AH452" s="17"/>
      <c r="AI452" s="16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</row>
    <row r="453" spans="1:176" s="340" customFormat="1">
      <c r="A453" s="16"/>
      <c r="B453" s="17"/>
      <c r="C453" s="17"/>
      <c r="D453" s="17"/>
      <c r="E453" s="17"/>
      <c r="F453" s="17"/>
      <c r="G453" s="17"/>
      <c r="H453" s="17"/>
      <c r="I453" s="16"/>
      <c r="J453" s="17"/>
      <c r="K453" s="17"/>
      <c r="L453" s="17"/>
      <c r="M453" s="17"/>
      <c r="N453" s="16"/>
      <c r="O453" s="17"/>
      <c r="P453" s="17"/>
      <c r="Q453" s="17"/>
      <c r="R453" s="17"/>
      <c r="S453" s="17"/>
      <c r="T453" s="17"/>
      <c r="U453" s="17"/>
      <c r="V453" s="16"/>
      <c r="W453" s="17"/>
      <c r="X453" s="17"/>
      <c r="Y453" s="17"/>
      <c r="Z453" s="17"/>
      <c r="AA453" s="16"/>
      <c r="AB453" s="17"/>
      <c r="AC453" s="17"/>
      <c r="AD453" s="17"/>
      <c r="AE453" s="17"/>
      <c r="AF453" s="17"/>
      <c r="AG453" s="17"/>
      <c r="AH453" s="17"/>
      <c r="AI453" s="16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</row>
    <row r="454" spans="1:176" s="340" customFormat="1">
      <c r="A454" s="16"/>
      <c r="B454" s="17"/>
      <c r="C454" s="17"/>
      <c r="D454" s="17"/>
      <c r="E454" s="17"/>
      <c r="F454" s="17"/>
      <c r="G454" s="17"/>
      <c r="H454" s="17"/>
      <c r="I454" s="16"/>
      <c r="J454" s="17"/>
      <c r="K454" s="17"/>
      <c r="L454" s="17"/>
      <c r="M454" s="17"/>
      <c r="N454" s="16"/>
      <c r="O454" s="17"/>
      <c r="P454" s="17"/>
      <c r="Q454" s="17"/>
      <c r="R454" s="17"/>
      <c r="S454" s="17"/>
      <c r="T454" s="17"/>
      <c r="U454" s="17"/>
      <c r="V454" s="16"/>
      <c r="W454" s="17"/>
      <c r="X454" s="17"/>
      <c r="Y454" s="17"/>
      <c r="Z454" s="17"/>
      <c r="AA454" s="16"/>
      <c r="AB454" s="17"/>
      <c r="AC454" s="17"/>
      <c r="AD454" s="17"/>
      <c r="AE454" s="17"/>
      <c r="AF454" s="17"/>
      <c r="AG454" s="17"/>
      <c r="AH454" s="17"/>
      <c r="AI454" s="16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</row>
    <row r="455" spans="1:176" s="340" customFormat="1">
      <c r="A455" s="16"/>
      <c r="B455" s="17"/>
      <c r="C455" s="17"/>
      <c r="D455" s="17"/>
      <c r="E455" s="17"/>
      <c r="F455" s="17"/>
      <c r="G455" s="17"/>
      <c r="H455" s="17"/>
      <c r="I455" s="16"/>
      <c r="J455" s="17"/>
      <c r="K455" s="17"/>
      <c r="L455" s="17"/>
      <c r="M455" s="17"/>
      <c r="N455" s="16"/>
      <c r="O455" s="17"/>
      <c r="P455" s="17"/>
      <c r="Q455" s="17"/>
      <c r="R455" s="17"/>
      <c r="S455" s="17"/>
      <c r="T455" s="17"/>
      <c r="U455" s="17"/>
      <c r="V455" s="16"/>
      <c r="W455" s="17"/>
      <c r="X455" s="17"/>
      <c r="Y455" s="17"/>
      <c r="Z455" s="17"/>
      <c r="AA455" s="16"/>
      <c r="AB455" s="17"/>
      <c r="AC455" s="17"/>
      <c r="AD455" s="17"/>
      <c r="AE455" s="17"/>
      <c r="AF455" s="17"/>
      <c r="AG455" s="17"/>
      <c r="AH455" s="17"/>
      <c r="AI455" s="16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</row>
    <row r="456" spans="1:176" s="340" customFormat="1">
      <c r="A456" s="16"/>
      <c r="B456" s="17"/>
      <c r="C456" s="17"/>
      <c r="D456" s="17"/>
      <c r="E456" s="17"/>
      <c r="F456" s="17"/>
      <c r="G456" s="17"/>
      <c r="H456" s="17"/>
      <c r="I456" s="16"/>
      <c r="J456" s="17"/>
      <c r="K456" s="17"/>
      <c r="L456" s="17"/>
      <c r="M456" s="17"/>
      <c r="N456" s="16"/>
      <c r="O456" s="17"/>
      <c r="P456" s="17"/>
      <c r="Q456" s="17"/>
      <c r="R456" s="17"/>
      <c r="S456" s="17"/>
      <c r="T456" s="17"/>
      <c r="U456" s="17"/>
      <c r="V456" s="16"/>
      <c r="W456" s="17"/>
      <c r="X456" s="17"/>
      <c r="Y456" s="17"/>
      <c r="Z456" s="17"/>
      <c r="AA456" s="16"/>
      <c r="AB456" s="17"/>
      <c r="AC456" s="17"/>
      <c r="AD456" s="17"/>
      <c r="AE456" s="17"/>
      <c r="AF456" s="17"/>
      <c r="AG456" s="17"/>
      <c r="AH456" s="17"/>
      <c r="AI456" s="16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</row>
    <row r="457" spans="1:176">
      <c r="A457" s="16"/>
      <c r="B457" s="17"/>
      <c r="C457" s="17"/>
      <c r="D457" s="17"/>
      <c r="E457" s="17"/>
      <c r="F457" s="17"/>
      <c r="G457" s="17"/>
      <c r="H457" s="17"/>
      <c r="I457" s="16"/>
      <c r="J457" s="17"/>
      <c r="K457" s="17"/>
      <c r="L457" s="17"/>
      <c r="M457" s="17"/>
      <c r="N457" s="16"/>
      <c r="O457" s="17"/>
      <c r="P457" s="17"/>
      <c r="Q457" s="17"/>
      <c r="R457" s="17"/>
      <c r="S457" s="17"/>
      <c r="T457" s="17"/>
      <c r="U457" s="17"/>
      <c r="V457" s="16"/>
      <c r="W457" s="17"/>
      <c r="X457" s="17"/>
      <c r="Y457" s="17"/>
      <c r="Z457" s="17"/>
      <c r="AA457" s="16"/>
      <c r="AB457" s="17"/>
      <c r="AC457" s="17"/>
      <c r="AD457" s="17"/>
      <c r="AE457" s="17"/>
      <c r="AF457" s="17"/>
      <c r="AG457" s="17"/>
      <c r="AH457" s="17"/>
      <c r="AI457" s="16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</row>
    <row r="458" spans="1:176" s="340" customFormat="1">
      <c r="A458" s="16"/>
      <c r="B458" s="17"/>
      <c r="C458" s="17"/>
      <c r="D458" s="17"/>
      <c r="E458" s="17"/>
      <c r="F458" s="17"/>
      <c r="G458" s="17"/>
      <c r="H458" s="17"/>
      <c r="I458" s="16"/>
      <c r="J458" s="17"/>
      <c r="K458" s="17"/>
      <c r="L458" s="17"/>
      <c r="M458" s="17"/>
      <c r="N458" s="16"/>
      <c r="O458" s="17"/>
      <c r="P458" s="17"/>
      <c r="Q458" s="17"/>
      <c r="R458" s="17"/>
      <c r="S458" s="17"/>
      <c r="T458" s="17"/>
      <c r="U458" s="17"/>
      <c r="V458" s="16"/>
      <c r="W458" s="17"/>
      <c r="X458" s="17"/>
      <c r="Y458" s="17"/>
      <c r="Z458" s="17"/>
      <c r="AA458" s="16"/>
      <c r="AB458" s="17"/>
      <c r="AC458" s="17"/>
      <c r="AD458" s="17"/>
      <c r="AE458" s="17"/>
      <c r="AF458" s="17"/>
      <c r="AG458" s="17"/>
      <c r="AH458" s="17"/>
      <c r="AI458" s="16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</row>
    <row r="459" spans="1:176">
      <c r="A459" s="16"/>
      <c r="B459" s="17"/>
      <c r="C459" s="17"/>
      <c r="D459" s="17"/>
      <c r="E459" s="17"/>
      <c r="F459" s="17"/>
      <c r="G459" s="17"/>
      <c r="H459" s="17"/>
      <c r="I459" s="16"/>
      <c r="J459" s="17"/>
      <c r="K459" s="17"/>
      <c r="L459" s="17"/>
      <c r="M459" s="17"/>
      <c r="N459" s="16"/>
      <c r="O459" s="17"/>
      <c r="P459" s="17"/>
      <c r="Q459" s="17"/>
      <c r="R459" s="17"/>
      <c r="S459" s="17"/>
      <c r="T459" s="17"/>
      <c r="U459" s="17"/>
      <c r="V459" s="16"/>
      <c r="W459" s="17"/>
      <c r="X459" s="17"/>
      <c r="Y459" s="17"/>
      <c r="Z459" s="17"/>
      <c r="AA459" s="16"/>
      <c r="AB459" s="17"/>
      <c r="AC459" s="17"/>
      <c r="AD459" s="17"/>
      <c r="AE459" s="17"/>
      <c r="AF459" s="17"/>
      <c r="AG459" s="17"/>
      <c r="AH459" s="17"/>
      <c r="AI459" s="16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</row>
    <row r="460" spans="1:176">
      <c r="A460" s="16"/>
      <c r="B460" s="17"/>
      <c r="C460" s="17"/>
      <c r="D460" s="17"/>
      <c r="E460" s="17"/>
      <c r="F460" s="17"/>
      <c r="G460" s="17"/>
      <c r="H460" s="17"/>
      <c r="I460" s="16"/>
      <c r="J460" s="17"/>
      <c r="K460" s="17"/>
      <c r="L460" s="17"/>
      <c r="M460" s="17"/>
      <c r="N460" s="16"/>
      <c r="O460" s="17"/>
      <c r="P460" s="17"/>
      <c r="Q460" s="17"/>
      <c r="R460" s="17"/>
      <c r="S460" s="17"/>
      <c r="T460" s="17"/>
      <c r="U460" s="17"/>
      <c r="V460" s="16"/>
      <c r="W460" s="17"/>
      <c r="X460" s="17"/>
      <c r="Y460" s="17"/>
      <c r="Z460" s="17"/>
      <c r="AA460" s="16"/>
      <c r="AB460" s="17"/>
      <c r="AC460" s="17"/>
      <c r="AD460" s="17"/>
      <c r="AE460" s="17"/>
      <c r="AF460" s="17"/>
      <c r="AG460" s="17"/>
      <c r="AH460" s="17"/>
      <c r="AI460" s="16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</row>
    <row r="461" spans="1:176">
      <c r="A461" s="16"/>
      <c r="B461" s="17"/>
      <c r="C461" s="17"/>
      <c r="D461" s="17"/>
      <c r="E461" s="17"/>
      <c r="F461" s="17"/>
      <c r="G461" s="17"/>
      <c r="H461" s="17"/>
      <c r="I461" s="16"/>
      <c r="J461" s="17"/>
      <c r="K461" s="17"/>
      <c r="L461" s="17"/>
      <c r="M461" s="17"/>
      <c r="N461" s="16"/>
      <c r="O461" s="17"/>
      <c r="P461" s="17"/>
      <c r="Q461" s="17"/>
      <c r="R461" s="17"/>
      <c r="S461" s="17"/>
      <c r="T461" s="17"/>
      <c r="U461" s="17"/>
      <c r="V461" s="16"/>
      <c r="W461" s="17"/>
      <c r="X461" s="17"/>
      <c r="Y461" s="17"/>
      <c r="Z461" s="17"/>
      <c r="AA461" s="16"/>
      <c r="AB461" s="17"/>
      <c r="AC461" s="17"/>
      <c r="AD461" s="17"/>
      <c r="AE461" s="17"/>
      <c r="AF461" s="17"/>
      <c r="AG461" s="17"/>
      <c r="AH461" s="17"/>
      <c r="AI461" s="16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</row>
    <row r="462" spans="1:176" s="340" customFormat="1">
      <c r="A462" s="16"/>
      <c r="B462" s="17"/>
      <c r="C462" s="17"/>
      <c r="D462" s="17"/>
      <c r="E462" s="17"/>
      <c r="F462" s="17"/>
      <c r="G462" s="17"/>
      <c r="H462" s="17"/>
      <c r="I462" s="16"/>
      <c r="J462" s="17"/>
      <c r="K462" s="17"/>
      <c r="L462" s="17"/>
      <c r="M462" s="17"/>
      <c r="N462" s="16"/>
      <c r="O462" s="17"/>
      <c r="P462" s="17"/>
      <c r="Q462" s="17"/>
      <c r="R462" s="17"/>
      <c r="S462" s="17"/>
      <c r="T462" s="17"/>
      <c r="U462" s="17"/>
      <c r="V462" s="16"/>
      <c r="W462" s="17"/>
      <c r="X462" s="17"/>
      <c r="Y462" s="17"/>
      <c r="Z462" s="17"/>
      <c r="AA462" s="16"/>
      <c r="AB462" s="17"/>
      <c r="AC462" s="17"/>
      <c r="AD462" s="17"/>
      <c r="AE462" s="17"/>
      <c r="AF462" s="17"/>
      <c r="AG462" s="17"/>
      <c r="AH462" s="17"/>
      <c r="AI462" s="16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</row>
    <row r="463" spans="1:176" s="340" customFormat="1">
      <c r="A463" s="16"/>
      <c r="B463" s="17"/>
      <c r="C463" s="17"/>
      <c r="D463" s="17"/>
      <c r="E463" s="17"/>
      <c r="F463" s="17"/>
      <c r="G463" s="17"/>
      <c r="H463" s="17"/>
      <c r="I463" s="16"/>
      <c r="J463" s="17"/>
      <c r="K463" s="17"/>
      <c r="L463" s="17"/>
      <c r="M463" s="17"/>
      <c r="N463" s="16"/>
      <c r="O463" s="17"/>
      <c r="P463" s="17"/>
      <c r="Q463" s="17"/>
      <c r="R463" s="17"/>
      <c r="S463" s="17"/>
      <c r="T463" s="17"/>
      <c r="U463" s="17"/>
      <c r="V463" s="16"/>
      <c r="W463" s="17"/>
      <c r="X463" s="17"/>
      <c r="Y463" s="17"/>
      <c r="Z463" s="17"/>
      <c r="AA463" s="16"/>
      <c r="AB463" s="17"/>
      <c r="AC463" s="17"/>
      <c r="AD463" s="17"/>
      <c r="AE463" s="17"/>
      <c r="AF463" s="17"/>
      <c r="AG463" s="17"/>
      <c r="AH463" s="17"/>
      <c r="AI463" s="16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</row>
    <row r="464" spans="1:176" s="340" customFormat="1">
      <c r="A464" s="16"/>
      <c r="B464" s="17"/>
      <c r="C464" s="17"/>
      <c r="D464" s="17"/>
      <c r="E464" s="17"/>
      <c r="F464" s="17"/>
      <c r="G464" s="17"/>
      <c r="H464" s="17"/>
      <c r="I464" s="16"/>
      <c r="J464" s="17"/>
      <c r="K464" s="17"/>
      <c r="L464" s="17"/>
      <c r="M464" s="17"/>
      <c r="N464" s="16"/>
      <c r="O464" s="17"/>
      <c r="P464" s="17"/>
      <c r="Q464" s="17"/>
      <c r="R464" s="17"/>
      <c r="S464" s="17"/>
      <c r="T464" s="17"/>
      <c r="U464" s="17"/>
      <c r="V464" s="16"/>
      <c r="W464" s="17"/>
      <c r="X464" s="17"/>
      <c r="Y464" s="17"/>
      <c r="Z464" s="17"/>
      <c r="AA464" s="16"/>
      <c r="AB464" s="17"/>
      <c r="AC464" s="17"/>
      <c r="AD464" s="17"/>
      <c r="AE464" s="17"/>
      <c r="AF464" s="17"/>
      <c r="AG464" s="17"/>
      <c r="AH464" s="17"/>
      <c r="AI464" s="16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</row>
    <row r="465" spans="1:176" s="340" customFormat="1">
      <c r="A465" s="16"/>
      <c r="B465" s="17"/>
      <c r="C465" s="17"/>
      <c r="D465" s="17"/>
      <c r="E465" s="17"/>
      <c r="F465" s="17"/>
      <c r="G465" s="17"/>
      <c r="H465" s="17"/>
      <c r="I465" s="16"/>
      <c r="J465" s="17"/>
      <c r="K465" s="17"/>
      <c r="L465" s="17"/>
      <c r="M465" s="17"/>
      <c r="N465" s="16"/>
      <c r="O465" s="17"/>
      <c r="P465" s="17"/>
      <c r="Q465" s="17"/>
      <c r="R465" s="17"/>
      <c r="S465" s="17"/>
      <c r="T465" s="17"/>
      <c r="U465" s="17"/>
      <c r="V465" s="16"/>
      <c r="W465" s="17"/>
      <c r="X465" s="17"/>
      <c r="Y465" s="17"/>
      <c r="Z465" s="17"/>
      <c r="AA465" s="16"/>
      <c r="AB465" s="17"/>
      <c r="AC465" s="17"/>
      <c r="AD465" s="17"/>
      <c r="AE465" s="17"/>
      <c r="AF465" s="17"/>
      <c r="AG465" s="17"/>
      <c r="AH465" s="17"/>
      <c r="AI465" s="16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</row>
    <row r="466" spans="1:176" s="340" customFormat="1">
      <c r="A466" s="16"/>
      <c r="B466" s="17"/>
      <c r="C466" s="17"/>
      <c r="D466" s="17"/>
      <c r="E466" s="17"/>
      <c r="F466" s="17"/>
      <c r="G466" s="17"/>
      <c r="H466" s="17"/>
      <c r="I466" s="16"/>
      <c r="J466" s="17"/>
      <c r="K466" s="17"/>
      <c r="L466" s="17"/>
      <c r="M466" s="17"/>
      <c r="N466" s="16"/>
      <c r="O466" s="17"/>
      <c r="P466" s="17"/>
      <c r="Q466" s="17"/>
      <c r="R466" s="17"/>
      <c r="S466" s="17"/>
      <c r="T466" s="17"/>
      <c r="U466" s="17"/>
      <c r="V466" s="16"/>
      <c r="W466" s="17"/>
      <c r="X466" s="17"/>
      <c r="Y466" s="17"/>
      <c r="Z466" s="17"/>
      <c r="AA466" s="16"/>
      <c r="AB466" s="17"/>
      <c r="AC466" s="17"/>
      <c r="AD466" s="17"/>
      <c r="AE466" s="17"/>
      <c r="AF466" s="17"/>
      <c r="AG466" s="17"/>
      <c r="AH466" s="17"/>
      <c r="AI466" s="16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</row>
    <row r="467" spans="1:176" s="340" customFormat="1">
      <c r="A467" s="16"/>
      <c r="B467" s="17"/>
      <c r="C467" s="17"/>
      <c r="D467" s="17"/>
      <c r="E467" s="17"/>
      <c r="F467" s="17"/>
      <c r="G467" s="17"/>
      <c r="H467" s="17"/>
      <c r="I467" s="16"/>
      <c r="J467" s="17"/>
      <c r="K467" s="17"/>
      <c r="L467" s="17"/>
      <c r="M467" s="17"/>
      <c r="N467" s="16"/>
      <c r="O467" s="17"/>
      <c r="P467" s="17"/>
      <c r="Q467" s="17"/>
      <c r="R467" s="17"/>
      <c r="S467" s="17"/>
      <c r="T467" s="17"/>
      <c r="U467" s="17"/>
      <c r="V467" s="16"/>
      <c r="W467" s="17"/>
      <c r="X467" s="17"/>
      <c r="Y467" s="17"/>
      <c r="Z467" s="17"/>
      <c r="AA467" s="16"/>
      <c r="AB467" s="17"/>
      <c r="AC467" s="17"/>
      <c r="AD467" s="17"/>
      <c r="AE467" s="17"/>
      <c r="AF467" s="17"/>
      <c r="AG467" s="17"/>
      <c r="AH467" s="17"/>
      <c r="AI467" s="16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</row>
    <row r="468" spans="1:176" s="340" customFormat="1">
      <c r="A468" s="16"/>
      <c r="B468" s="17"/>
      <c r="C468" s="17"/>
      <c r="D468" s="17"/>
      <c r="E468" s="17"/>
      <c r="F468" s="17"/>
      <c r="G468" s="17"/>
      <c r="H468" s="17"/>
      <c r="I468" s="16"/>
      <c r="J468" s="17"/>
      <c r="K468" s="17"/>
      <c r="L468" s="17"/>
      <c r="M468" s="17"/>
      <c r="N468" s="16"/>
      <c r="O468" s="17"/>
      <c r="P468" s="17"/>
      <c r="Q468" s="17"/>
      <c r="R468" s="17"/>
      <c r="S468" s="17"/>
      <c r="T468" s="17"/>
      <c r="U468" s="17"/>
      <c r="V468" s="16"/>
      <c r="W468" s="17"/>
      <c r="X468" s="17"/>
      <c r="Y468" s="17"/>
      <c r="Z468" s="17"/>
      <c r="AA468" s="16"/>
      <c r="AB468" s="17"/>
      <c r="AC468" s="17"/>
      <c r="AD468" s="17"/>
      <c r="AE468" s="17"/>
      <c r="AF468" s="17"/>
      <c r="AG468" s="17"/>
      <c r="AH468" s="17"/>
      <c r="AI468" s="16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</row>
    <row r="469" spans="1:176" s="340" customFormat="1">
      <c r="A469" s="16"/>
      <c r="B469" s="17"/>
      <c r="C469" s="17"/>
      <c r="D469" s="17"/>
      <c r="E469" s="17"/>
      <c r="F469" s="17"/>
      <c r="G469" s="17"/>
      <c r="H469" s="17"/>
      <c r="I469" s="16"/>
      <c r="J469" s="17"/>
      <c r="K469" s="17"/>
      <c r="L469" s="17"/>
      <c r="M469" s="17"/>
      <c r="N469" s="16"/>
      <c r="O469" s="17"/>
      <c r="P469" s="17"/>
      <c r="Q469" s="17"/>
      <c r="R469" s="17"/>
      <c r="S469" s="17"/>
      <c r="T469" s="17"/>
      <c r="U469" s="17"/>
      <c r="V469" s="16"/>
      <c r="W469" s="17"/>
      <c r="X469" s="17"/>
      <c r="Y469" s="17"/>
      <c r="Z469" s="17"/>
      <c r="AA469" s="16"/>
      <c r="AB469" s="17"/>
      <c r="AC469" s="17"/>
      <c r="AD469" s="17"/>
      <c r="AE469" s="17"/>
      <c r="AF469" s="17"/>
      <c r="AG469" s="17"/>
      <c r="AH469" s="17"/>
      <c r="AI469" s="16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</row>
    <row r="470" spans="1:176" s="340" customFormat="1">
      <c r="A470" s="16"/>
      <c r="B470" s="17"/>
      <c r="C470" s="17"/>
      <c r="D470" s="17"/>
      <c r="E470" s="17"/>
      <c r="F470" s="17"/>
      <c r="G470" s="17"/>
      <c r="H470" s="17"/>
      <c r="I470" s="16"/>
      <c r="J470" s="17"/>
      <c r="K470" s="17"/>
      <c r="L470" s="17"/>
      <c r="M470" s="17"/>
      <c r="N470" s="16"/>
      <c r="O470" s="17"/>
      <c r="P470" s="17"/>
      <c r="Q470" s="17"/>
      <c r="R470" s="17"/>
      <c r="S470" s="17"/>
      <c r="T470" s="17"/>
      <c r="U470" s="17"/>
      <c r="V470" s="16"/>
      <c r="W470" s="17"/>
      <c r="X470" s="17"/>
      <c r="Y470" s="17"/>
      <c r="Z470" s="17"/>
      <c r="AA470" s="16"/>
      <c r="AB470" s="17"/>
      <c r="AC470" s="17"/>
      <c r="AD470" s="17"/>
      <c r="AE470" s="17"/>
      <c r="AF470" s="17"/>
      <c r="AG470" s="17"/>
      <c r="AH470" s="17"/>
      <c r="AI470" s="16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</row>
    <row r="471" spans="1:176">
      <c r="A471" s="16"/>
      <c r="B471" s="17"/>
      <c r="C471" s="17"/>
      <c r="D471" s="17"/>
      <c r="E471" s="17"/>
      <c r="F471" s="17"/>
      <c r="G471" s="17"/>
      <c r="H471" s="17"/>
      <c r="I471" s="16"/>
      <c r="J471" s="17"/>
      <c r="K471" s="17"/>
      <c r="L471" s="17"/>
      <c r="M471" s="17"/>
      <c r="N471" s="16"/>
      <c r="O471" s="17"/>
      <c r="P471" s="17"/>
      <c r="Q471" s="17"/>
      <c r="R471" s="17"/>
      <c r="S471" s="17"/>
      <c r="T471" s="17"/>
      <c r="U471" s="17"/>
      <c r="V471" s="16"/>
      <c r="W471" s="17"/>
      <c r="X471" s="17"/>
      <c r="Y471" s="17"/>
      <c r="Z471" s="17"/>
      <c r="AA471" s="16"/>
      <c r="AB471" s="17"/>
      <c r="AC471" s="17"/>
      <c r="AD471" s="17"/>
      <c r="AE471" s="17"/>
      <c r="AF471" s="17"/>
      <c r="AG471" s="17"/>
      <c r="AH471" s="17"/>
      <c r="AI471" s="16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</row>
    <row r="472" spans="1:176">
      <c r="A472" s="16"/>
      <c r="B472" s="17"/>
      <c r="C472" s="17"/>
      <c r="D472" s="17"/>
      <c r="E472" s="17"/>
      <c r="F472" s="17"/>
      <c r="G472" s="17"/>
      <c r="H472" s="17"/>
      <c r="I472" s="16"/>
      <c r="J472" s="17"/>
      <c r="K472" s="17"/>
      <c r="L472" s="17"/>
      <c r="M472" s="17"/>
      <c r="N472" s="16"/>
      <c r="O472" s="17"/>
      <c r="P472" s="17"/>
      <c r="Q472" s="17"/>
      <c r="R472" s="17"/>
      <c r="S472" s="17"/>
      <c r="T472" s="17"/>
      <c r="U472" s="17"/>
      <c r="V472" s="16"/>
      <c r="W472" s="17"/>
      <c r="X472" s="17"/>
      <c r="Y472" s="17"/>
      <c r="Z472" s="17"/>
      <c r="AA472" s="16"/>
      <c r="AB472" s="17"/>
      <c r="AC472" s="17"/>
      <c r="AD472" s="17"/>
      <c r="AE472" s="17"/>
      <c r="AF472" s="17"/>
      <c r="AG472" s="17"/>
      <c r="AH472" s="17"/>
      <c r="AI472" s="16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</row>
    <row r="473" spans="1:176">
      <c r="A473" s="16"/>
      <c r="B473" s="17"/>
      <c r="C473" s="17"/>
      <c r="D473" s="17"/>
      <c r="E473" s="17"/>
      <c r="F473" s="17"/>
      <c r="G473" s="17"/>
      <c r="H473" s="17"/>
      <c r="I473" s="16"/>
      <c r="J473" s="17"/>
      <c r="K473" s="17"/>
      <c r="L473" s="17"/>
      <c r="M473" s="17"/>
      <c r="N473" s="16"/>
      <c r="O473" s="17"/>
      <c r="P473" s="17"/>
      <c r="Q473" s="17"/>
      <c r="R473" s="17"/>
      <c r="S473" s="17"/>
      <c r="T473" s="17"/>
      <c r="U473" s="17"/>
      <c r="V473" s="16"/>
      <c r="W473" s="17"/>
      <c r="X473" s="17"/>
      <c r="Y473" s="17"/>
      <c r="Z473" s="17"/>
      <c r="AA473" s="16"/>
      <c r="AB473" s="17"/>
      <c r="AC473" s="17"/>
      <c r="AD473" s="17"/>
      <c r="AE473" s="17"/>
      <c r="AF473" s="17"/>
      <c r="AG473" s="17"/>
      <c r="AH473" s="17"/>
      <c r="AI473" s="16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</row>
    <row r="474" spans="1:176">
      <c r="A474" s="16"/>
      <c r="B474" s="17"/>
      <c r="C474" s="17"/>
      <c r="D474" s="17"/>
      <c r="E474" s="17"/>
      <c r="F474" s="17"/>
      <c r="G474" s="17"/>
      <c r="H474" s="17"/>
      <c r="I474" s="16"/>
      <c r="J474" s="17"/>
      <c r="K474" s="17"/>
      <c r="L474" s="17"/>
      <c r="M474" s="17"/>
      <c r="N474" s="16"/>
      <c r="O474" s="17"/>
      <c r="P474" s="17"/>
      <c r="Q474" s="17"/>
      <c r="R474" s="17"/>
      <c r="S474" s="17"/>
      <c r="T474" s="17"/>
      <c r="U474" s="17"/>
      <c r="V474" s="16"/>
      <c r="W474" s="17"/>
      <c r="X474" s="17"/>
      <c r="Y474" s="17"/>
      <c r="Z474" s="17"/>
      <c r="AA474" s="16"/>
      <c r="AB474" s="17"/>
      <c r="AC474" s="17"/>
      <c r="AD474" s="17"/>
      <c r="AE474" s="17"/>
      <c r="AF474" s="17"/>
      <c r="AG474" s="17"/>
      <c r="AH474" s="17"/>
      <c r="AI474" s="16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</row>
    <row r="475" spans="1:176">
      <c r="A475" s="16"/>
      <c r="B475" s="17"/>
      <c r="C475" s="17"/>
      <c r="D475" s="17"/>
      <c r="E475" s="17"/>
      <c r="F475" s="17"/>
      <c r="G475" s="17"/>
      <c r="H475" s="17"/>
      <c r="I475" s="16"/>
      <c r="J475" s="17"/>
      <c r="K475" s="17"/>
      <c r="L475" s="17"/>
      <c r="M475" s="17"/>
      <c r="N475" s="16"/>
      <c r="O475" s="17"/>
      <c r="P475" s="17"/>
      <c r="Q475" s="17"/>
      <c r="R475" s="17"/>
      <c r="S475" s="17"/>
      <c r="T475" s="17"/>
      <c r="U475" s="17"/>
      <c r="V475" s="16"/>
      <c r="W475" s="17"/>
      <c r="X475" s="17"/>
      <c r="Y475" s="17"/>
      <c r="Z475" s="17"/>
      <c r="AA475" s="16"/>
      <c r="AB475" s="17"/>
      <c r="AC475" s="17"/>
      <c r="AD475" s="17"/>
      <c r="AE475" s="17"/>
      <c r="AF475" s="17"/>
      <c r="AG475" s="17"/>
      <c r="AH475" s="17"/>
      <c r="AI475" s="16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</row>
    <row r="476" spans="1:176">
      <c r="A476" s="16"/>
      <c r="B476" s="17"/>
      <c r="C476" s="17"/>
      <c r="D476" s="17"/>
      <c r="E476" s="17"/>
      <c r="F476" s="17"/>
      <c r="G476" s="17"/>
      <c r="H476" s="17"/>
      <c r="I476" s="16"/>
      <c r="J476" s="17"/>
      <c r="K476" s="17"/>
      <c r="L476" s="17"/>
      <c r="M476" s="17"/>
      <c r="N476" s="16"/>
      <c r="O476" s="17"/>
      <c r="P476" s="17"/>
      <c r="Q476" s="17"/>
      <c r="R476" s="17"/>
      <c r="S476" s="17"/>
      <c r="T476" s="17"/>
      <c r="U476" s="17"/>
      <c r="V476" s="16"/>
      <c r="W476" s="17"/>
      <c r="X476" s="17"/>
      <c r="Y476" s="17"/>
      <c r="Z476" s="17"/>
      <c r="AA476" s="16"/>
      <c r="AB476" s="17"/>
      <c r="AC476" s="17"/>
      <c r="AD476" s="17"/>
      <c r="AE476" s="17"/>
      <c r="AF476" s="17"/>
      <c r="AG476" s="17"/>
      <c r="AH476" s="17"/>
      <c r="AI476" s="16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</row>
    <row r="477" spans="1:176" s="340" customFormat="1">
      <c r="A477" s="16"/>
      <c r="B477" s="17"/>
      <c r="C477" s="17"/>
      <c r="D477" s="17"/>
      <c r="E477" s="17"/>
      <c r="F477" s="17"/>
      <c r="G477" s="17"/>
      <c r="H477" s="17"/>
      <c r="I477" s="16"/>
      <c r="J477" s="17"/>
      <c r="K477" s="17"/>
      <c r="L477" s="17"/>
      <c r="M477" s="17"/>
      <c r="N477" s="16"/>
      <c r="O477" s="17"/>
      <c r="P477" s="17"/>
      <c r="Q477" s="17"/>
      <c r="R477" s="17"/>
      <c r="S477" s="17"/>
      <c r="T477" s="17"/>
      <c r="U477" s="17"/>
      <c r="V477" s="16"/>
      <c r="W477" s="17"/>
      <c r="X477" s="17"/>
      <c r="Y477" s="17"/>
      <c r="Z477" s="17"/>
      <c r="AA477" s="16"/>
      <c r="AB477" s="17"/>
      <c r="AC477" s="17"/>
      <c r="AD477" s="17"/>
      <c r="AE477" s="17"/>
      <c r="AF477" s="17"/>
      <c r="AG477" s="17"/>
      <c r="AH477" s="17"/>
      <c r="AI477" s="16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</row>
    <row r="478" spans="1:176" s="340" customFormat="1">
      <c r="A478" s="16"/>
      <c r="B478" s="17"/>
      <c r="C478" s="17"/>
      <c r="D478" s="17"/>
      <c r="E478" s="17"/>
      <c r="F478" s="17"/>
      <c r="G478" s="17"/>
      <c r="H478" s="17"/>
      <c r="I478" s="16"/>
      <c r="J478" s="17"/>
      <c r="K478" s="17"/>
      <c r="L478" s="17"/>
      <c r="M478" s="17"/>
      <c r="N478" s="16"/>
      <c r="O478" s="17"/>
      <c r="P478" s="17"/>
      <c r="Q478" s="17"/>
      <c r="R478" s="17"/>
      <c r="S478" s="17"/>
      <c r="T478" s="17"/>
      <c r="U478" s="17"/>
      <c r="V478" s="16"/>
      <c r="W478" s="17"/>
      <c r="X478" s="17"/>
      <c r="Y478" s="17"/>
      <c r="Z478" s="17"/>
      <c r="AA478" s="16"/>
      <c r="AB478" s="17"/>
      <c r="AC478" s="17"/>
      <c r="AD478" s="17"/>
      <c r="AE478" s="17"/>
      <c r="AF478" s="17"/>
      <c r="AG478" s="17"/>
      <c r="AH478" s="17"/>
      <c r="AI478" s="16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</row>
    <row r="479" spans="1:176" s="340" customFormat="1">
      <c r="A479" s="16"/>
      <c r="B479" s="17"/>
      <c r="C479" s="17"/>
      <c r="D479" s="17"/>
      <c r="E479" s="17"/>
      <c r="F479" s="17"/>
      <c r="G479" s="17"/>
      <c r="H479" s="17"/>
      <c r="I479" s="16"/>
      <c r="J479" s="17"/>
      <c r="K479" s="17"/>
      <c r="L479" s="17"/>
      <c r="M479" s="17"/>
      <c r="N479" s="16"/>
      <c r="O479" s="17"/>
      <c r="P479" s="17"/>
      <c r="Q479" s="17"/>
      <c r="R479" s="17"/>
      <c r="S479" s="17"/>
      <c r="T479" s="17"/>
      <c r="U479" s="17"/>
      <c r="V479" s="16"/>
      <c r="W479" s="17"/>
      <c r="X479" s="17"/>
      <c r="Y479" s="17"/>
      <c r="Z479" s="17"/>
      <c r="AA479" s="16"/>
      <c r="AB479" s="17"/>
      <c r="AC479" s="17"/>
      <c r="AD479" s="17"/>
      <c r="AE479" s="17"/>
      <c r="AF479" s="17"/>
      <c r="AG479" s="17"/>
      <c r="AH479" s="17"/>
      <c r="AI479" s="16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</row>
    <row r="480" spans="1:176" s="340" customFormat="1">
      <c r="A480" s="16"/>
      <c r="B480" s="17"/>
      <c r="C480" s="17"/>
      <c r="D480" s="17"/>
      <c r="E480" s="17"/>
      <c r="F480" s="17"/>
      <c r="G480" s="17"/>
      <c r="H480" s="17"/>
      <c r="I480" s="16"/>
      <c r="J480" s="17"/>
      <c r="K480" s="17"/>
      <c r="L480" s="17"/>
      <c r="M480" s="17"/>
      <c r="N480" s="16"/>
      <c r="O480" s="17"/>
      <c r="P480" s="17"/>
      <c r="Q480" s="17"/>
      <c r="R480" s="17"/>
      <c r="S480" s="17"/>
      <c r="T480" s="17"/>
      <c r="U480" s="17"/>
      <c r="V480" s="16"/>
      <c r="W480" s="17"/>
      <c r="X480" s="17"/>
      <c r="Y480" s="17"/>
      <c r="Z480" s="17"/>
      <c r="AA480" s="16"/>
      <c r="AB480" s="17"/>
      <c r="AC480" s="17"/>
      <c r="AD480" s="17"/>
      <c r="AE480" s="17"/>
      <c r="AF480" s="17"/>
      <c r="AG480" s="17"/>
      <c r="AH480" s="17"/>
      <c r="AI480" s="16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</row>
    <row r="481" spans="1:176" s="340" customFormat="1">
      <c r="A481" s="16"/>
      <c r="B481" s="17"/>
      <c r="C481" s="17"/>
      <c r="D481" s="17"/>
      <c r="E481" s="17"/>
      <c r="F481" s="17"/>
      <c r="G481" s="17"/>
      <c r="H481" s="17"/>
      <c r="I481" s="16"/>
      <c r="J481" s="17"/>
      <c r="K481" s="17"/>
      <c r="L481" s="17"/>
      <c r="M481" s="17"/>
      <c r="N481" s="16"/>
      <c r="O481" s="17"/>
      <c r="P481" s="17"/>
      <c r="Q481" s="17"/>
      <c r="R481" s="17"/>
      <c r="S481" s="17"/>
      <c r="T481" s="17"/>
      <c r="U481" s="17"/>
      <c r="V481" s="16"/>
      <c r="W481" s="17"/>
      <c r="X481" s="17"/>
      <c r="Y481" s="17"/>
      <c r="Z481" s="17"/>
      <c r="AA481" s="16"/>
      <c r="AB481" s="17"/>
      <c r="AC481" s="17"/>
      <c r="AD481" s="17"/>
      <c r="AE481" s="17"/>
      <c r="AF481" s="17"/>
      <c r="AG481" s="17"/>
      <c r="AH481" s="17"/>
      <c r="AI481" s="16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</row>
    <row r="482" spans="1:176" s="340" customFormat="1">
      <c r="A482" s="16"/>
      <c r="B482" s="17"/>
      <c r="C482" s="17"/>
      <c r="D482" s="17"/>
      <c r="E482" s="17"/>
      <c r="F482" s="17"/>
      <c r="G482" s="17"/>
      <c r="H482" s="17"/>
      <c r="I482" s="16"/>
      <c r="J482" s="17"/>
      <c r="K482" s="17"/>
      <c r="L482" s="17"/>
      <c r="M482" s="17"/>
      <c r="N482" s="16"/>
      <c r="O482" s="17"/>
      <c r="P482" s="17"/>
      <c r="Q482" s="17"/>
      <c r="R482" s="17"/>
      <c r="S482" s="17"/>
      <c r="T482" s="17"/>
      <c r="U482" s="17"/>
      <c r="V482" s="16"/>
      <c r="W482" s="17"/>
      <c r="X482" s="17"/>
      <c r="Y482" s="17"/>
      <c r="Z482" s="17"/>
      <c r="AA482" s="16"/>
      <c r="AB482" s="17"/>
      <c r="AC482" s="17"/>
      <c r="AD482" s="17"/>
      <c r="AE482" s="17"/>
      <c r="AF482" s="17"/>
      <c r="AG482" s="17"/>
      <c r="AH482" s="17"/>
      <c r="AI482" s="16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</row>
    <row r="483" spans="1:176" s="340" customFormat="1">
      <c r="A483" s="16"/>
      <c r="B483" s="17"/>
      <c r="C483" s="17"/>
      <c r="D483" s="17"/>
      <c r="E483" s="17"/>
      <c r="F483" s="17"/>
      <c r="G483" s="17"/>
      <c r="H483" s="17"/>
      <c r="I483" s="16"/>
      <c r="J483" s="17"/>
      <c r="K483" s="17"/>
      <c r="L483" s="17"/>
      <c r="M483" s="17"/>
      <c r="N483" s="16"/>
      <c r="O483" s="17"/>
      <c r="P483" s="17"/>
      <c r="Q483" s="17"/>
      <c r="R483" s="17"/>
      <c r="S483" s="17"/>
      <c r="T483" s="17"/>
      <c r="U483" s="17"/>
      <c r="V483" s="16"/>
      <c r="W483" s="17"/>
      <c r="X483" s="17"/>
      <c r="Y483" s="17"/>
      <c r="Z483" s="17"/>
      <c r="AA483" s="16"/>
      <c r="AB483" s="17"/>
      <c r="AC483" s="17"/>
      <c r="AD483" s="17"/>
      <c r="AE483" s="17"/>
      <c r="AF483" s="17"/>
      <c r="AG483" s="17"/>
      <c r="AH483" s="17"/>
      <c r="AI483" s="16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</row>
    <row r="484" spans="1:176" s="340" customFormat="1">
      <c r="A484" s="16"/>
      <c r="B484" s="17"/>
      <c r="C484" s="17"/>
      <c r="D484" s="17"/>
      <c r="E484" s="17"/>
      <c r="F484" s="17"/>
      <c r="G484" s="17"/>
      <c r="H484" s="17"/>
      <c r="I484" s="16"/>
      <c r="J484" s="17"/>
      <c r="K484" s="17"/>
      <c r="L484" s="17"/>
      <c r="M484" s="17"/>
      <c r="N484" s="16"/>
      <c r="O484" s="17"/>
      <c r="P484" s="17"/>
      <c r="Q484" s="17"/>
      <c r="R484" s="17"/>
      <c r="S484" s="17"/>
      <c r="T484" s="17"/>
      <c r="U484" s="17"/>
      <c r="V484" s="16"/>
      <c r="W484" s="17"/>
      <c r="X484" s="17"/>
      <c r="Y484" s="17"/>
      <c r="Z484" s="17"/>
      <c r="AA484" s="16"/>
      <c r="AB484" s="17"/>
      <c r="AC484" s="17"/>
      <c r="AD484" s="17"/>
      <c r="AE484" s="17"/>
      <c r="AF484" s="17"/>
      <c r="AG484" s="17"/>
      <c r="AH484" s="17"/>
      <c r="AI484" s="16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</row>
    <row r="485" spans="1:176">
      <c r="A485" s="16"/>
      <c r="B485" s="17"/>
      <c r="C485" s="17"/>
      <c r="D485" s="17"/>
      <c r="E485" s="17"/>
      <c r="F485" s="17"/>
      <c r="G485" s="17"/>
      <c r="H485" s="17"/>
      <c r="I485" s="16"/>
      <c r="J485" s="17"/>
      <c r="K485" s="17"/>
      <c r="L485" s="17"/>
      <c r="M485" s="17"/>
      <c r="N485" s="16"/>
      <c r="O485" s="17"/>
      <c r="P485" s="17"/>
      <c r="Q485" s="17"/>
      <c r="R485" s="17"/>
      <c r="S485" s="17"/>
      <c r="T485" s="17"/>
      <c r="U485" s="17"/>
      <c r="V485" s="16"/>
      <c r="W485" s="17"/>
      <c r="X485" s="17"/>
      <c r="Y485" s="17"/>
      <c r="Z485" s="17"/>
      <c r="AA485" s="16"/>
      <c r="AB485" s="17"/>
      <c r="AC485" s="17"/>
      <c r="AD485" s="17"/>
      <c r="AE485" s="17"/>
      <c r="AF485" s="17"/>
      <c r="AG485" s="17"/>
      <c r="AH485" s="17"/>
      <c r="AI485" s="16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</row>
    <row r="486" spans="1:176">
      <c r="A486" s="16"/>
      <c r="B486" s="17"/>
      <c r="C486" s="17"/>
      <c r="D486" s="17"/>
      <c r="E486" s="17"/>
      <c r="F486" s="17"/>
      <c r="G486" s="17"/>
      <c r="H486" s="17"/>
      <c r="I486" s="16"/>
      <c r="J486" s="17"/>
      <c r="K486" s="17"/>
      <c r="L486" s="17"/>
      <c r="M486" s="17"/>
      <c r="N486" s="16"/>
      <c r="O486" s="17"/>
      <c r="P486" s="17"/>
      <c r="Q486" s="17"/>
      <c r="R486" s="17"/>
      <c r="S486" s="17"/>
      <c r="T486" s="17"/>
      <c r="U486" s="17"/>
      <c r="V486" s="16"/>
      <c r="W486" s="17"/>
      <c r="X486" s="17"/>
      <c r="Y486" s="17"/>
      <c r="Z486" s="17"/>
      <c r="AA486" s="16"/>
      <c r="AB486" s="17"/>
      <c r="AC486" s="17"/>
      <c r="AD486" s="17"/>
      <c r="AE486" s="17"/>
      <c r="AF486" s="17"/>
      <c r="AG486" s="17"/>
      <c r="AH486" s="17"/>
      <c r="AI486" s="16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</row>
    <row r="487" spans="1:176">
      <c r="A487" s="16"/>
      <c r="B487" s="17"/>
      <c r="C487" s="17"/>
      <c r="D487" s="17"/>
      <c r="E487" s="17"/>
      <c r="F487" s="17"/>
      <c r="G487" s="17"/>
      <c r="H487" s="17"/>
      <c r="I487" s="16"/>
      <c r="J487" s="17"/>
      <c r="K487" s="17"/>
      <c r="L487" s="17"/>
      <c r="M487" s="17"/>
      <c r="N487" s="16"/>
      <c r="O487" s="17"/>
      <c r="P487" s="17"/>
      <c r="Q487" s="17"/>
      <c r="R487" s="17"/>
      <c r="S487" s="17"/>
      <c r="T487" s="17"/>
      <c r="U487" s="17"/>
      <c r="V487" s="16"/>
      <c r="W487" s="17"/>
      <c r="X487" s="17"/>
      <c r="Y487" s="17"/>
      <c r="Z487" s="17"/>
      <c r="AA487" s="16"/>
      <c r="AB487" s="17"/>
      <c r="AC487" s="17"/>
      <c r="AD487" s="17"/>
      <c r="AE487" s="17"/>
      <c r="AF487" s="17"/>
      <c r="AG487" s="17"/>
      <c r="AH487" s="17"/>
      <c r="AI487" s="16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</row>
    <row r="488" spans="1:176">
      <c r="A488" s="16"/>
      <c r="B488" s="17"/>
      <c r="C488" s="17"/>
      <c r="D488" s="17"/>
      <c r="E488" s="17"/>
      <c r="F488" s="17"/>
      <c r="G488" s="17"/>
      <c r="H488" s="17"/>
      <c r="I488" s="16"/>
      <c r="J488" s="17"/>
      <c r="K488" s="17"/>
      <c r="L488" s="17"/>
      <c r="M488" s="17"/>
      <c r="N488" s="16"/>
      <c r="O488" s="17"/>
      <c r="P488" s="17"/>
      <c r="Q488" s="17"/>
      <c r="R488" s="17"/>
      <c r="S488" s="17"/>
      <c r="T488" s="17"/>
      <c r="U488" s="17"/>
      <c r="V488" s="16"/>
      <c r="W488" s="17"/>
      <c r="X488" s="17"/>
      <c r="Y488" s="17"/>
      <c r="Z488" s="17"/>
      <c r="AA488" s="16"/>
      <c r="AB488" s="17"/>
      <c r="AC488" s="17"/>
      <c r="AD488" s="17"/>
      <c r="AE488" s="17"/>
      <c r="AF488" s="17"/>
      <c r="AG488" s="17"/>
      <c r="AH488" s="17"/>
      <c r="AI488" s="16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</row>
    <row r="489" spans="1:176">
      <c r="A489" s="16"/>
      <c r="B489" s="17"/>
      <c r="C489" s="17"/>
      <c r="D489" s="17"/>
      <c r="E489" s="17"/>
      <c r="F489" s="17"/>
      <c r="G489" s="17"/>
      <c r="H489" s="17"/>
      <c r="I489" s="16"/>
      <c r="J489" s="17"/>
      <c r="K489" s="17"/>
      <c r="L489" s="17"/>
      <c r="M489" s="17"/>
      <c r="N489" s="16"/>
      <c r="O489" s="17"/>
      <c r="P489" s="17"/>
      <c r="Q489" s="17"/>
      <c r="R489" s="17"/>
      <c r="S489" s="17"/>
      <c r="T489" s="17"/>
      <c r="U489" s="17"/>
      <c r="V489" s="16"/>
      <c r="W489" s="17"/>
      <c r="X489" s="17"/>
      <c r="Y489" s="17"/>
      <c r="Z489" s="17"/>
      <c r="AA489" s="16"/>
      <c r="AB489" s="17"/>
      <c r="AC489" s="17"/>
      <c r="AD489" s="17"/>
      <c r="AE489" s="17"/>
      <c r="AF489" s="17"/>
      <c r="AG489" s="17"/>
      <c r="AH489" s="17"/>
      <c r="AI489" s="16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</row>
    <row r="490" spans="1:176">
      <c r="A490" s="16"/>
      <c r="B490" s="17"/>
      <c r="C490" s="17"/>
      <c r="D490" s="17"/>
      <c r="E490" s="17"/>
      <c r="F490" s="17"/>
      <c r="G490" s="17"/>
      <c r="H490" s="17"/>
      <c r="I490" s="16"/>
      <c r="J490" s="17"/>
      <c r="K490" s="17"/>
      <c r="L490" s="17"/>
      <c r="M490" s="17"/>
      <c r="N490" s="16"/>
      <c r="O490" s="17"/>
      <c r="P490" s="17"/>
      <c r="Q490" s="17"/>
      <c r="R490" s="17"/>
      <c r="S490" s="17"/>
      <c r="T490" s="17"/>
      <c r="U490" s="17"/>
      <c r="V490" s="16"/>
      <c r="W490" s="17"/>
      <c r="X490" s="17"/>
      <c r="Y490" s="17"/>
      <c r="Z490" s="17"/>
      <c r="AA490" s="16"/>
      <c r="AB490" s="17"/>
      <c r="AC490" s="17"/>
      <c r="AD490" s="17"/>
      <c r="AE490" s="17"/>
      <c r="AF490" s="17"/>
      <c r="AG490" s="17"/>
      <c r="AH490" s="17"/>
      <c r="AI490" s="16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</row>
    <row r="491" spans="1:176">
      <c r="A491" s="16"/>
      <c r="B491" s="17"/>
      <c r="C491" s="17"/>
      <c r="D491" s="17"/>
      <c r="E491" s="17"/>
      <c r="F491" s="17"/>
      <c r="G491" s="17"/>
      <c r="H491" s="17"/>
      <c r="I491" s="16"/>
      <c r="J491" s="17"/>
      <c r="K491" s="17"/>
      <c r="L491" s="17"/>
      <c r="M491" s="17"/>
      <c r="N491" s="16"/>
      <c r="O491" s="17"/>
      <c r="P491" s="17"/>
      <c r="Q491" s="17"/>
      <c r="R491" s="17"/>
      <c r="S491" s="17"/>
      <c r="T491" s="17"/>
      <c r="U491" s="17"/>
      <c r="V491" s="16"/>
      <c r="W491" s="17"/>
      <c r="X491" s="17"/>
      <c r="Y491" s="17"/>
      <c r="Z491" s="17"/>
      <c r="AA491" s="16"/>
      <c r="AB491" s="17"/>
      <c r="AC491" s="17"/>
      <c r="AD491" s="17"/>
      <c r="AE491" s="17"/>
      <c r="AF491" s="17"/>
      <c r="AG491" s="17"/>
      <c r="AH491" s="17"/>
      <c r="AI491" s="16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</row>
    <row r="492" spans="1:176">
      <c r="A492" s="16"/>
      <c r="B492" s="17"/>
      <c r="C492" s="17"/>
      <c r="D492" s="17"/>
      <c r="E492" s="17"/>
      <c r="F492" s="17"/>
      <c r="G492" s="17"/>
      <c r="H492" s="17"/>
      <c r="I492" s="16"/>
      <c r="J492" s="17"/>
      <c r="K492" s="17"/>
      <c r="L492" s="17"/>
      <c r="M492" s="17"/>
      <c r="N492" s="16"/>
      <c r="O492" s="17"/>
      <c r="P492" s="17"/>
      <c r="Q492" s="17"/>
      <c r="R492" s="17"/>
      <c r="S492" s="17"/>
      <c r="T492" s="17"/>
      <c r="U492" s="17"/>
      <c r="V492" s="16"/>
      <c r="W492" s="17"/>
      <c r="X492" s="17"/>
      <c r="Y492" s="17"/>
      <c r="Z492" s="17"/>
      <c r="AA492" s="16"/>
      <c r="AB492" s="17"/>
      <c r="AC492" s="17"/>
      <c r="AD492" s="17"/>
      <c r="AE492" s="17"/>
      <c r="AF492" s="17"/>
      <c r="AG492" s="17"/>
      <c r="AH492" s="17"/>
      <c r="AI492" s="16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</row>
    <row r="493" spans="1:176">
      <c r="A493" s="16"/>
      <c r="B493" s="17"/>
      <c r="C493" s="17"/>
      <c r="D493" s="17"/>
      <c r="E493" s="17"/>
      <c r="F493" s="17"/>
      <c r="G493" s="17"/>
      <c r="H493" s="17"/>
      <c r="I493" s="16"/>
      <c r="J493" s="17"/>
      <c r="K493" s="17"/>
      <c r="L493" s="17"/>
      <c r="M493" s="17"/>
      <c r="N493" s="16"/>
      <c r="O493" s="17"/>
      <c r="P493" s="17"/>
      <c r="Q493" s="17"/>
      <c r="R493" s="17"/>
      <c r="S493" s="17"/>
      <c r="T493" s="17"/>
      <c r="U493" s="17"/>
      <c r="V493" s="16"/>
      <c r="W493" s="17"/>
      <c r="X493" s="17"/>
      <c r="Y493" s="17"/>
      <c r="Z493" s="17"/>
      <c r="AA493" s="16"/>
      <c r="AB493" s="17"/>
      <c r="AC493" s="17"/>
      <c r="AD493" s="17"/>
      <c r="AE493" s="17"/>
      <c r="AF493" s="17"/>
      <c r="AG493" s="17"/>
      <c r="AH493" s="17"/>
      <c r="AI493" s="16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</row>
    <row r="494" spans="1:176">
      <c r="A494" s="16"/>
      <c r="B494" s="17"/>
      <c r="C494" s="17"/>
      <c r="D494" s="17"/>
      <c r="E494" s="17"/>
      <c r="F494" s="17"/>
      <c r="G494" s="17"/>
      <c r="H494" s="17"/>
      <c r="I494" s="16"/>
      <c r="J494" s="17"/>
      <c r="K494" s="17"/>
      <c r="L494" s="17"/>
      <c r="M494" s="17"/>
      <c r="N494" s="16"/>
      <c r="O494" s="17"/>
      <c r="P494" s="17"/>
      <c r="Q494" s="17"/>
      <c r="R494" s="17"/>
      <c r="S494" s="17"/>
      <c r="T494" s="17"/>
      <c r="U494" s="17"/>
      <c r="V494" s="16"/>
      <c r="W494" s="17"/>
      <c r="X494" s="17"/>
      <c r="Y494" s="17"/>
      <c r="Z494" s="17"/>
      <c r="AA494" s="16"/>
      <c r="AB494" s="17"/>
      <c r="AC494" s="17"/>
      <c r="AD494" s="17"/>
      <c r="AE494" s="17"/>
      <c r="AF494" s="17"/>
      <c r="AG494" s="17"/>
      <c r="AH494" s="17"/>
      <c r="AI494" s="16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</row>
    <row r="495" spans="1:176">
      <c r="A495" s="16"/>
      <c r="B495" s="17"/>
      <c r="C495" s="17"/>
      <c r="D495" s="17"/>
      <c r="E495" s="17"/>
      <c r="F495" s="17"/>
      <c r="G495" s="17"/>
      <c r="H495" s="17"/>
      <c r="I495" s="16"/>
      <c r="J495" s="17"/>
      <c r="K495" s="17"/>
      <c r="L495" s="17"/>
      <c r="M495" s="17"/>
      <c r="N495" s="16"/>
      <c r="O495" s="17"/>
      <c r="P495" s="17"/>
      <c r="Q495" s="17"/>
      <c r="R495" s="17"/>
      <c r="S495" s="17"/>
      <c r="T495" s="17"/>
      <c r="U495" s="17"/>
      <c r="V495" s="16"/>
      <c r="W495" s="17"/>
      <c r="X495" s="17"/>
      <c r="Y495" s="17"/>
      <c r="Z495" s="17"/>
      <c r="AA495" s="16"/>
      <c r="AB495" s="17"/>
      <c r="AC495" s="17"/>
      <c r="AD495" s="17"/>
      <c r="AE495" s="17"/>
      <c r="AF495" s="17"/>
      <c r="AG495" s="17"/>
      <c r="AH495" s="17"/>
      <c r="AI495" s="16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</row>
    <row r="496" spans="1:176">
      <c r="A496" s="16"/>
      <c r="B496" s="17"/>
      <c r="C496" s="17"/>
      <c r="D496" s="17"/>
      <c r="E496" s="17"/>
      <c r="F496" s="17"/>
      <c r="G496" s="17"/>
      <c r="H496" s="17"/>
      <c r="I496" s="16"/>
      <c r="J496" s="17"/>
      <c r="K496" s="17"/>
      <c r="L496" s="17"/>
      <c r="M496" s="17"/>
      <c r="N496" s="16"/>
      <c r="O496" s="17"/>
      <c r="P496" s="17"/>
      <c r="Q496" s="17"/>
      <c r="R496" s="17"/>
      <c r="S496" s="17"/>
      <c r="T496" s="17"/>
      <c r="U496" s="17"/>
      <c r="V496" s="16"/>
      <c r="W496" s="17"/>
      <c r="X496" s="17"/>
      <c r="Y496" s="17"/>
      <c r="Z496" s="17"/>
      <c r="AA496" s="16"/>
      <c r="AB496" s="17"/>
      <c r="AC496" s="17"/>
      <c r="AD496" s="17"/>
      <c r="AE496" s="17"/>
      <c r="AF496" s="17"/>
      <c r="AG496" s="17"/>
      <c r="AH496" s="17"/>
      <c r="AI496" s="16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</row>
    <row r="497" spans="1:176">
      <c r="A497" s="16"/>
      <c r="B497" s="17"/>
      <c r="C497" s="17"/>
      <c r="D497" s="17"/>
      <c r="E497" s="17"/>
      <c r="F497" s="17"/>
      <c r="G497" s="17"/>
      <c r="H497" s="17"/>
      <c r="I497" s="16"/>
      <c r="J497" s="17"/>
      <c r="K497" s="17"/>
      <c r="L497" s="17"/>
      <c r="M497" s="17"/>
      <c r="N497" s="16"/>
      <c r="O497" s="17"/>
      <c r="P497" s="17"/>
      <c r="Q497" s="17"/>
      <c r="R497" s="17"/>
      <c r="S497" s="17"/>
      <c r="T497" s="17"/>
      <c r="U497" s="17"/>
      <c r="V497" s="16"/>
      <c r="W497" s="17"/>
      <c r="X497" s="17"/>
      <c r="Y497" s="17"/>
      <c r="Z497" s="17"/>
      <c r="AA497" s="16"/>
      <c r="AB497" s="17"/>
      <c r="AC497" s="17"/>
      <c r="AD497" s="17"/>
      <c r="AE497" s="17"/>
      <c r="AF497" s="17"/>
      <c r="AG497" s="17"/>
      <c r="AH497" s="17"/>
      <c r="AI497" s="16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</row>
    <row r="498" spans="1:176">
      <c r="A498" s="16"/>
      <c r="B498" s="17"/>
      <c r="C498" s="17"/>
      <c r="D498" s="17"/>
      <c r="E498" s="17"/>
      <c r="F498" s="17"/>
      <c r="G498" s="17"/>
      <c r="H498" s="17"/>
      <c r="I498" s="16"/>
      <c r="J498" s="17"/>
      <c r="K498" s="17"/>
      <c r="L498" s="17"/>
      <c r="M498" s="17"/>
      <c r="N498" s="16"/>
      <c r="O498" s="17"/>
      <c r="P498" s="17"/>
      <c r="Q498" s="17"/>
      <c r="R498" s="17"/>
      <c r="S498" s="17"/>
      <c r="T498" s="17"/>
      <c r="U498" s="17"/>
      <c r="V498" s="16"/>
      <c r="W498" s="17"/>
      <c r="X498" s="17"/>
      <c r="Y498" s="17"/>
      <c r="Z498" s="17"/>
      <c r="AA498" s="16"/>
      <c r="AB498" s="17"/>
      <c r="AC498" s="17"/>
      <c r="AD498" s="17"/>
      <c r="AE498" s="17"/>
      <c r="AF498" s="17"/>
      <c r="AG498" s="17"/>
      <c r="AH498" s="17"/>
      <c r="AI498" s="16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</row>
    <row r="499" spans="1:176">
      <c r="A499" s="16"/>
      <c r="B499" s="17"/>
      <c r="C499" s="17"/>
      <c r="D499" s="17"/>
      <c r="E499" s="17"/>
      <c r="F499" s="17"/>
      <c r="G499" s="17"/>
      <c r="H499" s="17"/>
      <c r="I499" s="16"/>
      <c r="J499" s="17"/>
      <c r="K499" s="17"/>
      <c r="L499" s="17"/>
      <c r="M499" s="17"/>
      <c r="N499" s="16"/>
      <c r="O499" s="17"/>
      <c r="P499" s="17"/>
      <c r="Q499" s="17"/>
      <c r="R499" s="17"/>
      <c r="S499" s="17"/>
      <c r="T499" s="17"/>
      <c r="U499" s="17"/>
      <c r="V499" s="16"/>
      <c r="W499" s="17"/>
      <c r="X499" s="17"/>
      <c r="Y499" s="17"/>
      <c r="Z499" s="17"/>
      <c r="AA499" s="16"/>
      <c r="AB499" s="17"/>
      <c r="AC499" s="17"/>
      <c r="AD499" s="17"/>
      <c r="AE499" s="17"/>
      <c r="AF499" s="17"/>
      <c r="AG499" s="17"/>
      <c r="AH499" s="17"/>
      <c r="AI499" s="16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</row>
    <row r="500" spans="1:176">
      <c r="A500" s="16"/>
      <c r="B500" s="17"/>
      <c r="C500" s="17"/>
      <c r="D500" s="17"/>
      <c r="E500" s="17"/>
      <c r="F500" s="17"/>
      <c r="G500" s="17"/>
      <c r="H500" s="17"/>
      <c r="I500" s="16"/>
      <c r="J500" s="17"/>
      <c r="K500" s="17"/>
      <c r="L500" s="17"/>
      <c r="M500" s="17"/>
      <c r="N500" s="16"/>
      <c r="O500" s="17"/>
      <c r="P500" s="17"/>
      <c r="Q500" s="17"/>
      <c r="R500" s="17"/>
      <c r="S500" s="17"/>
      <c r="T500" s="17"/>
      <c r="U500" s="17"/>
      <c r="V500" s="16"/>
      <c r="W500" s="17"/>
      <c r="X500" s="17"/>
      <c r="Y500" s="17"/>
      <c r="Z500" s="17"/>
      <c r="AA500" s="16"/>
      <c r="AB500" s="17"/>
      <c r="AC500" s="17"/>
      <c r="AD500" s="17"/>
      <c r="AE500" s="17"/>
      <c r="AF500" s="17"/>
      <c r="AG500" s="17"/>
      <c r="AH500" s="17"/>
      <c r="AI500" s="16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</row>
    <row r="501" spans="1:176">
      <c r="A501" s="16"/>
      <c r="B501" s="17"/>
      <c r="C501" s="17"/>
      <c r="D501" s="17"/>
      <c r="E501" s="17"/>
      <c r="F501" s="17"/>
      <c r="G501" s="17"/>
      <c r="H501" s="17"/>
      <c r="I501" s="16"/>
      <c r="J501" s="17"/>
      <c r="K501" s="17"/>
      <c r="L501" s="17"/>
      <c r="M501" s="17"/>
      <c r="N501" s="16"/>
      <c r="O501" s="17"/>
      <c r="P501" s="17"/>
      <c r="Q501" s="17"/>
      <c r="R501" s="17"/>
      <c r="S501" s="17"/>
      <c r="T501" s="17"/>
      <c r="U501" s="17"/>
      <c r="V501" s="16"/>
      <c r="W501" s="17"/>
      <c r="X501" s="17"/>
      <c r="Y501" s="17"/>
      <c r="Z501" s="17"/>
      <c r="AA501" s="16"/>
      <c r="AB501" s="17"/>
      <c r="AC501" s="17"/>
      <c r="AD501" s="17"/>
      <c r="AE501" s="17"/>
      <c r="AF501" s="17"/>
      <c r="AG501" s="17"/>
      <c r="AH501" s="17"/>
      <c r="AI501" s="16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</row>
    <row r="502" spans="1:176">
      <c r="A502" s="16"/>
      <c r="B502" s="17"/>
      <c r="C502" s="17"/>
      <c r="D502" s="17"/>
      <c r="E502" s="17"/>
      <c r="F502" s="17"/>
      <c r="G502" s="17"/>
      <c r="H502" s="17"/>
      <c r="I502" s="16"/>
      <c r="J502" s="17"/>
      <c r="K502" s="17"/>
      <c r="L502" s="17"/>
      <c r="M502" s="17"/>
      <c r="N502" s="16"/>
      <c r="O502" s="17"/>
      <c r="P502" s="17"/>
      <c r="Q502" s="17"/>
      <c r="R502" s="17"/>
      <c r="S502" s="17"/>
      <c r="T502" s="17"/>
      <c r="U502" s="17"/>
      <c r="V502" s="16"/>
      <c r="W502" s="17"/>
      <c r="X502" s="17"/>
      <c r="Y502" s="17"/>
      <c r="Z502" s="17"/>
      <c r="AA502" s="16"/>
      <c r="AB502" s="17"/>
      <c r="AC502" s="17"/>
      <c r="AD502" s="17"/>
      <c r="AE502" s="17"/>
      <c r="AF502" s="17"/>
      <c r="AG502" s="17"/>
      <c r="AH502" s="17"/>
      <c r="AI502" s="16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</row>
    <row r="503" spans="1:176">
      <c r="A503" s="16"/>
      <c r="B503" s="17"/>
      <c r="C503" s="17"/>
      <c r="D503" s="17"/>
      <c r="E503" s="17"/>
      <c r="F503" s="17"/>
      <c r="G503" s="17"/>
      <c r="H503" s="17"/>
      <c r="I503" s="16"/>
      <c r="J503" s="17"/>
      <c r="K503" s="17"/>
      <c r="L503" s="17"/>
      <c r="M503" s="17"/>
      <c r="N503" s="16"/>
      <c r="O503" s="17"/>
      <c r="P503" s="17"/>
      <c r="Q503" s="17"/>
      <c r="R503" s="17"/>
      <c r="S503" s="17"/>
      <c r="T503" s="17"/>
      <c r="U503" s="17"/>
      <c r="V503" s="16"/>
      <c r="W503" s="17"/>
      <c r="X503" s="17"/>
      <c r="Y503" s="17"/>
      <c r="Z503" s="17"/>
      <c r="AA503" s="16"/>
      <c r="AB503" s="17"/>
      <c r="AC503" s="17"/>
      <c r="AD503" s="17"/>
      <c r="AE503" s="17"/>
      <c r="AF503" s="17"/>
      <c r="AG503" s="17"/>
      <c r="AH503" s="17"/>
      <c r="AI503" s="16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</row>
    <row r="504" spans="1:176">
      <c r="A504" s="16"/>
      <c r="B504" s="17"/>
      <c r="C504" s="17"/>
      <c r="D504" s="17"/>
      <c r="E504" s="17"/>
      <c r="F504" s="17"/>
      <c r="G504" s="17"/>
      <c r="H504" s="17"/>
      <c r="I504" s="16"/>
      <c r="J504" s="17"/>
      <c r="K504" s="17"/>
      <c r="L504" s="17"/>
      <c r="M504" s="17"/>
      <c r="N504" s="16"/>
      <c r="O504" s="17"/>
      <c r="P504" s="17"/>
      <c r="Q504" s="17"/>
      <c r="R504" s="17"/>
      <c r="S504" s="17"/>
      <c r="T504" s="17"/>
      <c r="U504" s="17"/>
      <c r="V504" s="16"/>
      <c r="W504" s="17"/>
      <c r="X504" s="17"/>
      <c r="Y504" s="17"/>
      <c r="Z504" s="17"/>
      <c r="AA504" s="16"/>
      <c r="AB504" s="17"/>
      <c r="AC504" s="17"/>
      <c r="AD504" s="17"/>
      <c r="AE504" s="17"/>
      <c r="AF504" s="17"/>
      <c r="AG504" s="17"/>
      <c r="AH504" s="17"/>
      <c r="AI504" s="16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</row>
    <row r="505" spans="1:176">
      <c r="A505" s="16"/>
      <c r="B505" s="17"/>
      <c r="C505" s="17"/>
      <c r="D505" s="17"/>
      <c r="E505" s="17"/>
      <c r="F505" s="17"/>
      <c r="G505" s="17"/>
      <c r="H505" s="17"/>
      <c r="I505" s="16"/>
      <c r="J505" s="17"/>
      <c r="K505" s="17"/>
      <c r="L505" s="17"/>
      <c r="M505" s="17"/>
      <c r="N505" s="16"/>
      <c r="O505" s="17"/>
      <c r="P505" s="17"/>
      <c r="Q505" s="17"/>
      <c r="R505" s="17"/>
      <c r="S505" s="17"/>
      <c r="T505" s="17"/>
      <c r="U505" s="17"/>
      <c r="V505" s="16"/>
      <c r="W505" s="17"/>
      <c r="X505" s="17"/>
      <c r="Y505" s="17"/>
      <c r="Z505" s="17"/>
      <c r="AA505" s="16"/>
      <c r="AB505" s="17"/>
      <c r="AC505" s="17"/>
      <c r="AD505" s="17"/>
      <c r="AE505" s="17"/>
      <c r="AF505" s="17"/>
      <c r="AG505" s="17"/>
      <c r="AH505" s="17"/>
      <c r="AI505" s="16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</row>
    <row r="506" spans="1:176">
      <c r="A506" s="16"/>
      <c r="B506" s="17"/>
      <c r="C506" s="17"/>
      <c r="D506" s="17"/>
      <c r="E506" s="17"/>
      <c r="F506" s="17"/>
      <c r="G506" s="17"/>
      <c r="H506" s="17"/>
      <c r="I506" s="16"/>
      <c r="J506" s="17"/>
      <c r="K506" s="17"/>
      <c r="L506" s="17"/>
      <c r="M506" s="17"/>
      <c r="N506" s="16"/>
      <c r="O506" s="17"/>
      <c r="P506" s="17"/>
      <c r="Q506" s="17"/>
      <c r="R506" s="17"/>
      <c r="S506" s="17"/>
      <c r="T506" s="17"/>
      <c r="U506" s="17"/>
      <c r="V506" s="16"/>
      <c r="W506" s="17"/>
      <c r="X506" s="17"/>
      <c r="Y506" s="17"/>
      <c r="Z506" s="17"/>
      <c r="AA506" s="16"/>
      <c r="AB506" s="17"/>
      <c r="AC506" s="17"/>
      <c r="AD506" s="17"/>
      <c r="AE506" s="17"/>
      <c r="AF506" s="17"/>
      <c r="AG506" s="17"/>
      <c r="AH506" s="17"/>
      <c r="AI506" s="16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</row>
    <row r="507" spans="1:176">
      <c r="A507" s="16"/>
      <c r="B507" s="17"/>
      <c r="C507" s="17"/>
      <c r="D507" s="17"/>
      <c r="E507" s="17"/>
      <c r="F507" s="17"/>
      <c r="G507" s="17"/>
      <c r="H507" s="17"/>
      <c r="I507" s="16"/>
      <c r="J507" s="17"/>
      <c r="K507" s="17"/>
      <c r="L507" s="17"/>
      <c r="M507" s="17"/>
      <c r="N507" s="16"/>
      <c r="O507" s="17"/>
      <c r="P507" s="17"/>
      <c r="Q507" s="17"/>
      <c r="R507" s="17"/>
      <c r="S507" s="17"/>
      <c r="T507" s="17"/>
      <c r="U507" s="17"/>
      <c r="V507" s="16"/>
      <c r="W507" s="17"/>
      <c r="X507" s="17"/>
      <c r="Y507" s="17"/>
      <c r="Z507" s="17"/>
      <c r="AA507" s="16"/>
      <c r="AB507" s="17"/>
      <c r="AC507" s="17"/>
      <c r="AD507" s="17"/>
      <c r="AE507" s="17"/>
      <c r="AF507" s="17"/>
      <c r="AG507" s="17"/>
      <c r="AH507" s="17"/>
      <c r="AI507" s="16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</row>
    <row r="508" spans="1:176">
      <c r="A508" s="16"/>
      <c r="B508" s="17"/>
      <c r="C508" s="17"/>
      <c r="D508" s="17"/>
      <c r="E508" s="17"/>
      <c r="F508" s="17"/>
      <c r="G508" s="17"/>
      <c r="H508" s="17"/>
      <c r="I508" s="16"/>
      <c r="J508" s="17"/>
      <c r="K508" s="17"/>
      <c r="L508" s="17"/>
      <c r="M508" s="17"/>
      <c r="N508" s="16"/>
      <c r="O508" s="17"/>
      <c r="P508" s="17"/>
      <c r="Q508" s="17"/>
      <c r="R508" s="17"/>
      <c r="S508" s="17"/>
      <c r="T508" s="17"/>
      <c r="U508" s="17"/>
      <c r="V508" s="16"/>
      <c r="W508" s="17"/>
      <c r="X508" s="17"/>
      <c r="Y508" s="17"/>
      <c r="Z508" s="17"/>
      <c r="AA508" s="16"/>
      <c r="AB508" s="17"/>
      <c r="AC508" s="17"/>
      <c r="AD508" s="17"/>
      <c r="AE508" s="17"/>
      <c r="AF508" s="17"/>
      <c r="AG508" s="17"/>
      <c r="AH508" s="17"/>
      <c r="AI508" s="16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</row>
    <row r="509" spans="1:176">
      <c r="A509" s="16"/>
      <c r="B509" s="17"/>
      <c r="C509" s="17"/>
      <c r="D509" s="17"/>
      <c r="E509" s="17"/>
      <c r="F509" s="17"/>
      <c r="G509" s="17"/>
      <c r="H509" s="17"/>
      <c r="I509" s="16"/>
      <c r="J509" s="17"/>
      <c r="K509" s="17"/>
      <c r="L509" s="17"/>
      <c r="M509" s="17"/>
      <c r="N509" s="16"/>
      <c r="O509" s="17"/>
      <c r="P509" s="17"/>
      <c r="Q509" s="17"/>
      <c r="R509" s="17"/>
      <c r="S509" s="17"/>
      <c r="T509" s="17"/>
      <c r="U509" s="17"/>
      <c r="V509" s="16"/>
      <c r="W509" s="17"/>
      <c r="X509" s="17"/>
      <c r="Y509" s="17"/>
      <c r="Z509" s="17"/>
      <c r="AA509" s="16"/>
      <c r="AB509" s="17"/>
      <c r="AC509" s="17"/>
      <c r="AD509" s="17"/>
      <c r="AE509" s="17"/>
      <c r="AF509" s="17"/>
      <c r="AG509" s="17"/>
      <c r="AH509" s="17"/>
      <c r="AI509" s="16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</row>
    <row r="510" spans="1:176">
      <c r="A510" s="16"/>
      <c r="B510" s="17"/>
      <c r="C510" s="17"/>
      <c r="D510" s="17"/>
      <c r="E510" s="17"/>
      <c r="F510" s="17"/>
      <c r="G510" s="17"/>
      <c r="H510" s="17"/>
      <c r="I510" s="16"/>
      <c r="J510" s="17"/>
      <c r="K510" s="17"/>
      <c r="L510" s="17"/>
      <c r="M510" s="17"/>
      <c r="N510" s="16"/>
      <c r="O510" s="17"/>
      <c r="P510" s="17"/>
      <c r="Q510" s="17"/>
      <c r="R510" s="17"/>
      <c r="S510" s="17"/>
      <c r="T510" s="17"/>
      <c r="U510" s="17"/>
      <c r="V510" s="16"/>
      <c r="W510" s="17"/>
      <c r="X510" s="17"/>
      <c r="Y510" s="17"/>
      <c r="Z510" s="17"/>
      <c r="AA510" s="16"/>
      <c r="AB510" s="17"/>
      <c r="AC510" s="17"/>
      <c r="AD510" s="17"/>
      <c r="AE510" s="17"/>
      <c r="AF510" s="17"/>
      <c r="AG510" s="17"/>
      <c r="AH510" s="17"/>
      <c r="AI510" s="16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</row>
    <row r="511" spans="1:176">
      <c r="A511" s="16"/>
      <c r="B511" s="17"/>
      <c r="C511" s="17"/>
      <c r="D511" s="17"/>
      <c r="E511" s="17"/>
      <c r="F511" s="17"/>
      <c r="G511" s="17"/>
      <c r="H511" s="17"/>
      <c r="I511" s="16"/>
      <c r="J511" s="17"/>
      <c r="K511" s="17"/>
      <c r="L511" s="17"/>
      <c r="M511" s="17"/>
      <c r="N511" s="16"/>
      <c r="O511" s="17"/>
      <c r="P511" s="17"/>
      <c r="Q511" s="17"/>
      <c r="R511" s="17"/>
      <c r="S511" s="17"/>
      <c r="T511" s="17"/>
      <c r="U511" s="17"/>
      <c r="V511" s="16"/>
      <c r="W511" s="17"/>
      <c r="X511" s="17"/>
      <c r="Y511" s="17"/>
      <c r="Z511" s="17"/>
      <c r="AA511" s="16"/>
      <c r="AB511" s="17"/>
      <c r="AC511" s="17"/>
      <c r="AD511" s="17"/>
      <c r="AE511" s="17"/>
      <c r="AF511" s="17"/>
      <c r="AG511" s="17"/>
      <c r="AH511" s="17"/>
      <c r="AI511" s="16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</row>
    <row r="512" spans="1:176">
      <c r="A512" s="16"/>
      <c r="B512" s="17"/>
      <c r="C512" s="17"/>
      <c r="D512" s="17"/>
      <c r="E512" s="17"/>
      <c r="F512" s="17"/>
      <c r="G512" s="17"/>
      <c r="H512" s="17"/>
      <c r="I512" s="16"/>
      <c r="J512" s="17"/>
      <c r="K512" s="17"/>
      <c r="L512" s="17"/>
      <c r="M512" s="17"/>
      <c r="N512" s="16"/>
      <c r="O512" s="17"/>
      <c r="P512" s="17"/>
      <c r="Q512" s="17"/>
      <c r="R512" s="17"/>
      <c r="S512" s="17"/>
      <c r="T512" s="17"/>
      <c r="U512" s="17"/>
      <c r="V512" s="16"/>
      <c r="W512" s="17"/>
      <c r="X512" s="17"/>
      <c r="Y512" s="17"/>
      <c r="Z512" s="17"/>
      <c r="AA512" s="16"/>
      <c r="AB512" s="17"/>
      <c r="AC512" s="17"/>
      <c r="AD512" s="17"/>
      <c r="AE512" s="17"/>
      <c r="AF512" s="17"/>
      <c r="AG512" s="17"/>
      <c r="AH512" s="17"/>
      <c r="AI512" s="16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</row>
    <row r="513" spans="1:176">
      <c r="A513" s="16"/>
      <c r="B513" s="17"/>
      <c r="C513" s="17"/>
      <c r="D513" s="17"/>
      <c r="E513" s="17"/>
      <c r="F513" s="17"/>
      <c r="G513" s="17"/>
      <c r="H513" s="17"/>
      <c r="I513" s="16"/>
      <c r="J513" s="17"/>
      <c r="K513" s="17"/>
      <c r="L513" s="17"/>
      <c r="M513" s="17"/>
      <c r="N513" s="16"/>
      <c r="O513" s="17"/>
      <c r="P513" s="17"/>
      <c r="Q513" s="17"/>
      <c r="R513" s="17"/>
      <c r="S513" s="17"/>
      <c r="T513" s="17"/>
      <c r="U513" s="17"/>
      <c r="V513" s="16"/>
      <c r="W513" s="17"/>
      <c r="X513" s="17"/>
      <c r="Y513" s="17"/>
      <c r="Z513" s="17"/>
      <c r="AA513" s="16"/>
      <c r="AB513" s="17"/>
      <c r="AC513" s="17"/>
      <c r="AD513" s="17"/>
      <c r="AE513" s="17"/>
      <c r="AF513" s="17"/>
      <c r="AG513" s="17"/>
      <c r="AH513" s="17"/>
      <c r="AI513" s="16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</row>
    <row r="514" spans="1:176">
      <c r="A514" s="16"/>
      <c r="B514" s="17"/>
      <c r="C514" s="17"/>
      <c r="D514" s="17"/>
      <c r="E514" s="17"/>
      <c r="F514" s="17"/>
      <c r="G514" s="17"/>
      <c r="H514" s="17"/>
      <c r="I514" s="16"/>
      <c r="J514" s="17"/>
      <c r="K514" s="17"/>
      <c r="L514" s="17"/>
      <c r="M514" s="17"/>
      <c r="N514" s="16"/>
      <c r="O514" s="17"/>
      <c r="P514" s="17"/>
      <c r="Q514" s="17"/>
      <c r="R514" s="17"/>
      <c r="S514" s="17"/>
      <c r="T514" s="17"/>
      <c r="U514" s="17"/>
      <c r="V514" s="16"/>
      <c r="W514" s="17"/>
      <c r="X514" s="17"/>
      <c r="Y514" s="17"/>
      <c r="Z514" s="17"/>
      <c r="AA514" s="16"/>
      <c r="AB514" s="17"/>
      <c r="AC514" s="17"/>
      <c r="AD514" s="17"/>
      <c r="AE514" s="17"/>
      <c r="AF514" s="17"/>
      <c r="AG514" s="17"/>
      <c r="AH514" s="17"/>
      <c r="AI514" s="16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</row>
    <row r="515" spans="1:176">
      <c r="A515" s="16"/>
      <c r="B515" s="17"/>
      <c r="C515" s="17"/>
      <c r="D515" s="17"/>
      <c r="E515" s="17"/>
      <c r="F515" s="17"/>
      <c r="G515" s="17"/>
      <c r="H515" s="17"/>
      <c r="I515" s="16"/>
      <c r="J515" s="17"/>
      <c r="K515" s="17"/>
      <c r="L515" s="17"/>
      <c r="M515" s="17"/>
      <c r="N515" s="16"/>
      <c r="O515" s="17"/>
      <c r="P515" s="17"/>
      <c r="Q515" s="17"/>
      <c r="R515" s="17"/>
      <c r="S515" s="17"/>
      <c r="T515" s="17"/>
      <c r="U515" s="17"/>
      <c r="V515" s="16"/>
      <c r="W515" s="17"/>
      <c r="X515" s="17"/>
      <c r="Y515" s="17"/>
      <c r="Z515" s="17"/>
      <c r="AA515" s="16"/>
      <c r="AB515" s="17"/>
      <c r="AC515" s="17"/>
      <c r="AD515" s="17"/>
      <c r="AE515" s="17"/>
      <c r="AF515" s="17"/>
      <c r="AG515" s="17"/>
      <c r="AH515" s="17"/>
      <c r="AI515" s="16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</row>
    <row r="516" spans="1:176">
      <c r="A516" s="16"/>
      <c r="B516" s="17"/>
      <c r="C516" s="17"/>
      <c r="D516" s="17"/>
      <c r="E516" s="17"/>
      <c r="F516" s="17"/>
      <c r="G516" s="17"/>
      <c r="H516" s="17"/>
      <c r="I516" s="16"/>
      <c r="J516" s="17"/>
      <c r="K516" s="17"/>
      <c r="L516" s="17"/>
      <c r="M516" s="17"/>
      <c r="N516" s="16"/>
      <c r="O516" s="17"/>
      <c r="P516" s="17"/>
      <c r="Q516" s="17"/>
      <c r="R516" s="17"/>
      <c r="S516" s="17"/>
      <c r="T516" s="17"/>
      <c r="U516" s="17"/>
      <c r="V516" s="16"/>
      <c r="W516" s="17"/>
      <c r="X516" s="17"/>
      <c r="Y516" s="17"/>
      <c r="Z516" s="17"/>
      <c r="AA516" s="16"/>
      <c r="AB516" s="17"/>
      <c r="AC516" s="17"/>
      <c r="AD516" s="17"/>
      <c r="AE516" s="17"/>
      <c r="AF516" s="17"/>
      <c r="AG516" s="17"/>
      <c r="AH516" s="17"/>
      <c r="AI516" s="16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</row>
    <row r="517" spans="1:176">
      <c r="A517" s="16"/>
      <c r="B517" s="17"/>
      <c r="C517" s="17"/>
      <c r="D517" s="17"/>
      <c r="E517" s="17"/>
      <c r="F517" s="17"/>
      <c r="G517" s="17"/>
      <c r="H517" s="17"/>
      <c r="I517" s="16"/>
      <c r="J517" s="17"/>
      <c r="K517" s="17"/>
      <c r="L517" s="17"/>
      <c r="M517" s="17"/>
      <c r="N517" s="16"/>
      <c r="O517" s="17"/>
      <c r="P517" s="17"/>
      <c r="Q517" s="17"/>
      <c r="R517" s="17"/>
      <c r="S517" s="17"/>
      <c r="T517" s="17"/>
      <c r="U517" s="17"/>
      <c r="V517" s="16"/>
      <c r="W517" s="17"/>
      <c r="X517" s="17"/>
      <c r="Y517" s="17"/>
      <c r="Z517" s="17"/>
      <c r="AA517" s="16"/>
      <c r="AB517" s="17"/>
      <c r="AC517" s="17"/>
      <c r="AD517" s="17"/>
      <c r="AE517" s="17"/>
      <c r="AF517" s="17"/>
      <c r="AG517" s="17"/>
      <c r="AH517" s="17"/>
      <c r="AI517" s="16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</row>
    <row r="518" spans="1:176">
      <c r="A518" s="16"/>
      <c r="B518" s="17"/>
      <c r="C518" s="17"/>
      <c r="D518" s="17"/>
      <c r="E518" s="17"/>
      <c r="F518" s="17"/>
      <c r="G518" s="17"/>
      <c r="H518" s="17"/>
      <c r="I518" s="16"/>
      <c r="J518" s="17"/>
      <c r="K518" s="17"/>
      <c r="L518" s="17"/>
      <c r="M518" s="17"/>
      <c r="N518" s="16"/>
      <c r="O518" s="17"/>
      <c r="P518" s="17"/>
      <c r="Q518" s="17"/>
      <c r="R518" s="17"/>
      <c r="S518" s="17"/>
      <c r="T518" s="17"/>
      <c r="U518" s="17"/>
      <c r="V518" s="16"/>
      <c r="W518" s="17"/>
      <c r="X518" s="17"/>
      <c r="Y518" s="17"/>
      <c r="Z518" s="17"/>
      <c r="AA518" s="16"/>
      <c r="AB518" s="17"/>
      <c r="AC518" s="17"/>
      <c r="AD518" s="17"/>
      <c r="AE518" s="17"/>
      <c r="AF518" s="17"/>
      <c r="AG518" s="17"/>
      <c r="AH518" s="17"/>
      <c r="AI518" s="16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</row>
    <row r="519" spans="1:176">
      <c r="A519" s="16"/>
      <c r="B519" s="17"/>
      <c r="C519" s="17"/>
      <c r="D519" s="17"/>
      <c r="E519" s="17"/>
      <c r="F519" s="17"/>
      <c r="G519" s="17"/>
      <c r="H519" s="17"/>
      <c r="I519" s="16"/>
      <c r="J519" s="17"/>
      <c r="K519" s="17"/>
      <c r="L519" s="17"/>
      <c r="M519" s="17"/>
      <c r="N519" s="16"/>
      <c r="O519" s="17"/>
      <c r="P519" s="17"/>
      <c r="Q519" s="17"/>
      <c r="R519" s="17"/>
      <c r="S519" s="17"/>
      <c r="T519" s="17"/>
      <c r="U519" s="17"/>
      <c r="V519" s="16"/>
      <c r="W519" s="17"/>
      <c r="X519" s="17"/>
      <c r="Y519" s="17"/>
      <c r="Z519" s="17"/>
      <c r="AA519" s="16"/>
      <c r="AB519" s="17"/>
      <c r="AC519" s="17"/>
      <c r="AD519" s="17"/>
      <c r="AE519" s="17"/>
      <c r="AF519" s="17"/>
      <c r="AG519" s="17"/>
      <c r="AH519" s="17"/>
      <c r="AI519" s="16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</row>
    <row r="520" spans="1:176">
      <c r="A520" s="16"/>
      <c r="B520" s="17"/>
      <c r="C520" s="17"/>
      <c r="D520" s="17"/>
      <c r="E520" s="17"/>
      <c r="F520" s="17"/>
      <c r="G520" s="17"/>
      <c r="H520" s="17"/>
      <c r="I520" s="16"/>
      <c r="J520" s="17"/>
      <c r="K520" s="17"/>
      <c r="L520" s="17"/>
      <c r="M520" s="17"/>
      <c r="N520" s="16"/>
      <c r="O520" s="17"/>
      <c r="P520" s="17"/>
      <c r="Q520" s="17"/>
      <c r="R520" s="17"/>
      <c r="S520" s="17"/>
      <c r="T520" s="17"/>
      <c r="U520" s="17"/>
      <c r="V520" s="16"/>
      <c r="W520" s="17"/>
      <c r="X520" s="17"/>
      <c r="Y520" s="17"/>
      <c r="Z520" s="17"/>
      <c r="AA520" s="16"/>
      <c r="AB520" s="17"/>
      <c r="AC520" s="17"/>
      <c r="AD520" s="17"/>
      <c r="AE520" s="17"/>
      <c r="AF520" s="17"/>
      <c r="AG520" s="17"/>
      <c r="AH520" s="17"/>
      <c r="AI520" s="16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</row>
    <row r="521" spans="1:176">
      <c r="A521" s="16"/>
      <c r="B521" s="17"/>
      <c r="C521" s="17"/>
      <c r="D521" s="17"/>
      <c r="E521" s="17"/>
      <c r="F521" s="17"/>
      <c r="G521" s="17"/>
      <c r="H521" s="17"/>
      <c r="I521" s="16"/>
      <c r="J521" s="17"/>
      <c r="K521" s="17"/>
      <c r="L521" s="17"/>
      <c r="M521" s="17"/>
      <c r="N521" s="16"/>
      <c r="O521" s="17"/>
      <c r="P521" s="17"/>
      <c r="Q521" s="17"/>
      <c r="R521" s="17"/>
      <c r="S521" s="17"/>
      <c r="T521" s="17"/>
      <c r="U521" s="17"/>
      <c r="V521" s="16"/>
      <c r="W521" s="17"/>
      <c r="X521" s="17"/>
      <c r="Y521" s="17"/>
      <c r="Z521" s="17"/>
      <c r="AA521" s="16"/>
      <c r="AB521" s="17"/>
      <c r="AC521" s="17"/>
      <c r="AD521" s="17"/>
      <c r="AE521" s="17"/>
      <c r="AF521" s="17"/>
      <c r="AG521" s="17"/>
      <c r="AH521" s="17"/>
      <c r="AI521" s="16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</row>
    <row r="522" spans="1:176">
      <c r="A522" s="16"/>
      <c r="B522" s="17"/>
      <c r="C522" s="17"/>
      <c r="D522" s="17"/>
      <c r="E522" s="17"/>
      <c r="F522" s="17"/>
      <c r="G522" s="17"/>
      <c r="H522" s="17"/>
      <c r="I522" s="16"/>
      <c r="J522" s="17"/>
      <c r="K522" s="17"/>
      <c r="L522" s="17"/>
      <c r="M522" s="17"/>
      <c r="N522" s="16"/>
      <c r="O522" s="17"/>
      <c r="P522" s="17"/>
      <c r="Q522" s="17"/>
      <c r="R522" s="17"/>
      <c r="S522" s="17"/>
      <c r="T522" s="17"/>
      <c r="U522" s="17"/>
      <c r="V522" s="16"/>
      <c r="W522" s="17"/>
      <c r="X522" s="17"/>
      <c r="Y522" s="17"/>
      <c r="Z522" s="17"/>
      <c r="AA522" s="16"/>
      <c r="AB522" s="17"/>
      <c r="AC522" s="17"/>
      <c r="AD522" s="17"/>
      <c r="AE522" s="17"/>
      <c r="AF522" s="17"/>
      <c r="AG522" s="17"/>
      <c r="AH522" s="17"/>
      <c r="AI522" s="16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</row>
    <row r="523" spans="1:176">
      <c r="A523" s="16"/>
      <c r="B523" s="17"/>
      <c r="C523" s="17"/>
      <c r="D523" s="17"/>
      <c r="E523" s="17"/>
      <c r="F523" s="17"/>
      <c r="G523" s="17"/>
      <c r="H523" s="17"/>
      <c r="I523" s="16"/>
      <c r="J523" s="17"/>
      <c r="K523" s="17"/>
      <c r="L523" s="17"/>
      <c r="M523" s="17"/>
      <c r="N523" s="16"/>
      <c r="O523" s="17"/>
      <c r="P523" s="17"/>
      <c r="Q523" s="17"/>
      <c r="R523" s="17"/>
      <c r="S523" s="17"/>
      <c r="T523" s="17"/>
      <c r="U523" s="17"/>
      <c r="V523" s="16"/>
      <c r="W523" s="17"/>
      <c r="X523" s="17"/>
      <c r="Y523" s="17"/>
      <c r="Z523" s="17"/>
      <c r="AA523" s="16"/>
      <c r="AB523" s="17"/>
      <c r="AC523" s="17"/>
      <c r="AD523" s="17"/>
      <c r="AE523" s="17"/>
      <c r="AF523" s="17"/>
      <c r="AG523" s="17"/>
      <c r="AH523" s="17"/>
      <c r="AI523" s="16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</row>
    <row r="524" spans="1:176">
      <c r="A524" s="16"/>
      <c r="B524" s="17"/>
      <c r="C524" s="17"/>
      <c r="D524" s="17"/>
      <c r="E524" s="17"/>
      <c r="F524" s="17"/>
      <c r="G524" s="17"/>
      <c r="H524" s="17"/>
      <c r="I524" s="16"/>
      <c r="J524" s="17"/>
      <c r="K524" s="17"/>
      <c r="L524" s="17"/>
      <c r="M524" s="17"/>
      <c r="N524" s="16"/>
      <c r="O524" s="17"/>
      <c r="P524" s="17"/>
      <c r="Q524" s="17"/>
      <c r="R524" s="17"/>
      <c r="S524" s="17"/>
      <c r="T524" s="17"/>
      <c r="U524" s="17"/>
      <c r="V524" s="16"/>
      <c r="W524" s="17"/>
      <c r="X524" s="17"/>
      <c r="Y524" s="17"/>
      <c r="Z524" s="17"/>
      <c r="AA524" s="16"/>
      <c r="AB524" s="17"/>
      <c r="AC524" s="17"/>
      <c r="AD524" s="17"/>
      <c r="AE524" s="17"/>
      <c r="AF524" s="17"/>
      <c r="AG524" s="17"/>
      <c r="AH524" s="17"/>
      <c r="AI524" s="16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</row>
    <row r="525" spans="1:176">
      <c r="A525" s="16"/>
      <c r="B525" s="17"/>
      <c r="C525" s="17"/>
      <c r="D525" s="17"/>
      <c r="E525" s="17"/>
      <c r="F525" s="17"/>
      <c r="G525" s="17"/>
      <c r="H525" s="17"/>
      <c r="I525" s="16"/>
      <c r="J525" s="17"/>
      <c r="K525" s="17"/>
      <c r="L525" s="17"/>
      <c r="M525" s="17"/>
      <c r="N525" s="16"/>
      <c r="O525" s="17"/>
      <c r="P525" s="17"/>
      <c r="Q525" s="17"/>
      <c r="R525" s="17"/>
      <c r="S525" s="17"/>
      <c r="T525" s="17"/>
      <c r="U525" s="17"/>
      <c r="V525" s="16"/>
      <c r="W525" s="17"/>
      <c r="X525" s="17"/>
      <c r="Y525" s="17"/>
      <c r="Z525" s="17"/>
      <c r="AA525" s="16"/>
      <c r="AB525" s="17"/>
      <c r="AC525" s="17"/>
      <c r="AD525" s="17"/>
      <c r="AE525" s="17"/>
      <c r="AF525" s="17"/>
      <c r="AG525" s="17"/>
      <c r="AH525" s="17"/>
      <c r="AI525" s="16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</row>
    <row r="526" spans="1:176">
      <c r="A526" s="16"/>
      <c r="B526" s="17"/>
      <c r="C526" s="17"/>
      <c r="D526" s="17"/>
      <c r="E526" s="17"/>
      <c r="F526" s="17"/>
      <c r="G526" s="17"/>
      <c r="H526" s="17"/>
      <c r="I526" s="16"/>
      <c r="J526" s="17"/>
      <c r="K526" s="17"/>
      <c r="L526" s="17"/>
      <c r="M526" s="17"/>
      <c r="N526" s="16"/>
      <c r="O526" s="17"/>
      <c r="P526" s="17"/>
      <c r="Q526" s="17"/>
      <c r="R526" s="17"/>
      <c r="S526" s="17"/>
      <c r="T526" s="17"/>
      <c r="U526" s="17"/>
      <c r="V526" s="16"/>
      <c r="W526" s="17"/>
      <c r="X526" s="17"/>
      <c r="Y526" s="17"/>
      <c r="Z526" s="17"/>
      <c r="AA526" s="16"/>
      <c r="AB526" s="17"/>
      <c r="AC526" s="17"/>
      <c r="AD526" s="17"/>
      <c r="AE526" s="17"/>
      <c r="AF526" s="17"/>
      <c r="AG526" s="17"/>
      <c r="AH526" s="17"/>
      <c r="AI526" s="16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</row>
    <row r="527" spans="1:176">
      <c r="A527" s="16"/>
      <c r="B527" s="17"/>
      <c r="C527" s="17"/>
      <c r="D527" s="17"/>
      <c r="E527" s="17"/>
      <c r="F527" s="17"/>
      <c r="G527" s="17"/>
      <c r="H527" s="17"/>
      <c r="I527" s="16"/>
      <c r="J527" s="17"/>
      <c r="K527" s="17"/>
      <c r="L527" s="17"/>
      <c r="M527" s="17"/>
      <c r="N527" s="16"/>
      <c r="O527" s="17"/>
      <c r="P527" s="17"/>
      <c r="Q527" s="17"/>
      <c r="R527" s="17"/>
      <c r="S527" s="17"/>
      <c r="T527" s="17"/>
      <c r="U527" s="17"/>
      <c r="V527" s="16"/>
      <c r="W527" s="17"/>
      <c r="X527" s="17"/>
      <c r="Y527" s="17"/>
      <c r="Z527" s="17"/>
      <c r="AA527" s="16"/>
      <c r="AB527" s="17"/>
      <c r="AC527" s="17"/>
      <c r="AD527" s="17"/>
      <c r="AE527" s="17"/>
      <c r="AF527" s="17"/>
      <c r="AG527" s="17"/>
      <c r="AH527" s="17"/>
      <c r="AI527" s="16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</row>
    <row r="528" spans="1:176">
      <c r="A528" s="16"/>
      <c r="B528" s="17"/>
      <c r="C528" s="17"/>
      <c r="D528" s="17"/>
      <c r="E528" s="17"/>
      <c r="F528" s="17"/>
      <c r="G528" s="17"/>
      <c r="H528" s="17"/>
      <c r="I528" s="16"/>
      <c r="J528" s="17"/>
      <c r="K528" s="17"/>
      <c r="L528" s="17"/>
      <c r="M528" s="17"/>
      <c r="N528" s="16"/>
      <c r="O528" s="17"/>
      <c r="P528" s="17"/>
      <c r="Q528" s="17"/>
      <c r="R528" s="17"/>
      <c r="S528" s="17"/>
      <c r="T528" s="17"/>
      <c r="U528" s="17"/>
      <c r="V528" s="16"/>
      <c r="W528" s="17"/>
      <c r="X528" s="17"/>
      <c r="Y528" s="17"/>
      <c r="Z528" s="17"/>
      <c r="AA528" s="16"/>
      <c r="AB528" s="17"/>
      <c r="AC528" s="17"/>
      <c r="AD528" s="17"/>
      <c r="AE528" s="17"/>
      <c r="AF528" s="17"/>
      <c r="AG528" s="17"/>
      <c r="AH528" s="17"/>
      <c r="AI528" s="16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</row>
    <row r="529" spans="1:176">
      <c r="A529" s="16"/>
      <c r="B529" s="17"/>
      <c r="C529" s="17"/>
      <c r="D529" s="17"/>
      <c r="E529" s="17"/>
      <c r="F529" s="17"/>
      <c r="G529" s="17"/>
      <c r="H529" s="17"/>
      <c r="I529" s="16"/>
      <c r="J529" s="17"/>
      <c r="K529" s="17"/>
      <c r="L529" s="17"/>
      <c r="M529" s="17"/>
      <c r="N529" s="16"/>
      <c r="O529" s="17"/>
      <c r="P529" s="17"/>
      <c r="Q529" s="17"/>
      <c r="R529" s="17"/>
      <c r="S529" s="17"/>
      <c r="T529" s="17"/>
      <c r="U529" s="17"/>
      <c r="V529" s="16"/>
      <c r="W529" s="17"/>
      <c r="X529" s="17"/>
      <c r="Y529" s="17"/>
      <c r="Z529" s="17"/>
      <c r="AA529" s="16"/>
      <c r="AB529" s="17"/>
      <c r="AC529" s="17"/>
      <c r="AD529" s="17"/>
      <c r="AE529" s="17"/>
      <c r="AF529" s="17"/>
      <c r="AG529" s="17"/>
      <c r="AH529" s="17"/>
      <c r="AI529" s="16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</row>
    <row r="530" spans="1:176">
      <c r="A530" s="16"/>
      <c r="B530" s="17"/>
      <c r="C530" s="17"/>
      <c r="D530" s="17"/>
      <c r="E530" s="17"/>
      <c r="F530" s="17"/>
      <c r="G530" s="17"/>
      <c r="H530" s="17"/>
      <c r="I530" s="16"/>
      <c r="J530" s="17"/>
      <c r="K530" s="17"/>
      <c r="L530" s="17"/>
      <c r="M530" s="17"/>
      <c r="N530" s="16"/>
      <c r="O530" s="17"/>
      <c r="P530" s="17"/>
      <c r="Q530" s="17"/>
      <c r="R530" s="17"/>
      <c r="S530" s="17"/>
      <c r="T530" s="17"/>
      <c r="U530" s="17"/>
      <c r="V530" s="16"/>
      <c r="W530" s="17"/>
      <c r="X530" s="17"/>
      <c r="Y530" s="17"/>
      <c r="Z530" s="17"/>
      <c r="AA530" s="16"/>
      <c r="AB530" s="17"/>
      <c r="AC530" s="17"/>
      <c r="AD530" s="17"/>
      <c r="AE530" s="17"/>
      <c r="AF530" s="17"/>
      <c r="AG530" s="17"/>
      <c r="AH530" s="17"/>
      <c r="AI530" s="16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</row>
    <row r="531" spans="1:176">
      <c r="A531" s="16"/>
      <c r="B531" s="17"/>
      <c r="C531" s="17"/>
      <c r="D531" s="17"/>
      <c r="E531" s="17"/>
      <c r="F531" s="17"/>
      <c r="G531" s="17"/>
      <c r="H531" s="17"/>
      <c r="I531" s="16"/>
      <c r="J531" s="17"/>
      <c r="K531" s="17"/>
      <c r="L531" s="17"/>
      <c r="M531" s="17"/>
      <c r="N531" s="16"/>
      <c r="O531" s="17"/>
      <c r="P531" s="17"/>
      <c r="Q531" s="17"/>
      <c r="R531" s="17"/>
      <c r="S531" s="17"/>
      <c r="T531" s="17"/>
      <c r="U531" s="17"/>
      <c r="V531" s="16"/>
      <c r="W531" s="17"/>
      <c r="X531" s="17"/>
      <c r="Y531" s="17"/>
      <c r="Z531" s="17"/>
      <c r="AA531" s="16"/>
      <c r="AB531" s="17"/>
      <c r="AC531" s="17"/>
      <c r="AD531" s="17"/>
      <c r="AE531" s="17"/>
      <c r="AF531" s="17"/>
      <c r="AG531" s="17"/>
      <c r="AH531" s="17"/>
      <c r="AI531" s="16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</row>
    <row r="532" spans="1:176">
      <c r="A532" s="16"/>
      <c r="B532" s="17"/>
      <c r="C532" s="17"/>
      <c r="D532" s="17"/>
      <c r="E532" s="17"/>
      <c r="F532" s="17"/>
      <c r="G532" s="17"/>
      <c r="H532" s="17"/>
      <c r="I532" s="16"/>
      <c r="J532" s="17"/>
      <c r="K532" s="17"/>
      <c r="L532" s="17"/>
      <c r="M532" s="17"/>
      <c r="N532" s="16"/>
      <c r="O532" s="17"/>
      <c r="P532" s="17"/>
      <c r="Q532" s="17"/>
      <c r="R532" s="17"/>
      <c r="S532" s="17"/>
      <c r="T532" s="17"/>
      <c r="U532" s="17"/>
      <c r="V532" s="16"/>
      <c r="W532" s="17"/>
      <c r="X532" s="17"/>
      <c r="Y532" s="17"/>
      <c r="Z532" s="17"/>
      <c r="AA532" s="16"/>
      <c r="AB532" s="17"/>
      <c r="AC532" s="17"/>
      <c r="AD532" s="17"/>
      <c r="AE532" s="17"/>
      <c r="AF532" s="17"/>
      <c r="AG532" s="17"/>
      <c r="AH532" s="17"/>
      <c r="AI532" s="16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</row>
    <row r="533" spans="1:176">
      <c r="A533" s="16"/>
      <c r="B533" s="17"/>
      <c r="C533" s="17"/>
      <c r="D533" s="17"/>
      <c r="E533" s="17"/>
      <c r="F533" s="17"/>
      <c r="G533" s="17"/>
      <c r="H533" s="17"/>
      <c r="I533" s="16"/>
      <c r="J533" s="17"/>
      <c r="K533" s="17"/>
      <c r="L533" s="17"/>
      <c r="M533" s="17"/>
      <c r="N533" s="16"/>
      <c r="O533" s="17"/>
      <c r="P533" s="17"/>
      <c r="Q533" s="17"/>
      <c r="R533" s="17"/>
      <c r="S533" s="17"/>
      <c r="T533" s="17"/>
      <c r="U533" s="17"/>
      <c r="V533" s="16"/>
      <c r="W533" s="17"/>
      <c r="X533" s="17"/>
      <c r="Y533" s="17"/>
      <c r="Z533" s="17"/>
      <c r="AA533" s="16"/>
      <c r="AB533" s="17"/>
      <c r="AC533" s="17"/>
      <c r="AD533" s="17"/>
      <c r="AE533" s="17"/>
      <c r="AF533" s="17"/>
      <c r="AG533" s="17"/>
      <c r="AH533" s="17"/>
      <c r="AI533" s="16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</row>
    <row r="534" spans="1:176">
      <c r="A534" s="16"/>
      <c r="B534" s="17"/>
      <c r="C534" s="17"/>
      <c r="D534" s="17"/>
      <c r="E534" s="17"/>
      <c r="F534" s="17"/>
      <c r="G534" s="17"/>
      <c r="H534" s="17"/>
      <c r="I534" s="16"/>
      <c r="J534" s="17"/>
      <c r="K534" s="17"/>
      <c r="L534" s="17"/>
      <c r="M534" s="17"/>
      <c r="N534" s="16"/>
      <c r="O534" s="17"/>
      <c r="P534" s="17"/>
      <c r="Q534" s="17"/>
      <c r="R534" s="17"/>
      <c r="S534" s="17"/>
      <c r="T534" s="17"/>
      <c r="U534" s="17"/>
      <c r="V534" s="16"/>
      <c r="W534" s="17"/>
      <c r="X534" s="17"/>
      <c r="Y534" s="17"/>
      <c r="Z534" s="17"/>
      <c r="AA534" s="16"/>
      <c r="AB534" s="17"/>
      <c r="AC534" s="17"/>
      <c r="AD534" s="17"/>
      <c r="AE534" s="17"/>
      <c r="AF534" s="17"/>
      <c r="AG534" s="17"/>
      <c r="AH534" s="17"/>
      <c r="AI534" s="16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</row>
    <row r="535" spans="1:176">
      <c r="A535" s="16"/>
      <c r="B535" s="17"/>
      <c r="C535" s="17"/>
      <c r="D535" s="17"/>
      <c r="E535" s="17"/>
      <c r="F535" s="17"/>
      <c r="G535" s="17"/>
      <c r="H535" s="17"/>
      <c r="I535" s="16"/>
      <c r="J535" s="17"/>
      <c r="K535" s="17"/>
      <c r="L535" s="17"/>
      <c r="M535" s="17"/>
      <c r="N535" s="16"/>
      <c r="O535" s="17"/>
      <c r="P535" s="17"/>
      <c r="Q535" s="17"/>
      <c r="R535" s="17"/>
      <c r="S535" s="17"/>
      <c r="T535" s="17"/>
      <c r="U535" s="17"/>
      <c r="V535" s="16"/>
      <c r="W535" s="17"/>
      <c r="X535" s="17"/>
      <c r="Y535" s="17"/>
      <c r="Z535" s="17"/>
      <c r="AA535" s="16"/>
      <c r="AB535" s="17"/>
      <c r="AC535" s="17"/>
      <c r="AD535" s="17"/>
      <c r="AE535" s="17"/>
      <c r="AF535" s="17"/>
      <c r="AG535" s="17"/>
      <c r="AH535" s="17"/>
      <c r="AI535" s="16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</row>
    <row r="536" spans="1:176">
      <c r="A536" s="16"/>
      <c r="B536" s="17"/>
      <c r="C536" s="17"/>
      <c r="D536" s="17"/>
      <c r="E536" s="17"/>
      <c r="F536" s="17"/>
      <c r="G536" s="17"/>
      <c r="H536" s="17"/>
      <c r="I536" s="16"/>
      <c r="J536" s="17"/>
      <c r="K536" s="17"/>
      <c r="L536" s="17"/>
      <c r="M536" s="17"/>
      <c r="N536" s="16"/>
      <c r="O536" s="17"/>
      <c r="P536" s="17"/>
      <c r="Q536" s="17"/>
      <c r="R536" s="17"/>
      <c r="S536" s="17"/>
      <c r="T536" s="17"/>
      <c r="U536" s="17"/>
      <c r="V536" s="16"/>
      <c r="W536" s="17"/>
      <c r="X536" s="17"/>
      <c r="Y536" s="17"/>
      <c r="Z536" s="17"/>
      <c r="AA536" s="16"/>
      <c r="AB536" s="17"/>
      <c r="AC536" s="17"/>
      <c r="AD536" s="17"/>
      <c r="AE536" s="17"/>
      <c r="AF536" s="17"/>
      <c r="AG536" s="17"/>
      <c r="AH536" s="17"/>
      <c r="AI536" s="16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</row>
    <row r="537" spans="1:176">
      <c r="A537" s="16"/>
      <c r="B537" s="17"/>
      <c r="C537" s="17"/>
      <c r="D537" s="17"/>
      <c r="E537" s="17"/>
      <c r="F537" s="17"/>
      <c r="G537" s="17"/>
      <c r="H537" s="17"/>
      <c r="I537" s="16"/>
      <c r="J537" s="17"/>
      <c r="K537" s="17"/>
      <c r="L537" s="17"/>
      <c r="M537" s="17"/>
      <c r="N537" s="16"/>
      <c r="O537" s="17"/>
      <c r="P537" s="17"/>
      <c r="Q537" s="17"/>
      <c r="R537" s="17"/>
      <c r="S537" s="17"/>
      <c r="T537" s="17"/>
      <c r="U537" s="17"/>
      <c r="V537" s="16"/>
      <c r="W537" s="17"/>
      <c r="X537" s="17"/>
      <c r="Y537" s="17"/>
      <c r="Z537" s="17"/>
      <c r="AA537" s="16"/>
      <c r="AB537" s="17"/>
      <c r="AC537" s="17"/>
      <c r="AD537" s="17"/>
      <c r="AE537" s="17"/>
      <c r="AF537" s="17"/>
      <c r="AG537" s="17"/>
      <c r="AH537" s="17"/>
      <c r="AI537" s="16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</row>
    <row r="538" spans="1:176">
      <c r="A538" s="16"/>
      <c r="B538" s="17"/>
      <c r="C538" s="17"/>
      <c r="D538" s="17"/>
      <c r="E538" s="17"/>
      <c r="F538" s="17"/>
      <c r="G538" s="17"/>
      <c r="H538" s="17"/>
      <c r="I538" s="16"/>
      <c r="J538" s="17"/>
      <c r="K538" s="17"/>
      <c r="L538" s="17"/>
      <c r="M538" s="17"/>
      <c r="N538" s="16"/>
      <c r="O538" s="17"/>
      <c r="P538" s="17"/>
      <c r="Q538" s="17"/>
      <c r="R538" s="17"/>
      <c r="S538" s="17"/>
      <c r="T538" s="17"/>
      <c r="U538" s="17"/>
      <c r="V538" s="16"/>
      <c r="W538" s="17"/>
      <c r="X538" s="17"/>
      <c r="Y538" s="17"/>
      <c r="Z538" s="17"/>
      <c r="AA538" s="16"/>
      <c r="AB538" s="17"/>
      <c r="AC538" s="17"/>
      <c r="AD538" s="17"/>
      <c r="AE538" s="17"/>
      <c r="AF538" s="17"/>
      <c r="AG538" s="17"/>
      <c r="AH538" s="17"/>
      <c r="AI538" s="16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</row>
    <row r="539" spans="1:176">
      <c r="A539" s="16"/>
      <c r="B539" s="17"/>
      <c r="C539" s="17"/>
      <c r="D539" s="17"/>
      <c r="E539" s="17"/>
      <c r="F539" s="17"/>
      <c r="G539" s="17"/>
      <c r="H539" s="17"/>
      <c r="I539" s="16"/>
      <c r="J539" s="17"/>
      <c r="K539" s="17"/>
      <c r="L539" s="17"/>
      <c r="M539" s="17"/>
      <c r="N539" s="16"/>
      <c r="O539" s="17"/>
      <c r="P539" s="17"/>
      <c r="Q539" s="17"/>
      <c r="R539" s="17"/>
      <c r="S539" s="17"/>
      <c r="T539" s="17"/>
      <c r="U539" s="17"/>
      <c r="V539" s="16"/>
      <c r="W539" s="17"/>
      <c r="X539" s="17"/>
      <c r="Y539" s="17"/>
      <c r="Z539" s="17"/>
      <c r="AA539" s="16"/>
      <c r="AB539" s="17"/>
      <c r="AC539" s="17"/>
      <c r="AD539" s="17"/>
      <c r="AE539" s="17"/>
      <c r="AF539" s="17"/>
      <c r="AG539" s="17"/>
      <c r="AH539" s="17"/>
      <c r="AI539" s="16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</row>
    <row r="540" spans="1:176">
      <c r="A540" s="16"/>
      <c r="B540" s="17"/>
      <c r="C540" s="17"/>
      <c r="D540" s="17"/>
      <c r="E540" s="17"/>
      <c r="F540" s="17"/>
      <c r="G540" s="17"/>
      <c r="H540" s="17"/>
      <c r="I540" s="16"/>
      <c r="J540" s="17"/>
      <c r="K540" s="17"/>
      <c r="L540" s="17"/>
      <c r="M540" s="17"/>
      <c r="N540" s="16"/>
      <c r="O540" s="17"/>
      <c r="P540" s="17"/>
      <c r="Q540" s="17"/>
      <c r="R540" s="17"/>
      <c r="S540" s="17"/>
      <c r="T540" s="17"/>
      <c r="U540" s="17"/>
      <c r="V540" s="16"/>
      <c r="W540" s="17"/>
      <c r="X540" s="17"/>
      <c r="Y540" s="17"/>
      <c r="Z540" s="17"/>
      <c r="AA540" s="16"/>
      <c r="AB540" s="17"/>
      <c r="AC540" s="17"/>
      <c r="AD540" s="17"/>
      <c r="AE540" s="17"/>
      <c r="AF540" s="17"/>
      <c r="AG540" s="17"/>
      <c r="AH540" s="17"/>
      <c r="AI540" s="16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</row>
    <row r="541" spans="1:176">
      <c r="A541" s="16"/>
      <c r="B541" s="17"/>
      <c r="C541" s="17"/>
      <c r="D541" s="17"/>
      <c r="E541" s="17"/>
      <c r="F541" s="17"/>
      <c r="G541" s="17"/>
      <c r="H541" s="17"/>
      <c r="I541" s="16"/>
      <c r="J541" s="17"/>
      <c r="K541" s="17"/>
      <c r="L541" s="17"/>
      <c r="M541" s="17"/>
      <c r="N541" s="16"/>
      <c r="O541" s="17"/>
      <c r="P541" s="17"/>
      <c r="Q541" s="17"/>
      <c r="R541" s="17"/>
      <c r="S541" s="17"/>
      <c r="T541" s="17"/>
      <c r="U541" s="17"/>
      <c r="V541" s="16"/>
      <c r="W541" s="17"/>
      <c r="X541" s="17"/>
      <c r="Y541" s="17"/>
      <c r="Z541" s="17"/>
      <c r="AA541" s="16"/>
      <c r="AB541" s="17"/>
      <c r="AC541" s="17"/>
      <c r="AD541" s="17"/>
      <c r="AE541" s="17"/>
      <c r="AF541" s="17"/>
      <c r="AG541" s="17"/>
      <c r="AH541" s="17"/>
      <c r="AI541" s="16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</row>
    <row r="542" spans="1:176">
      <c r="A542" s="16"/>
      <c r="B542" s="17"/>
      <c r="C542" s="17"/>
      <c r="D542" s="17"/>
      <c r="E542" s="17"/>
      <c r="F542" s="17"/>
      <c r="G542" s="17"/>
      <c r="H542" s="17"/>
      <c r="I542" s="16"/>
      <c r="J542" s="17"/>
      <c r="K542" s="17"/>
      <c r="L542" s="17"/>
      <c r="M542" s="17"/>
      <c r="N542" s="16"/>
      <c r="O542" s="17"/>
      <c r="P542" s="17"/>
      <c r="Q542" s="17"/>
      <c r="R542" s="17"/>
      <c r="S542" s="17"/>
      <c r="T542" s="17"/>
      <c r="U542" s="17"/>
      <c r="V542" s="16"/>
      <c r="W542" s="17"/>
      <c r="X542" s="17"/>
      <c r="Y542" s="17"/>
      <c r="Z542" s="17"/>
      <c r="AA542" s="16"/>
      <c r="AB542" s="17"/>
      <c r="AC542" s="17"/>
      <c r="AD542" s="17"/>
      <c r="AE542" s="17"/>
      <c r="AF542" s="17"/>
      <c r="AG542" s="17"/>
      <c r="AH542" s="17"/>
      <c r="AI542" s="16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</row>
    <row r="543" spans="1:176">
      <c r="A543" s="16"/>
      <c r="B543" s="17"/>
      <c r="C543" s="17"/>
      <c r="D543" s="17"/>
      <c r="E543" s="17"/>
      <c r="F543" s="17"/>
      <c r="G543" s="17"/>
      <c r="H543" s="17"/>
      <c r="I543" s="16"/>
      <c r="J543" s="17"/>
      <c r="K543" s="17"/>
      <c r="L543" s="17"/>
      <c r="M543" s="17"/>
      <c r="N543" s="16"/>
      <c r="O543" s="17"/>
      <c r="P543" s="17"/>
      <c r="Q543" s="17"/>
      <c r="R543" s="17"/>
      <c r="S543" s="17"/>
      <c r="T543" s="17"/>
      <c r="U543" s="17"/>
      <c r="V543" s="16"/>
      <c r="W543" s="17"/>
      <c r="X543" s="17"/>
      <c r="Y543" s="17"/>
      <c r="Z543" s="17"/>
      <c r="AA543" s="16"/>
      <c r="AB543" s="17"/>
      <c r="AC543" s="17"/>
      <c r="AD543" s="17"/>
      <c r="AE543" s="17"/>
      <c r="AF543" s="17"/>
      <c r="AG543" s="17"/>
      <c r="AH543" s="17"/>
      <c r="AI543" s="16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</row>
    <row r="544" spans="1:176">
      <c r="A544" s="16"/>
      <c r="B544" s="17"/>
      <c r="C544" s="17"/>
      <c r="D544" s="17"/>
      <c r="E544" s="17"/>
      <c r="F544" s="17"/>
      <c r="G544" s="17"/>
      <c r="H544" s="17"/>
      <c r="I544" s="16"/>
      <c r="J544" s="17"/>
      <c r="K544" s="17"/>
      <c r="L544" s="17"/>
      <c r="M544" s="17"/>
      <c r="N544" s="16"/>
      <c r="O544" s="17"/>
      <c r="P544" s="17"/>
      <c r="Q544" s="17"/>
      <c r="R544" s="17"/>
      <c r="S544" s="17"/>
      <c r="T544" s="17"/>
      <c r="U544" s="17"/>
      <c r="V544" s="16"/>
      <c r="W544" s="17"/>
      <c r="X544" s="17"/>
      <c r="Y544" s="17"/>
      <c r="Z544" s="17"/>
      <c r="AA544" s="16"/>
      <c r="AB544" s="17"/>
      <c r="AC544" s="17"/>
      <c r="AD544" s="17"/>
      <c r="AE544" s="17"/>
      <c r="AF544" s="17"/>
      <c r="AG544" s="17"/>
      <c r="AH544" s="17"/>
      <c r="AI544" s="16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</row>
    <row r="545" spans="1:176">
      <c r="A545" s="16"/>
      <c r="B545" s="17"/>
      <c r="C545" s="17"/>
      <c r="D545" s="17"/>
      <c r="E545" s="17"/>
      <c r="F545" s="17"/>
      <c r="G545" s="17"/>
      <c r="H545" s="17"/>
      <c r="I545" s="16"/>
      <c r="J545" s="17"/>
      <c r="K545" s="17"/>
      <c r="L545" s="17"/>
      <c r="M545" s="17"/>
      <c r="N545" s="16"/>
      <c r="O545" s="17"/>
      <c r="P545" s="17"/>
      <c r="Q545" s="17"/>
      <c r="R545" s="17"/>
      <c r="S545" s="17"/>
      <c r="T545" s="17"/>
      <c r="U545" s="17"/>
      <c r="V545" s="16"/>
      <c r="W545" s="17"/>
      <c r="X545" s="17"/>
      <c r="Y545" s="17"/>
      <c r="Z545" s="17"/>
      <c r="AA545" s="16"/>
      <c r="AB545" s="17"/>
      <c r="AC545" s="17"/>
      <c r="AD545" s="17"/>
      <c r="AE545" s="17"/>
      <c r="AF545" s="17"/>
      <c r="AG545" s="17"/>
      <c r="AH545" s="17"/>
      <c r="AI545" s="16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</row>
    <row r="546" spans="1:176">
      <c r="A546" s="16"/>
      <c r="B546" s="17"/>
      <c r="C546" s="17"/>
      <c r="D546" s="17"/>
      <c r="E546" s="17"/>
      <c r="F546" s="17"/>
      <c r="G546" s="17"/>
      <c r="H546" s="17"/>
      <c r="I546" s="16"/>
      <c r="J546" s="17"/>
      <c r="K546" s="17"/>
      <c r="L546" s="17"/>
      <c r="M546" s="17"/>
      <c r="N546" s="16"/>
      <c r="O546" s="17"/>
      <c r="P546" s="17"/>
      <c r="Q546" s="17"/>
      <c r="R546" s="17"/>
      <c r="S546" s="17"/>
      <c r="T546" s="17"/>
      <c r="U546" s="17"/>
      <c r="V546" s="16"/>
      <c r="W546" s="17"/>
      <c r="X546" s="17"/>
      <c r="Y546" s="17"/>
      <c r="Z546" s="17"/>
      <c r="AA546" s="16"/>
      <c r="AB546" s="17"/>
      <c r="AC546" s="17"/>
      <c r="AD546" s="17"/>
      <c r="AE546" s="17"/>
      <c r="AF546" s="17"/>
      <c r="AG546" s="17"/>
      <c r="AH546" s="17"/>
      <c r="AI546" s="16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</row>
    <row r="547" spans="1:176">
      <c r="A547" s="16"/>
      <c r="B547" s="17"/>
      <c r="C547" s="17"/>
      <c r="D547" s="17"/>
      <c r="E547" s="17"/>
      <c r="F547" s="17"/>
      <c r="G547" s="17"/>
      <c r="H547" s="17"/>
      <c r="I547" s="16"/>
      <c r="J547" s="17"/>
      <c r="K547" s="17"/>
      <c r="L547" s="17"/>
      <c r="M547" s="17"/>
      <c r="N547" s="16"/>
      <c r="O547" s="17"/>
      <c r="P547" s="17"/>
      <c r="Q547" s="17"/>
      <c r="R547" s="17"/>
      <c r="S547" s="17"/>
      <c r="T547" s="17"/>
      <c r="U547" s="17"/>
      <c r="V547" s="16"/>
      <c r="W547" s="17"/>
      <c r="X547" s="17"/>
      <c r="Y547" s="17"/>
      <c r="Z547" s="17"/>
      <c r="AA547" s="16"/>
      <c r="AB547" s="17"/>
      <c r="AC547" s="17"/>
      <c r="AD547" s="17"/>
      <c r="AE547" s="17"/>
      <c r="AF547" s="17"/>
      <c r="AG547" s="17"/>
      <c r="AH547" s="17"/>
      <c r="AI547" s="16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</row>
    <row r="548" spans="1:176">
      <c r="A548" s="16"/>
      <c r="B548" s="17"/>
      <c r="C548" s="17"/>
      <c r="D548" s="17"/>
      <c r="E548" s="17"/>
      <c r="F548" s="17"/>
      <c r="G548" s="17"/>
      <c r="H548" s="17"/>
      <c r="I548" s="16"/>
      <c r="J548" s="17"/>
      <c r="K548" s="17"/>
      <c r="L548" s="17"/>
      <c r="M548" s="17"/>
      <c r="N548" s="16"/>
      <c r="O548" s="17"/>
      <c r="P548" s="17"/>
      <c r="Q548" s="17"/>
      <c r="R548" s="17"/>
      <c r="S548" s="17"/>
      <c r="T548" s="17"/>
      <c r="U548" s="17"/>
      <c r="V548" s="16"/>
      <c r="W548" s="17"/>
      <c r="X548" s="17"/>
      <c r="Y548" s="17"/>
      <c r="Z548" s="17"/>
      <c r="AA548" s="16"/>
      <c r="AB548" s="17"/>
      <c r="AC548" s="17"/>
      <c r="AD548" s="17"/>
      <c r="AE548" s="17"/>
      <c r="AF548" s="17"/>
      <c r="AG548" s="17"/>
      <c r="AH548" s="17"/>
      <c r="AI548" s="16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</row>
    <row r="549" spans="1:176">
      <c r="A549" s="16"/>
      <c r="B549" s="17"/>
      <c r="C549" s="17"/>
      <c r="D549" s="17"/>
      <c r="E549" s="17"/>
      <c r="F549" s="17"/>
      <c r="G549" s="17"/>
      <c r="H549" s="17"/>
      <c r="I549" s="16"/>
      <c r="J549" s="17"/>
      <c r="K549" s="17"/>
      <c r="L549" s="17"/>
      <c r="M549" s="17"/>
      <c r="N549" s="16"/>
      <c r="O549" s="17"/>
      <c r="P549" s="17"/>
      <c r="Q549" s="17"/>
      <c r="R549" s="17"/>
      <c r="S549" s="17"/>
      <c r="T549" s="17"/>
      <c r="U549" s="17"/>
      <c r="V549" s="16"/>
      <c r="W549" s="17"/>
      <c r="X549" s="17"/>
      <c r="Y549" s="17"/>
      <c r="Z549" s="17"/>
      <c r="AA549" s="16"/>
      <c r="AB549" s="17"/>
      <c r="AC549" s="17"/>
      <c r="AD549" s="17"/>
      <c r="AE549" s="17"/>
      <c r="AF549" s="17"/>
      <c r="AG549" s="17"/>
      <c r="AH549" s="17"/>
      <c r="AI549" s="16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</row>
    <row r="550" spans="1:176">
      <c r="A550" s="16"/>
      <c r="B550" s="17"/>
      <c r="C550" s="17"/>
      <c r="D550" s="17"/>
      <c r="E550" s="17"/>
      <c r="F550" s="17"/>
      <c r="G550" s="17"/>
      <c r="H550" s="17"/>
      <c r="I550" s="16"/>
      <c r="J550" s="17"/>
      <c r="K550" s="17"/>
      <c r="L550" s="17"/>
      <c r="M550" s="17"/>
      <c r="N550" s="16"/>
      <c r="O550" s="17"/>
      <c r="P550" s="17"/>
      <c r="Q550" s="17"/>
      <c r="R550" s="17"/>
      <c r="S550" s="17"/>
      <c r="T550" s="17"/>
      <c r="U550" s="17"/>
      <c r="V550" s="16"/>
      <c r="W550" s="17"/>
      <c r="X550" s="17"/>
      <c r="Y550" s="17"/>
      <c r="Z550" s="17"/>
      <c r="AA550" s="16"/>
      <c r="AB550" s="17"/>
      <c r="AC550" s="17"/>
      <c r="AD550" s="17"/>
      <c r="AE550" s="17"/>
      <c r="AF550" s="17"/>
      <c r="AG550" s="17"/>
      <c r="AH550" s="17"/>
      <c r="AI550" s="16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</row>
    <row r="551" spans="1:176">
      <c r="A551" s="16"/>
      <c r="B551" s="17"/>
      <c r="C551" s="17"/>
      <c r="D551" s="17"/>
      <c r="E551" s="17"/>
      <c r="F551" s="17"/>
      <c r="G551" s="17"/>
      <c r="H551" s="17"/>
      <c r="I551" s="16"/>
      <c r="J551" s="17"/>
      <c r="K551" s="17"/>
      <c r="L551" s="17"/>
      <c r="M551" s="17"/>
      <c r="N551" s="16"/>
      <c r="O551" s="17"/>
      <c r="P551" s="17"/>
      <c r="Q551" s="17"/>
      <c r="R551" s="17"/>
      <c r="S551" s="17"/>
      <c r="T551" s="17"/>
      <c r="U551" s="17"/>
      <c r="V551" s="16"/>
      <c r="W551" s="17"/>
      <c r="X551" s="17"/>
      <c r="Y551" s="17"/>
      <c r="Z551" s="17"/>
      <c r="AA551" s="16"/>
      <c r="AB551" s="17"/>
      <c r="AC551" s="17"/>
      <c r="AD551" s="17"/>
      <c r="AE551" s="17"/>
      <c r="AF551" s="17"/>
      <c r="AG551" s="17"/>
      <c r="AH551" s="17"/>
      <c r="AI551" s="16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</row>
    <row r="552" spans="1:176">
      <c r="A552" s="16"/>
      <c r="B552" s="17"/>
      <c r="C552" s="17"/>
      <c r="D552" s="17"/>
      <c r="E552" s="17"/>
      <c r="F552" s="17"/>
      <c r="G552" s="17"/>
      <c r="H552" s="17"/>
      <c r="I552" s="16"/>
      <c r="J552" s="17"/>
      <c r="K552" s="17"/>
      <c r="L552" s="17"/>
      <c r="M552" s="17"/>
      <c r="N552" s="16"/>
      <c r="O552" s="17"/>
      <c r="P552" s="17"/>
      <c r="Q552" s="17"/>
      <c r="R552" s="17"/>
      <c r="S552" s="17"/>
      <c r="T552" s="17"/>
      <c r="U552" s="17"/>
      <c r="V552" s="16"/>
      <c r="W552" s="17"/>
      <c r="X552" s="17"/>
      <c r="Y552" s="17"/>
      <c r="Z552" s="17"/>
      <c r="AA552" s="16"/>
      <c r="AB552" s="17"/>
      <c r="AC552" s="17"/>
      <c r="AD552" s="17"/>
      <c r="AE552" s="17"/>
      <c r="AF552" s="17"/>
      <c r="AG552" s="17"/>
      <c r="AH552" s="17"/>
      <c r="AI552" s="16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</row>
    <row r="553" spans="1:176">
      <c r="A553" s="16"/>
      <c r="B553" s="17"/>
      <c r="C553" s="17"/>
      <c r="D553" s="17"/>
      <c r="E553" s="17"/>
      <c r="F553" s="17"/>
      <c r="G553" s="17"/>
      <c r="H553" s="17"/>
      <c r="I553" s="16"/>
      <c r="J553" s="17"/>
      <c r="K553" s="17"/>
      <c r="L553" s="17"/>
      <c r="M553" s="17"/>
      <c r="N553" s="16"/>
      <c r="O553" s="17"/>
      <c r="P553" s="17"/>
      <c r="Q553" s="17"/>
      <c r="R553" s="17"/>
      <c r="S553" s="17"/>
      <c r="T553" s="17"/>
      <c r="U553" s="17"/>
      <c r="V553" s="16"/>
      <c r="W553" s="17"/>
      <c r="X553" s="17"/>
      <c r="Y553" s="17"/>
      <c r="Z553" s="17"/>
      <c r="AA553" s="16"/>
      <c r="AB553" s="17"/>
      <c r="AC553" s="17"/>
      <c r="AD553" s="17"/>
      <c r="AE553" s="17"/>
      <c r="AF553" s="17"/>
      <c r="AG553" s="17"/>
      <c r="AH553" s="17"/>
      <c r="AI553" s="16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</row>
    <row r="554" spans="1:176">
      <c r="A554" s="16"/>
      <c r="B554" s="17"/>
      <c r="C554" s="17"/>
      <c r="D554" s="17"/>
      <c r="E554" s="17"/>
      <c r="F554" s="17"/>
      <c r="G554" s="17"/>
      <c r="H554" s="17"/>
      <c r="I554" s="16"/>
      <c r="J554" s="17"/>
      <c r="K554" s="17"/>
      <c r="L554" s="17"/>
      <c r="M554" s="17"/>
      <c r="N554" s="16"/>
      <c r="O554" s="17"/>
      <c r="P554" s="17"/>
      <c r="Q554" s="17"/>
      <c r="R554" s="17"/>
      <c r="S554" s="17"/>
      <c r="T554" s="17"/>
      <c r="U554" s="17"/>
      <c r="V554" s="16"/>
      <c r="W554" s="17"/>
      <c r="X554" s="17"/>
      <c r="Y554" s="17"/>
      <c r="Z554" s="17"/>
      <c r="AA554" s="16"/>
      <c r="AB554" s="17"/>
      <c r="AC554" s="17"/>
      <c r="AD554" s="17"/>
      <c r="AE554" s="17"/>
      <c r="AF554" s="17"/>
      <c r="AG554" s="17"/>
      <c r="AH554" s="17"/>
      <c r="AI554" s="16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</row>
    <row r="555" spans="1:176">
      <c r="A555" s="16"/>
      <c r="B555" s="17"/>
      <c r="C555" s="17"/>
      <c r="D555" s="17"/>
      <c r="E555" s="17"/>
      <c r="F555" s="17"/>
      <c r="G555" s="17"/>
      <c r="H555" s="17"/>
      <c r="I555" s="16"/>
      <c r="J555" s="17"/>
      <c r="K555" s="17"/>
      <c r="L555" s="17"/>
      <c r="M555" s="17"/>
      <c r="N555" s="16"/>
      <c r="O555" s="17"/>
      <c r="P555" s="17"/>
      <c r="Q555" s="17"/>
      <c r="R555" s="17"/>
      <c r="S555" s="17"/>
      <c r="T555" s="17"/>
      <c r="U555" s="17"/>
      <c r="V555" s="16"/>
      <c r="W555" s="17"/>
      <c r="X555" s="17"/>
      <c r="Y555" s="17"/>
      <c r="Z555" s="17"/>
      <c r="AA555" s="16"/>
      <c r="AB555" s="17"/>
      <c r="AC555" s="17"/>
      <c r="AD555" s="17"/>
      <c r="AE555" s="17"/>
      <c r="AF555" s="17"/>
      <c r="AG555" s="17"/>
      <c r="AH555" s="17"/>
      <c r="AI555" s="16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</row>
    <row r="556" spans="1:176">
      <c r="A556" s="16"/>
      <c r="B556" s="17"/>
      <c r="C556" s="17"/>
      <c r="D556" s="17"/>
      <c r="E556" s="17"/>
      <c r="F556" s="17"/>
      <c r="G556" s="17"/>
      <c r="H556" s="17"/>
      <c r="I556" s="16"/>
      <c r="J556" s="17"/>
      <c r="K556" s="17"/>
      <c r="L556" s="17"/>
      <c r="M556" s="17"/>
      <c r="N556" s="16"/>
      <c r="O556" s="17"/>
      <c r="P556" s="17"/>
      <c r="Q556" s="17"/>
      <c r="R556" s="17"/>
      <c r="S556" s="17"/>
      <c r="T556" s="17"/>
      <c r="U556" s="17"/>
      <c r="V556" s="16"/>
      <c r="W556" s="17"/>
      <c r="X556" s="17"/>
      <c r="Y556" s="17"/>
      <c r="Z556" s="17"/>
      <c r="AA556" s="16"/>
      <c r="AB556" s="17"/>
      <c r="AC556" s="17"/>
      <c r="AD556" s="17"/>
      <c r="AE556" s="17"/>
      <c r="AF556" s="17"/>
      <c r="AG556" s="17"/>
      <c r="AH556" s="17"/>
      <c r="AI556" s="16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</row>
    <row r="557" spans="1:176">
      <c r="A557" s="16"/>
      <c r="B557" s="17"/>
      <c r="C557" s="17"/>
      <c r="D557" s="17"/>
      <c r="E557" s="17"/>
      <c r="F557" s="17"/>
      <c r="G557" s="17"/>
      <c r="H557" s="17"/>
      <c r="I557" s="16"/>
      <c r="J557" s="17"/>
      <c r="K557" s="17"/>
      <c r="L557" s="17"/>
      <c r="M557" s="17"/>
      <c r="N557" s="16"/>
      <c r="O557" s="17"/>
      <c r="P557" s="17"/>
      <c r="Q557" s="17"/>
      <c r="R557" s="17"/>
      <c r="S557" s="17"/>
      <c r="T557" s="17"/>
      <c r="U557" s="17"/>
      <c r="V557" s="16"/>
      <c r="W557" s="17"/>
      <c r="X557" s="17"/>
      <c r="Y557" s="17"/>
      <c r="Z557" s="17"/>
      <c r="AA557" s="16"/>
      <c r="AB557" s="17"/>
      <c r="AC557" s="17"/>
      <c r="AD557" s="17"/>
      <c r="AE557" s="17"/>
      <c r="AF557" s="17"/>
      <c r="AG557" s="17"/>
      <c r="AH557" s="17"/>
      <c r="AI557" s="16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</row>
    <row r="558" spans="1:176">
      <c r="A558" s="16"/>
      <c r="B558" s="17"/>
      <c r="C558" s="17"/>
      <c r="D558" s="17"/>
      <c r="E558" s="17"/>
      <c r="F558" s="17"/>
      <c r="G558" s="17"/>
      <c r="H558" s="17"/>
      <c r="I558" s="16"/>
      <c r="J558" s="17"/>
      <c r="K558" s="17"/>
      <c r="L558" s="17"/>
      <c r="M558" s="17"/>
      <c r="N558" s="16"/>
      <c r="O558" s="17"/>
      <c r="P558" s="17"/>
      <c r="Q558" s="17"/>
      <c r="R558" s="17"/>
      <c r="S558" s="17"/>
      <c r="T558" s="17"/>
      <c r="U558" s="17"/>
      <c r="V558" s="16"/>
      <c r="W558" s="17"/>
      <c r="X558" s="17"/>
      <c r="Y558" s="17"/>
      <c r="Z558" s="17"/>
      <c r="AA558" s="16"/>
      <c r="AB558" s="17"/>
      <c r="AC558" s="17"/>
      <c r="AD558" s="17"/>
      <c r="AE558" s="17"/>
      <c r="AF558" s="17"/>
      <c r="AG558" s="17"/>
      <c r="AH558" s="17"/>
      <c r="AI558" s="16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</row>
    <row r="559" spans="1:176">
      <c r="A559" s="16"/>
      <c r="B559" s="17"/>
      <c r="C559" s="17"/>
      <c r="D559" s="17"/>
      <c r="E559" s="17"/>
      <c r="F559" s="17"/>
      <c r="G559" s="17"/>
      <c r="H559" s="17"/>
      <c r="I559" s="16"/>
      <c r="J559" s="17"/>
      <c r="K559" s="17"/>
      <c r="L559" s="17"/>
      <c r="M559" s="17"/>
      <c r="N559" s="16"/>
      <c r="O559" s="17"/>
      <c r="P559" s="17"/>
      <c r="Q559" s="17"/>
      <c r="R559" s="17"/>
      <c r="S559" s="17"/>
      <c r="T559" s="17"/>
      <c r="U559" s="17"/>
      <c r="V559" s="16"/>
      <c r="W559" s="17"/>
      <c r="X559" s="17"/>
      <c r="Y559" s="17"/>
      <c r="Z559" s="17"/>
      <c r="AA559" s="16"/>
      <c r="AB559" s="17"/>
      <c r="AC559" s="17"/>
      <c r="AD559" s="17"/>
      <c r="AE559" s="17"/>
      <c r="AF559" s="17"/>
      <c r="AG559" s="17"/>
      <c r="AH559" s="17"/>
      <c r="AI559" s="16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</row>
    <row r="560" spans="1:176">
      <c r="A560" s="16"/>
      <c r="B560" s="17"/>
      <c r="C560" s="17"/>
      <c r="D560" s="17"/>
      <c r="E560" s="17"/>
      <c r="F560" s="17"/>
      <c r="G560" s="17"/>
      <c r="H560" s="17"/>
      <c r="I560" s="16"/>
      <c r="J560" s="17"/>
      <c r="K560" s="17"/>
      <c r="L560" s="17"/>
      <c r="M560" s="17"/>
      <c r="N560" s="16"/>
      <c r="O560" s="17"/>
      <c r="P560" s="17"/>
      <c r="Q560" s="17"/>
      <c r="R560" s="17"/>
      <c r="S560" s="17"/>
      <c r="T560" s="17"/>
      <c r="U560" s="17"/>
      <c r="V560" s="16"/>
      <c r="W560" s="17"/>
      <c r="X560" s="17"/>
      <c r="Y560" s="17"/>
      <c r="Z560" s="17"/>
      <c r="AA560" s="16"/>
      <c r="AB560" s="17"/>
      <c r="AC560" s="17"/>
      <c r="AD560" s="17"/>
      <c r="AE560" s="17"/>
      <c r="AF560" s="17"/>
      <c r="AG560" s="17"/>
      <c r="AH560" s="17"/>
      <c r="AI560" s="16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</row>
    <row r="561" spans="1:176">
      <c r="A561" s="16"/>
      <c r="B561" s="17"/>
      <c r="C561" s="17"/>
      <c r="D561" s="17"/>
      <c r="E561" s="17"/>
      <c r="F561" s="17"/>
      <c r="G561" s="17"/>
      <c r="H561" s="17"/>
      <c r="I561" s="16"/>
      <c r="J561" s="17"/>
      <c r="K561" s="17"/>
      <c r="L561" s="17"/>
      <c r="M561" s="17"/>
      <c r="N561" s="16"/>
      <c r="O561" s="17"/>
      <c r="P561" s="17"/>
      <c r="Q561" s="17"/>
      <c r="R561" s="17"/>
      <c r="S561" s="17"/>
      <c r="T561" s="17"/>
      <c r="U561" s="17"/>
      <c r="V561" s="16"/>
      <c r="W561" s="17"/>
      <c r="X561" s="17"/>
      <c r="Y561" s="17"/>
      <c r="Z561" s="17"/>
      <c r="AA561" s="16"/>
      <c r="AB561" s="17"/>
      <c r="AC561" s="17"/>
      <c r="AD561" s="17"/>
      <c r="AE561" s="17"/>
      <c r="AF561" s="17"/>
      <c r="AG561" s="17"/>
      <c r="AH561" s="17"/>
      <c r="AI561" s="16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</row>
    <row r="562" spans="1:176">
      <c r="A562" s="16"/>
      <c r="B562" s="17"/>
      <c r="C562" s="17"/>
      <c r="D562" s="17"/>
      <c r="E562" s="17"/>
      <c r="F562" s="17"/>
      <c r="G562" s="17"/>
      <c r="H562" s="17"/>
      <c r="I562" s="16"/>
      <c r="J562" s="17"/>
      <c r="K562" s="17"/>
      <c r="L562" s="17"/>
      <c r="M562" s="17"/>
      <c r="N562" s="16"/>
      <c r="O562" s="17"/>
      <c r="P562" s="17"/>
      <c r="Q562" s="17"/>
      <c r="R562" s="17"/>
      <c r="S562" s="17"/>
      <c r="T562" s="17"/>
      <c r="U562" s="17"/>
      <c r="V562" s="16"/>
      <c r="W562" s="17"/>
      <c r="X562" s="17"/>
      <c r="Y562" s="17"/>
      <c r="Z562" s="17"/>
      <c r="AA562" s="16"/>
      <c r="AB562" s="17"/>
      <c r="AC562" s="17"/>
      <c r="AD562" s="17"/>
      <c r="AE562" s="17"/>
      <c r="AF562" s="17"/>
      <c r="AG562" s="17"/>
      <c r="AH562" s="17"/>
      <c r="AI562" s="16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</row>
    <row r="563" spans="1:176">
      <c r="A563" s="16"/>
      <c r="B563" s="17"/>
      <c r="C563" s="17"/>
      <c r="D563" s="17"/>
      <c r="E563" s="17"/>
      <c r="F563" s="17"/>
      <c r="G563" s="17"/>
      <c r="H563" s="17"/>
      <c r="I563" s="16"/>
      <c r="J563" s="17"/>
      <c r="K563" s="17"/>
      <c r="L563" s="17"/>
      <c r="M563" s="17"/>
      <c r="N563" s="16"/>
      <c r="O563" s="17"/>
      <c r="P563" s="17"/>
      <c r="Q563" s="17"/>
      <c r="R563" s="17"/>
      <c r="S563" s="17"/>
      <c r="T563" s="17"/>
      <c r="U563" s="17"/>
      <c r="V563" s="16"/>
      <c r="W563" s="17"/>
      <c r="X563" s="17"/>
      <c r="Y563" s="17"/>
      <c r="Z563" s="17"/>
      <c r="AA563" s="16"/>
      <c r="AB563" s="17"/>
      <c r="AC563" s="17"/>
      <c r="AD563" s="17"/>
      <c r="AE563" s="17"/>
      <c r="AF563" s="17"/>
      <c r="AG563" s="17"/>
      <c r="AH563" s="17"/>
      <c r="AI563" s="16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</row>
    <row r="564" spans="1:176">
      <c r="A564" s="16"/>
      <c r="B564" s="17"/>
      <c r="C564" s="17"/>
      <c r="D564" s="17"/>
      <c r="E564" s="17"/>
      <c r="F564" s="17"/>
      <c r="G564" s="17"/>
      <c r="H564" s="17"/>
      <c r="I564" s="16"/>
      <c r="J564" s="17"/>
      <c r="K564" s="17"/>
      <c r="L564" s="17"/>
      <c r="M564" s="17"/>
      <c r="N564" s="16"/>
      <c r="O564" s="17"/>
      <c r="P564" s="17"/>
      <c r="Q564" s="17"/>
      <c r="R564" s="17"/>
      <c r="S564" s="17"/>
      <c r="T564" s="17"/>
      <c r="U564" s="17"/>
      <c r="V564" s="16"/>
      <c r="W564" s="17"/>
      <c r="X564" s="17"/>
      <c r="Y564" s="17"/>
      <c r="Z564" s="17"/>
      <c r="AA564" s="16"/>
      <c r="AB564" s="17"/>
      <c r="AC564" s="17"/>
      <c r="AD564" s="17"/>
      <c r="AE564" s="17"/>
      <c r="AF564" s="17"/>
      <c r="AG564" s="17"/>
      <c r="AH564" s="17"/>
      <c r="AI564" s="16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</row>
    <row r="565" spans="1:176">
      <c r="A565" s="16"/>
      <c r="B565" s="17"/>
      <c r="C565" s="17"/>
      <c r="D565" s="17"/>
      <c r="E565" s="17"/>
      <c r="F565" s="17"/>
      <c r="G565" s="17"/>
      <c r="H565" s="17"/>
      <c r="I565" s="16"/>
      <c r="J565" s="17"/>
      <c r="K565" s="17"/>
      <c r="L565" s="17"/>
      <c r="M565" s="17"/>
      <c r="N565" s="16"/>
      <c r="O565" s="17"/>
      <c r="P565" s="17"/>
      <c r="Q565" s="17"/>
      <c r="R565" s="17"/>
      <c r="S565" s="17"/>
      <c r="T565" s="17"/>
      <c r="U565" s="17"/>
      <c r="V565" s="16"/>
      <c r="W565" s="17"/>
      <c r="X565" s="17"/>
      <c r="Y565" s="17"/>
      <c r="Z565" s="17"/>
      <c r="AA565" s="16"/>
      <c r="AB565" s="17"/>
      <c r="AC565" s="17"/>
      <c r="AD565" s="17"/>
      <c r="AE565" s="17"/>
      <c r="AF565" s="17"/>
      <c r="AG565" s="17"/>
      <c r="AH565" s="17"/>
      <c r="AI565" s="16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</row>
    <row r="566" spans="1:176">
      <c r="A566" s="16"/>
      <c r="B566" s="17"/>
      <c r="C566" s="17"/>
      <c r="D566" s="17"/>
      <c r="E566" s="17"/>
      <c r="F566" s="17"/>
      <c r="G566" s="17"/>
      <c r="H566" s="17"/>
      <c r="I566" s="16"/>
      <c r="J566" s="17"/>
      <c r="K566" s="17"/>
      <c r="L566" s="17"/>
      <c r="M566" s="17"/>
      <c r="N566" s="16"/>
      <c r="O566" s="17"/>
      <c r="P566" s="17"/>
      <c r="Q566" s="17"/>
      <c r="R566" s="17"/>
      <c r="S566" s="17"/>
      <c r="T566" s="17"/>
      <c r="U566" s="17"/>
      <c r="V566" s="16"/>
      <c r="W566" s="17"/>
      <c r="X566" s="17"/>
      <c r="Y566" s="17"/>
      <c r="Z566" s="17"/>
      <c r="AA566" s="16"/>
      <c r="AB566" s="17"/>
      <c r="AC566" s="17"/>
      <c r="AD566" s="17"/>
      <c r="AE566" s="17"/>
      <c r="AF566" s="17"/>
      <c r="AG566" s="17"/>
      <c r="AH566" s="17"/>
      <c r="AI566" s="16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</row>
    <row r="567" spans="1:176">
      <c r="A567" s="16"/>
      <c r="B567" s="17"/>
      <c r="C567" s="17"/>
      <c r="D567" s="17"/>
      <c r="E567" s="17"/>
      <c r="F567" s="17"/>
      <c r="G567" s="17"/>
      <c r="H567" s="17"/>
      <c r="I567" s="16"/>
      <c r="J567" s="17"/>
      <c r="K567" s="17"/>
      <c r="L567" s="17"/>
      <c r="M567" s="17"/>
      <c r="N567" s="16"/>
      <c r="O567" s="17"/>
      <c r="P567" s="17"/>
      <c r="Q567" s="17"/>
      <c r="R567" s="17"/>
      <c r="S567" s="17"/>
      <c r="T567" s="17"/>
      <c r="U567" s="17"/>
      <c r="V567" s="16"/>
      <c r="W567" s="17"/>
      <c r="X567" s="17"/>
      <c r="Y567" s="17"/>
      <c r="Z567" s="17"/>
      <c r="AA567" s="16"/>
      <c r="AB567" s="17"/>
      <c r="AC567" s="17"/>
      <c r="AD567" s="17"/>
      <c r="AE567" s="17"/>
      <c r="AF567" s="17"/>
      <c r="AG567" s="17"/>
      <c r="AH567" s="17"/>
      <c r="AI567" s="16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</row>
    <row r="568" spans="1:176">
      <c r="A568" s="16"/>
      <c r="B568" s="17"/>
      <c r="C568" s="17"/>
      <c r="D568" s="17"/>
      <c r="E568" s="17"/>
      <c r="F568" s="17"/>
      <c r="G568" s="17"/>
      <c r="H568" s="17"/>
      <c r="I568" s="16"/>
      <c r="J568" s="17"/>
      <c r="K568" s="17"/>
      <c r="L568" s="17"/>
      <c r="M568" s="17"/>
      <c r="N568" s="16"/>
      <c r="O568" s="17"/>
      <c r="P568" s="17"/>
      <c r="Q568" s="17"/>
      <c r="R568" s="17"/>
      <c r="S568" s="17"/>
      <c r="T568" s="17"/>
      <c r="U568" s="17"/>
      <c r="V568" s="16"/>
      <c r="W568" s="17"/>
      <c r="X568" s="17"/>
      <c r="Y568" s="17"/>
      <c r="Z568" s="17"/>
      <c r="AA568" s="16"/>
      <c r="AB568" s="17"/>
      <c r="AC568" s="17"/>
      <c r="AD568" s="17"/>
      <c r="AE568" s="17"/>
      <c r="AF568" s="17"/>
      <c r="AG568" s="17"/>
      <c r="AH568" s="17"/>
      <c r="AI568" s="16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</row>
    <row r="569" spans="1:176">
      <c r="A569" s="16"/>
      <c r="B569" s="17"/>
      <c r="C569" s="17"/>
      <c r="D569" s="17"/>
      <c r="E569" s="17"/>
      <c r="F569" s="17"/>
      <c r="G569" s="17"/>
      <c r="H569" s="17"/>
      <c r="I569" s="16"/>
      <c r="J569" s="17"/>
      <c r="K569" s="17"/>
      <c r="L569" s="17"/>
      <c r="M569" s="17"/>
      <c r="N569" s="16"/>
      <c r="O569" s="17"/>
      <c r="P569" s="17"/>
      <c r="Q569" s="17"/>
      <c r="R569" s="17"/>
      <c r="S569" s="17"/>
      <c r="T569" s="17"/>
      <c r="U569" s="17"/>
      <c r="V569" s="16"/>
      <c r="W569" s="17"/>
      <c r="X569" s="17"/>
      <c r="Y569" s="17"/>
      <c r="Z569" s="17"/>
      <c r="AA569" s="16"/>
      <c r="AB569" s="17"/>
      <c r="AC569" s="17"/>
      <c r="AD569" s="17"/>
      <c r="AE569" s="17"/>
      <c r="AF569" s="17"/>
      <c r="AG569" s="17"/>
      <c r="AH569" s="17"/>
      <c r="AI569" s="16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</row>
    <row r="570" spans="1:176">
      <c r="A570" s="16"/>
      <c r="B570" s="17"/>
      <c r="C570" s="17"/>
      <c r="D570" s="17"/>
      <c r="E570" s="17"/>
      <c r="F570" s="17"/>
      <c r="G570" s="17"/>
      <c r="H570" s="17"/>
      <c r="I570" s="16"/>
      <c r="J570" s="17"/>
      <c r="K570" s="17"/>
      <c r="L570" s="17"/>
      <c r="M570" s="17"/>
      <c r="N570" s="16"/>
      <c r="O570" s="17"/>
      <c r="P570" s="17"/>
      <c r="Q570" s="17"/>
      <c r="R570" s="17"/>
      <c r="S570" s="17"/>
      <c r="T570" s="17"/>
      <c r="U570" s="17"/>
      <c r="V570" s="16"/>
      <c r="W570" s="17"/>
      <c r="X570" s="17"/>
      <c r="Y570" s="17"/>
      <c r="Z570" s="17"/>
      <c r="AA570" s="16"/>
      <c r="AB570" s="17"/>
      <c r="AC570" s="17"/>
      <c r="AD570" s="17"/>
      <c r="AE570" s="17"/>
      <c r="AF570" s="17"/>
      <c r="AG570" s="17"/>
      <c r="AH570" s="17"/>
      <c r="AI570" s="16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</row>
    <row r="571" spans="1:176">
      <c r="A571" s="16"/>
      <c r="B571" s="17"/>
      <c r="C571" s="17"/>
      <c r="D571" s="17"/>
      <c r="E571" s="17"/>
      <c r="F571" s="17"/>
      <c r="G571" s="17"/>
      <c r="H571" s="17"/>
      <c r="I571" s="16"/>
      <c r="J571" s="17"/>
      <c r="K571" s="17"/>
      <c r="L571" s="17"/>
      <c r="M571" s="17"/>
      <c r="N571" s="16"/>
      <c r="O571" s="17"/>
      <c r="P571" s="17"/>
      <c r="Q571" s="17"/>
      <c r="R571" s="17"/>
      <c r="S571" s="17"/>
      <c r="T571" s="17"/>
      <c r="U571" s="17"/>
      <c r="V571" s="16"/>
      <c r="W571" s="17"/>
      <c r="X571" s="17"/>
      <c r="Y571" s="17"/>
      <c r="Z571" s="17"/>
      <c r="AA571" s="16"/>
      <c r="AB571" s="17"/>
      <c r="AC571" s="17"/>
      <c r="AD571" s="17"/>
      <c r="AE571" s="17"/>
      <c r="AF571" s="17"/>
      <c r="AG571" s="17"/>
      <c r="AH571" s="17"/>
      <c r="AI571" s="16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</row>
    <row r="572" spans="1:176">
      <c r="A572" s="16"/>
      <c r="B572" s="17"/>
      <c r="C572" s="17"/>
      <c r="D572" s="17"/>
      <c r="E572" s="17"/>
      <c r="F572" s="17"/>
      <c r="G572" s="17"/>
      <c r="H572" s="17"/>
      <c r="I572" s="16"/>
      <c r="J572" s="17"/>
      <c r="K572" s="17"/>
      <c r="L572" s="17"/>
      <c r="M572" s="17"/>
      <c r="N572" s="16"/>
      <c r="O572" s="17"/>
      <c r="P572" s="17"/>
      <c r="Q572" s="17"/>
      <c r="R572" s="17"/>
      <c r="S572" s="17"/>
      <c r="T572" s="17"/>
      <c r="U572" s="17"/>
      <c r="V572" s="16"/>
      <c r="W572" s="17"/>
      <c r="X572" s="17"/>
      <c r="Y572" s="17"/>
      <c r="Z572" s="17"/>
      <c r="AA572" s="16"/>
      <c r="AB572" s="17"/>
      <c r="AC572" s="17"/>
      <c r="AD572" s="17"/>
      <c r="AE572" s="17"/>
      <c r="AF572" s="17"/>
      <c r="AG572" s="17"/>
      <c r="AH572" s="17"/>
      <c r="AI572" s="16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</row>
    <row r="573" spans="1:176">
      <c r="A573" s="16"/>
      <c r="B573" s="17"/>
      <c r="C573" s="17"/>
      <c r="D573" s="17"/>
      <c r="E573" s="17"/>
      <c r="F573" s="17"/>
      <c r="G573" s="17"/>
      <c r="H573" s="17"/>
      <c r="I573" s="16"/>
      <c r="J573" s="17"/>
      <c r="K573" s="17"/>
      <c r="L573" s="17"/>
      <c r="M573" s="17"/>
      <c r="N573" s="16"/>
      <c r="O573" s="17"/>
      <c r="P573" s="17"/>
      <c r="Q573" s="17"/>
      <c r="R573" s="17"/>
      <c r="S573" s="17"/>
      <c r="T573" s="17"/>
      <c r="U573" s="17"/>
      <c r="V573" s="16"/>
      <c r="W573" s="17"/>
      <c r="X573" s="17"/>
      <c r="Y573" s="17"/>
      <c r="Z573" s="17"/>
      <c r="AA573" s="16"/>
      <c r="AB573" s="17"/>
      <c r="AC573" s="17"/>
      <c r="AD573" s="17"/>
      <c r="AE573" s="17"/>
      <c r="AF573" s="17"/>
      <c r="AG573" s="17"/>
      <c r="AH573" s="17"/>
      <c r="AI573" s="16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</row>
    <row r="574" spans="1:176">
      <c r="A574" s="16"/>
      <c r="B574" s="17"/>
      <c r="C574" s="17"/>
      <c r="D574" s="17"/>
      <c r="E574" s="17"/>
      <c r="F574" s="17"/>
      <c r="G574" s="17"/>
      <c r="H574" s="17"/>
      <c r="I574" s="16"/>
      <c r="J574" s="17"/>
      <c r="K574" s="17"/>
      <c r="L574" s="17"/>
      <c r="M574" s="17"/>
      <c r="N574" s="16"/>
      <c r="O574" s="17"/>
      <c r="P574" s="17"/>
      <c r="Q574" s="17"/>
      <c r="R574" s="17"/>
      <c r="S574" s="17"/>
      <c r="T574" s="17"/>
      <c r="U574" s="17"/>
      <c r="V574" s="16"/>
      <c r="W574" s="17"/>
      <c r="X574" s="17"/>
      <c r="Y574" s="17"/>
      <c r="Z574" s="17"/>
      <c r="AA574" s="16"/>
      <c r="AB574" s="17"/>
      <c r="AC574" s="17"/>
      <c r="AD574" s="17"/>
      <c r="AE574" s="17"/>
      <c r="AF574" s="17"/>
      <c r="AG574" s="17"/>
      <c r="AH574" s="17"/>
      <c r="AI574" s="16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</row>
    <row r="575" spans="1:176">
      <c r="A575" s="16"/>
      <c r="B575" s="17"/>
      <c r="C575" s="17"/>
      <c r="D575" s="17"/>
      <c r="E575" s="17"/>
      <c r="F575" s="17"/>
      <c r="G575" s="17"/>
      <c r="H575" s="17"/>
      <c r="I575" s="16"/>
      <c r="J575" s="17"/>
      <c r="K575" s="17"/>
      <c r="L575" s="17"/>
      <c r="M575" s="17"/>
      <c r="N575" s="16"/>
      <c r="O575" s="17"/>
      <c r="P575" s="17"/>
      <c r="Q575" s="17"/>
      <c r="R575" s="17"/>
      <c r="S575" s="17"/>
      <c r="T575" s="17"/>
      <c r="U575" s="17"/>
      <c r="V575" s="16"/>
      <c r="W575" s="17"/>
      <c r="X575" s="17"/>
      <c r="Y575" s="17"/>
      <c r="Z575" s="17"/>
      <c r="AA575" s="16"/>
      <c r="AB575" s="17"/>
      <c r="AC575" s="17"/>
      <c r="AD575" s="17"/>
      <c r="AE575" s="17"/>
      <c r="AF575" s="17"/>
      <c r="AG575" s="17"/>
      <c r="AH575" s="17"/>
      <c r="AI575" s="16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</row>
    <row r="576" spans="1:176">
      <c r="A576" s="16"/>
      <c r="B576" s="17"/>
      <c r="C576" s="17"/>
      <c r="D576" s="17"/>
      <c r="E576" s="17"/>
      <c r="F576" s="17"/>
      <c r="G576" s="17"/>
      <c r="H576" s="17"/>
      <c r="I576" s="16"/>
      <c r="J576" s="17"/>
      <c r="K576" s="17"/>
      <c r="L576" s="17"/>
      <c r="M576" s="17"/>
      <c r="N576" s="16"/>
      <c r="O576" s="17"/>
      <c r="P576" s="17"/>
      <c r="Q576" s="17"/>
      <c r="R576" s="17"/>
      <c r="S576" s="17"/>
      <c r="T576" s="17"/>
      <c r="U576" s="17"/>
      <c r="V576" s="16"/>
      <c r="W576" s="17"/>
      <c r="X576" s="17"/>
      <c r="Y576" s="17"/>
      <c r="Z576" s="17"/>
      <c r="AA576" s="16"/>
      <c r="AB576" s="17"/>
      <c r="AC576" s="17"/>
      <c r="AD576" s="17"/>
      <c r="AE576" s="17"/>
      <c r="AF576" s="17"/>
      <c r="AG576" s="17"/>
      <c r="AH576" s="17"/>
      <c r="AI576" s="16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</row>
    <row r="577" spans="1:176">
      <c r="A577" s="16"/>
      <c r="B577" s="17"/>
      <c r="C577" s="17"/>
      <c r="D577" s="17"/>
      <c r="E577" s="17"/>
      <c r="F577" s="17"/>
      <c r="G577" s="17"/>
      <c r="H577" s="17"/>
      <c r="I577" s="16"/>
      <c r="J577" s="17"/>
      <c r="K577" s="17"/>
      <c r="L577" s="17"/>
      <c r="M577" s="17"/>
      <c r="N577" s="16"/>
      <c r="O577" s="17"/>
      <c r="P577" s="17"/>
      <c r="Q577" s="17"/>
      <c r="R577" s="17"/>
      <c r="S577" s="17"/>
      <c r="T577" s="17"/>
      <c r="U577" s="17"/>
      <c r="V577" s="16"/>
      <c r="W577" s="17"/>
      <c r="X577" s="17"/>
      <c r="Y577" s="17"/>
      <c r="Z577" s="17"/>
      <c r="AA577" s="16"/>
      <c r="AB577" s="17"/>
      <c r="AC577" s="17"/>
      <c r="AD577" s="17"/>
      <c r="AE577" s="17"/>
      <c r="AF577" s="17"/>
      <c r="AG577" s="17"/>
      <c r="AH577" s="17"/>
      <c r="AI577" s="16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</row>
    <row r="578" spans="1:176">
      <c r="A578" s="16"/>
      <c r="B578" s="17"/>
      <c r="C578" s="17"/>
      <c r="D578" s="17"/>
      <c r="E578" s="17"/>
      <c r="F578" s="17"/>
      <c r="G578" s="17"/>
      <c r="H578" s="17"/>
      <c r="I578" s="16"/>
      <c r="J578" s="17"/>
      <c r="K578" s="17"/>
      <c r="L578" s="17"/>
      <c r="M578" s="17"/>
      <c r="N578" s="16"/>
      <c r="O578" s="17"/>
      <c r="P578" s="17"/>
      <c r="Q578" s="17"/>
      <c r="R578" s="17"/>
      <c r="S578" s="17"/>
      <c r="T578" s="17"/>
      <c r="U578" s="17"/>
      <c r="V578" s="16"/>
      <c r="W578" s="17"/>
      <c r="X578" s="17"/>
      <c r="Y578" s="17"/>
      <c r="Z578" s="17"/>
      <c r="AA578" s="16"/>
      <c r="AB578" s="17"/>
      <c r="AC578" s="17"/>
      <c r="AD578" s="17"/>
      <c r="AE578" s="17"/>
      <c r="AF578" s="17"/>
      <c r="AG578" s="17"/>
      <c r="AH578" s="17"/>
      <c r="AI578" s="16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</row>
    <row r="579" spans="1:176">
      <c r="A579" s="16"/>
      <c r="B579" s="17"/>
      <c r="C579" s="17"/>
      <c r="D579" s="17"/>
      <c r="E579" s="17"/>
      <c r="F579" s="17"/>
      <c r="G579" s="17"/>
      <c r="H579" s="17"/>
      <c r="I579" s="16"/>
      <c r="J579" s="17"/>
      <c r="K579" s="17"/>
      <c r="L579" s="17"/>
      <c r="M579" s="17"/>
      <c r="N579" s="16"/>
      <c r="O579" s="17"/>
      <c r="P579" s="17"/>
      <c r="Q579" s="17"/>
      <c r="R579" s="17"/>
      <c r="S579" s="17"/>
      <c r="T579" s="17"/>
      <c r="U579" s="17"/>
      <c r="V579" s="16"/>
      <c r="W579" s="17"/>
      <c r="X579" s="17"/>
      <c r="Y579" s="17"/>
      <c r="Z579" s="17"/>
      <c r="AA579" s="16"/>
      <c r="AB579" s="17"/>
      <c r="AC579" s="17"/>
      <c r="AD579" s="17"/>
      <c r="AE579" s="17"/>
      <c r="AF579" s="17"/>
      <c r="AG579" s="17"/>
      <c r="AH579" s="17"/>
      <c r="AI579" s="16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</row>
    <row r="580" spans="1:176">
      <c r="A580" s="16"/>
      <c r="B580" s="17"/>
      <c r="C580" s="17"/>
      <c r="D580" s="17"/>
      <c r="E580" s="17"/>
      <c r="F580" s="17"/>
      <c r="G580" s="17"/>
      <c r="H580" s="17"/>
      <c r="I580" s="16"/>
      <c r="J580" s="17"/>
      <c r="K580" s="17"/>
      <c r="L580" s="17"/>
      <c r="M580" s="17"/>
      <c r="N580" s="16"/>
      <c r="O580" s="17"/>
      <c r="P580" s="17"/>
      <c r="Q580" s="17"/>
      <c r="R580" s="17"/>
      <c r="S580" s="17"/>
      <c r="T580" s="17"/>
      <c r="U580" s="17"/>
      <c r="V580" s="16"/>
      <c r="W580" s="17"/>
      <c r="X580" s="17"/>
      <c r="Y580" s="17"/>
      <c r="Z580" s="17"/>
      <c r="AA580" s="16"/>
      <c r="AB580" s="17"/>
      <c r="AC580" s="17"/>
      <c r="AD580" s="17"/>
      <c r="AE580" s="17"/>
      <c r="AF580" s="17"/>
      <c r="AG580" s="17"/>
      <c r="AH580" s="17"/>
      <c r="AI580" s="16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</row>
    <row r="581" spans="1:176">
      <c r="A581" s="16"/>
      <c r="B581" s="17"/>
      <c r="C581" s="17"/>
      <c r="D581" s="17"/>
      <c r="E581" s="17"/>
      <c r="F581" s="17"/>
      <c r="G581" s="17"/>
      <c r="H581" s="17"/>
      <c r="I581" s="16"/>
      <c r="J581" s="17"/>
      <c r="K581" s="17"/>
      <c r="L581" s="17"/>
      <c r="M581" s="17"/>
      <c r="N581" s="16"/>
      <c r="O581" s="17"/>
      <c r="P581" s="17"/>
      <c r="Q581" s="17"/>
      <c r="R581" s="17"/>
      <c r="S581" s="17"/>
      <c r="T581" s="17"/>
      <c r="U581" s="17"/>
      <c r="V581" s="16"/>
      <c r="W581" s="17"/>
      <c r="X581" s="17"/>
      <c r="Y581" s="17"/>
      <c r="Z581" s="17"/>
      <c r="AA581" s="16"/>
      <c r="AB581" s="17"/>
      <c r="AC581" s="17"/>
      <c r="AD581" s="17"/>
      <c r="AE581" s="17"/>
      <c r="AF581" s="17"/>
      <c r="AG581" s="17"/>
      <c r="AH581" s="17"/>
      <c r="AI581" s="16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</row>
    <row r="582" spans="1:176">
      <c r="A582" s="16"/>
      <c r="B582" s="17"/>
      <c r="C582" s="17"/>
      <c r="D582" s="17"/>
      <c r="E582" s="17"/>
      <c r="F582" s="17"/>
      <c r="G582" s="17"/>
      <c r="H582" s="17"/>
      <c r="I582" s="16"/>
      <c r="J582" s="17"/>
      <c r="K582" s="17"/>
      <c r="L582" s="17"/>
      <c r="M582" s="17"/>
      <c r="N582" s="16"/>
      <c r="O582" s="17"/>
      <c r="P582" s="17"/>
      <c r="Q582" s="17"/>
      <c r="R582" s="17"/>
      <c r="S582" s="17"/>
      <c r="T582" s="17"/>
      <c r="U582" s="17"/>
      <c r="V582" s="16"/>
      <c r="W582" s="17"/>
      <c r="X582" s="17"/>
      <c r="Y582" s="17"/>
      <c r="Z582" s="17"/>
      <c r="AA582" s="16"/>
      <c r="AB582" s="17"/>
      <c r="AC582" s="17"/>
      <c r="AD582" s="17"/>
      <c r="AE582" s="17"/>
      <c r="AF582" s="17"/>
      <c r="AG582" s="17"/>
      <c r="AH582" s="17"/>
      <c r="AI582" s="16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</row>
    <row r="583" spans="1:176">
      <c r="A583" s="16"/>
      <c r="B583" s="17"/>
      <c r="C583" s="17"/>
      <c r="D583" s="17"/>
      <c r="E583" s="17"/>
      <c r="F583" s="17"/>
      <c r="G583" s="17"/>
      <c r="H583" s="17"/>
      <c r="I583" s="16"/>
      <c r="J583" s="17"/>
      <c r="K583" s="17"/>
      <c r="L583" s="17"/>
      <c r="M583" s="17"/>
      <c r="N583" s="16"/>
      <c r="O583" s="17"/>
      <c r="P583" s="17"/>
      <c r="Q583" s="17"/>
      <c r="R583" s="17"/>
      <c r="S583" s="17"/>
      <c r="T583" s="17"/>
      <c r="U583" s="17"/>
      <c r="V583" s="16"/>
      <c r="W583" s="17"/>
      <c r="X583" s="17"/>
      <c r="Y583" s="17"/>
      <c r="Z583" s="17"/>
      <c r="AA583" s="16"/>
      <c r="AB583" s="17"/>
      <c r="AC583" s="17"/>
      <c r="AD583" s="17"/>
      <c r="AE583" s="17"/>
      <c r="AF583" s="17"/>
      <c r="AG583" s="17"/>
      <c r="AH583" s="17"/>
      <c r="AI583" s="16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</row>
    <row r="584" spans="1:176">
      <c r="A584" s="16"/>
      <c r="B584" s="17"/>
      <c r="C584" s="17"/>
      <c r="D584" s="17"/>
      <c r="E584" s="17"/>
      <c r="F584" s="17"/>
      <c r="G584" s="17"/>
      <c r="H584" s="17"/>
      <c r="I584" s="16"/>
      <c r="J584" s="17"/>
      <c r="K584" s="17"/>
      <c r="L584" s="17"/>
      <c r="M584" s="17"/>
      <c r="N584" s="16"/>
      <c r="O584" s="17"/>
      <c r="P584" s="17"/>
      <c r="Q584" s="17"/>
      <c r="R584" s="17"/>
      <c r="S584" s="17"/>
      <c r="T584" s="17"/>
      <c r="U584" s="17"/>
      <c r="V584" s="16"/>
      <c r="W584" s="17"/>
      <c r="X584" s="17"/>
      <c r="Y584" s="17"/>
      <c r="Z584" s="17"/>
      <c r="AA584" s="16"/>
      <c r="AB584" s="17"/>
      <c r="AC584" s="17"/>
      <c r="AD584" s="17"/>
      <c r="AE584" s="17"/>
      <c r="AF584" s="17"/>
      <c r="AG584" s="17"/>
      <c r="AH584" s="17"/>
      <c r="AI584" s="16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</row>
    <row r="585" spans="1:176">
      <c r="A585" s="16"/>
      <c r="B585" s="17"/>
      <c r="C585" s="17"/>
      <c r="D585" s="17"/>
      <c r="E585" s="17"/>
      <c r="F585" s="17"/>
      <c r="G585" s="17"/>
      <c r="H585" s="17"/>
      <c r="I585" s="16"/>
      <c r="J585" s="17"/>
      <c r="K585" s="17"/>
      <c r="L585" s="17"/>
      <c r="M585" s="17"/>
      <c r="N585" s="16"/>
      <c r="O585" s="17"/>
      <c r="P585" s="17"/>
      <c r="Q585" s="17"/>
      <c r="R585" s="17"/>
      <c r="S585" s="17"/>
      <c r="T585" s="17"/>
      <c r="U585" s="17"/>
      <c r="V585" s="16"/>
      <c r="W585" s="17"/>
      <c r="X585" s="17"/>
      <c r="Y585" s="17"/>
      <c r="Z585" s="17"/>
      <c r="AA585" s="16"/>
      <c r="AB585" s="17"/>
      <c r="AC585" s="17"/>
      <c r="AD585" s="17"/>
      <c r="AE585" s="17"/>
      <c r="AF585" s="17"/>
      <c r="AG585" s="17"/>
      <c r="AH585" s="17"/>
      <c r="AI585" s="16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</row>
    <row r="586" spans="1:176">
      <c r="A586" s="16"/>
      <c r="B586" s="17"/>
      <c r="C586" s="17"/>
      <c r="D586" s="17"/>
      <c r="E586" s="17"/>
      <c r="F586" s="17"/>
      <c r="G586" s="17"/>
      <c r="H586" s="17"/>
      <c r="I586" s="16"/>
      <c r="J586" s="17"/>
      <c r="K586" s="17"/>
      <c r="L586" s="17"/>
      <c r="M586" s="17"/>
      <c r="N586" s="16"/>
      <c r="O586" s="17"/>
      <c r="P586" s="17"/>
      <c r="Q586" s="17"/>
      <c r="R586" s="17"/>
      <c r="S586" s="17"/>
      <c r="T586" s="17"/>
      <c r="U586" s="17"/>
      <c r="V586" s="16"/>
      <c r="W586" s="17"/>
      <c r="X586" s="17"/>
      <c r="Y586" s="17"/>
      <c r="Z586" s="17"/>
      <c r="AA586" s="16"/>
      <c r="AB586" s="17"/>
      <c r="AC586" s="17"/>
      <c r="AD586" s="17"/>
      <c r="AE586" s="17"/>
      <c r="AF586" s="17"/>
      <c r="AG586" s="17"/>
      <c r="AH586" s="17"/>
      <c r="AI586" s="16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</row>
    <row r="587" spans="1:176">
      <c r="A587" s="16"/>
      <c r="B587" s="17"/>
      <c r="C587" s="17"/>
      <c r="D587" s="17"/>
      <c r="E587" s="17"/>
      <c r="F587" s="17"/>
      <c r="G587" s="17"/>
      <c r="H587" s="17"/>
      <c r="I587" s="16"/>
      <c r="J587" s="17"/>
      <c r="K587" s="17"/>
      <c r="L587" s="17"/>
      <c r="M587" s="17"/>
      <c r="N587" s="16"/>
      <c r="O587" s="17"/>
      <c r="P587" s="17"/>
      <c r="Q587" s="17"/>
      <c r="R587" s="17"/>
      <c r="S587" s="17"/>
      <c r="T587" s="17"/>
      <c r="U587" s="17"/>
      <c r="V587" s="16"/>
      <c r="W587" s="17"/>
      <c r="X587" s="17"/>
      <c r="Y587" s="17"/>
      <c r="Z587" s="17"/>
      <c r="AA587" s="16"/>
      <c r="AB587" s="17"/>
      <c r="AC587" s="17"/>
      <c r="AD587" s="17"/>
      <c r="AE587" s="17"/>
      <c r="AF587" s="17"/>
      <c r="AG587" s="17"/>
      <c r="AH587" s="17"/>
      <c r="AI587" s="16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</row>
    <row r="588" spans="1:176">
      <c r="A588" s="16"/>
      <c r="B588" s="17"/>
      <c r="C588" s="17"/>
      <c r="D588" s="17"/>
      <c r="E588" s="17"/>
      <c r="F588" s="17"/>
      <c r="G588" s="17"/>
      <c r="H588" s="17"/>
      <c r="I588" s="16"/>
      <c r="J588" s="17"/>
      <c r="K588" s="17"/>
      <c r="L588" s="17"/>
      <c r="M588" s="17"/>
      <c r="N588" s="16"/>
      <c r="O588" s="17"/>
      <c r="P588" s="17"/>
      <c r="Q588" s="17"/>
      <c r="R588" s="17"/>
      <c r="S588" s="17"/>
      <c r="T588" s="17"/>
      <c r="U588" s="17"/>
      <c r="V588" s="16"/>
      <c r="W588" s="17"/>
      <c r="X588" s="17"/>
      <c r="Y588" s="17"/>
      <c r="Z588" s="17"/>
      <c r="AA588" s="16"/>
      <c r="AB588" s="17"/>
      <c r="AC588" s="17"/>
      <c r="AD588" s="17"/>
      <c r="AE588" s="17"/>
      <c r="AF588" s="17"/>
      <c r="AG588" s="17"/>
      <c r="AH588" s="17"/>
      <c r="AI588" s="16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</row>
    <row r="589" spans="1:176">
      <c r="A589" s="16"/>
      <c r="B589" s="17"/>
      <c r="C589" s="17"/>
      <c r="D589" s="17"/>
      <c r="E589" s="17"/>
      <c r="F589" s="17"/>
      <c r="G589" s="17"/>
      <c r="H589" s="17"/>
      <c r="I589" s="16"/>
      <c r="J589" s="17"/>
      <c r="K589" s="17"/>
      <c r="L589" s="17"/>
      <c r="M589" s="17"/>
      <c r="N589" s="16"/>
      <c r="O589" s="17"/>
      <c r="P589" s="17"/>
      <c r="Q589" s="17"/>
      <c r="R589" s="17"/>
      <c r="S589" s="17"/>
      <c r="T589" s="17"/>
      <c r="U589" s="17"/>
      <c r="V589" s="16"/>
      <c r="W589" s="17"/>
      <c r="X589" s="17"/>
      <c r="Y589" s="17"/>
      <c r="Z589" s="17"/>
      <c r="AA589" s="16"/>
      <c r="AB589" s="17"/>
      <c r="AC589" s="17"/>
      <c r="AD589" s="17"/>
      <c r="AE589" s="17"/>
      <c r="AF589" s="17"/>
      <c r="AG589" s="17"/>
      <c r="AH589" s="17"/>
      <c r="AI589" s="16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</row>
    <row r="590" spans="1:176">
      <c r="A590" s="16"/>
      <c r="B590" s="17"/>
      <c r="C590" s="17"/>
      <c r="D590" s="17"/>
      <c r="E590" s="17"/>
      <c r="F590" s="17"/>
      <c r="G590" s="17"/>
      <c r="H590" s="17"/>
      <c r="I590" s="16"/>
      <c r="J590" s="17"/>
      <c r="K590" s="17"/>
      <c r="L590" s="17"/>
      <c r="M590" s="17"/>
      <c r="N590" s="16"/>
      <c r="O590" s="17"/>
      <c r="P590" s="17"/>
      <c r="Q590" s="17"/>
      <c r="R590" s="17"/>
      <c r="S590" s="17"/>
      <c r="T590" s="17"/>
      <c r="U590" s="17"/>
      <c r="V590" s="16"/>
      <c r="W590" s="17"/>
      <c r="X590" s="17"/>
      <c r="Y590" s="17"/>
      <c r="Z590" s="17"/>
      <c r="AA590" s="16"/>
      <c r="AB590" s="17"/>
      <c r="AC590" s="17"/>
      <c r="AD590" s="17"/>
      <c r="AE590" s="17"/>
      <c r="AF590" s="17"/>
      <c r="AG590" s="17"/>
      <c r="AH590" s="17"/>
      <c r="AI590" s="16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</row>
    <row r="591" spans="1:176">
      <c r="A591" s="16"/>
      <c r="B591" s="17"/>
      <c r="C591" s="17"/>
      <c r="D591" s="17"/>
      <c r="E591" s="17"/>
      <c r="F591" s="17"/>
      <c r="G591" s="17"/>
      <c r="H591" s="17"/>
      <c r="I591" s="16"/>
      <c r="J591" s="17"/>
      <c r="K591" s="17"/>
      <c r="L591" s="17"/>
      <c r="M591" s="17"/>
      <c r="N591" s="16"/>
      <c r="O591" s="17"/>
      <c r="P591" s="17"/>
      <c r="Q591" s="17"/>
      <c r="R591" s="17"/>
      <c r="S591" s="17"/>
      <c r="T591" s="17"/>
      <c r="U591" s="17"/>
      <c r="V591" s="16"/>
      <c r="W591" s="17"/>
      <c r="X591" s="17"/>
      <c r="Y591" s="17"/>
      <c r="Z591" s="17"/>
      <c r="AA591" s="16"/>
      <c r="AB591" s="17"/>
      <c r="AC591" s="17"/>
      <c r="AD591" s="17"/>
      <c r="AE591" s="17"/>
      <c r="AF591" s="17"/>
      <c r="AG591" s="17"/>
      <c r="AH591" s="17"/>
      <c r="AI591" s="16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</row>
    <row r="592" spans="1:176">
      <c r="A592" s="16"/>
      <c r="B592" s="17"/>
      <c r="C592" s="17"/>
      <c r="D592" s="17"/>
      <c r="E592" s="17"/>
      <c r="F592" s="17"/>
      <c r="G592" s="17"/>
      <c r="H592" s="17"/>
      <c r="I592" s="16"/>
      <c r="J592" s="17"/>
      <c r="K592" s="17"/>
      <c r="L592" s="17"/>
      <c r="M592" s="17"/>
      <c r="N592" s="16"/>
      <c r="O592" s="17"/>
      <c r="P592" s="17"/>
      <c r="Q592" s="17"/>
      <c r="R592" s="17"/>
      <c r="S592" s="17"/>
      <c r="T592" s="17"/>
      <c r="U592" s="17"/>
      <c r="V592" s="16"/>
      <c r="W592" s="17"/>
      <c r="X592" s="17"/>
      <c r="Y592" s="17"/>
      <c r="Z592" s="17"/>
      <c r="AA592" s="16"/>
      <c r="AB592" s="17"/>
      <c r="AC592" s="17"/>
      <c r="AD592" s="17"/>
      <c r="AE592" s="17"/>
      <c r="AF592" s="17"/>
      <c r="AG592" s="17"/>
      <c r="AH592" s="17"/>
      <c r="AI592" s="16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</row>
    <row r="593" spans="1:176">
      <c r="A593" s="16"/>
      <c r="B593" s="17"/>
      <c r="C593" s="17"/>
      <c r="D593" s="17"/>
      <c r="E593" s="17"/>
      <c r="F593" s="17"/>
      <c r="G593" s="17"/>
      <c r="H593" s="17"/>
      <c r="I593" s="16"/>
      <c r="J593" s="17"/>
      <c r="K593" s="17"/>
      <c r="L593" s="17"/>
      <c r="M593" s="17"/>
      <c r="N593" s="16"/>
      <c r="O593" s="17"/>
      <c r="P593" s="17"/>
      <c r="Q593" s="17"/>
      <c r="R593" s="17"/>
      <c r="S593" s="17"/>
      <c r="T593" s="17"/>
      <c r="U593" s="17"/>
      <c r="V593" s="16"/>
      <c r="W593" s="17"/>
      <c r="X593" s="17"/>
      <c r="Y593" s="17"/>
      <c r="Z593" s="17"/>
      <c r="AA593" s="16"/>
      <c r="AB593" s="17"/>
      <c r="AC593" s="17"/>
      <c r="AD593" s="17"/>
      <c r="AE593" s="17"/>
      <c r="AF593" s="17"/>
      <c r="AG593" s="17"/>
      <c r="AH593" s="17"/>
      <c r="AI593" s="16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</row>
    <row r="594" spans="1:176">
      <c r="A594" s="16"/>
      <c r="B594" s="17"/>
      <c r="C594" s="17"/>
      <c r="D594" s="17"/>
      <c r="E594" s="17"/>
      <c r="F594" s="17"/>
      <c r="G594" s="17"/>
      <c r="H594" s="17"/>
      <c r="I594" s="16"/>
      <c r="J594" s="17"/>
      <c r="K594" s="17"/>
      <c r="L594" s="17"/>
      <c r="M594" s="17"/>
      <c r="N594" s="16"/>
      <c r="O594" s="17"/>
      <c r="P594" s="17"/>
      <c r="Q594" s="17"/>
      <c r="R594" s="17"/>
      <c r="S594" s="17"/>
      <c r="T594" s="17"/>
      <c r="U594" s="17"/>
      <c r="V594" s="16"/>
      <c r="W594" s="17"/>
      <c r="X594" s="17"/>
      <c r="Y594" s="17"/>
      <c r="Z594" s="17"/>
      <c r="AA594" s="16"/>
      <c r="AB594" s="17"/>
      <c r="AC594" s="17"/>
      <c r="AD594" s="17"/>
      <c r="AE594" s="17"/>
      <c r="AF594" s="17"/>
      <c r="AG594" s="17"/>
      <c r="AH594" s="17"/>
      <c r="AI594" s="16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</row>
    <row r="595" spans="1:176">
      <c r="A595" s="16"/>
      <c r="B595" s="17"/>
      <c r="C595" s="17"/>
      <c r="D595" s="17"/>
      <c r="E595" s="17"/>
      <c r="F595" s="17"/>
      <c r="G595" s="17"/>
      <c r="H595" s="17"/>
      <c r="I595" s="16"/>
      <c r="J595" s="17"/>
      <c r="K595" s="17"/>
      <c r="L595" s="17"/>
      <c r="M595" s="17"/>
      <c r="N595" s="16"/>
      <c r="O595" s="17"/>
      <c r="P595" s="17"/>
      <c r="Q595" s="17"/>
      <c r="R595" s="17"/>
      <c r="S595" s="17"/>
      <c r="T595" s="17"/>
      <c r="U595" s="17"/>
      <c r="V595" s="16"/>
      <c r="W595" s="17"/>
      <c r="X595" s="17"/>
      <c r="Y595" s="17"/>
      <c r="Z595" s="17"/>
      <c r="AA595" s="16"/>
      <c r="AB595" s="17"/>
      <c r="AC595" s="17"/>
      <c r="AD595" s="17"/>
      <c r="AE595" s="17"/>
      <c r="AF595" s="17"/>
      <c r="AG595" s="17"/>
      <c r="AH595" s="17"/>
      <c r="AI595" s="16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</row>
    <row r="596" spans="1:176">
      <c r="A596" s="16"/>
      <c r="B596" s="17"/>
      <c r="C596" s="17"/>
      <c r="D596" s="17"/>
      <c r="E596" s="17"/>
      <c r="F596" s="17"/>
      <c r="G596" s="17"/>
      <c r="H596" s="17"/>
      <c r="I596" s="16"/>
      <c r="J596" s="17"/>
      <c r="K596" s="17"/>
      <c r="L596" s="17"/>
      <c r="M596" s="17"/>
      <c r="N596" s="16"/>
      <c r="O596" s="17"/>
      <c r="P596" s="17"/>
      <c r="Q596" s="17"/>
      <c r="R596" s="17"/>
      <c r="S596" s="17"/>
      <c r="T596" s="17"/>
      <c r="U596" s="17"/>
      <c r="V596" s="16"/>
      <c r="W596" s="17"/>
      <c r="X596" s="17"/>
      <c r="Y596" s="17"/>
      <c r="Z596" s="17"/>
      <c r="AA596" s="16"/>
      <c r="AB596" s="17"/>
      <c r="AC596" s="17"/>
      <c r="AD596" s="17"/>
      <c r="AE596" s="17"/>
      <c r="AF596" s="17"/>
      <c r="AG596" s="17"/>
      <c r="AH596" s="17"/>
      <c r="AI596" s="16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</row>
    <row r="597" spans="1:176">
      <c r="A597" s="16"/>
      <c r="B597" s="17"/>
      <c r="C597" s="17"/>
      <c r="D597" s="17"/>
      <c r="E597" s="17"/>
      <c r="F597" s="17"/>
      <c r="G597" s="17"/>
      <c r="H597" s="17"/>
      <c r="I597" s="16"/>
      <c r="J597" s="17"/>
      <c r="K597" s="17"/>
      <c r="L597" s="17"/>
      <c r="M597" s="17"/>
      <c r="N597" s="16"/>
      <c r="O597" s="17"/>
      <c r="P597" s="17"/>
      <c r="Q597" s="17"/>
      <c r="R597" s="17"/>
      <c r="S597" s="17"/>
      <c r="T597" s="17"/>
      <c r="U597" s="17"/>
      <c r="V597" s="16"/>
      <c r="W597" s="17"/>
      <c r="X597" s="17"/>
      <c r="Y597" s="17"/>
      <c r="Z597" s="17"/>
      <c r="AA597" s="16"/>
      <c r="AB597" s="17"/>
      <c r="AC597" s="17"/>
      <c r="AD597" s="17"/>
      <c r="AE597" s="17"/>
      <c r="AF597" s="17"/>
      <c r="AG597" s="17"/>
      <c r="AH597" s="17"/>
      <c r="AI597" s="16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</row>
    <row r="598" spans="1:176">
      <c r="A598" s="16"/>
      <c r="B598" s="17"/>
      <c r="C598" s="17"/>
      <c r="D598" s="17"/>
      <c r="E598" s="17"/>
      <c r="F598" s="17"/>
      <c r="G598" s="17"/>
      <c r="H598" s="17"/>
      <c r="I598" s="16"/>
      <c r="J598" s="17"/>
      <c r="K598" s="17"/>
      <c r="L598" s="17"/>
      <c r="M598" s="17"/>
      <c r="N598" s="16"/>
      <c r="O598" s="17"/>
      <c r="P598" s="17"/>
      <c r="Q598" s="17"/>
      <c r="R598" s="17"/>
      <c r="S598" s="17"/>
      <c r="T598" s="17"/>
      <c r="U598" s="17"/>
      <c r="V598" s="16"/>
      <c r="W598" s="17"/>
      <c r="X598" s="17"/>
      <c r="Y598" s="17"/>
      <c r="Z598" s="17"/>
      <c r="AA598" s="16"/>
      <c r="AB598" s="17"/>
      <c r="AC598" s="17"/>
      <c r="AD598" s="17"/>
      <c r="AE598" s="17"/>
      <c r="AF598" s="17"/>
      <c r="AG598" s="17"/>
      <c r="AH598" s="17"/>
      <c r="AI598" s="16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</row>
    <row r="599" spans="1:176">
      <c r="A599" s="16"/>
      <c r="B599" s="17"/>
      <c r="C599" s="17"/>
      <c r="D599" s="17"/>
      <c r="E599" s="17"/>
      <c r="F599" s="17"/>
      <c r="G599" s="17"/>
      <c r="H599" s="17"/>
      <c r="I599" s="16"/>
      <c r="J599" s="17"/>
      <c r="K599" s="17"/>
      <c r="L599" s="17"/>
      <c r="M599" s="17"/>
      <c r="N599" s="16"/>
      <c r="O599" s="17"/>
      <c r="P599" s="17"/>
      <c r="Q599" s="17"/>
      <c r="R599" s="17"/>
      <c r="S599" s="17"/>
      <c r="T599" s="17"/>
      <c r="U599" s="17"/>
      <c r="V599" s="16"/>
      <c r="W599" s="17"/>
      <c r="X599" s="17"/>
      <c r="Y599" s="17"/>
      <c r="Z599" s="17"/>
      <c r="AA599" s="16"/>
      <c r="AB599" s="17"/>
      <c r="AC599" s="17"/>
      <c r="AD599" s="17"/>
      <c r="AE599" s="17"/>
      <c r="AF599" s="17"/>
      <c r="AG599" s="17"/>
      <c r="AH599" s="17"/>
      <c r="AI599" s="16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</row>
    <row r="600" spans="1:176">
      <c r="A600" s="16"/>
      <c r="B600" s="17"/>
      <c r="C600" s="17"/>
      <c r="D600" s="17"/>
      <c r="E600" s="17"/>
      <c r="F600" s="17"/>
      <c r="G600" s="17"/>
      <c r="H600" s="17"/>
      <c r="I600" s="16"/>
      <c r="J600" s="17"/>
      <c r="K600" s="17"/>
      <c r="L600" s="17"/>
      <c r="M600" s="17"/>
      <c r="N600" s="16"/>
      <c r="O600" s="17"/>
      <c r="P600" s="17"/>
      <c r="Q600" s="17"/>
      <c r="R600" s="17"/>
      <c r="S600" s="17"/>
      <c r="T600" s="17"/>
      <c r="U600" s="17"/>
      <c r="V600" s="16"/>
      <c r="W600" s="17"/>
      <c r="X600" s="17"/>
      <c r="Y600" s="17"/>
      <c r="Z600" s="17"/>
      <c r="AA600" s="16"/>
      <c r="AB600" s="17"/>
      <c r="AC600" s="17"/>
      <c r="AD600" s="17"/>
      <c r="AE600" s="17"/>
      <c r="AF600" s="17"/>
      <c r="AG600" s="17"/>
      <c r="AH600" s="17"/>
      <c r="AI600" s="16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</row>
    <row r="601" spans="1:176">
      <c r="A601" s="16"/>
      <c r="B601" s="17"/>
      <c r="C601" s="17"/>
      <c r="D601" s="17"/>
      <c r="E601" s="17"/>
      <c r="F601" s="17"/>
      <c r="G601" s="17"/>
      <c r="H601" s="17"/>
      <c r="I601" s="16"/>
      <c r="J601" s="17"/>
      <c r="K601" s="17"/>
      <c r="L601" s="17"/>
      <c r="M601" s="17"/>
      <c r="N601" s="16"/>
      <c r="O601" s="17"/>
      <c r="P601" s="17"/>
      <c r="Q601" s="17"/>
      <c r="R601" s="17"/>
      <c r="S601" s="17"/>
      <c r="T601" s="17"/>
      <c r="U601" s="17"/>
      <c r="V601" s="16"/>
      <c r="W601" s="17"/>
      <c r="X601" s="17"/>
      <c r="Y601" s="17"/>
      <c r="Z601" s="17"/>
      <c r="AA601" s="16"/>
      <c r="AB601" s="17"/>
      <c r="AC601" s="17"/>
      <c r="AD601" s="17"/>
      <c r="AE601" s="17"/>
      <c r="AF601" s="17"/>
      <c r="AG601" s="17"/>
      <c r="AH601" s="17"/>
      <c r="AI601" s="16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</row>
    <row r="602" spans="1:176">
      <c r="A602" s="16"/>
      <c r="B602" s="17"/>
      <c r="C602" s="17"/>
      <c r="D602" s="17"/>
      <c r="E602" s="17"/>
      <c r="F602" s="17"/>
      <c r="G602" s="17"/>
      <c r="H602" s="17"/>
      <c r="I602" s="16"/>
      <c r="J602" s="17"/>
      <c r="K602" s="17"/>
      <c r="L602" s="17"/>
      <c r="M602" s="17"/>
      <c r="N602" s="16"/>
      <c r="O602" s="17"/>
      <c r="P602" s="17"/>
      <c r="Q602" s="17"/>
      <c r="R602" s="17"/>
      <c r="S602" s="17"/>
      <c r="T602" s="17"/>
      <c r="U602" s="17"/>
      <c r="V602" s="16"/>
      <c r="W602" s="17"/>
      <c r="X602" s="17"/>
      <c r="Y602" s="17"/>
      <c r="Z602" s="17"/>
      <c r="AA602" s="16"/>
      <c r="AB602" s="17"/>
      <c r="AC602" s="17"/>
      <c r="AD602" s="17"/>
      <c r="AE602" s="17"/>
      <c r="AF602" s="17"/>
      <c r="AG602" s="17"/>
      <c r="AH602" s="17"/>
      <c r="AI602" s="16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</row>
    <row r="603" spans="1:176">
      <c r="A603" s="16"/>
      <c r="B603" s="17"/>
      <c r="C603" s="17"/>
      <c r="D603" s="17"/>
      <c r="E603" s="17"/>
      <c r="F603" s="17"/>
      <c r="G603" s="17"/>
      <c r="H603" s="17"/>
      <c r="I603" s="16"/>
      <c r="J603" s="17"/>
      <c r="K603" s="17"/>
      <c r="L603" s="17"/>
      <c r="M603" s="17"/>
      <c r="N603" s="16"/>
      <c r="O603" s="17"/>
      <c r="P603" s="17"/>
      <c r="Q603" s="17"/>
      <c r="R603" s="17"/>
      <c r="S603" s="17"/>
      <c r="T603" s="17"/>
      <c r="U603" s="17"/>
      <c r="V603" s="16"/>
      <c r="W603" s="17"/>
      <c r="X603" s="17"/>
      <c r="Y603" s="17"/>
      <c r="Z603" s="17"/>
      <c r="AA603" s="16"/>
      <c r="AB603" s="17"/>
      <c r="AC603" s="17"/>
      <c r="AD603" s="17"/>
      <c r="AE603" s="17"/>
      <c r="AF603" s="17"/>
      <c r="AG603" s="17"/>
      <c r="AH603" s="17"/>
      <c r="AI603" s="16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</row>
    <row r="604" spans="1:176">
      <c r="A604" s="16"/>
      <c r="B604" s="17"/>
      <c r="C604" s="17"/>
      <c r="D604" s="17"/>
      <c r="E604" s="17"/>
      <c r="F604" s="17"/>
      <c r="G604" s="17"/>
      <c r="H604" s="17"/>
      <c r="I604" s="16"/>
      <c r="J604" s="17"/>
      <c r="K604" s="17"/>
      <c r="L604" s="17"/>
      <c r="M604" s="17"/>
      <c r="N604" s="16"/>
      <c r="O604" s="17"/>
      <c r="P604" s="17"/>
      <c r="Q604" s="17"/>
      <c r="R604" s="17"/>
      <c r="S604" s="17"/>
      <c r="T604" s="17"/>
      <c r="U604" s="17"/>
      <c r="V604" s="16"/>
      <c r="W604" s="17"/>
      <c r="X604" s="17"/>
      <c r="Y604" s="17"/>
      <c r="Z604" s="17"/>
      <c r="AA604" s="16"/>
      <c r="AB604" s="17"/>
      <c r="AC604" s="17"/>
      <c r="AD604" s="17"/>
      <c r="AE604" s="17"/>
      <c r="AF604" s="17"/>
      <c r="AG604" s="17"/>
      <c r="AH604" s="17"/>
      <c r="AI604" s="16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</row>
    <row r="605" spans="1:176">
      <c r="A605" s="16"/>
      <c r="B605" s="17"/>
      <c r="C605" s="17"/>
      <c r="D605" s="17"/>
      <c r="E605" s="17"/>
      <c r="F605" s="17"/>
      <c r="G605" s="17"/>
      <c r="H605" s="17"/>
      <c r="I605" s="16"/>
      <c r="J605" s="17"/>
      <c r="K605" s="17"/>
      <c r="L605" s="17"/>
      <c r="M605" s="17"/>
      <c r="N605" s="16"/>
      <c r="O605" s="17"/>
      <c r="P605" s="17"/>
      <c r="Q605" s="17"/>
      <c r="R605" s="17"/>
      <c r="S605" s="17"/>
      <c r="T605" s="17"/>
      <c r="U605" s="17"/>
      <c r="V605" s="16"/>
      <c r="W605" s="17"/>
      <c r="X605" s="17"/>
      <c r="Y605" s="17"/>
      <c r="Z605" s="17"/>
      <c r="AA605" s="16"/>
      <c r="AB605" s="17"/>
      <c r="AC605" s="17"/>
      <c r="AD605" s="17"/>
      <c r="AE605" s="17"/>
      <c r="AF605" s="17"/>
      <c r="AG605" s="17"/>
      <c r="AH605" s="17"/>
      <c r="AI605" s="16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</row>
    <row r="606" spans="1:176">
      <c r="A606" s="16"/>
      <c r="B606" s="17"/>
      <c r="C606" s="17"/>
      <c r="D606" s="17"/>
      <c r="E606" s="17"/>
      <c r="F606" s="17"/>
      <c r="G606" s="17"/>
      <c r="H606" s="17"/>
      <c r="I606" s="16"/>
      <c r="J606" s="17"/>
      <c r="K606" s="17"/>
      <c r="L606" s="17"/>
      <c r="M606" s="17"/>
      <c r="N606" s="16"/>
      <c r="O606" s="17"/>
      <c r="P606" s="17"/>
      <c r="Q606" s="17"/>
      <c r="R606" s="17"/>
      <c r="S606" s="17"/>
      <c r="T606" s="17"/>
      <c r="U606" s="17"/>
      <c r="V606" s="16"/>
      <c r="W606" s="17"/>
      <c r="X606" s="17"/>
      <c r="Y606" s="17"/>
      <c r="Z606" s="17"/>
      <c r="AA606" s="16"/>
      <c r="AB606" s="17"/>
      <c r="AC606" s="17"/>
      <c r="AD606" s="17"/>
      <c r="AE606" s="17"/>
      <c r="AF606" s="17"/>
      <c r="AG606" s="17"/>
      <c r="AH606" s="17"/>
      <c r="AI606" s="16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</row>
    <row r="607" spans="1:176">
      <c r="A607" s="16"/>
      <c r="B607" s="17"/>
      <c r="C607" s="17"/>
      <c r="D607" s="17"/>
      <c r="E607" s="17"/>
      <c r="F607" s="17"/>
      <c r="G607" s="17"/>
      <c r="H607" s="17"/>
      <c r="I607" s="16"/>
      <c r="J607" s="17"/>
      <c r="K607" s="17"/>
      <c r="L607" s="17"/>
      <c r="M607" s="17"/>
      <c r="N607" s="16"/>
      <c r="O607" s="17"/>
      <c r="P607" s="17"/>
      <c r="Q607" s="17"/>
      <c r="R607" s="17"/>
      <c r="S607" s="17"/>
      <c r="T607" s="17"/>
      <c r="U607" s="17"/>
      <c r="V607" s="16"/>
      <c r="W607" s="17"/>
      <c r="X607" s="17"/>
      <c r="Y607" s="17"/>
      <c r="Z607" s="17"/>
      <c r="AA607" s="16"/>
      <c r="AB607" s="17"/>
      <c r="AC607" s="17"/>
      <c r="AD607" s="17"/>
      <c r="AE607" s="17"/>
      <c r="AF607" s="17"/>
      <c r="AG607" s="17"/>
      <c r="AH607" s="17"/>
      <c r="AI607" s="16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</row>
    <row r="608" spans="1:176">
      <c r="A608" s="16"/>
      <c r="B608" s="17"/>
      <c r="C608" s="17"/>
      <c r="D608" s="17"/>
      <c r="E608" s="17"/>
      <c r="F608" s="17"/>
      <c r="G608" s="17"/>
      <c r="H608" s="17"/>
      <c r="I608" s="16"/>
      <c r="J608" s="17"/>
      <c r="K608" s="17"/>
      <c r="L608" s="17"/>
      <c r="M608" s="17"/>
      <c r="N608" s="16"/>
      <c r="O608" s="17"/>
      <c r="P608" s="17"/>
      <c r="Q608" s="17"/>
      <c r="R608" s="17"/>
      <c r="S608" s="17"/>
      <c r="T608" s="17"/>
      <c r="U608" s="17"/>
      <c r="V608" s="16"/>
      <c r="W608" s="17"/>
      <c r="X608" s="17"/>
      <c r="Y608" s="17"/>
      <c r="Z608" s="17"/>
      <c r="AA608" s="16"/>
      <c r="AB608" s="17"/>
      <c r="AC608" s="17"/>
      <c r="AD608" s="17"/>
      <c r="AE608" s="17"/>
      <c r="AF608" s="17"/>
      <c r="AG608" s="17"/>
      <c r="AH608" s="17"/>
      <c r="AI608" s="16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</row>
    <row r="609" spans="1:176">
      <c r="A609" s="16"/>
      <c r="B609" s="17"/>
      <c r="C609" s="17"/>
      <c r="D609" s="17"/>
      <c r="E609" s="17"/>
      <c r="F609" s="17"/>
      <c r="G609" s="17"/>
      <c r="H609" s="17"/>
      <c r="I609" s="16"/>
      <c r="J609" s="17"/>
      <c r="K609" s="17"/>
      <c r="L609" s="17"/>
      <c r="M609" s="17"/>
      <c r="N609" s="16"/>
      <c r="O609" s="17"/>
      <c r="P609" s="17"/>
      <c r="Q609" s="17"/>
      <c r="R609" s="17"/>
      <c r="S609" s="17"/>
      <c r="T609" s="17"/>
      <c r="U609" s="17"/>
      <c r="V609" s="16"/>
      <c r="W609" s="17"/>
      <c r="X609" s="17"/>
      <c r="Y609" s="17"/>
      <c r="Z609" s="17"/>
      <c r="AA609" s="16"/>
      <c r="AB609" s="17"/>
      <c r="AC609" s="17"/>
      <c r="AD609" s="17"/>
      <c r="AE609" s="17"/>
      <c r="AF609" s="17"/>
      <c r="AG609" s="17"/>
      <c r="AH609" s="17"/>
      <c r="AI609" s="16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</row>
    <row r="610" spans="1:176">
      <c r="A610" s="16"/>
      <c r="B610" s="17"/>
      <c r="C610" s="17"/>
      <c r="D610" s="17"/>
      <c r="E610" s="17"/>
      <c r="F610" s="17"/>
      <c r="G610" s="17"/>
      <c r="H610" s="17"/>
      <c r="I610" s="16"/>
      <c r="J610" s="17"/>
      <c r="K610" s="17"/>
      <c r="L610" s="17"/>
      <c r="M610" s="17"/>
      <c r="N610" s="16"/>
      <c r="O610" s="17"/>
      <c r="P610" s="17"/>
      <c r="Q610" s="17"/>
      <c r="R610" s="17"/>
      <c r="S610" s="17"/>
      <c r="T610" s="17"/>
      <c r="U610" s="17"/>
      <c r="V610" s="16"/>
      <c r="W610" s="17"/>
      <c r="X610" s="17"/>
      <c r="Y610" s="17"/>
      <c r="Z610" s="17"/>
      <c r="AA610" s="16"/>
      <c r="AB610" s="17"/>
      <c r="AC610" s="17"/>
      <c r="AD610" s="17"/>
      <c r="AE610" s="17"/>
      <c r="AF610" s="17"/>
      <c r="AG610" s="17"/>
      <c r="AH610" s="17"/>
      <c r="AI610" s="16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</row>
    <row r="611" spans="1:176">
      <c r="A611" s="16"/>
      <c r="B611" s="17"/>
      <c r="C611" s="17"/>
      <c r="D611" s="17"/>
      <c r="E611" s="17"/>
      <c r="F611" s="17"/>
      <c r="G611" s="17"/>
      <c r="H611" s="17"/>
      <c r="I611" s="16"/>
      <c r="J611" s="17"/>
      <c r="K611" s="17"/>
      <c r="L611" s="17"/>
      <c r="M611" s="17"/>
      <c r="N611" s="16"/>
      <c r="O611" s="17"/>
      <c r="P611" s="17"/>
      <c r="Q611" s="17"/>
      <c r="R611" s="17"/>
      <c r="S611" s="17"/>
      <c r="T611" s="17"/>
      <c r="U611" s="17"/>
      <c r="V611" s="16"/>
      <c r="W611" s="17"/>
      <c r="X611" s="17"/>
      <c r="Y611" s="17"/>
      <c r="Z611" s="17"/>
      <c r="AA611" s="16"/>
      <c r="AB611" s="17"/>
      <c r="AC611" s="17"/>
      <c r="AD611" s="17"/>
      <c r="AE611" s="17"/>
      <c r="AF611" s="17"/>
      <c r="AG611" s="17"/>
      <c r="AH611" s="17"/>
      <c r="AI611" s="16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</row>
    <row r="612" spans="1:176">
      <c r="A612" s="16"/>
      <c r="B612" s="17"/>
      <c r="C612" s="17"/>
      <c r="D612" s="17"/>
      <c r="E612" s="17"/>
      <c r="F612" s="17"/>
      <c r="G612" s="17"/>
      <c r="H612" s="17"/>
      <c r="I612" s="16"/>
      <c r="J612" s="17"/>
      <c r="K612" s="17"/>
      <c r="L612" s="17"/>
      <c r="M612" s="17"/>
      <c r="N612" s="16"/>
      <c r="O612" s="17"/>
      <c r="P612" s="17"/>
      <c r="Q612" s="17"/>
      <c r="R612" s="17"/>
      <c r="S612" s="17"/>
      <c r="T612" s="17"/>
      <c r="U612" s="17"/>
      <c r="V612" s="16"/>
      <c r="W612" s="17"/>
      <c r="X612" s="17"/>
      <c r="Y612" s="17"/>
      <c r="Z612" s="17"/>
      <c r="AA612" s="16"/>
      <c r="AB612" s="17"/>
      <c r="AC612" s="17"/>
      <c r="AD612" s="17"/>
      <c r="AE612" s="17"/>
      <c r="AF612" s="17"/>
      <c r="AG612" s="17"/>
      <c r="AH612" s="17"/>
      <c r="AI612" s="16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</row>
    <row r="613" spans="1:176">
      <c r="A613" s="16"/>
      <c r="B613" s="17"/>
      <c r="C613" s="17"/>
      <c r="D613" s="17"/>
      <c r="E613" s="17"/>
      <c r="F613" s="17"/>
      <c r="G613" s="17"/>
      <c r="H613" s="17"/>
      <c r="I613" s="16"/>
      <c r="J613" s="17"/>
      <c r="K613" s="17"/>
      <c r="L613" s="17"/>
      <c r="M613" s="17"/>
      <c r="N613" s="16"/>
      <c r="O613" s="17"/>
      <c r="P613" s="17"/>
      <c r="Q613" s="17"/>
      <c r="R613" s="17"/>
      <c r="S613" s="17"/>
      <c r="T613" s="17"/>
      <c r="U613" s="17"/>
      <c r="V613" s="16"/>
      <c r="W613" s="17"/>
      <c r="X613" s="17"/>
      <c r="Y613" s="17"/>
      <c r="Z613" s="17"/>
      <c r="AA613" s="16"/>
      <c r="AB613" s="17"/>
      <c r="AC613" s="17"/>
      <c r="AD613" s="17"/>
      <c r="AE613" s="17"/>
      <c r="AF613" s="17"/>
      <c r="AG613" s="17"/>
      <c r="AH613" s="17"/>
      <c r="AI613" s="16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</row>
    <row r="614" spans="1:176">
      <c r="A614" s="16"/>
      <c r="B614" s="17"/>
      <c r="C614" s="17"/>
      <c r="D614" s="17"/>
      <c r="E614" s="17"/>
      <c r="F614" s="17"/>
      <c r="G614" s="17"/>
      <c r="H614" s="17"/>
      <c r="I614" s="16"/>
      <c r="J614" s="17"/>
      <c r="K614" s="17"/>
      <c r="L614" s="17"/>
      <c r="M614" s="17"/>
      <c r="N614" s="16"/>
      <c r="O614" s="17"/>
      <c r="P614" s="17"/>
      <c r="Q614" s="17"/>
      <c r="R614" s="17"/>
      <c r="S614" s="17"/>
      <c r="T614" s="17"/>
      <c r="U614" s="17"/>
      <c r="V614" s="16"/>
      <c r="W614" s="17"/>
      <c r="X614" s="17"/>
      <c r="Y614" s="17"/>
      <c r="Z614" s="17"/>
      <c r="AA614" s="16"/>
      <c r="AB614" s="17"/>
      <c r="AC614" s="17"/>
      <c r="AD614" s="17"/>
      <c r="AE614" s="17"/>
      <c r="AF614" s="17"/>
      <c r="AG614" s="17"/>
      <c r="AH614" s="17"/>
      <c r="AI614" s="16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</row>
    <row r="615" spans="1:176">
      <c r="A615" s="16"/>
      <c r="B615" s="17"/>
      <c r="C615" s="17"/>
      <c r="D615" s="17"/>
      <c r="E615" s="17"/>
      <c r="F615" s="17"/>
      <c r="G615" s="17"/>
      <c r="H615" s="17"/>
      <c r="I615" s="16"/>
      <c r="J615" s="17"/>
      <c r="K615" s="17"/>
      <c r="L615" s="17"/>
      <c r="M615" s="17"/>
      <c r="N615" s="16"/>
      <c r="O615" s="17"/>
      <c r="P615" s="17"/>
      <c r="Q615" s="17"/>
      <c r="R615" s="17"/>
      <c r="S615" s="17"/>
      <c r="T615" s="17"/>
      <c r="U615" s="17"/>
      <c r="V615" s="16"/>
      <c r="W615" s="17"/>
      <c r="X615" s="17"/>
      <c r="Y615" s="17"/>
      <c r="Z615" s="17"/>
      <c r="AA615" s="16"/>
      <c r="AB615" s="17"/>
      <c r="AC615" s="17"/>
      <c r="AD615" s="17"/>
      <c r="AE615" s="17"/>
      <c r="AF615" s="17"/>
      <c r="AG615" s="17"/>
      <c r="AH615" s="17"/>
      <c r="AI615" s="16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</row>
    <row r="616" spans="1:176">
      <c r="A616" s="16"/>
      <c r="B616" s="17"/>
      <c r="C616" s="17"/>
      <c r="D616" s="17"/>
      <c r="E616" s="17"/>
      <c r="F616" s="17"/>
      <c r="G616" s="17"/>
      <c r="H616" s="17"/>
      <c r="I616" s="16"/>
      <c r="J616" s="17"/>
      <c r="K616" s="17"/>
      <c r="L616" s="17"/>
      <c r="M616" s="17"/>
      <c r="N616" s="16"/>
      <c r="O616" s="17"/>
      <c r="P616" s="17"/>
      <c r="Q616" s="17"/>
      <c r="R616" s="17"/>
      <c r="S616" s="17"/>
      <c r="T616" s="17"/>
      <c r="U616" s="17"/>
      <c r="V616" s="16"/>
      <c r="W616" s="17"/>
      <c r="X616" s="17"/>
      <c r="Y616" s="17"/>
      <c r="Z616" s="17"/>
      <c r="AA616" s="16"/>
      <c r="AB616" s="17"/>
      <c r="AC616" s="17"/>
      <c r="AD616" s="17"/>
      <c r="AE616" s="17"/>
      <c r="AF616" s="17"/>
      <c r="AG616" s="17"/>
      <c r="AH616" s="17"/>
      <c r="AI616" s="16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</row>
    <row r="617" spans="1:176">
      <c r="A617" s="16"/>
      <c r="B617" s="17"/>
      <c r="C617" s="17"/>
      <c r="D617" s="17"/>
      <c r="E617" s="17"/>
      <c r="F617" s="17"/>
      <c r="G617" s="17"/>
      <c r="H617" s="17"/>
      <c r="I617" s="16"/>
      <c r="J617" s="17"/>
      <c r="K617" s="17"/>
      <c r="L617" s="17"/>
      <c r="M617" s="17"/>
      <c r="N617" s="16"/>
      <c r="O617" s="17"/>
      <c r="P617" s="17"/>
      <c r="Q617" s="17"/>
      <c r="R617" s="17"/>
      <c r="S617" s="17"/>
      <c r="T617" s="17"/>
      <c r="U617" s="17"/>
      <c r="V617" s="16"/>
      <c r="W617" s="17"/>
      <c r="X617" s="17"/>
      <c r="Y617" s="17"/>
      <c r="Z617" s="17"/>
      <c r="AA617" s="16"/>
      <c r="AB617" s="17"/>
      <c r="AC617" s="17"/>
      <c r="AD617" s="17"/>
      <c r="AE617" s="17"/>
      <c r="AF617" s="17"/>
      <c r="AG617" s="17"/>
      <c r="AH617" s="17"/>
      <c r="AI617" s="16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</row>
    <row r="618" spans="1:176">
      <c r="A618" s="16"/>
      <c r="B618" s="17"/>
      <c r="C618" s="17"/>
      <c r="D618" s="17"/>
      <c r="E618" s="17"/>
      <c r="F618" s="17"/>
      <c r="G618" s="17"/>
      <c r="H618" s="17"/>
      <c r="I618" s="16"/>
      <c r="J618" s="17"/>
      <c r="K618" s="17"/>
      <c r="L618" s="17"/>
      <c r="M618" s="17"/>
      <c r="N618" s="16"/>
      <c r="O618" s="17"/>
      <c r="P618" s="17"/>
      <c r="Q618" s="17"/>
      <c r="R618" s="17"/>
      <c r="S618" s="17"/>
      <c r="T618" s="17"/>
      <c r="U618" s="17"/>
      <c r="V618" s="16"/>
      <c r="W618" s="17"/>
      <c r="X618" s="17"/>
      <c r="Y618" s="17"/>
      <c r="Z618" s="17"/>
      <c r="AA618" s="16"/>
      <c r="AB618" s="17"/>
      <c r="AC618" s="17"/>
      <c r="AD618" s="17"/>
      <c r="AE618" s="17"/>
      <c r="AF618" s="17"/>
      <c r="AG618" s="17"/>
      <c r="AH618" s="17"/>
      <c r="AI618" s="16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</row>
    <row r="619" spans="1:176">
      <c r="A619" s="16"/>
      <c r="B619" s="17"/>
      <c r="C619" s="17"/>
      <c r="D619" s="17"/>
      <c r="E619" s="17"/>
      <c r="F619" s="17"/>
      <c r="G619" s="17"/>
      <c r="H619" s="17"/>
      <c r="I619" s="16"/>
      <c r="J619" s="17"/>
      <c r="K619" s="17"/>
      <c r="L619" s="17"/>
      <c r="M619" s="17"/>
      <c r="N619" s="16"/>
      <c r="O619" s="17"/>
      <c r="P619" s="17"/>
      <c r="Q619" s="17"/>
      <c r="R619" s="17"/>
      <c r="S619" s="17"/>
      <c r="T619" s="17"/>
      <c r="U619" s="17"/>
      <c r="V619" s="16"/>
      <c r="W619" s="17"/>
      <c r="X619" s="17"/>
      <c r="Y619" s="17"/>
      <c r="Z619" s="17"/>
      <c r="AA619" s="16"/>
      <c r="AB619" s="17"/>
      <c r="AC619" s="17"/>
      <c r="AD619" s="17"/>
      <c r="AE619" s="17"/>
      <c r="AF619" s="17"/>
      <c r="AG619" s="17"/>
      <c r="AH619" s="17"/>
      <c r="AI619" s="16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</row>
    <row r="620" spans="1:176">
      <c r="A620" s="16"/>
      <c r="B620" s="17"/>
      <c r="C620" s="17"/>
      <c r="D620" s="17"/>
      <c r="E620" s="17"/>
      <c r="F620" s="17"/>
      <c r="G620" s="17"/>
      <c r="H620" s="17"/>
      <c r="I620" s="16"/>
      <c r="J620" s="17"/>
      <c r="K620" s="17"/>
      <c r="L620" s="17"/>
      <c r="M620" s="17"/>
      <c r="N620" s="16"/>
      <c r="O620" s="17"/>
      <c r="P620" s="17"/>
      <c r="Q620" s="17"/>
      <c r="R620" s="17"/>
      <c r="S620" s="17"/>
      <c r="T620" s="17"/>
      <c r="U620" s="17"/>
      <c r="V620" s="16"/>
      <c r="W620" s="17"/>
      <c r="X620" s="17"/>
      <c r="Y620" s="17"/>
      <c r="Z620" s="17"/>
      <c r="AA620" s="16"/>
      <c r="AB620" s="17"/>
      <c r="AC620" s="17"/>
      <c r="AD620" s="17"/>
      <c r="AE620" s="17"/>
      <c r="AF620" s="17"/>
      <c r="AG620" s="17"/>
      <c r="AH620" s="17"/>
      <c r="AI620" s="16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</row>
    <row r="621" spans="1:176">
      <c r="A621" s="16"/>
      <c r="B621" s="17"/>
      <c r="C621" s="17"/>
      <c r="D621" s="17"/>
      <c r="E621" s="17"/>
      <c r="F621" s="17"/>
      <c r="G621" s="17"/>
      <c r="H621" s="17"/>
      <c r="I621" s="16"/>
      <c r="J621" s="17"/>
      <c r="K621" s="17"/>
      <c r="L621" s="17"/>
      <c r="M621" s="17"/>
      <c r="N621" s="16"/>
      <c r="O621" s="17"/>
      <c r="P621" s="17"/>
      <c r="Q621" s="17"/>
      <c r="R621" s="17"/>
      <c r="S621" s="17"/>
      <c r="T621" s="17"/>
      <c r="U621" s="17"/>
      <c r="V621" s="16"/>
      <c r="W621" s="17"/>
      <c r="X621" s="17"/>
      <c r="Y621" s="17"/>
      <c r="Z621" s="17"/>
      <c r="AA621" s="16"/>
      <c r="AB621" s="17"/>
      <c r="AC621" s="17"/>
      <c r="AD621" s="17"/>
      <c r="AE621" s="17"/>
      <c r="AF621" s="17"/>
      <c r="AG621" s="17"/>
      <c r="AH621" s="17"/>
      <c r="AI621" s="16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</row>
    <row r="622" spans="1:176">
      <c r="A622" s="16"/>
      <c r="B622" s="17"/>
      <c r="C622" s="17"/>
      <c r="D622" s="17"/>
      <c r="E622" s="17"/>
      <c r="F622" s="17"/>
      <c r="G622" s="17"/>
      <c r="H622" s="17"/>
      <c r="I622" s="16"/>
      <c r="J622" s="17"/>
      <c r="K622" s="17"/>
      <c r="L622" s="17"/>
      <c r="M622" s="17"/>
      <c r="N622" s="16"/>
      <c r="O622" s="17"/>
      <c r="P622" s="17"/>
      <c r="Q622" s="17"/>
      <c r="R622" s="17"/>
      <c r="S622" s="17"/>
      <c r="T622" s="17"/>
      <c r="U622" s="17"/>
      <c r="V622" s="16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</row>
    <row r="623" spans="1:176">
      <c r="A623" s="16"/>
      <c r="B623" s="17"/>
      <c r="C623" s="17"/>
      <c r="D623" s="17"/>
      <c r="E623" s="17"/>
      <c r="F623" s="17"/>
      <c r="G623" s="17"/>
      <c r="H623" s="17"/>
      <c r="I623" s="16"/>
      <c r="J623" s="17"/>
      <c r="K623" s="17"/>
      <c r="L623" s="17"/>
      <c r="M623" s="17"/>
      <c r="N623" s="16"/>
      <c r="O623" s="17"/>
      <c r="P623" s="17"/>
      <c r="Q623" s="17"/>
      <c r="R623" s="17"/>
      <c r="S623" s="17"/>
      <c r="T623" s="17"/>
      <c r="U623" s="17"/>
      <c r="V623" s="16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</row>
    <row r="624" spans="1:176">
      <c r="A624" s="16"/>
      <c r="B624" s="17"/>
      <c r="C624" s="17"/>
      <c r="D624" s="17"/>
      <c r="E624" s="17"/>
      <c r="F624" s="17"/>
      <c r="G624" s="17"/>
      <c r="H624" s="17"/>
      <c r="I624" s="16"/>
      <c r="J624" s="17"/>
      <c r="K624" s="17"/>
      <c r="L624" s="17"/>
      <c r="M624" s="17"/>
      <c r="N624" s="16"/>
      <c r="O624" s="17"/>
      <c r="P624" s="17"/>
      <c r="Q624" s="17"/>
      <c r="R624" s="17"/>
      <c r="S624" s="17"/>
      <c r="T624" s="17"/>
      <c r="U624" s="17"/>
      <c r="V624" s="16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</row>
    <row r="625" spans="1:163">
      <c r="A625" s="16"/>
      <c r="B625" s="17"/>
      <c r="C625" s="17"/>
      <c r="D625" s="17"/>
      <c r="E625" s="17"/>
      <c r="F625" s="17"/>
      <c r="G625" s="17"/>
      <c r="H625" s="17"/>
      <c r="I625" s="16"/>
      <c r="J625" s="17"/>
      <c r="K625" s="17"/>
      <c r="L625" s="17"/>
      <c r="M625" s="17"/>
      <c r="N625" s="16"/>
      <c r="O625" s="17"/>
      <c r="P625" s="17"/>
      <c r="Q625" s="17"/>
      <c r="R625" s="17"/>
      <c r="S625" s="17"/>
      <c r="T625" s="17"/>
      <c r="U625" s="17"/>
      <c r="V625" s="16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</row>
    <row r="626" spans="1:163">
      <c r="A626" s="16"/>
      <c r="B626" s="17"/>
      <c r="C626" s="17"/>
      <c r="D626" s="17"/>
      <c r="E626" s="17"/>
      <c r="F626" s="17"/>
      <c r="G626" s="17"/>
      <c r="H626" s="17"/>
      <c r="I626" s="16"/>
      <c r="J626" s="17"/>
      <c r="K626" s="17"/>
      <c r="L626" s="17"/>
      <c r="M626" s="17"/>
      <c r="N626" s="16"/>
      <c r="O626" s="17"/>
      <c r="P626" s="17"/>
      <c r="Q626" s="17"/>
      <c r="R626" s="17"/>
      <c r="S626" s="17"/>
      <c r="T626" s="17"/>
      <c r="U626" s="17"/>
      <c r="V626" s="16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</row>
    <row r="627" spans="1:163">
      <c r="A627" s="16"/>
      <c r="B627" s="17"/>
      <c r="C627" s="17"/>
      <c r="D627" s="17"/>
      <c r="E627" s="17"/>
      <c r="F627" s="17"/>
      <c r="G627" s="17"/>
      <c r="H627" s="17"/>
      <c r="I627" s="16"/>
      <c r="J627" s="17"/>
      <c r="K627" s="17"/>
      <c r="L627" s="17"/>
      <c r="M627" s="17"/>
      <c r="N627" s="16"/>
      <c r="O627" s="17"/>
      <c r="P627" s="17"/>
      <c r="Q627" s="17"/>
      <c r="R627" s="17"/>
      <c r="S627" s="17"/>
      <c r="T627" s="17"/>
      <c r="U627" s="17"/>
      <c r="V627" s="16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</row>
    <row r="628" spans="1:163">
      <c r="A628" s="16"/>
      <c r="B628" s="17"/>
      <c r="C628" s="17"/>
      <c r="D628" s="17"/>
      <c r="E628" s="17"/>
      <c r="F628" s="17"/>
      <c r="G628" s="17"/>
      <c r="H628" s="17"/>
      <c r="I628" s="16"/>
      <c r="J628" s="17"/>
      <c r="K628" s="17"/>
      <c r="L628" s="17"/>
      <c r="M628" s="17"/>
      <c r="N628" s="16"/>
      <c r="O628" s="17"/>
      <c r="P628" s="17"/>
      <c r="Q628" s="17"/>
      <c r="R628" s="17"/>
      <c r="S628" s="17"/>
      <c r="T628" s="17"/>
      <c r="U628" s="17"/>
      <c r="V628" s="16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</row>
    <row r="629" spans="1:163">
      <c r="A629" s="16"/>
      <c r="B629" s="17"/>
      <c r="C629" s="17"/>
      <c r="D629" s="17"/>
      <c r="E629" s="17"/>
      <c r="F629" s="17"/>
      <c r="G629" s="17"/>
      <c r="H629" s="17"/>
      <c r="I629" s="16"/>
      <c r="J629" s="17"/>
      <c r="K629" s="17"/>
      <c r="L629" s="17"/>
      <c r="M629" s="17"/>
      <c r="N629" s="16"/>
      <c r="O629" s="17"/>
      <c r="P629" s="17"/>
      <c r="Q629" s="17"/>
      <c r="R629" s="17"/>
      <c r="S629" s="17"/>
      <c r="T629" s="17"/>
      <c r="U629" s="17"/>
      <c r="V629" s="16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</row>
    <row r="630" spans="1:163">
      <c r="A630" s="16"/>
      <c r="B630" s="17"/>
      <c r="C630" s="17"/>
      <c r="D630" s="17"/>
      <c r="E630" s="17"/>
      <c r="F630" s="17"/>
      <c r="G630" s="17"/>
      <c r="H630" s="17"/>
      <c r="I630" s="16"/>
      <c r="J630" s="17"/>
      <c r="K630" s="17"/>
      <c r="L630" s="17"/>
      <c r="M630" s="17"/>
      <c r="N630" s="16"/>
      <c r="O630" s="17"/>
      <c r="P630" s="17"/>
      <c r="Q630" s="17"/>
      <c r="R630" s="17"/>
      <c r="S630" s="17"/>
      <c r="T630" s="17"/>
      <c r="U630" s="17"/>
      <c r="V630" s="16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</row>
    <row r="631" spans="1:163">
      <c r="A631" s="16"/>
      <c r="B631" s="17"/>
      <c r="C631" s="17"/>
      <c r="D631" s="17"/>
      <c r="E631" s="17"/>
      <c r="F631" s="17"/>
      <c r="G631" s="17"/>
      <c r="H631" s="17"/>
      <c r="I631" s="16"/>
      <c r="J631" s="17"/>
      <c r="K631" s="17"/>
      <c r="L631" s="17"/>
      <c r="M631" s="17"/>
      <c r="N631" s="16"/>
      <c r="O631" s="17"/>
      <c r="P631" s="17"/>
      <c r="Q631" s="17"/>
      <c r="R631" s="17"/>
      <c r="S631" s="17"/>
      <c r="T631" s="17"/>
      <c r="U631" s="17"/>
      <c r="V631" s="16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</row>
    <row r="632" spans="1:163">
      <c r="A632" s="16"/>
      <c r="B632" s="17"/>
      <c r="C632" s="17"/>
      <c r="D632" s="17"/>
      <c r="E632" s="17"/>
      <c r="F632" s="17"/>
      <c r="G632" s="17"/>
      <c r="H632" s="17"/>
      <c r="I632" s="16"/>
      <c r="J632" s="17"/>
      <c r="K632" s="17"/>
      <c r="L632" s="17"/>
      <c r="M632" s="17"/>
      <c r="N632" s="16"/>
      <c r="O632" s="17"/>
      <c r="P632" s="17"/>
      <c r="Q632" s="17"/>
      <c r="R632" s="17"/>
      <c r="S632" s="17"/>
      <c r="T632" s="17"/>
      <c r="U632" s="17"/>
      <c r="V632" s="16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</row>
    <row r="633" spans="1:163">
      <c r="A633" s="16"/>
      <c r="B633" s="17"/>
      <c r="C633" s="17"/>
      <c r="D633" s="17"/>
      <c r="E633" s="17"/>
      <c r="F633" s="17"/>
      <c r="G633" s="17"/>
      <c r="H633" s="17"/>
      <c r="I633" s="16"/>
      <c r="J633" s="17"/>
      <c r="K633" s="17"/>
      <c r="L633" s="17"/>
      <c r="M633" s="17"/>
      <c r="N633" s="16"/>
      <c r="O633" s="17"/>
      <c r="P633" s="17"/>
      <c r="Q633" s="17"/>
      <c r="R633" s="17"/>
      <c r="S633" s="17"/>
      <c r="T633" s="17"/>
      <c r="U633" s="17"/>
      <c r="V633" s="16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</row>
    <row r="634" spans="1:163">
      <c r="A634" s="16"/>
      <c r="B634" s="17"/>
      <c r="C634" s="17"/>
      <c r="D634" s="17"/>
      <c r="E634" s="17"/>
      <c r="F634" s="17"/>
      <c r="G634" s="17"/>
      <c r="H634" s="17"/>
      <c r="I634" s="16"/>
      <c r="J634" s="17"/>
      <c r="K634" s="17"/>
      <c r="L634" s="17"/>
      <c r="M634" s="17"/>
      <c r="N634" s="16"/>
      <c r="O634" s="17"/>
      <c r="P634" s="17"/>
      <c r="Q634" s="17"/>
      <c r="R634" s="17"/>
      <c r="S634" s="17"/>
      <c r="T634" s="17"/>
      <c r="U634" s="17"/>
      <c r="V634" s="16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</row>
    <row r="635" spans="1:163">
      <c r="A635" s="16"/>
      <c r="B635" s="17"/>
      <c r="C635" s="17"/>
      <c r="D635" s="17"/>
      <c r="E635" s="17"/>
      <c r="F635" s="17"/>
      <c r="G635" s="17"/>
      <c r="H635" s="17"/>
      <c r="I635" s="16"/>
      <c r="J635" s="17"/>
      <c r="K635" s="17"/>
      <c r="L635" s="17"/>
      <c r="M635" s="17"/>
      <c r="N635" s="16"/>
      <c r="O635" s="17"/>
      <c r="P635" s="17"/>
      <c r="Q635" s="17"/>
      <c r="R635" s="17"/>
      <c r="S635" s="17"/>
      <c r="T635" s="17"/>
      <c r="U635" s="17"/>
      <c r="V635" s="16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</row>
    <row r="636" spans="1:163">
      <c r="A636" s="16"/>
      <c r="B636" s="17"/>
      <c r="C636" s="17"/>
      <c r="D636" s="17"/>
      <c r="E636" s="17"/>
      <c r="F636" s="17"/>
      <c r="G636" s="17"/>
      <c r="H636" s="17"/>
      <c r="I636" s="16"/>
      <c r="J636" s="17"/>
      <c r="K636" s="17"/>
      <c r="L636" s="17"/>
      <c r="M636" s="17"/>
      <c r="N636" s="16"/>
      <c r="O636" s="17"/>
      <c r="P636" s="17"/>
      <c r="Q636" s="17"/>
      <c r="R636" s="17"/>
      <c r="S636" s="17"/>
      <c r="T636" s="17"/>
      <c r="U636" s="17"/>
      <c r="V636" s="16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</row>
    <row r="637" spans="1:163">
      <c r="A637" s="16"/>
      <c r="B637" s="17"/>
      <c r="C637" s="17"/>
      <c r="D637" s="17"/>
      <c r="E637" s="17"/>
      <c r="F637" s="17"/>
      <c r="G637" s="17"/>
      <c r="H637" s="17"/>
      <c r="I637" s="16"/>
      <c r="J637" s="17"/>
      <c r="K637" s="17"/>
      <c r="L637" s="17"/>
      <c r="M637" s="17"/>
      <c r="N637" s="16"/>
      <c r="O637" s="17"/>
      <c r="P637" s="17"/>
      <c r="Q637" s="17"/>
      <c r="R637" s="17"/>
      <c r="S637" s="17"/>
      <c r="T637" s="17"/>
      <c r="U637" s="17"/>
      <c r="V637" s="16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</row>
    <row r="638" spans="1:163">
      <c r="A638" s="16"/>
      <c r="B638" s="17"/>
      <c r="C638" s="17"/>
      <c r="D638" s="17"/>
      <c r="E638" s="17"/>
      <c r="F638" s="17"/>
      <c r="G638" s="17"/>
      <c r="H638" s="17"/>
      <c r="I638" s="16"/>
      <c r="J638" s="17"/>
      <c r="K638" s="17"/>
      <c r="L638" s="17"/>
      <c r="M638" s="17"/>
      <c r="N638" s="16"/>
      <c r="O638" s="17"/>
      <c r="P638" s="17"/>
      <c r="Q638" s="17"/>
      <c r="R638" s="17"/>
      <c r="S638" s="17"/>
      <c r="T638" s="17"/>
      <c r="U638" s="17"/>
      <c r="V638" s="16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</row>
    <row r="639" spans="1:163">
      <c r="A639" s="16"/>
      <c r="B639" s="17"/>
      <c r="C639" s="17"/>
      <c r="D639" s="17"/>
      <c r="E639" s="17"/>
      <c r="F639" s="17"/>
      <c r="G639" s="17"/>
      <c r="H639" s="17"/>
      <c r="I639" s="16"/>
      <c r="J639" s="17"/>
      <c r="K639" s="17"/>
      <c r="L639" s="17"/>
      <c r="M639" s="17"/>
      <c r="N639" s="16"/>
      <c r="O639" s="17"/>
      <c r="P639" s="17"/>
      <c r="Q639" s="17"/>
      <c r="R639" s="17"/>
      <c r="S639" s="17"/>
      <c r="T639" s="17"/>
      <c r="U639" s="17"/>
      <c r="V639" s="16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</row>
    <row r="640" spans="1:163">
      <c r="A640" s="16"/>
      <c r="B640" s="17"/>
      <c r="C640" s="17"/>
      <c r="D640" s="17"/>
      <c r="E640" s="17"/>
      <c r="F640" s="17"/>
      <c r="G640" s="17"/>
      <c r="H640" s="17"/>
      <c r="I640" s="16"/>
      <c r="J640" s="17"/>
      <c r="K640" s="17"/>
      <c r="L640" s="17"/>
      <c r="M640" s="17"/>
      <c r="N640" s="16"/>
      <c r="O640" s="17"/>
      <c r="P640" s="17"/>
      <c r="Q640" s="17"/>
      <c r="R640" s="17"/>
      <c r="S640" s="17"/>
      <c r="T640" s="17"/>
      <c r="U640" s="17"/>
      <c r="V640" s="16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</row>
    <row r="641" spans="1:163">
      <c r="A641" s="16"/>
      <c r="B641" s="17"/>
      <c r="C641" s="17"/>
      <c r="D641" s="17"/>
      <c r="E641" s="17"/>
      <c r="F641" s="17"/>
      <c r="G641" s="17"/>
      <c r="H641" s="17"/>
      <c r="I641" s="16"/>
      <c r="J641" s="17"/>
      <c r="K641" s="17"/>
      <c r="L641" s="17"/>
      <c r="M641" s="17"/>
      <c r="N641" s="16"/>
      <c r="O641" s="17"/>
      <c r="P641" s="17"/>
      <c r="Q641" s="17"/>
      <c r="R641" s="17"/>
      <c r="S641" s="17"/>
      <c r="T641" s="17"/>
      <c r="U641" s="17"/>
      <c r="V641" s="16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</row>
    <row r="642" spans="1:163">
      <c r="A642" s="16"/>
      <c r="B642" s="17"/>
      <c r="C642" s="17"/>
      <c r="D642" s="17"/>
      <c r="E642" s="17"/>
      <c r="F642" s="17"/>
      <c r="G642" s="17"/>
      <c r="H642" s="17"/>
      <c r="I642" s="16"/>
      <c r="J642" s="17"/>
      <c r="K642" s="17"/>
      <c r="L642" s="17"/>
      <c r="M642" s="17"/>
      <c r="N642" s="16"/>
      <c r="O642" s="17"/>
      <c r="P642" s="17"/>
      <c r="Q642" s="17"/>
      <c r="R642" s="17"/>
      <c r="S642" s="17"/>
      <c r="T642" s="17"/>
      <c r="U642" s="17"/>
      <c r="V642" s="16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</row>
    <row r="643" spans="1:163">
      <c r="A643" s="16"/>
      <c r="B643" s="17"/>
      <c r="C643" s="17"/>
      <c r="D643" s="17"/>
      <c r="E643" s="17"/>
      <c r="F643" s="17"/>
      <c r="G643" s="17"/>
      <c r="H643" s="17"/>
      <c r="I643" s="16"/>
      <c r="J643" s="17"/>
      <c r="K643" s="17"/>
      <c r="L643" s="17"/>
      <c r="M643" s="17"/>
      <c r="N643" s="16"/>
      <c r="O643" s="17"/>
      <c r="P643" s="17"/>
      <c r="Q643" s="17"/>
      <c r="R643" s="17"/>
      <c r="S643" s="17"/>
      <c r="T643" s="17"/>
      <c r="U643" s="17"/>
      <c r="V643" s="16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</row>
    <row r="644" spans="1:163">
      <c r="A644" s="16"/>
      <c r="B644" s="17"/>
      <c r="C644" s="17"/>
      <c r="D644" s="17"/>
      <c r="E644" s="17"/>
      <c r="F644" s="17"/>
      <c r="G644" s="17"/>
      <c r="H644" s="17"/>
      <c r="I644" s="16"/>
      <c r="J644" s="17"/>
      <c r="K644" s="17"/>
      <c r="L644" s="17"/>
      <c r="M644" s="17"/>
      <c r="N644" s="16"/>
      <c r="O644" s="17"/>
      <c r="P644" s="17"/>
      <c r="Q644" s="17"/>
      <c r="R644" s="17"/>
      <c r="S644" s="17"/>
      <c r="T644" s="17"/>
      <c r="U644" s="17"/>
      <c r="V644" s="16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</row>
    <row r="645" spans="1:163">
      <c r="A645" s="16"/>
      <c r="B645" s="17"/>
      <c r="C645" s="17"/>
      <c r="D645" s="17"/>
      <c r="E645" s="17"/>
      <c r="F645" s="17"/>
      <c r="G645" s="17"/>
      <c r="H645" s="17"/>
      <c r="I645" s="16"/>
      <c r="J645" s="17"/>
      <c r="K645" s="17"/>
      <c r="L645" s="17"/>
      <c r="M645" s="17"/>
      <c r="N645" s="16"/>
      <c r="O645" s="17"/>
      <c r="P645" s="17"/>
      <c r="Q645" s="17"/>
      <c r="R645" s="17"/>
      <c r="S645" s="17"/>
      <c r="T645" s="17"/>
      <c r="U645" s="17"/>
      <c r="V645" s="16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</row>
    <row r="646" spans="1:163">
      <c r="A646" s="16"/>
      <c r="B646" s="17"/>
      <c r="C646" s="17"/>
      <c r="D646" s="17"/>
      <c r="E646" s="17"/>
      <c r="F646" s="17"/>
      <c r="G646" s="17"/>
      <c r="H646" s="17"/>
      <c r="I646" s="16"/>
      <c r="J646" s="17"/>
      <c r="K646" s="17"/>
      <c r="L646" s="17"/>
      <c r="M646" s="17"/>
      <c r="N646" s="16"/>
      <c r="O646" s="17"/>
      <c r="P646" s="17"/>
      <c r="Q646" s="17"/>
      <c r="R646" s="17"/>
      <c r="S646" s="17"/>
      <c r="T646" s="17"/>
      <c r="U646" s="17"/>
      <c r="V646" s="16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</row>
    <row r="647" spans="1:163">
      <c r="A647" s="16"/>
      <c r="B647" s="17"/>
      <c r="C647" s="17"/>
      <c r="D647" s="17"/>
      <c r="E647" s="17"/>
      <c r="F647" s="17"/>
      <c r="G647" s="17"/>
      <c r="H647" s="17"/>
      <c r="I647" s="16"/>
      <c r="J647" s="17"/>
      <c r="K647" s="17"/>
      <c r="L647" s="17"/>
      <c r="M647" s="17"/>
      <c r="N647" s="16"/>
      <c r="O647" s="17"/>
      <c r="P647" s="17"/>
      <c r="Q647" s="17"/>
      <c r="R647" s="17"/>
      <c r="S647" s="17"/>
      <c r="T647" s="17"/>
      <c r="U647" s="17"/>
      <c r="V647" s="16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</row>
    <row r="648" spans="1:163">
      <c r="A648" s="16"/>
      <c r="B648" s="17"/>
      <c r="C648" s="17"/>
      <c r="D648" s="17"/>
      <c r="E648" s="17"/>
      <c r="F648" s="17"/>
      <c r="G648" s="17"/>
      <c r="H648" s="17"/>
      <c r="I648" s="16"/>
      <c r="J648" s="17"/>
      <c r="K648" s="17"/>
      <c r="L648" s="17"/>
      <c r="M648" s="17"/>
      <c r="N648" s="16"/>
      <c r="O648" s="17"/>
      <c r="P648" s="17"/>
      <c r="Q648" s="17"/>
      <c r="R648" s="17"/>
      <c r="S648" s="17"/>
      <c r="T648" s="17"/>
      <c r="U648" s="17"/>
      <c r="V648" s="16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</row>
    <row r="649" spans="1:163">
      <c r="A649" s="16"/>
      <c r="B649" s="17"/>
      <c r="C649" s="17"/>
      <c r="D649" s="17"/>
      <c r="E649" s="17"/>
      <c r="F649" s="17"/>
      <c r="G649" s="17"/>
      <c r="H649" s="17"/>
      <c r="I649" s="16"/>
      <c r="J649" s="17"/>
      <c r="K649" s="17"/>
      <c r="L649" s="17"/>
      <c r="M649" s="17"/>
      <c r="N649" s="16"/>
      <c r="O649" s="17"/>
      <c r="P649" s="17"/>
      <c r="Q649" s="17"/>
      <c r="R649" s="17"/>
      <c r="S649" s="17"/>
      <c r="T649" s="17"/>
      <c r="U649" s="17"/>
      <c r="V649" s="16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</row>
    <row r="650" spans="1:163">
      <c r="A650" s="16"/>
      <c r="B650" s="17"/>
      <c r="C650" s="17"/>
      <c r="D650" s="17"/>
      <c r="E650" s="17"/>
      <c r="F650" s="17"/>
      <c r="G650" s="17"/>
      <c r="H650" s="17"/>
      <c r="I650" s="16"/>
      <c r="J650" s="17"/>
      <c r="K650" s="17"/>
      <c r="L650" s="17"/>
      <c r="M650" s="17"/>
      <c r="N650" s="16"/>
      <c r="O650" s="17"/>
      <c r="P650" s="17"/>
      <c r="Q650" s="17"/>
      <c r="R650" s="17"/>
      <c r="S650" s="17"/>
      <c r="T650" s="17"/>
      <c r="U650" s="17"/>
      <c r="V650" s="16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</row>
    <row r="651" spans="1:163">
      <c r="A651" s="16"/>
      <c r="B651" s="17"/>
      <c r="C651" s="17"/>
      <c r="D651" s="17"/>
      <c r="E651" s="17"/>
      <c r="F651" s="17"/>
      <c r="G651" s="17"/>
      <c r="H651" s="17"/>
      <c r="I651" s="16"/>
      <c r="J651" s="17"/>
      <c r="K651" s="17"/>
      <c r="L651" s="17"/>
      <c r="M651" s="17"/>
      <c r="N651" s="16"/>
      <c r="O651" s="17"/>
      <c r="P651" s="17"/>
      <c r="Q651" s="17"/>
      <c r="R651" s="17"/>
      <c r="S651" s="17"/>
      <c r="T651" s="17"/>
      <c r="U651" s="17"/>
      <c r="V651" s="16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</row>
    <row r="652" spans="1:163">
      <c r="A652" s="16"/>
      <c r="B652" s="17"/>
      <c r="C652" s="17"/>
      <c r="D652" s="17"/>
      <c r="E652" s="17"/>
      <c r="F652" s="17"/>
      <c r="G652" s="17"/>
      <c r="H652" s="17"/>
      <c r="I652" s="16"/>
      <c r="J652" s="17"/>
      <c r="K652" s="17"/>
      <c r="L652" s="17"/>
      <c r="M652" s="17"/>
      <c r="N652" s="16"/>
      <c r="O652" s="17"/>
      <c r="P652" s="17"/>
      <c r="Q652" s="17"/>
      <c r="R652" s="17"/>
      <c r="S652" s="17"/>
      <c r="T652" s="17"/>
      <c r="U652" s="17"/>
      <c r="V652" s="16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</row>
    <row r="653" spans="1:163">
      <c r="A653" s="16"/>
      <c r="B653" s="17"/>
      <c r="C653" s="17"/>
      <c r="D653" s="17"/>
      <c r="E653" s="17"/>
      <c r="F653" s="17"/>
      <c r="G653" s="17"/>
      <c r="H653" s="17"/>
      <c r="I653" s="16"/>
      <c r="J653" s="17"/>
      <c r="K653" s="17"/>
      <c r="L653" s="17"/>
      <c r="M653" s="17"/>
      <c r="N653" s="16"/>
      <c r="O653" s="17"/>
      <c r="P653" s="17"/>
      <c r="Q653" s="17"/>
      <c r="R653" s="17"/>
      <c r="S653" s="17"/>
      <c r="T653" s="17"/>
      <c r="U653" s="17"/>
      <c r="V653" s="16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</row>
    <row r="654" spans="1:163">
      <c r="A654" s="16"/>
      <c r="B654" s="17"/>
      <c r="C654" s="17"/>
      <c r="D654" s="17"/>
      <c r="E654" s="17"/>
      <c r="F654" s="17"/>
      <c r="G654" s="17"/>
      <c r="H654" s="17"/>
      <c r="I654" s="16"/>
      <c r="J654" s="17"/>
      <c r="K654" s="17"/>
      <c r="L654" s="17"/>
      <c r="M654" s="17"/>
      <c r="N654" s="16"/>
      <c r="O654" s="17"/>
      <c r="P654" s="17"/>
      <c r="Q654" s="17"/>
      <c r="R654" s="17"/>
      <c r="S654" s="17"/>
      <c r="T654" s="17"/>
      <c r="U654" s="17"/>
      <c r="V654" s="16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</row>
    <row r="655" spans="1:163">
      <c r="A655" s="16"/>
      <c r="B655" s="17"/>
      <c r="C655" s="17"/>
      <c r="D655" s="17"/>
      <c r="E655" s="17"/>
      <c r="F655" s="17"/>
      <c r="G655" s="17"/>
      <c r="H655" s="17"/>
      <c r="I655" s="16"/>
      <c r="J655" s="17"/>
      <c r="K655" s="17"/>
      <c r="L655" s="17"/>
      <c r="M655" s="17"/>
      <c r="N655" s="16"/>
      <c r="O655" s="17"/>
      <c r="P655" s="17"/>
      <c r="Q655" s="17"/>
      <c r="R655" s="17"/>
      <c r="S655" s="17"/>
      <c r="T655" s="17"/>
      <c r="U655" s="17"/>
      <c r="V655" s="16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</row>
    <row r="656" spans="1:163">
      <c r="A656" s="16"/>
      <c r="B656" s="17"/>
      <c r="C656" s="17"/>
      <c r="D656" s="17"/>
      <c r="E656" s="17"/>
      <c r="F656" s="17"/>
      <c r="G656" s="17"/>
      <c r="H656" s="17"/>
      <c r="I656" s="16"/>
      <c r="J656" s="17"/>
      <c r="K656" s="17"/>
      <c r="L656" s="17"/>
      <c r="M656" s="17"/>
      <c r="N656" s="16"/>
      <c r="O656" s="17"/>
      <c r="P656" s="17"/>
      <c r="Q656" s="17"/>
      <c r="R656" s="17"/>
      <c r="S656" s="17"/>
      <c r="T656" s="17"/>
      <c r="U656" s="17"/>
      <c r="V656" s="16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</row>
    <row r="657" spans="1:163">
      <c r="A657" s="16"/>
      <c r="B657" s="17"/>
      <c r="C657" s="17"/>
      <c r="D657" s="17"/>
      <c r="E657" s="17"/>
      <c r="F657" s="17"/>
      <c r="G657" s="17"/>
      <c r="H657" s="17"/>
      <c r="I657" s="16"/>
      <c r="J657" s="17"/>
      <c r="K657" s="17"/>
      <c r="L657" s="17"/>
      <c r="M657" s="17"/>
      <c r="N657" s="16"/>
      <c r="O657" s="17"/>
      <c r="P657" s="17"/>
      <c r="Q657" s="17"/>
      <c r="R657" s="17"/>
      <c r="S657" s="17"/>
      <c r="T657" s="17"/>
      <c r="U657" s="17"/>
      <c r="V657" s="16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</row>
    <row r="658" spans="1:163">
      <c r="A658" s="16"/>
      <c r="B658" s="17"/>
      <c r="C658" s="17"/>
      <c r="D658" s="17"/>
      <c r="E658" s="17"/>
      <c r="F658" s="17"/>
      <c r="G658" s="17"/>
      <c r="H658" s="17"/>
      <c r="I658" s="16"/>
      <c r="J658" s="17"/>
      <c r="K658" s="17"/>
      <c r="L658" s="17"/>
      <c r="M658" s="17"/>
      <c r="N658" s="16"/>
      <c r="O658" s="17"/>
      <c r="P658" s="17"/>
      <c r="Q658" s="17"/>
      <c r="R658" s="17"/>
      <c r="S658" s="17"/>
      <c r="T658" s="17"/>
      <c r="U658" s="17"/>
      <c r="V658" s="16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</row>
    <row r="659" spans="1:163">
      <c r="A659" s="16"/>
      <c r="B659" s="17"/>
      <c r="C659" s="17"/>
      <c r="D659" s="17"/>
      <c r="E659" s="17"/>
      <c r="F659" s="17"/>
      <c r="G659" s="17"/>
      <c r="H659" s="17"/>
      <c r="I659" s="16"/>
      <c r="J659" s="17"/>
      <c r="K659" s="17"/>
      <c r="L659" s="17"/>
      <c r="M659" s="17"/>
      <c r="N659" s="16"/>
      <c r="O659" s="17"/>
      <c r="P659" s="17"/>
      <c r="Q659" s="17"/>
      <c r="R659" s="17"/>
      <c r="S659" s="17"/>
      <c r="T659" s="17"/>
      <c r="U659" s="17"/>
      <c r="V659" s="16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</row>
    <row r="660" spans="1:163">
      <c r="A660" s="16"/>
      <c r="B660" s="17"/>
      <c r="C660" s="17"/>
      <c r="D660" s="17"/>
      <c r="E660" s="17"/>
      <c r="F660" s="17"/>
      <c r="G660" s="17"/>
      <c r="H660" s="17"/>
      <c r="I660" s="16"/>
      <c r="J660" s="17"/>
      <c r="K660" s="17"/>
      <c r="L660" s="17"/>
      <c r="M660" s="17"/>
      <c r="N660" s="16"/>
      <c r="O660" s="17"/>
      <c r="P660" s="17"/>
      <c r="Q660" s="17"/>
      <c r="R660" s="17"/>
      <c r="S660" s="17"/>
      <c r="T660" s="17"/>
      <c r="U660" s="17"/>
      <c r="V660" s="16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</row>
    <row r="661" spans="1:163">
      <c r="A661" s="16"/>
      <c r="B661" s="17"/>
      <c r="C661" s="17"/>
      <c r="D661" s="17"/>
      <c r="E661" s="17"/>
      <c r="F661" s="17"/>
      <c r="G661" s="17"/>
      <c r="H661" s="17"/>
      <c r="I661" s="16"/>
      <c r="J661" s="17"/>
      <c r="K661" s="17"/>
      <c r="L661" s="17"/>
      <c r="M661" s="17"/>
      <c r="N661" s="16"/>
      <c r="O661" s="17"/>
      <c r="P661" s="17"/>
      <c r="Q661" s="17"/>
      <c r="R661" s="17"/>
      <c r="S661" s="17"/>
      <c r="T661" s="17"/>
      <c r="U661" s="17"/>
      <c r="V661" s="16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</row>
    <row r="662" spans="1:163">
      <c r="A662" s="16"/>
      <c r="B662" s="17"/>
      <c r="C662" s="17"/>
      <c r="D662" s="17"/>
      <c r="E662" s="17"/>
      <c r="F662" s="17"/>
      <c r="G662" s="17"/>
      <c r="H662" s="17"/>
      <c r="I662" s="16"/>
      <c r="J662" s="17"/>
      <c r="K662" s="17"/>
      <c r="L662" s="17"/>
      <c r="M662" s="17"/>
      <c r="N662" s="16"/>
      <c r="O662" s="17"/>
      <c r="P662" s="17"/>
      <c r="Q662" s="17"/>
      <c r="R662" s="17"/>
      <c r="S662" s="17"/>
      <c r="T662" s="17"/>
      <c r="U662" s="17"/>
      <c r="V662" s="16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</row>
    <row r="663" spans="1:163">
      <c r="A663" s="16"/>
      <c r="B663" s="17"/>
      <c r="C663" s="17"/>
      <c r="D663" s="17"/>
      <c r="E663" s="17"/>
      <c r="F663" s="17"/>
      <c r="G663" s="17"/>
      <c r="H663" s="17"/>
      <c r="I663" s="16"/>
      <c r="J663" s="17"/>
      <c r="K663" s="17"/>
      <c r="L663" s="17"/>
      <c r="M663" s="17"/>
      <c r="N663" s="16"/>
      <c r="O663" s="17"/>
      <c r="P663" s="17"/>
      <c r="Q663" s="17"/>
      <c r="R663" s="17"/>
      <c r="S663" s="17"/>
      <c r="T663" s="17"/>
      <c r="U663" s="17"/>
      <c r="V663" s="16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</row>
    <row r="664" spans="1:163">
      <c r="A664" s="16"/>
      <c r="B664" s="17"/>
      <c r="C664" s="17"/>
      <c r="D664" s="17"/>
      <c r="E664" s="17"/>
      <c r="F664" s="17"/>
      <c r="G664" s="17"/>
      <c r="H664" s="17"/>
      <c r="I664" s="16"/>
      <c r="J664" s="17"/>
      <c r="K664" s="17"/>
      <c r="L664" s="17"/>
      <c r="M664" s="17"/>
      <c r="N664" s="16"/>
      <c r="O664" s="17"/>
      <c r="P664" s="17"/>
      <c r="Q664" s="17"/>
      <c r="R664" s="17"/>
      <c r="S664" s="17"/>
      <c r="T664" s="17"/>
      <c r="U664" s="17"/>
      <c r="V664" s="16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</row>
    <row r="665" spans="1:163">
      <c r="A665" s="16"/>
      <c r="B665" s="17"/>
      <c r="C665" s="17"/>
      <c r="D665" s="17"/>
      <c r="E665" s="17"/>
      <c r="F665" s="17"/>
      <c r="G665" s="17"/>
      <c r="H665" s="17"/>
      <c r="I665" s="16"/>
      <c r="J665" s="17"/>
      <c r="K665" s="17"/>
      <c r="L665" s="17"/>
      <c r="M665" s="17"/>
      <c r="N665" s="16"/>
      <c r="O665" s="17"/>
      <c r="P665" s="17"/>
      <c r="Q665" s="17"/>
      <c r="R665" s="17"/>
      <c r="S665" s="17"/>
      <c r="T665" s="17"/>
      <c r="U665" s="17"/>
      <c r="V665" s="16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</row>
    <row r="666" spans="1:163">
      <c r="A666" s="16"/>
      <c r="B666" s="17"/>
      <c r="C666" s="17"/>
      <c r="D666" s="17"/>
      <c r="E666" s="17"/>
      <c r="F666" s="17"/>
      <c r="G666" s="17"/>
      <c r="H666" s="17"/>
      <c r="I666" s="16"/>
      <c r="J666" s="17"/>
      <c r="K666" s="17"/>
      <c r="L666" s="17"/>
      <c r="M666" s="17"/>
      <c r="N666" s="16"/>
      <c r="O666" s="17"/>
      <c r="P666" s="17"/>
      <c r="Q666" s="17"/>
      <c r="R666" s="17"/>
      <c r="S666" s="17"/>
      <c r="T666" s="17"/>
      <c r="U666" s="17"/>
      <c r="V666" s="16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</row>
    <row r="667" spans="1:163">
      <c r="A667" s="16"/>
      <c r="B667" s="17"/>
      <c r="C667" s="17"/>
      <c r="D667" s="17"/>
      <c r="E667" s="17"/>
      <c r="F667" s="17"/>
      <c r="G667" s="17"/>
      <c r="H667" s="17"/>
      <c r="I667" s="16"/>
      <c r="J667" s="17"/>
      <c r="K667" s="17"/>
      <c r="L667" s="17"/>
      <c r="M667" s="17"/>
      <c r="N667" s="16"/>
      <c r="O667" s="17"/>
      <c r="P667" s="17"/>
      <c r="Q667" s="17"/>
      <c r="R667" s="17"/>
      <c r="S667" s="17"/>
      <c r="T667" s="17"/>
      <c r="U667" s="17"/>
      <c r="V667" s="16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</row>
    <row r="668" spans="1:163">
      <c r="A668" s="16"/>
      <c r="B668" s="17"/>
      <c r="C668" s="17"/>
      <c r="D668" s="17"/>
      <c r="E668" s="17"/>
      <c r="F668" s="17"/>
      <c r="G668" s="17"/>
      <c r="H668" s="17"/>
      <c r="I668" s="16"/>
      <c r="J668" s="17"/>
      <c r="K668" s="17"/>
      <c r="L668" s="17"/>
      <c r="M668" s="17"/>
      <c r="N668" s="16"/>
      <c r="O668" s="17"/>
      <c r="P668" s="17"/>
      <c r="Q668" s="17"/>
      <c r="R668" s="17"/>
      <c r="S668" s="17"/>
      <c r="T668" s="17"/>
      <c r="U668" s="17"/>
      <c r="V668" s="16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</row>
    <row r="669" spans="1:163">
      <c r="A669" s="16"/>
      <c r="B669" s="17"/>
      <c r="C669" s="17"/>
      <c r="D669" s="17"/>
      <c r="E669" s="17"/>
      <c r="F669" s="17"/>
      <c r="G669" s="17"/>
      <c r="H669" s="17"/>
      <c r="I669" s="16"/>
      <c r="J669" s="17"/>
      <c r="K669" s="17"/>
      <c r="L669" s="17"/>
      <c r="M669" s="17"/>
      <c r="N669" s="16"/>
      <c r="O669" s="17"/>
      <c r="P669" s="17"/>
      <c r="Q669" s="17"/>
      <c r="R669" s="17"/>
      <c r="S669" s="17"/>
      <c r="T669" s="17"/>
      <c r="U669" s="17"/>
      <c r="V669" s="16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</row>
    <row r="670" spans="1:163">
      <c r="A670" s="16"/>
      <c r="B670" s="17"/>
      <c r="C670" s="17"/>
      <c r="D670" s="17"/>
      <c r="E670" s="17"/>
      <c r="F670" s="17"/>
      <c r="G670" s="17"/>
      <c r="H670" s="17"/>
      <c r="I670" s="16"/>
      <c r="J670" s="17"/>
      <c r="K670" s="17"/>
      <c r="L670" s="17"/>
      <c r="M670" s="17"/>
      <c r="N670" s="16"/>
      <c r="O670" s="17"/>
      <c r="P670" s="17"/>
      <c r="Q670" s="17"/>
      <c r="R670" s="17"/>
      <c r="S670" s="17"/>
      <c r="T670" s="17"/>
      <c r="U670" s="17"/>
      <c r="V670" s="16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</row>
    <row r="671" spans="1:163">
      <c r="A671" s="16"/>
      <c r="B671" s="17"/>
      <c r="C671" s="17"/>
      <c r="D671" s="17"/>
      <c r="E671" s="17"/>
      <c r="F671" s="17"/>
      <c r="G671" s="17"/>
      <c r="H671" s="17"/>
      <c r="I671" s="16"/>
      <c r="J671" s="17"/>
      <c r="K671" s="17"/>
      <c r="L671" s="17"/>
      <c r="M671" s="17"/>
      <c r="N671" s="16"/>
      <c r="O671" s="17"/>
      <c r="P671" s="17"/>
      <c r="Q671" s="17"/>
      <c r="R671" s="17"/>
      <c r="S671" s="17"/>
      <c r="T671" s="17"/>
      <c r="U671" s="17"/>
      <c r="V671" s="16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</row>
    <row r="672" spans="1:163">
      <c r="A672" s="16"/>
      <c r="B672" s="17"/>
      <c r="C672" s="17"/>
      <c r="D672" s="17"/>
      <c r="E672" s="17"/>
      <c r="F672" s="17"/>
      <c r="G672" s="17"/>
      <c r="H672" s="17"/>
      <c r="I672" s="16"/>
      <c r="J672" s="17"/>
      <c r="K672" s="17"/>
      <c r="L672" s="17"/>
      <c r="M672" s="17"/>
      <c r="N672" s="16"/>
      <c r="O672" s="17"/>
      <c r="P672" s="17"/>
      <c r="Q672" s="17"/>
      <c r="R672" s="17"/>
      <c r="S672" s="17"/>
      <c r="T672" s="17"/>
      <c r="U672" s="17"/>
      <c r="V672" s="16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</row>
    <row r="673" spans="1:163">
      <c r="A673" s="16"/>
      <c r="B673" s="17"/>
      <c r="C673" s="17"/>
      <c r="D673" s="17"/>
      <c r="E673" s="17"/>
      <c r="F673" s="17"/>
      <c r="G673" s="17"/>
      <c r="H673" s="17"/>
      <c r="I673" s="16"/>
      <c r="J673" s="17"/>
      <c r="K673" s="17"/>
      <c r="L673" s="17"/>
      <c r="M673" s="17"/>
      <c r="N673" s="16"/>
      <c r="O673" s="17"/>
      <c r="P673" s="17"/>
      <c r="Q673" s="17"/>
      <c r="R673" s="17"/>
      <c r="S673" s="17"/>
      <c r="T673" s="17"/>
      <c r="U673" s="17"/>
      <c r="V673" s="16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</row>
    <row r="674" spans="1:163">
      <c r="A674" s="16"/>
      <c r="B674" s="17"/>
      <c r="C674" s="17"/>
      <c r="D674" s="17"/>
      <c r="E674" s="17"/>
      <c r="F674" s="17"/>
      <c r="G674" s="17"/>
      <c r="H674" s="17"/>
      <c r="I674" s="16"/>
      <c r="J674" s="17"/>
      <c r="K674" s="17"/>
      <c r="L674" s="17"/>
      <c r="M674" s="17"/>
      <c r="N674" s="16"/>
      <c r="O674" s="17"/>
      <c r="P674" s="17"/>
      <c r="Q674" s="17"/>
      <c r="R674" s="17"/>
      <c r="S674" s="17"/>
      <c r="T674" s="17"/>
      <c r="U674" s="17"/>
      <c r="V674" s="16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</row>
    <row r="675" spans="1:163">
      <c r="A675" s="16"/>
      <c r="B675" s="17"/>
      <c r="C675" s="17"/>
      <c r="D675" s="17"/>
      <c r="E675" s="17"/>
      <c r="F675" s="17"/>
      <c r="G675" s="17"/>
      <c r="H675" s="17"/>
      <c r="I675" s="16"/>
      <c r="J675" s="17"/>
      <c r="K675" s="17"/>
      <c r="L675" s="17"/>
      <c r="M675" s="17"/>
      <c r="N675" s="16"/>
      <c r="O675" s="17"/>
      <c r="P675" s="17"/>
      <c r="Q675" s="17"/>
      <c r="R675" s="17"/>
      <c r="S675" s="17"/>
      <c r="T675" s="17"/>
      <c r="U675" s="17"/>
      <c r="V675" s="16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</row>
    <row r="676" spans="1:163">
      <c r="A676" s="16"/>
      <c r="B676" s="17"/>
      <c r="C676" s="17"/>
      <c r="D676" s="17"/>
      <c r="E676" s="17"/>
      <c r="F676" s="17"/>
      <c r="G676" s="17"/>
      <c r="H676" s="17"/>
      <c r="I676" s="16"/>
      <c r="J676" s="17"/>
      <c r="K676" s="17"/>
      <c r="L676" s="17"/>
      <c r="M676" s="17"/>
      <c r="N676" s="16"/>
      <c r="O676" s="17"/>
      <c r="P676" s="17"/>
      <c r="Q676" s="17"/>
      <c r="R676" s="17"/>
      <c r="S676" s="17"/>
      <c r="T676" s="17"/>
      <c r="U676" s="17"/>
      <c r="V676" s="16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</row>
    <row r="677" spans="1:163">
      <c r="A677" s="16"/>
      <c r="B677" s="17"/>
      <c r="C677" s="17"/>
      <c r="D677" s="17"/>
      <c r="E677" s="17"/>
      <c r="F677" s="17"/>
      <c r="G677" s="17"/>
      <c r="H677" s="17"/>
      <c r="I677" s="16"/>
      <c r="J677" s="17"/>
      <c r="K677" s="17"/>
      <c r="L677" s="17"/>
      <c r="M677" s="17"/>
      <c r="N677" s="16"/>
      <c r="O677" s="17"/>
      <c r="P677" s="17"/>
      <c r="Q677" s="17"/>
      <c r="R677" s="17"/>
      <c r="S677" s="17"/>
      <c r="T677" s="17"/>
      <c r="U677" s="17"/>
      <c r="V677" s="16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</row>
    <row r="678" spans="1:163">
      <c r="A678" s="16"/>
      <c r="B678" s="17"/>
      <c r="C678" s="17"/>
      <c r="D678" s="17"/>
      <c r="E678" s="17"/>
      <c r="F678" s="17"/>
      <c r="G678" s="17"/>
      <c r="H678" s="17"/>
      <c r="I678" s="16"/>
      <c r="J678" s="17"/>
      <c r="K678" s="17"/>
      <c r="L678" s="17"/>
      <c r="M678" s="17"/>
      <c r="N678" s="16"/>
      <c r="O678" s="17"/>
      <c r="P678" s="17"/>
      <c r="Q678" s="17"/>
      <c r="R678" s="17"/>
      <c r="S678" s="17"/>
      <c r="T678" s="17"/>
      <c r="U678" s="17"/>
      <c r="V678" s="16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</row>
    <row r="679" spans="1:163">
      <c r="A679" s="16"/>
      <c r="B679" s="17"/>
      <c r="C679" s="17"/>
      <c r="D679" s="17"/>
      <c r="E679" s="17"/>
      <c r="F679" s="17"/>
      <c r="G679" s="17"/>
      <c r="H679" s="17"/>
      <c r="I679" s="16"/>
      <c r="J679" s="17"/>
      <c r="K679" s="17"/>
      <c r="L679" s="17"/>
      <c r="M679" s="17"/>
      <c r="N679" s="16"/>
      <c r="O679" s="17"/>
      <c r="P679" s="17"/>
      <c r="Q679" s="17"/>
      <c r="R679" s="17"/>
      <c r="S679" s="17"/>
      <c r="T679" s="17"/>
      <c r="U679" s="17"/>
      <c r="V679" s="16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</row>
    <row r="680" spans="1:163">
      <c r="A680" s="16"/>
      <c r="B680" s="17"/>
      <c r="C680" s="17"/>
      <c r="D680" s="17"/>
      <c r="E680" s="17"/>
      <c r="F680" s="17"/>
      <c r="G680" s="17"/>
      <c r="H680" s="17"/>
      <c r="I680" s="16"/>
      <c r="J680" s="17"/>
      <c r="K680" s="17"/>
      <c r="L680" s="17"/>
      <c r="M680" s="17"/>
      <c r="N680" s="16"/>
      <c r="O680" s="17"/>
      <c r="P680" s="17"/>
      <c r="Q680" s="17"/>
      <c r="R680" s="17"/>
      <c r="S680" s="17"/>
      <c r="T680" s="17"/>
      <c r="U680" s="17"/>
      <c r="V680" s="16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</row>
    <row r="681" spans="1:163">
      <c r="A681" s="16"/>
      <c r="B681" s="17"/>
      <c r="C681" s="17"/>
      <c r="D681" s="17"/>
      <c r="E681" s="17"/>
      <c r="F681" s="17"/>
      <c r="G681" s="17"/>
      <c r="H681" s="17"/>
      <c r="I681" s="16"/>
      <c r="J681" s="17"/>
      <c r="K681" s="17"/>
      <c r="L681" s="17"/>
      <c r="M681" s="17"/>
      <c r="N681" s="16"/>
      <c r="O681" s="17"/>
      <c r="P681" s="17"/>
      <c r="Q681" s="17"/>
      <c r="R681" s="17"/>
      <c r="S681" s="17"/>
      <c r="T681" s="17"/>
      <c r="U681" s="17"/>
      <c r="V681" s="16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</row>
    <row r="682" spans="1:163">
      <c r="A682" s="16"/>
      <c r="B682" s="17"/>
      <c r="C682" s="17"/>
      <c r="D682" s="17"/>
      <c r="E682" s="17"/>
      <c r="F682" s="17"/>
      <c r="G682" s="17"/>
      <c r="H682" s="17"/>
      <c r="I682" s="16"/>
      <c r="J682" s="17"/>
      <c r="K682" s="17"/>
      <c r="L682" s="17"/>
      <c r="M682" s="17"/>
      <c r="N682" s="16"/>
      <c r="O682" s="17"/>
      <c r="P682" s="17"/>
      <c r="Q682" s="17"/>
      <c r="R682" s="17"/>
      <c r="S682" s="17"/>
      <c r="T682" s="17"/>
      <c r="U682" s="17"/>
      <c r="V682" s="16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</row>
    <row r="683" spans="1:163">
      <c r="A683" s="16"/>
      <c r="B683" s="17"/>
      <c r="C683" s="17"/>
      <c r="D683" s="17"/>
      <c r="E683" s="17"/>
      <c r="F683" s="17"/>
      <c r="G683" s="17"/>
      <c r="H683" s="17"/>
      <c r="I683" s="16"/>
      <c r="J683" s="17"/>
      <c r="K683" s="17"/>
      <c r="L683" s="17"/>
      <c r="M683" s="17"/>
      <c r="N683" s="16"/>
      <c r="O683" s="17"/>
      <c r="P683" s="17"/>
      <c r="Q683" s="17"/>
      <c r="R683" s="17"/>
      <c r="S683" s="17"/>
      <c r="T683" s="17"/>
      <c r="U683" s="17"/>
      <c r="V683" s="16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</row>
    <row r="684" spans="1:163">
      <c r="A684" s="16"/>
      <c r="B684" s="17"/>
      <c r="C684" s="17"/>
      <c r="D684" s="17"/>
      <c r="E684" s="17"/>
      <c r="F684" s="17"/>
      <c r="G684" s="17"/>
      <c r="H684" s="17"/>
      <c r="I684" s="16"/>
      <c r="J684" s="17"/>
      <c r="K684" s="17"/>
      <c r="L684" s="17"/>
      <c r="M684" s="17"/>
      <c r="N684" s="16"/>
      <c r="O684" s="17"/>
      <c r="P684" s="17"/>
      <c r="Q684" s="17"/>
      <c r="R684" s="17"/>
      <c r="S684" s="17"/>
      <c r="T684" s="17"/>
      <c r="U684" s="17"/>
      <c r="V684" s="16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</row>
    <row r="685" spans="1:163">
      <c r="A685" s="16"/>
      <c r="B685" s="17"/>
      <c r="C685" s="17"/>
      <c r="D685" s="17"/>
      <c r="E685" s="17"/>
      <c r="F685" s="17"/>
      <c r="G685" s="17"/>
      <c r="H685" s="17"/>
      <c r="I685" s="16"/>
      <c r="J685" s="17"/>
      <c r="K685" s="17"/>
      <c r="L685" s="17"/>
      <c r="M685" s="17"/>
      <c r="N685" s="16"/>
      <c r="O685" s="17"/>
      <c r="P685" s="17"/>
      <c r="Q685" s="17"/>
      <c r="R685" s="17"/>
      <c r="S685" s="17"/>
      <c r="T685" s="17"/>
      <c r="U685" s="17"/>
      <c r="V685" s="16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</row>
    <row r="686" spans="1:163">
      <c r="A686" s="16"/>
      <c r="B686" s="17"/>
      <c r="C686" s="17"/>
      <c r="D686" s="17"/>
      <c r="E686" s="17"/>
      <c r="F686" s="17"/>
      <c r="G686" s="17"/>
      <c r="H686" s="17"/>
      <c r="I686" s="16"/>
      <c r="J686" s="17"/>
      <c r="K686" s="17"/>
      <c r="L686" s="17"/>
      <c r="M686" s="17"/>
      <c r="N686" s="16"/>
      <c r="O686" s="17"/>
      <c r="P686" s="17"/>
      <c r="Q686" s="17"/>
      <c r="R686" s="17"/>
      <c r="S686" s="17"/>
      <c r="T686" s="17"/>
      <c r="U686" s="17"/>
      <c r="V686" s="16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</row>
    <row r="687" spans="1:163">
      <c r="A687" s="16"/>
      <c r="B687" s="17"/>
      <c r="C687" s="17"/>
      <c r="D687" s="17"/>
      <c r="E687" s="17"/>
      <c r="F687" s="17"/>
      <c r="G687" s="17"/>
      <c r="H687" s="17"/>
      <c r="I687" s="16"/>
      <c r="J687" s="17"/>
      <c r="K687" s="17"/>
      <c r="L687" s="17"/>
      <c r="M687" s="17"/>
      <c r="N687" s="16"/>
      <c r="O687" s="17"/>
      <c r="P687" s="17"/>
      <c r="Q687" s="17"/>
      <c r="R687" s="17"/>
      <c r="S687" s="17"/>
      <c r="T687" s="17"/>
      <c r="U687" s="17"/>
      <c r="V687" s="16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</row>
    <row r="688" spans="1:163">
      <c r="A688" s="16"/>
      <c r="B688" s="17"/>
      <c r="C688" s="17"/>
      <c r="D688" s="17"/>
      <c r="E688" s="17"/>
      <c r="F688" s="17"/>
      <c r="G688" s="17"/>
      <c r="H688" s="17"/>
      <c r="I688" s="16"/>
      <c r="J688" s="17"/>
      <c r="K688" s="17"/>
      <c r="L688" s="17"/>
      <c r="M688" s="17"/>
      <c r="N688" s="16"/>
      <c r="O688" s="17"/>
      <c r="P688" s="17"/>
      <c r="Q688" s="17"/>
      <c r="R688" s="17"/>
      <c r="S688" s="17"/>
      <c r="T688" s="17"/>
      <c r="U688" s="17"/>
      <c r="V688" s="16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</row>
    <row r="689" spans="1:163">
      <c r="A689" s="16"/>
      <c r="B689" s="17"/>
      <c r="C689" s="17"/>
      <c r="D689" s="17"/>
      <c r="E689" s="17"/>
      <c r="F689" s="17"/>
      <c r="G689" s="17"/>
      <c r="H689" s="17"/>
      <c r="I689" s="16"/>
      <c r="J689" s="17"/>
      <c r="K689" s="17"/>
      <c r="L689" s="17"/>
      <c r="M689" s="17"/>
      <c r="N689" s="16"/>
      <c r="O689" s="17"/>
      <c r="P689" s="17"/>
      <c r="Q689" s="17"/>
      <c r="R689" s="17"/>
      <c r="S689" s="17"/>
      <c r="T689" s="17"/>
      <c r="U689" s="17"/>
      <c r="V689" s="16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</row>
    <row r="690" spans="1:163">
      <c r="A690" s="16"/>
      <c r="B690" s="17"/>
      <c r="C690" s="17"/>
      <c r="D690" s="17"/>
      <c r="E690" s="17"/>
      <c r="F690" s="17"/>
      <c r="G690" s="17"/>
      <c r="H690" s="17"/>
      <c r="I690" s="16"/>
      <c r="J690" s="17"/>
      <c r="K690" s="17"/>
      <c r="L690" s="17"/>
      <c r="M690" s="17"/>
      <c r="N690" s="16"/>
      <c r="O690" s="17"/>
      <c r="P690" s="17"/>
      <c r="Q690" s="17"/>
      <c r="R690" s="17"/>
      <c r="S690" s="17"/>
      <c r="T690" s="17"/>
      <c r="U690" s="17"/>
      <c r="V690" s="16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</row>
    <row r="691" spans="1:163">
      <c r="A691" s="16"/>
      <c r="B691" s="17"/>
      <c r="C691" s="17"/>
      <c r="D691" s="17"/>
      <c r="E691" s="17"/>
      <c r="F691" s="17"/>
      <c r="G691" s="17"/>
      <c r="H691" s="17"/>
      <c r="I691" s="16"/>
      <c r="J691" s="17"/>
      <c r="K691" s="17"/>
      <c r="L691" s="17"/>
      <c r="M691" s="17"/>
      <c r="N691" s="16"/>
      <c r="O691" s="17"/>
      <c r="P691" s="17"/>
      <c r="Q691" s="17"/>
      <c r="R691" s="17"/>
      <c r="S691" s="17"/>
      <c r="T691" s="17"/>
      <c r="U691" s="17"/>
      <c r="V691" s="16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</row>
    <row r="692" spans="1:163">
      <c r="A692" s="16"/>
      <c r="B692" s="17"/>
      <c r="C692" s="17"/>
      <c r="D692" s="17"/>
      <c r="E692" s="17"/>
      <c r="F692" s="17"/>
      <c r="G692" s="17"/>
      <c r="H692" s="17"/>
      <c r="I692" s="16"/>
      <c r="J692" s="17"/>
      <c r="K692" s="17"/>
      <c r="L692" s="17"/>
      <c r="M692" s="17"/>
      <c r="N692" s="16"/>
      <c r="O692" s="17"/>
      <c r="P692" s="17"/>
      <c r="Q692" s="17"/>
      <c r="R692" s="17"/>
      <c r="S692" s="17"/>
      <c r="T692" s="17"/>
      <c r="U692" s="17"/>
      <c r="V692" s="16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</row>
    <row r="693" spans="1:163">
      <c r="A693" s="16"/>
      <c r="B693" s="17"/>
      <c r="C693" s="17"/>
      <c r="D693" s="17"/>
      <c r="E693" s="17"/>
      <c r="F693" s="17"/>
      <c r="G693" s="17"/>
      <c r="H693" s="17"/>
      <c r="I693" s="16"/>
      <c r="J693" s="17"/>
      <c r="K693" s="17"/>
      <c r="L693" s="17"/>
      <c r="M693" s="17"/>
      <c r="N693" s="16"/>
      <c r="O693" s="17"/>
      <c r="P693" s="17"/>
      <c r="Q693" s="17"/>
      <c r="R693" s="17"/>
      <c r="S693" s="17"/>
      <c r="T693" s="17"/>
      <c r="U693" s="17"/>
      <c r="V693" s="16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</row>
    <row r="694" spans="1:163">
      <c r="A694" s="16"/>
      <c r="B694" s="17"/>
      <c r="C694" s="17"/>
      <c r="D694" s="17"/>
      <c r="E694" s="17"/>
      <c r="F694" s="17"/>
      <c r="G694" s="17"/>
      <c r="H694" s="17"/>
      <c r="I694" s="16"/>
      <c r="J694" s="17"/>
      <c r="K694" s="17"/>
      <c r="L694" s="17"/>
      <c r="M694" s="17"/>
      <c r="N694" s="16"/>
      <c r="O694" s="17"/>
      <c r="P694" s="17"/>
      <c r="Q694" s="17"/>
      <c r="R694" s="17"/>
      <c r="S694" s="17"/>
      <c r="T694" s="17"/>
      <c r="U694" s="17"/>
      <c r="V694" s="16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</row>
    <row r="695" spans="1:163">
      <c r="A695" s="16"/>
      <c r="B695" s="17"/>
      <c r="C695" s="17"/>
      <c r="D695" s="17"/>
      <c r="E695" s="17"/>
      <c r="F695" s="17"/>
      <c r="G695" s="17"/>
      <c r="H695" s="17"/>
      <c r="I695" s="16"/>
      <c r="J695" s="17"/>
      <c r="K695" s="17"/>
      <c r="L695" s="17"/>
      <c r="M695" s="17"/>
      <c r="N695" s="16"/>
      <c r="O695" s="17"/>
      <c r="P695" s="17"/>
      <c r="Q695" s="17"/>
      <c r="R695" s="17"/>
      <c r="S695" s="17"/>
      <c r="T695" s="17"/>
      <c r="U695" s="17"/>
      <c r="V695" s="16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</row>
    <row r="696" spans="1:163">
      <c r="A696" s="16"/>
      <c r="B696" s="17"/>
      <c r="C696" s="17"/>
      <c r="D696" s="17"/>
      <c r="E696" s="17"/>
      <c r="F696" s="17"/>
      <c r="G696" s="17"/>
      <c r="H696" s="17"/>
      <c r="I696" s="16"/>
      <c r="J696" s="17"/>
      <c r="K696" s="17"/>
      <c r="L696" s="17"/>
      <c r="M696" s="17"/>
      <c r="N696" s="16"/>
      <c r="O696" s="17"/>
      <c r="P696" s="17"/>
      <c r="Q696" s="17"/>
      <c r="R696" s="17"/>
      <c r="S696" s="17"/>
      <c r="T696" s="17"/>
      <c r="U696" s="17"/>
      <c r="V696" s="16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</row>
    <row r="697" spans="1:163">
      <c r="A697" s="16"/>
      <c r="B697" s="17"/>
      <c r="C697" s="17"/>
      <c r="D697" s="17"/>
      <c r="E697" s="17"/>
      <c r="F697" s="17"/>
      <c r="G697" s="17"/>
      <c r="H697" s="17"/>
      <c r="I697" s="16"/>
      <c r="J697" s="17"/>
      <c r="K697" s="17"/>
      <c r="L697" s="17"/>
      <c r="M697" s="17"/>
      <c r="N697" s="16"/>
      <c r="O697" s="17"/>
      <c r="P697" s="17"/>
      <c r="Q697" s="17"/>
      <c r="R697" s="17"/>
      <c r="S697" s="17"/>
      <c r="T697" s="17"/>
      <c r="U697" s="17"/>
      <c r="V697" s="16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</row>
    <row r="698" spans="1:163">
      <c r="A698" s="16"/>
      <c r="B698" s="17"/>
      <c r="C698" s="17"/>
      <c r="D698" s="17"/>
      <c r="E698" s="17"/>
      <c r="F698" s="17"/>
      <c r="G698" s="17"/>
      <c r="H698" s="17"/>
      <c r="I698" s="16"/>
      <c r="J698" s="17"/>
      <c r="K698" s="17"/>
      <c r="L698" s="17"/>
      <c r="M698" s="17"/>
      <c r="N698" s="16"/>
      <c r="O698" s="17"/>
      <c r="P698" s="17"/>
      <c r="Q698" s="17"/>
      <c r="R698" s="17"/>
      <c r="S698" s="17"/>
      <c r="T698" s="17"/>
      <c r="U698" s="17"/>
      <c r="V698" s="16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</row>
    <row r="699" spans="1:163">
      <c r="A699" s="16"/>
      <c r="B699" s="17"/>
      <c r="C699" s="17"/>
      <c r="D699" s="17"/>
      <c r="E699" s="17"/>
      <c r="F699" s="17"/>
      <c r="G699" s="17"/>
      <c r="H699" s="17"/>
      <c r="I699" s="16"/>
      <c r="J699" s="17"/>
      <c r="K699" s="17"/>
      <c r="L699" s="17"/>
      <c r="M699" s="17"/>
      <c r="N699" s="16"/>
      <c r="O699" s="17"/>
      <c r="P699" s="17"/>
      <c r="Q699" s="17"/>
      <c r="R699" s="17"/>
      <c r="S699" s="17"/>
      <c r="T699" s="17"/>
      <c r="U699" s="17"/>
      <c r="V699" s="16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</row>
    <row r="700" spans="1:163">
      <c r="A700" s="16"/>
      <c r="B700" s="17"/>
      <c r="C700" s="17"/>
      <c r="D700" s="17"/>
      <c r="E700" s="17"/>
      <c r="F700" s="17"/>
      <c r="G700" s="17"/>
      <c r="H700" s="17"/>
      <c r="I700" s="16"/>
      <c r="J700" s="17"/>
      <c r="K700" s="17"/>
      <c r="L700" s="17"/>
      <c r="M700" s="17"/>
      <c r="N700" s="16"/>
      <c r="O700" s="17"/>
      <c r="P700" s="17"/>
      <c r="Q700" s="17"/>
      <c r="R700" s="17"/>
      <c r="S700" s="17"/>
      <c r="T700" s="17"/>
      <c r="U700" s="17"/>
      <c r="V700" s="16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</row>
    <row r="701" spans="1:163">
      <c r="A701" s="16"/>
      <c r="B701" s="17"/>
      <c r="C701" s="17"/>
      <c r="D701" s="17"/>
      <c r="E701" s="17"/>
      <c r="F701" s="17"/>
      <c r="G701" s="17"/>
      <c r="H701" s="17"/>
      <c r="I701" s="16"/>
      <c r="J701" s="17"/>
      <c r="K701" s="17"/>
      <c r="L701" s="17"/>
      <c r="M701" s="17"/>
      <c r="N701" s="16"/>
      <c r="O701" s="17"/>
      <c r="P701" s="17"/>
      <c r="Q701" s="17"/>
      <c r="R701" s="17"/>
      <c r="S701" s="17"/>
      <c r="T701" s="17"/>
      <c r="U701" s="17"/>
      <c r="V701" s="16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</row>
    <row r="702" spans="1:163">
      <c r="A702" s="16"/>
      <c r="B702" s="17"/>
      <c r="C702" s="17"/>
      <c r="D702" s="17"/>
      <c r="E702" s="17"/>
      <c r="F702" s="17"/>
      <c r="G702" s="17"/>
      <c r="H702" s="17"/>
      <c r="I702" s="16"/>
      <c r="J702" s="17"/>
      <c r="K702" s="17"/>
      <c r="L702" s="17"/>
      <c r="M702" s="17"/>
      <c r="N702" s="16"/>
      <c r="O702" s="17"/>
      <c r="P702" s="17"/>
      <c r="Q702" s="17"/>
      <c r="R702" s="17"/>
      <c r="S702" s="17"/>
      <c r="T702" s="17"/>
      <c r="U702" s="17"/>
      <c r="V702" s="16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</row>
    <row r="703" spans="1:163">
      <c r="A703" s="16"/>
      <c r="B703" s="17"/>
      <c r="C703" s="17"/>
      <c r="D703" s="17"/>
      <c r="E703" s="17"/>
      <c r="F703" s="17"/>
      <c r="G703" s="17"/>
      <c r="H703" s="17"/>
      <c r="I703" s="16"/>
      <c r="J703" s="17"/>
      <c r="K703" s="17"/>
      <c r="L703" s="17"/>
      <c r="M703" s="17"/>
      <c r="N703" s="16"/>
      <c r="O703" s="17"/>
      <c r="P703" s="17"/>
      <c r="Q703" s="17"/>
      <c r="R703" s="17"/>
      <c r="S703" s="17"/>
      <c r="T703" s="17"/>
      <c r="U703" s="17"/>
      <c r="V703" s="16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</row>
    <row r="704" spans="1:163">
      <c r="A704" s="16"/>
      <c r="B704" s="17"/>
      <c r="C704" s="17"/>
      <c r="D704" s="17"/>
      <c r="E704" s="17"/>
      <c r="F704" s="17"/>
      <c r="G704" s="17"/>
      <c r="H704" s="17"/>
      <c r="I704" s="16"/>
      <c r="J704" s="17"/>
      <c r="K704" s="17"/>
      <c r="L704" s="17"/>
      <c r="M704" s="17"/>
      <c r="N704" s="16"/>
      <c r="O704" s="17"/>
      <c r="P704" s="17"/>
      <c r="Q704" s="17"/>
      <c r="R704" s="17"/>
      <c r="S704" s="17"/>
      <c r="T704" s="17"/>
      <c r="U704" s="17"/>
      <c r="V704" s="16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</row>
    <row r="705" spans="1:163">
      <c r="A705" s="16"/>
      <c r="B705" s="17"/>
      <c r="C705" s="17"/>
      <c r="D705" s="17"/>
      <c r="E705" s="17"/>
      <c r="F705" s="17"/>
      <c r="G705" s="17"/>
      <c r="H705" s="17"/>
      <c r="I705" s="16"/>
      <c r="J705" s="17"/>
      <c r="K705" s="17"/>
      <c r="L705" s="17"/>
      <c r="M705" s="17"/>
      <c r="N705" s="16"/>
      <c r="O705" s="17"/>
      <c r="P705" s="17"/>
      <c r="Q705" s="17"/>
      <c r="R705" s="17"/>
      <c r="S705" s="17"/>
      <c r="T705" s="17"/>
      <c r="U705" s="17"/>
      <c r="V705" s="16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</row>
    <row r="706" spans="1:163">
      <c r="A706" s="16"/>
      <c r="B706" s="17"/>
      <c r="C706" s="17"/>
      <c r="D706" s="17"/>
      <c r="E706" s="17"/>
      <c r="F706" s="17"/>
      <c r="G706" s="17"/>
      <c r="H706" s="17"/>
      <c r="I706" s="16"/>
      <c r="J706" s="17"/>
      <c r="K706" s="17"/>
      <c r="L706" s="17"/>
      <c r="M706" s="17"/>
      <c r="N706" s="16"/>
      <c r="O706" s="17"/>
      <c r="P706" s="17"/>
      <c r="Q706" s="17"/>
      <c r="R706" s="17"/>
      <c r="S706" s="17"/>
      <c r="T706" s="17"/>
      <c r="U706" s="17"/>
      <c r="V706" s="16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</row>
    <row r="707" spans="1:163">
      <c r="A707" s="16"/>
      <c r="B707" s="17"/>
      <c r="C707" s="17"/>
      <c r="D707" s="17"/>
      <c r="E707" s="17"/>
      <c r="F707" s="17"/>
      <c r="G707" s="17"/>
      <c r="H707" s="17"/>
      <c r="I707" s="16"/>
      <c r="J707" s="17"/>
      <c r="K707" s="17"/>
      <c r="L707" s="17"/>
      <c r="M707" s="17"/>
      <c r="N707" s="16"/>
      <c r="O707" s="17"/>
      <c r="P707" s="17"/>
      <c r="Q707" s="17"/>
      <c r="R707" s="17"/>
      <c r="S707" s="17"/>
      <c r="T707" s="17"/>
      <c r="U707" s="17"/>
      <c r="V707" s="16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</row>
    <row r="708" spans="1:163">
      <c r="A708" s="16"/>
      <c r="B708" s="17"/>
      <c r="C708" s="17"/>
      <c r="D708" s="17"/>
      <c r="E708" s="17"/>
      <c r="F708" s="17"/>
      <c r="G708" s="17"/>
      <c r="H708" s="17"/>
      <c r="I708" s="16"/>
      <c r="J708" s="17"/>
      <c r="K708" s="17"/>
      <c r="L708" s="17"/>
      <c r="M708" s="17"/>
      <c r="N708" s="16"/>
      <c r="O708" s="17"/>
      <c r="P708" s="17"/>
      <c r="Q708" s="17"/>
      <c r="R708" s="17"/>
      <c r="S708" s="17"/>
      <c r="T708" s="17"/>
      <c r="U708" s="17"/>
      <c r="V708" s="16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</row>
    <row r="709" spans="1:163">
      <c r="A709" s="16"/>
      <c r="B709" s="17"/>
      <c r="C709" s="17"/>
      <c r="D709" s="17"/>
      <c r="E709" s="17"/>
      <c r="F709" s="17"/>
      <c r="G709" s="17"/>
      <c r="H709" s="17"/>
      <c r="I709" s="16"/>
      <c r="J709" s="17"/>
      <c r="K709" s="17"/>
      <c r="L709" s="17"/>
      <c r="M709" s="17"/>
      <c r="N709" s="16"/>
      <c r="O709" s="17"/>
      <c r="P709" s="17"/>
      <c r="Q709" s="17"/>
      <c r="R709" s="17"/>
      <c r="S709" s="17"/>
      <c r="T709" s="17"/>
      <c r="U709" s="17"/>
      <c r="V709" s="16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</row>
    <row r="710" spans="1:163">
      <c r="A710" s="16"/>
      <c r="B710" s="17"/>
      <c r="C710" s="17"/>
      <c r="D710" s="17"/>
      <c r="E710" s="17"/>
      <c r="F710" s="17"/>
      <c r="G710" s="17"/>
      <c r="H710" s="17"/>
      <c r="I710" s="16"/>
      <c r="J710" s="17"/>
      <c r="K710" s="17"/>
      <c r="L710" s="17"/>
      <c r="M710" s="17"/>
      <c r="N710" s="16"/>
      <c r="O710" s="17"/>
      <c r="P710" s="17"/>
      <c r="Q710" s="17"/>
      <c r="R710" s="17"/>
      <c r="S710" s="17"/>
      <c r="T710" s="17"/>
      <c r="U710" s="17"/>
      <c r="V710" s="16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</row>
    <row r="711" spans="1:163">
      <c r="A711" s="16"/>
      <c r="B711" s="17"/>
      <c r="C711" s="17"/>
      <c r="D711" s="17"/>
      <c r="E711" s="17"/>
      <c r="F711" s="17"/>
      <c r="G711" s="17"/>
      <c r="H711" s="17"/>
      <c r="I711" s="16"/>
      <c r="J711" s="17"/>
      <c r="K711" s="17"/>
      <c r="L711" s="17"/>
      <c r="M711" s="17"/>
      <c r="N711" s="16"/>
      <c r="O711" s="17"/>
      <c r="P711" s="17"/>
      <c r="Q711" s="17"/>
      <c r="R711" s="17"/>
      <c r="S711" s="17"/>
      <c r="T711" s="17"/>
      <c r="U711" s="17"/>
      <c r="V711" s="16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</row>
    <row r="712" spans="1:163">
      <c r="A712" s="16"/>
      <c r="B712" s="17"/>
      <c r="C712" s="17"/>
      <c r="D712" s="17"/>
      <c r="E712" s="17"/>
      <c r="F712" s="17"/>
      <c r="G712" s="17"/>
      <c r="H712" s="17"/>
      <c r="I712" s="16"/>
      <c r="J712" s="17"/>
      <c r="K712" s="17"/>
      <c r="L712" s="17"/>
      <c r="M712" s="17"/>
      <c r="N712" s="16"/>
      <c r="O712" s="17"/>
      <c r="P712" s="17"/>
      <c r="Q712" s="17"/>
      <c r="R712" s="17"/>
      <c r="S712" s="17"/>
      <c r="T712" s="17"/>
      <c r="U712" s="17"/>
      <c r="V712" s="16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</row>
    <row r="713" spans="1:163">
      <c r="A713" s="16"/>
      <c r="B713" s="17"/>
      <c r="C713" s="17"/>
      <c r="D713" s="17"/>
      <c r="E713" s="17"/>
      <c r="F713" s="17"/>
      <c r="G713" s="17"/>
      <c r="H713" s="17"/>
      <c r="I713" s="16"/>
      <c r="J713" s="17"/>
      <c r="K713" s="17"/>
      <c r="L713" s="17"/>
      <c r="M713" s="17"/>
      <c r="N713" s="16"/>
      <c r="O713" s="17"/>
      <c r="P713" s="17"/>
      <c r="Q713" s="17"/>
      <c r="R713" s="17"/>
      <c r="S713" s="17"/>
      <c r="T713" s="17"/>
      <c r="U713" s="17"/>
      <c r="V713" s="16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</row>
    <row r="714" spans="1:163">
      <c r="A714" s="16"/>
      <c r="B714" s="17"/>
      <c r="C714" s="17"/>
      <c r="D714" s="17"/>
      <c r="E714" s="17"/>
      <c r="F714" s="17"/>
      <c r="G714" s="17"/>
      <c r="H714" s="17"/>
      <c r="I714" s="16"/>
      <c r="J714" s="17"/>
      <c r="K714" s="17"/>
      <c r="L714" s="17"/>
      <c r="M714" s="17"/>
      <c r="N714" s="16"/>
      <c r="O714" s="17"/>
      <c r="P714" s="17"/>
      <c r="Q714" s="17"/>
      <c r="R714" s="17"/>
      <c r="S714" s="17"/>
      <c r="T714" s="17"/>
      <c r="U714" s="17"/>
      <c r="V714" s="16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</row>
    <row r="715" spans="1:163">
      <c r="A715" s="16"/>
      <c r="B715" s="17"/>
      <c r="C715" s="17"/>
      <c r="D715" s="17"/>
      <c r="E715" s="17"/>
      <c r="F715" s="17"/>
      <c r="G715" s="17"/>
      <c r="H715" s="17"/>
      <c r="I715" s="16"/>
      <c r="J715" s="17"/>
      <c r="K715" s="17"/>
      <c r="L715" s="17"/>
      <c r="M715" s="17"/>
      <c r="N715" s="16"/>
      <c r="O715" s="17"/>
      <c r="P715" s="17"/>
      <c r="Q715" s="17"/>
      <c r="R715" s="17"/>
      <c r="S715" s="17"/>
      <c r="T715" s="17"/>
      <c r="U715" s="17"/>
      <c r="V715" s="16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</row>
    <row r="716" spans="1:163">
      <c r="A716" s="16"/>
      <c r="B716" s="17"/>
      <c r="C716" s="17"/>
      <c r="D716" s="17"/>
      <c r="E716" s="17"/>
      <c r="F716" s="17"/>
      <c r="G716" s="17"/>
      <c r="H716" s="17"/>
      <c r="I716" s="16"/>
      <c r="J716" s="17"/>
      <c r="K716" s="17"/>
      <c r="L716" s="17"/>
      <c r="M716" s="17"/>
      <c r="N716" s="16"/>
      <c r="O716" s="17"/>
      <c r="P716" s="17"/>
      <c r="Q716" s="17"/>
      <c r="R716" s="17"/>
      <c r="S716" s="17"/>
      <c r="T716" s="17"/>
      <c r="U716" s="17"/>
      <c r="V716" s="16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</row>
    <row r="717" spans="1:163">
      <c r="A717" s="16"/>
      <c r="B717" s="17"/>
      <c r="C717" s="17"/>
      <c r="D717" s="17"/>
      <c r="E717" s="17"/>
      <c r="F717" s="17"/>
      <c r="G717" s="17"/>
      <c r="H717" s="17"/>
      <c r="I717" s="16"/>
      <c r="J717" s="17"/>
      <c r="K717" s="17"/>
      <c r="L717" s="17"/>
      <c r="M717" s="17"/>
      <c r="N717" s="16"/>
      <c r="O717" s="17"/>
      <c r="P717" s="17"/>
      <c r="Q717" s="17"/>
      <c r="R717" s="17"/>
      <c r="S717" s="17"/>
      <c r="T717" s="17"/>
      <c r="U717" s="17"/>
      <c r="V717" s="16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</row>
    <row r="718" spans="1:163">
      <c r="A718" s="16"/>
      <c r="B718" s="17"/>
      <c r="C718" s="17"/>
      <c r="D718" s="17"/>
      <c r="E718" s="17"/>
      <c r="F718" s="17"/>
      <c r="G718" s="17"/>
      <c r="H718" s="17"/>
      <c r="I718" s="16"/>
      <c r="J718" s="17"/>
      <c r="K718" s="17"/>
      <c r="L718" s="17"/>
      <c r="M718" s="17"/>
      <c r="N718" s="16"/>
      <c r="O718" s="17"/>
      <c r="P718" s="17"/>
      <c r="Q718" s="17"/>
      <c r="R718" s="17"/>
      <c r="S718" s="17"/>
      <c r="T718" s="17"/>
      <c r="U718" s="17"/>
      <c r="V718" s="16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</row>
    <row r="719" spans="1:163">
      <c r="A719" s="16"/>
      <c r="B719" s="17"/>
      <c r="C719" s="17"/>
      <c r="D719" s="17"/>
      <c r="E719" s="17"/>
      <c r="F719" s="17"/>
      <c r="G719" s="17"/>
      <c r="H719" s="17"/>
      <c r="I719" s="16"/>
      <c r="J719" s="17"/>
      <c r="K719" s="17"/>
      <c r="L719" s="17"/>
      <c r="M719" s="17"/>
      <c r="N719" s="16"/>
      <c r="O719" s="17"/>
      <c r="P719" s="17"/>
      <c r="Q719" s="17"/>
      <c r="R719" s="17"/>
      <c r="S719" s="17"/>
      <c r="T719" s="17"/>
      <c r="U719" s="17"/>
      <c r="V719" s="16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</row>
    <row r="720" spans="1:163">
      <c r="A720" s="16"/>
      <c r="B720" s="17"/>
      <c r="C720" s="17"/>
      <c r="D720" s="17"/>
      <c r="E720" s="17"/>
      <c r="F720" s="17"/>
      <c r="G720" s="17"/>
      <c r="H720" s="17"/>
      <c r="I720" s="16"/>
      <c r="J720" s="17"/>
      <c r="K720" s="17"/>
      <c r="L720" s="17"/>
      <c r="M720" s="17"/>
      <c r="N720" s="16"/>
      <c r="O720" s="17"/>
      <c r="P720" s="17"/>
      <c r="Q720" s="17"/>
      <c r="R720" s="17"/>
      <c r="S720" s="17"/>
      <c r="T720" s="17"/>
      <c r="U720" s="17"/>
      <c r="V720" s="16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</row>
    <row r="721" spans="1:163">
      <c r="A721" s="16"/>
      <c r="B721" s="17"/>
      <c r="C721" s="17"/>
      <c r="D721" s="17"/>
      <c r="E721" s="17"/>
      <c r="F721" s="17"/>
      <c r="G721" s="17"/>
      <c r="H721" s="17"/>
      <c r="I721" s="16"/>
      <c r="J721" s="17"/>
      <c r="K721" s="17"/>
      <c r="L721" s="17"/>
      <c r="M721" s="17"/>
      <c r="N721" s="16"/>
      <c r="O721" s="17"/>
      <c r="P721" s="17"/>
      <c r="Q721" s="17"/>
      <c r="R721" s="17"/>
      <c r="S721" s="17"/>
      <c r="T721" s="17"/>
      <c r="U721" s="17"/>
      <c r="V721" s="16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</row>
    <row r="722" spans="1:163">
      <c r="A722" s="16"/>
      <c r="B722" s="17"/>
      <c r="C722" s="17"/>
      <c r="D722" s="17"/>
      <c r="E722" s="17"/>
      <c r="F722" s="17"/>
      <c r="G722" s="17"/>
      <c r="H722" s="17"/>
      <c r="I722" s="16"/>
      <c r="J722" s="17"/>
      <c r="K722" s="17"/>
      <c r="L722" s="17"/>
      <c r="M722" s="17"/>
      <c r="N722" s="16"/>
      <c r="O722" s="17"/>
      <c r="P722" s="17"/>
      <c r="Q722" s="17"/>
      <c r="R722" s="17"/>
      <c r="S722" s="17"/>
      <c r="T722" s="17"/>
      <c r="U722" s="17"/>
      <c r="V722" s="16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</row>
    <row r="723" spans="1:163">
      <c r="A723" s="16"/>
      <c r="B723" s="17"/>
      <c r="C723" s="17"/>
      <c r="D723" s="17"/>
      <c r="E723" s="17"/>
      <c r="F723" s="17"/>
      <c r="G723" s="17"/>
      <c r="H723" s="17"/>
      <c r="I723" s="16"/>
      <c r="J723" s="17"/>
      <c r="K723" s="17"/>
      <c r="L723" s="17"/>
      <c r="M723" s="17"/>
      <c r="N723" s="16"/>
      <c r="O723" s="17"/>
      <c r="P723" s="17"/>
      <c r="Q723" s="17"/>
      <c r="R723" s="17"/>
      <c r="S723" s="17"/>
      <c r="T723" s="17"/>
      <c r="U723" s="17"/>
      <c r="V723" s="16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</row>
    <row r="724" spans="1:163">
      <c r="A724" s="16"/>
      <c r="B724" s="17"/>
      <c r="C724" s="17"/>
      <c r="D724" s="17"/>
      <c r="E724" s="17"/>
      <c r="F724" s="17"/>
      <c r="G724" s="17"/>
      <c r="H724" s="17"/>
      <c r="I724" s="16"/>
      <c r="J724" s="17"/>
      <c r="K724" s="17"/>
      <c r="L724" s="17"/>
      <c r="M724" s="17"/>
      <c r="N724" s="16"/>
      <c r="O724" s="17"/>
      <c r="P724" s="17"/>
      <c r="Q724" s="17"/>
      <c r="R724" s="17"/>
      <c r="S724" s="17"/>
      <c r="T724" s="17"/>
      <c r="U724" s="17"/>
      <c r="V724" s="16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</row>
    <row r="725" spans="1:163">
      <c r="A725" s="16"/>
      <c r="B725" s="17"/>
      <c r="C725" s="17"/>
      <c r="D725" s="17"/>
      <c r="E725" s="17"/>
      <c r="F725" s="17"/>
      <c r="G725" s="17"/>
      <c r="H725" s="17"/>
      <c r="I725" s="16"/>
      <c r="J725" s="17"/>
      <c r="K725" s="17"/>
      <c r="L725" s="17"/>
      <c r="M725" s="17"/>
      <c r="N725" s="16"/>
      <c r="O725" s="17"/>
      <c r="P725" s="17"/>
      <c r="Q725" s="17"/>
      <c r="R725" s="17"/>
      <c r="S725" s="17"/>
      <c r="T725" s="17"/>
      <c r="U725" s="17"/>
      <c r="V725" s="16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</row>
    <row r="726" spans="1:163">
      <c r="A726" s="16"/>
      <c r="B726" s="17"/>
      <c r="C726" s="17"/>
      <c r="D726" s="17"/>
      <c r="E726" s="17"/>
      <c r="F726" s="17"/>
      <c r="G726" s="17"/>
      <c r="H726" s="17"/>
      <c r="I726" s="16"/>
      <c r="J726" s="17"/>
      <c r="K726" s="17"/>
      <c r="L726" s="17"/>
      <c r="M726" s="17"/>
      <c r="N726" s="16"/>
      <c r="O726" s="17"/>
      <c r="P726" s="17"/>
      <c r="Q726" s="17"/>
      <c r="R726" s="17"/>
      <c r="S726" s="17"/>
      <c r="T726" s="17"/>
      <c r="U726" s="17"/>
      <c r="V726" s="16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</row>
    <row r="727" spans="1:163">
      <c r="A727" s="16"/>
      <c r="B727" s="17"/>
      <c r="C727" s="17"/>
      <c r="D727" s="17"/>
      <c r="E727" s="17"/>
      <c r="F727" s="17"/>
      <c r="G727" s="17"/>
      <c r="H727" s="17"/>
      <c r="I727" s="16"/>
      <c r="J727" s="17"/>
      <c r="K727" s="17"/>
      <c r="L727" s="17"/>
      <c r="M727" s="17"/>
      <c r="N727" s="16"/>
      <c r="O727" s="17"/>
      <c r="P727" s="17"/>
      <c r="Q727" s="17"/>
      <c r="R727" s="17"/>
      <c r="S727" s="17"/>
      <c r="T727" s="17"/>
      <c r="U727" s="17"/>
      <c r="V727" s="16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</row>
    <row r="728" spans="1:163">
      <c r="A728" s="16"/>
      <c r="B728" s="17"/>
      <c r="C728" s="17"/>
      <c r="D728" s="17"/>
      <c r="E728" s="17"/>
      <c r="F728" s="17"/>
      <c r="G728" s="17"/>
      <c r="H728" s="17"/>
      <c r="I728" s="16"/>
      <c r="J728" s="17"/>
      <c r="K728" s="17"/>
      <c r="L728" s="17"/>
      <c r="M728" s="17"/>
      <c r="N728" s="16"/>
      <c r="O728" s="17"/>
      <c r="P728" s="17"/>
      <c r="Q728" s="17"/>
      <c r="R728" s="17"/>
      <c r="S728" s="17"/>
      <c r="T728" s="17"/>
      <c r="U728" s="17"/>
      <c r="V728" s="16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</row>
    <row r="729" spans="1:163">
      <c r="A729" s="16"/>
      <c r="B729" s="17"/>
      <c r="C729" s="17"/>
      <c r="D729" s="17"/>
      <c r="E729" s="17"/>
      <c r="F729" s="17"/>
      <c r="G729" s="17"/>
      <c r="H729" s="17"/>
      <c r="I729" s="16"/>
      <c r="J729" s="17"/>
      <c r="K729" s="17"/>
      <c r="L729" s="17"/>
      <c r="M729" s="17"/>
      <c r="N729" s="16"/>
      <c r="O729" s="17"/>
      <c r="P729" s="17"/>
      <c r="Q729" s="17"/>
      <c r="R729" s="17"/>
      <c r="S729" s="17"/>
      <c r="T729" s="17"/>
      <c r="U729" s="17"/>
      <c r="V729" s="16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</row>
    <row r="730" spans="1:163">
      <c r="A730" s="16"/>
      <c r="B730" s="17"/>
      <c r="C730" s="17"/>
      <c r="D730" s="17"/>
      <c r="E730" s="17"/>
      <c r="F730" s="17"/>
      <c r="G730" s="17"/>
      <c r="H730" s="17"/>
      <c r="I730" s="16"/>
      <c r="J730" s="17"/>
      <c r="K730" s="17"/>
      <c r="L730" s="17"/>
      <c r="M730" s="17"/>
      <c r="N730" s="16"/>
      <c r="O730" s="17"/>
      <c r="P730" s="17"/>
      <c r="Q730" s="17"/>
      <c r="R730" s="17"/>
      <c r="S730" s="17"/>
      <c r="T730" s="17"/>
      <c r="U730" s="17"/>
      <c r="V730" s="16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</row>
    <row r="731" spans="1:163">
      <c r="A731" s="16"/>
      <c r="B731" s="17"/>
      <c r="C731" s="17"/>
      <c r="D731" s="17"/>
      <c r="E731" s="17"/>
      <c r="F731" s="17"/>
      <c r="G731" s="17"/>
      <c r="H731" s="17"/>
      <c r="I731" s="16"/>
      <c r="J731" s="17"/>
      <c r="K731" s="17"/>
      <c r="L731" s="17"/>
      <c r="M731" s="17"/>
      <c r="N731" s="16"/>
      <c r="O731" s="17"/>
      <c r="P731" s="17"/>
      <c r="Q731" s="17"/>
      <c r="R731" s="17"/>
      <c r="S731" s="17"/>
      <c r="T731" s="17"/>
      <c r="U731" s="17"/>
      <c r="V731" s="16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</row>
    <row r="732" spans="1:163">
      <c r="A732" s="16"/>
      <c r="B732" s="17"/>
      <c r="C732" s="17"/>
      <c r="D732" s="17"/>
      <c r="E732" s="17"/>
      <c r="F732" s="17"/>
      <c r="G732" s="17"/>
      <c r="H732" s="17"/>
      <c r="I732" s="16"/>
      <c r="J732" s="17"/>
      <c r="K732" s="17"/>
      <c r="L732" s="17"/>
      <c r="M732" s="17"/>
      <c r="N732" s="16"/>
      <c r="O732" s="17"/>
      <c r="P732" s="17"/>
      <c r="Q732" s="17"/>
      <c r="R732" s="17"/>
      <c r="S732" s="17"/>
      <c r="T732" s="17"/>
      <c r="U732" s="17"/>
      <c r="V732" s="16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</row>
    <row r="733" spans="1:163">
      <c r="A733" s="16"/>
      <c r="B733" s="17"/>
      <c r="C733" s="17"/>
      <c r="D733" s="17"/>
      <c r="E733" s="17"/>
      <c r="F733" s="17"/>
      <c r="G733" s="17"/>
      <c r="H733" s="17"/>
      <c r="I733" s="16"/>
      <c r="J733" s="17"/>
      <c r="K733" s="17"/>
      <c r="L733" s="17"/>
      <c r="M733" s="17"/>
      <c r="N733" s="16"/>
      <c r="O733" s="17"/>
      <c r="P733" s="17"/>
      <c r="Q733" s="17"/>
      <c r="R733" s="17"/>
      <c r="S733" s="17"/>
      <c r="T733" s="17"/>
      <c r="U733" s="17"/>
      <c r="V733" s="16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</row>
    <row r="734" spans="1:163">
      <c r="A734" s="16"/>
      <c r="B734" s="17"/>
      <c r="C734" s="17"/>
      <c r="D734" s="17"/>
      <c r="E734" s="17"/>
      <c r="F734" s="17"/>
      <c r="G734" s="17"/>
      <c r="H734" s="17"/>
      <c r="I734" s="16"/>
      <c r="J734" s="17"/>
      <c r="K734" s="17"/>
      <c r="L734" s="17"/>
      <c r="M734" s="17"/>
      <c r="N734" s="16"/>
      <c r="O734" s="17"/>
      <c r="P734" s="17"/>
      <c r="Q734" s="17"/>
      <c r="R734" s="17"/>
      <c r="S734" s="17"/>
      <c r="T734" s="17"/>
      <c r="U734" s="17"/>
      <c r="V734" s="16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</row>
    <row r="735" spans="1:163">
      <c r="A735" s="16"/>
      <c r="B735" s="17"/>
      <c r="C735" s="17"/>
      <c r="D735" s="17"/>
      <c r="E735" s="17"/>
      <c r="F735" s="17"/>
      <c r="G735" s="17"/>
      <c r="H735" s="17"/>
      <c r="I735" s="16"/>
      <c r="J735" s="17"/>
      <c r="K735" s="17"/>
      <c r="L735" s="17"/>
      <c r="M735" s="17"/>
      <c r="N735" s="16"/>
      <c r="O735" s="17"/>
      <c r="P735" s="17"/>
      <c r="Q735" s="17"/>
      <c r="R735" s="17"/>
      <c r="S735" s="17"/>
      <c r="T735" s="17"/>
      <c r="U735" s="17"/>
      <c r="V735" s="16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</row>
    <row r="736" spans="1:163">
      <c r="A736" s="16"/>
      <c r="B736" s="17"/>
      <c r="C736" s="17"/>
      <c r="D736" s="17"/>
      <c r="E736" s="17"/>
      <c r="F736" s="17"/>
      <c r="G736" s="17"/>
      <c r="H736" s="17"/>
      <c r="I736" s="16"/>
      <c r="J736" s="17"/>
      <c r="K736" s="17"/>
      <c r="L736" s="17"/>
      <c r="M736" s="17"/>
      <c r="N736" s="16"/>
      <c r="O736" s="17"/>
      <c r="P736" s="17"/>
      <c r="Q736" s="17"/>
      <c r="R736" s="17"/>
      <c r="S736" s="17"/>
      <c r="T736" s="17"/>
      <c r="U736" s="17"/>
      <c r="V736" s="16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</row>
    <row r="737" spans="1:163">
      <c r="A737" s="16"/>
      <c r="B737" s="17"/>
      <c r="C737" s="17"/>
      <c r="D737" s="17"/>
      <c r="E737" s="17"/>
      <c r="F737" s="17"/>
      <c r="G737" s="17"/>
      <c r="H737" s="17"/>
      <c r="I737" s="16"/>
      <c r="J737" s="17"/>
      <c r="K737" s="17"/>
      <c r="L737" s="17"/>
      <c r="M737" s="17"/>
      <c r="N737" s="16"/>
      <c r="O737" s="17"/>
      <c r="P737" s="17"/>
      <c r="Q737" s="17"/>
      <c r="R737" s="17"/>
      <c r="S737" s="17"/>
      <c r="T737" s="17"/>
      <c r="U737" s="17"/>
      <c r="V737" s="16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</row>
    <row r="738" spans="1:163">
      <c r="A738" s="16"/>
      <c r="B738" s="17"/>
      <c r="C738" s="17"/>
      <c r="D738" s="17"/>
      <c r="E738" s="17"/>
      <c r="F738" s="17"/>
      <c r="G738" s="17"/>
      <c r="H738" s="17"/>
      <c r="I738" s="16"/>
      <c r="J738" s="17"/>
      <c r="K738" s="17"/>
      <c r="L738" s="17"/>
      <c r="M738" s="17"/>
      <c r="N738" s="16"/>
      <c r="O738" s="17"/>
      <c r="P738" s="17"/>
      <c r="Q738" s="17"/>
      <c r="R738" s="17"/>
      <c r="S738" s="17"/>
      <c r="T738" s="17"/>
      <c r="U738" s="17"/>
      <c r="V738" s="16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</row>
    <row r="739" spans="1:163">
      <c r="A739" s="16"/>
      <c r="B739" s="17"/>
      <c r="C739" s="17"/>
      <c r="D739" s="17"/>
      <c r="E739" s="17"/>
      <c r="F739" s="17"/>
      <c r="G739" s="17"/>
      <c r="H739" s="17"/>
      <c r="I739" s="16"/>
      <c r="J739" s="17"/>
      <c r="K739" s="17"/>
      <c r="L739" s="17"/>
      <c r="M739" s="17"/>
      <c r="N739" s="16"/>
      <c r="O739" s="17"/>
      <c r="P739" s="17"/>
      <c r="Q739" s="17"/>
      <c r="R739" s="17"/>
      <c r="S739" s="17"/>
      <c r="T739" s="17"/>
      <c r="U739" s="17"/>
      <c r="V739" s="16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</row>
    <row r="740" spans="1:163">
      <c r="A740" s="16"/>
      <c r="B740" s="17"/>
      <c r="C740" s="17"/>
      <c r="D740" s="17"/>
      <c r="E740" s="17"/>
      <c r="F740" s="17"/>
      <c r="G740" s="17"/>
      <c r="H740" s="17"/>
      <c r="I740" s="16"/>
      <c r="J740" s="17"/>
      <c r="K740" s="17"/>
      <c r="L740" s="17"/>
      <c r="M740" s="17"/>
      <c r="N740" s="16"/>
      <c r="O740" s="17"/>
      <c r="P740" s="17"/>
      <c r="Q740" s="17"/>
      <c r="R740" s="17"/>
      <c r="S740" s="17"/>
      <c r="T740" s="17"/>
      <c r="U740" s="17"/>
      <c r="V740" s="16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</row>
    <row r="741" spans="1:163">
      <c r="A741" s="16"/>
      <c r="B741" s="17"/>
      <c r="C741" s="17"/>
      <c r="D741" s="17"/>
      <c r="E741" s="17"/>
      <c r="F741" s="17"/>
      <c r="G741" s="17"/>
      <c r="H741" s="17"/>
      <c r="I741" s="16"/>
      <c r="J741" s="17"/>
      <c r="K741" s="17"/>
      <c r="L741" s="17"/>
      <c r="M741" s="17"/>
      <c r="N741" s="16"/>
      <c r="O741" s="17"/>
      <c r="P741" s="17"/>
      <c r="Q741" s="17"/>
      <c r="R741" s="17"/>
      <c r="S741" s="17"/>
      <c r="T741" s="17"/>
      <c r="U741" s="17"/>
      <c r="V741" s="16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</row>
    <row r="742" spans="1:163">
      <c r="A742" s="16"/>
      <c r="B742" s="17"/>
      <c r="C742" s="17"/>
      <c r="D742" s="17"/>
      <c r="E742" s="17"/>
      <c r="F742" s="17"/>
      <c r="G742" s="17"/>
      <c r="H742" s="17"/>
      <c r="I742" s="16"/>
      <c r="J742" s="17"/>
      <c r="K742" s="17"/>
      <c r="L742" s="17"/>
      <c r="M742" s="17"/>
      <c r="N742" s="16"/>
      <c r="O742" s="17"/>
      <c r="P742" s="17"/>
      <c r="Q742" s="17"/>
      <c r="R742" s="17"/>
      <c r="S742" s="17"/>
      <c r="T742" s="17"/>
      <c r="U742" s="17"/>
      <c r="V742" s="16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</row>
    <row r="743" spans="1:163">
      <c r="A743" s="16"/>
      <c r="B743" s="17"/>
      <c r="C743" s="17"/>
      <c r="D743" s="17"/>
      <c r="E743" s="17"/>
      <c r="F743" s="17"/>
      <c r="G743" s="17"/>
      <c r="H743" s="17"/>
      <c r="I743" s="16"/>
      <c r="J743" s="17"/>
      <c r="K743" s="17"/>
      <c r="L743" s="17"/>
      <c r="M743" s="17"/>
      <c r="N743" s="16"/>
      <c r="O743" s="17"/>
      <c r="P743" s="17"/>
      <c r="Q743" s="17"/>
      <c r="R743" s="17"/>
      <c r="S743" s="17"/>
      <c r="T743" s="17"/>
      <c r="U743" s="17"/>
      <c r="V743" s="16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</row>
    <row r="744" spans="1:163">
      <c r="A744" s="16"/>
      <c r="B744" s="17"/>
      <c r="C744" s="17"/>
      <c r="D744" s="17"/>
      <c r="E744" s="17"/>
      <c r="F744" s="17"/>
      <c r="G744" s="17"/>
      <c r="H744" s="17"/>
      <c r="I744" s="16"/>
      <c r="J744" s="17"/>
      <c r="K744" s="17"/>
      <c r="L744" s="17"/>
      <c r="M744" s="17"/>
      <c r="N744" s="16"/>
      <c r="O744" s="17"/>
      <c r="P744" s="17"/>
      <c r="Q744" s="17"/>
      <c r="R744" s="17"/>
      <c r="S744" s="17"/>
      <c r="T744" s="17"/>
      <c r="U744" s="17"/>
      <c r="V744" s="16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</row>
    <row r="745" spans="1:163">
      <c r="A745" s="16"/>
      <c r="B745" s="17"/>
      <c r="C745" s="17"/>
      <c r="D745" s="17"/>
      <c r="E745" s="17"/>
      <c r="F745" s="17"/>
      <c r="G745" s="17"/>
      <c r="H745" s="17"/>
      <c r="I745" s="16"/>
      <c r="J745" s="17"/>
      <c r="K745" s="17"/>
      <c r="L745" s="17"/>
      <c r="M745" s="17"/>
      <c r="N745" s="16"/>
      <c r="O745" s="17"/>
      <c r="P745" s="17"/>
      <c r="Q745" s="17"/>
      <c r="R745" s="17"/>
      <c r="S745" s="17"/>
      <c r="T745" s="17"/>
      <c r="U745" s="17"/>
      <c r="V745" s="16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</row>
    <row r="746" spans="1:163">
      <c r="A746" s="16"/>
      <c r="B746" s="17"/>
      <c r="C746" s="17"/>
      <c r="D746" s="17"/>
      <c r="E746" s="17"/>
      <c r="F746" s="17"/>
      <c r="G746" s="17"/>
      <c r="H746" s="17"/>
      <c r="I746" s="16"/>
      <c r="J746" s="17"/>
      <c r="K746" s="17"/>
      <c r="L746" s="17"/>
      <c r="M746" s="17"/>
      <c r="N746" s="16"/>
      <c r="O746" s="17"/>
      <c r="P746" s="17"/>
      <c r="Q746" s="17"/>
      <c r="R746" s="17"/>
      <c r="S746" s="17"/>
      <c r="T746" s="17"/>
      <c r="U746" s="17"/>
      <c r="V746" s="16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</row>
    <row r="747" spans="1:163">
      <c r="A747" s="16"/>
      <c r="B747" s="17"/>
      <c r="C747" s="17"/>
      <c r="D747" s="17"/>
      <c r="E747" s="17"/>
      <c r="F747" s="17"/>
      <c r="G747" s="17"/>
      <c r="H747" s="17"/>
      <c r="I747" s="16"/>
      <c r="J747" s="17"/>
      <c r="K747" s="17"/>
      <c r="L747" s="17"/>
      <c r="M747" s="17"/>
      <c r="N747" s="16"/>
      <c r="O747" s="17"/>
      <c r="P747" s="17"/>
      <c r="Q747" s="17"/>
      <c r="R747" s="17"/>
      <c r="S747" s="17"/>
      <c r="T747" s="17"/>
      <c r="U747" s="17"/>
      <c r="V747" s="16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</row>
    <row r="748" spans="1:163">
      <c r="A748" s="16"/>
      <c r="B748" s="17"/>
      <c r="C748" s="17"/>
      <c r="D748" s="17"/>
      <c r="E748" s="17"/>
      <c r="F748" s="17"/>
      <c r="G748" s="17"/>
      <c r="H748" s="17"/>
      <c r="I748" s="16"/>
      <c r="J748" s="17"/>
      <c r="K748" s="17"/>
      <c r="L748" s="17"/>
      <c r="M748" s="17"/>
      <c r="N748" s="16"/>
      <c r="O748" s="17"/>
      <c r="P748" s="17"/>
      <c r="Q748" s="17"/>
      <c r="R748" s="17"/>
      <c r="S748" s="17"/>
      <c r="T748" s="17"/>
      <c r="U748" s="17"/>
      <c r="V748" s="16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</row>
    <row r="749" spans="1:163">
      <c r="A749" s="16"/>
      <c r="B749" s="17"/>
      <c r="C749" s="17"/>
      <c r="D749" s="17"/>
      <c r="E749" s="17"/>
      <c r="F749" s="17"/>
      <c r="G749" s="17"/>
      <c r="H749" s="17"/>
      <c r="I749" s="16"/>
      <c r="J749" s="17"/>
      <c r="K749" s="17"/>
      <c r="L749" s="17"/>
      <c r="M749" s="17"/>
      <c r="N749" s="16"/>
      <c r="O749" s="17"/>
      <c r="P749" s="17"/>
      <c r="Q749" s="17"/>
      <c r="R749" s="17"/>
      <c r="S749" s="17"/>
      <c r="T749" s="17"/>
      <c r="U749" s="17"/>
      <c r="V749" s="16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</row>
    <row r="750" spans="1:163">
      <c r="A750" s="16"/>
      <c r="B750" s="17"/>
      <c r="C750" s="17"/>
      <c r="D750" s="17"/>
      <c r="E750" s="17"/>
      <c r="F750" s="17"/>
      <c r="G750" s="17"/>
      <c r="H750" s="17"/>
      <c r="I750" s="16"/>
      <c r="J750" s="17"/>
      <c r="K750" s="17"/>
      <c r="L750" s="17"/>
      <c r="M750" s="17"/>
      <c r="N750" s="16"/>
      <c r="O750" s="17"/>
      <c r="P750" s="17"/>
      <c r="Q750" s="17"/>
      <c r="R750" s="17"/>
      <c r="S750" s="17"/>
      <c r="T750" s="17"/>
      <c r="U750" s="17"/>
      <c r="V750" s="16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</row>
    <row r="751" spans="1:163">
      <c r="A751" s="16"/>
      <c r="B751" s="17"/>
      <c r="C751" s="17"/>
      <c r="D751" s="17"/>
      <c r="E751" s="17"/>
      <c r="F751" s="17"/>
      <c r="G751" s="17"/>
      <c r="H751" s="17"/>
      <c r="I751" s="16"/>
      <c r="J751" s="17"/>
      <c r="K751" s="17"/>
      <c r="L751" s="17"/>
      <c r="M751" s="17"/>
      <c r="N751" s="16"/>
      <c r="O751" s="17"/>
      <c r="P751" s="17"/>
      <c r="Q751" s="17"/>
      <c r="R751" s="17"/>
      <c r="S751" s="17"/>
      <c r="T751" s="17"/>
      <c r="U751" s="17"/>
      <c r="V751" s="16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</row>
    <row r="752" spans="1:163">
      <c r="A752" s="16"/>
      <c r="B752" s="17"/>
      <c r="C752" s="17"/>
      <c r="D752" s="17"/>
      <c r="E752" s="17"/>
      <c r="F752" s="17"/>
      <c r="G752" s="17"/>
      <c r="H752" s="17"/>
      <c r="I752" s="16"/>
      <c r="J752" s="17"/>
      <c r="K752" s="17"/>
      <c r="L752" s="17"/>
      <c r="M752" s="17"/>
      <c r="N752" s="16"/>
      <c r="O752" s="17"/>
      <c r="P752" s="17"/>
      <c r="Q752" s="17"/>
      <c r="R752" s="17"/>
      <c r="S752" s="17"/>
      <c r="T752" s="17"/>
      <c r="U752" s="17"/>
      <c r="V752" s="16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</row>
    <row r="753" spans="1:163">
      <c r="A753" s="16"/>
      <c r="B753" s="17"/>
      <c r="C753" s="17"/>
      <c r="D753" s="17"/>
      <c r="E753" s="17"/>
      <c r="F753" s="17"/>
      <c r="G753" s="17"/>
      <c r="H753" s="17"/>
      <c r="I753" s="16"/>
      <c r="J753" s="17"/>
      <c r="K753" s="17"/>
      <c r="L753" s="17"/>
      <c r="M753" s="17"/>
      <c r="N753" s="16"/>
      <c r="O753" s="17"/>
      <c r="P753" s="17"/>
      <c r="Q753" s="17"/>
      <c r="R753" s="17"/>
      <c r="S753" s="17"/>
      <c r="T753" s="17"/>
      <c r="U753" s="17"/>
      <c r="V753" s="16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</row>
    <row r="754" spans="1:163">
      <c r="A754" s="16"/>
      <c r="B754" s="17"/>
      <c r="C754" s="17"/>
      <c r="D754" s="17"/>
      <c r="E754" s="17"/>
      <c r="F754" s="17"/>
      <c r="G754" s="17"/>
      <c r="H754" s="17"/>
      <c r="I754" s="16"/>
      <c r="J754" s="17"/>
      <c r="K754" s="17"/>
      <c r="L754" s="17"/>
      <c r="M754" s="17"/>
      <c r="N754" s="16"/>
      <c r="O754" s="17"/>
      <c r="P754" s="17"/>
      <c r="Q754" s="17"/>
      <c r="R754" s="17"/>
      <c r="S754" s="17"/>
      <c r="T754" s="17"/>
      <c r="U754" s="17"/>
      <c r="V754" s="16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</row>
    <row r="755" spans="1:163">
      <c r="A755" s="16"/>
      <c r="B755" s="17"/>
      <c r="C755" s="17"/>
      <c r="D755" s="17"/>
      <c r="E755" s="17"/>
      <c r="F755" s="17"/>
      <c r="G755" s="17"/>
      <c r="H755" s="17"/>
      <c r="I755" s="16"/>
      <c r="J755" s="17"/>
      <c r="K755" s="17"/>
      <c r="L755" s="17"/>
      <c r="M755" s="17"/>
      <c r="N755" s="16"/>
      <c r="O755" s="17"/>
      <c r="P755" s="17"/>
      <c r="Q755" s="17"/>
      <c r="R755" s="17"/>
      <c r="S755" s="17"/>
      <c r="T755" s="17"/>
      <c r="U755" s="17"/>
      <c r="V755" s="16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</row>
    <row r="756" spans="1:163">
      <c r="A756" s="16"/>
      <c r="B756" s="17"/>
      <c r="C756" s="17"/>
      <c r="D756" s="17"/>
      <c r="E756" s="17"/>
      <c r="F756" s="17"/>
      <c r="G756" s="17"/>
      <c r="H756" s="17"/>
      <c r="I756" s="16"/>
      <c r="J756" s="17"/>
      <c r="K756" s="17"/>
      <c r="L756" s="17"/>
      <c r="M756" s="17"/>
      <c r="N756" s="16"/>
      <c r="O756" s="17"/>
      <c r="P756" s="17"/>
      <c r="Q756" s="17"/>
      <c r="R756" s="17"/>
      <c r="S756" s="17"/>
      <c r="T756" s="17"/>
      <c r="U756" s="17"/>
      <c r="V756" s="16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</row>
    <row r="757" spans="1:163">
      <c r="A757" s="16"/>
      <c r="B757" s="17"/>
      <c r="C757" s="17"/>
      <c r="D757" s="17"/>
      <c r="E757" s="17"/>
      <c r="F757" s="17"/>
      <c r="G757" s="17"/>
      <c r="H757" s="17"/>
      <c r="I757" s="16"/>
      <c r="J757" s="17"/>
      <c r="K757" s="17"/>
      <c r="L757" s="17"/>
      <c r="M757" s="17"/>
      <c r="N757" s="16"/>
      <c r="O757" s="17"/>
      <c r="P757" s="17"/>
      <c r="Q757" s="17"/>
      <c r="R757" s="17"/>
      <c r="S757" s="17"/>
      <c r="T757" s="17"/>
      <c r="U757" s="17"/>
      <c r="V757" s="16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</row>
    <row r="758" spans="1:163">
      <c r="A758" s="16"/>
      <c r="B758" s="17"/>
      <c r="C758" s="17"/>
      <c r="D758" s="17"/>
      <c r="E758" s="17"/>
      <c r="F758" s="17"/>
      <c r="G758" s="17"/>
      <c r="H758" s="17"/>
      <c r="I758" s="16"/>
      <c r="J758" s="17"/>
      <c r="K758" s="17"/>
      <c r="L758" s="17"/>
      <c r="M758" s="17"/>
      <c r="N758" s="16"/>
      <c r="O758" s="17"/>
      <c r="P758" s="17"/>
      <c r="Q758" s="17"/>
      <c r="R758" s="17"/>
      <c r="S758" s="17"/>
      <c r="T758" s="17"/>
      <c r="U758" s="17"/>
      <c r="V758" s="16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</row>
    <row r="759" spans="1:163">
      <c r="A759" s="16"/>
      <c r="B759" s="17"/>
      <c r="C759" s="17"/>
      <c r="D759" s="17"/>
      <c r="E759" s="17"/>
      <c r="F759" s="17"/>
      <c r="G759" s="17"/>
      <c r="H759" s="17"/>
      <c r="I759" s="16"/>
      <c r="J759" s="17"/>
      <c r="K759" s="17"/>
      <c r="L759" s="17"/>
      <c r="M759" s="17"/>
      <c r="N759" s="16"/>
      <c r="O759" s="17"/>
      <c r="P759" s="17"/>
      <c r="Q759" s="17"/>
      <c r="R759" s="17"/>
      <c r="S759" s="17"/>
      <c r="T759" s="17"/>
      <c r="U759" s="17"/>
      <c r="V759" s="16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</row>
    <row r="760" spans="1:163">
      <c r="A760" s="16"/>
      <c r="B760" s="17"/>
      <c r="C760" s="17"/>
      <c r="D760" s="17"/>
      <c r="E760" s="17"/>
      <c r="F760" s="17"/>
      <c r="G760" s="17"/>
      <c r="H760" s="17"/>
      <c r="I760" s="16"/>
      <c r="J760" s="17"/>
      <c r="K760" s="17"/>
      <c r="L760" s="17"/>
      <c r="M760" s="17"/>
      <c r="N760" s="16"/>
      <c r="O760" s="17"/>
      <c r="P760" s="17"/>
      <c r="Q760" s="17"/>
      <c r="R760" s="17"/>
      <c r="S760" s="17"/>
      <c r="T760" s="17"/>
      <c r="U760" s="17"/>
      <c r="V760" s="16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</row>
    <row r="761" spans="1:163">
      <c r="A761" s="16"/>
      <c r="B761" s="17"/>
      <c r="C761" s="17"/>
      <c r="D761" s="17"/>
      <c r="E761" s="17"/>
      <c r="F761" s="17"/>
      <c r="G761" s="17"/>
      <c r="H761" s="17"/>
      <c r="I761" s="16"/>
      <c r="J761" s="17"/>
      <c r="K761" s="17"/>
      <c r="L761" s="17"/>
      <c r="M761" s="17"/>
      <c r="N761" s="16"/>
      <c r="O761" s="17"/>
      <c r="P761" s="17"/>
      <c r="Q761" s="17"/>
      <c r="R761" s="17"/>
      <c r="S761" s="17"/>
      <c r="T761" s="17"/>
      <c r="U761" s="17"/>
      <c r="V761" s="16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</row>
    <row r="762" spans="1:163">
      <c r="A762" s="16"/>
      <c r="B762" s="17"/>
      <c r="C762" s="17"/>
      <c r="D762" s="17"/>
      <c r="E762" s="17"/>
      <c r="F762" s="17"/>
      <c r="G762" s="17"/>
      <c r="H762" s="17"/>
      <c r="I762" s="16"/>
      <c r="J762" s="17"/>
      <c r="K762" s="17"/>
      <c r="L762" s="17"/>
      <c r="M762" s="17"/>
      <c r="N762" s="16"/>
      <c r="O762" s="17"/>
      <c r="P762" s="17"/>
      <c r="Q762" s="17"/>
      <c r="R762" s="17"/>
      <c r="S762" s="17"/>
      <c r="T762" s="17"/>
      <c r="U762" s="17"/>
      <c r="V762" s="16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</row>
    <row r="763" spans="1:163">
      <c r="A763" s="16"/>
      <c r="B763" s="17"/>
      <c r="C763" s="17"/>
      <c r="D763" s="17"/>
      <c r="E763" s="17"/>
      <c r="F763" s="17"/>
      <c r="G763" s="17"/>
      <c r="H763" s="17"/>
      <c r="I763" s="16"/>
      <c r="J763" s="17"/>
      <c r="K763" s="17"/>
      <c r="L763" s="17"/>
      <c r="M763" s="17"/>
      <c r="N763" s="16"/>
      <c r="O763" s="17"/>
      <c r="P763" s="17"/>
      <c r="Q763" s="17"/>
      <c r="R763" s="17"/>
      <c r="S763" s="17"/>
      <c r="T763" s="17"/>
      <c r="U763" s="17"/>
      <c r="V763" s="16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</row>
    <row r="764" spans="1:163">
      <c r="A764" s="16"/>
      <c r="B764" s="17"/>
      <c r="C764" s="17"/>
      <c r="D764" s="17"/>
      <c r="E764" s="17"/>
      <c r="F764" s="17"/>
      <c r="G764" s="17"/>
      <c r="H764" s="17"/>
      <c r="I764" s="16"/>
      <c r="J764" s="17"/>
      <c r="K764" s="17"/>
      <c r="L764" s="17"/>
      <c r="M764" s="17"/>
      <c r="N764" s="16"/>
      <c r="O764" s="17"/>
      <c r="P764" s="17"/>
      <c r="Q764" s="17"/>
      <c r="R764" s="17"/>
      <c r="S764" s="17"/>
      <c r="T764" s="17"/>
      <c r="U764" s="17"/>
      <c r="V764" s="16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</row>
    <row r="765" spans="1:163">
      <c r="A765" s="16"/>
      <c r="B765" s="17"/>
      <c r="C765" s="17"/>
      <c r="D765" s="17"/>
      <c r="E765" s="17"/>
      <c r="F765" s="17"/>
      <c r="G765" s="17"/>
      <c r="H765" s="17"/>
      <c r="I765" s="16"/>
      <c r="J765" s="17"/>
      <c r="K765" s="17"/>
      <c r="L765" s="17"/>
      <c r="M765" s="17"/>
      <c r="N765" s="16"/>
      <c r="O765" s="17"/>
      <c r="P765" s="17"/>
      <c r="Q765" s="17"/>
      <c r="R765" s="17"/>
      <c r="S765" s="17"/>
      <c r="T765" s="17"/>
      <c r="U765" s="17"/>
      <c r="V765" s="16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</row>
    <row r="766" spans="1:163">
      <c r="A766" s="16"/>
      <c r="B766" s="17"/>
      <c r="C766" s="17"/>
      <c r="D766" s="17"/>
      <c r="E766" s="17"/>
      <c r="F766" s="17"/>
      <c r="G766" s="17"/>
      <c r="H766" s="17"/>
      <c r="I766" s="16"/>
      <c r="J766" s="17"/>
      <c r="K766" s="17"/>
      <c r="L766" s="17"/>
      <c r="M766" s="17"/>
      <c r="N766" s="16"/>
      <c r="O766" s="17"/>
      <c r="P766" s="17"/>
      <c r="Q766" s="17"/>
      <c r="R766" s="17"/>
      <c r="S766" s="17"/>
      <c r="T766" s="17"/>
      <c r="U766" s="17"/>
      <c r="V766" s="16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</row>
    <row r="767" spans="1:163">
      <c r="A767" s="16"/>
      <c r="B767" s="17"/>
      <c r="C767" s="17"/>
      <c r="D767" s="17"/>
      <c r="E767" s="17"/>
      <c r="F767" s="17"/>
      <c r="G767" s="17"/>
      <c r="H767" s="17"/>
      <c r="I767" s="16"/>
      <c r="J767" s="17"/>
      <c r="K767" s="17"/>
      <c r="L767" s="17"/>
      <c r="M767" s="17"/>
      <c r="N767" s="16"/>
      <c r="O767" s="17"/>
      <c r="P767" s="17"/>
      <c r="Q767" s="17"/>
      <c r="R767" s="17"/>
      <c r="S767" s="17"/>
      <c r="T767" s="17"/>
      <c r="U767" s="17"/>
      <c r="V767" s="16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</row>
    <row r="768" spans="1:163">
      <c r="A768" s="16"/>
      <c r="B768" s="17"/>
      <c r="C768" s="17"/>
      <c r="D768" s="17"/>
      <c r="E768" s="17"/>
      <c r="F768" s="17"/>
      <c r="G768" s="17"/>
      <c r="H768" s="17"/>
      <c r="I768" s="16"/>
      <c r="J768" s="17"/>
      <c r="K768" s="17"/>
      <c r="L768" s="17"/>
      <c r="M768" s="17"/>
      <c r="N768" s="16"/>
      <c r="O768" s="17"/>
      <c r="P768" s="17"/>
      <c r="Q768" s="17"/>
      <c r="R768" s="17"/>
      <c r="S768" s="17"/>
      <c r="T768" s="17"/>
      <c r="U768" s="17"/>
      <c r="V768" s="16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</row>
    <row r="769" spans="1:163">
      <c r="A769" s="16"/>
      <c r="B769" s="17"/>
      <c r="C769" s="17"/>
      <c r="D769" s="17"/>
      <c r="E769" s="17"/>
      <c r="F769" s="17"/>
      <c r="G769" s="17"/>
      <c r="H769" s="17"/>
      <c r="I769" s="16"/>
      <c r="J769" s="17"/>
      <c r="K769" s="17"/>
      <c r="L769" s="17"/>
      <c r="M769" s="17"/>
      <c r="N769" s="16"/>
      <c r="O769" s="17"/>
      <c r="P769" s="17"/>
      <c r="Q769" s="17"/>
      <c r="R769" s="17"/>
      <c r="S769" s="17"/>
      <c r="T769" s="17"/>
      <c r="U769" s="17"/>
      <c r="V769" s="16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</row>
    <row r="770" spans="1:163">
      <c r="A770" s="16"/>
      <c r="B770" s="17"/>
      <c r="C770" s="17"/>
      <c r="D770" s="17"/>
      <c r="E770" s="17"/>
      <c r="F770" s="17"/>
      <c r="G770" s="17"/>
      <c r="H770" s="17"/>
      <c r="I770" s="16"/>
      <c r="J770" s="17"/>
      <c r="K770" s="17"/>
      <c r="L770" s="17"/>
      <c r="M770" s="17"/>
      <c r="N770" s="16"/>
      <c r="O770" s="17"/>
      <c r="P770" s="17"/>
      <c r="Q770" s="17"/>
      <c r="R770" s="17"/>
      <c r="S770" s="17"/>
      <c r="T770" s="17"/>
      <c r="U770" s="17"/>
      <c r="V770" s="16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</row>
    <row r="771" spans="1:163">
      <c r="A771" s="16"/>
      <c r="B771" s="17"/>
      <c r="C771" s="17"/>
      <c r="D771" s="17"/>
      <c r="E771" s="17"/>
      <c r="F771" s="17"/>
      <c r="G771" s="17"/>
      <c r="H771" s="17"/>
      <c r="I771" s="16"/>
      <c r="J771" s="17"/>
      <c r="K771" s="17"/>
      <c r="L771" s="17"/>
      <c r="M771" s="17"/>
      <c r="N771" s="16"/>
      <c r="O771" s="17"/>
      <c r="P771" s="17"/>
      <c r="Q771" s="17"/>
      <c r="R771" s="17"/>
      <c r="S771" s="17"/>
      <c r="T771" s="17"/>
      <c r="U771" s="17"/>
      <c r="V771" s="16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</row>
    <row r="772" spans="1:163">
      <c r="A772" s="16"/>
      <c r="B772" s="17"/>
      <c r="C772" s="17"/>
      <c r="D772" s="17"/>
      <c r="E772" s="17"/>
      <c r="F772" s="17"/>
      <c r="G772" s="17"/>
      <c r="H772" s="17"/>
      <c r="I772" s="16"/>
      <c r="J772" s="17"/>
      <c r="K772" s="17"/>
      <c r="L772" s="17"/>
      <c r="M772" s="17"/>
      <c r="N772" s="16"/>
      <c r="O772" s="17"/>
      <c r="P772" s="17"/>
      <c r="Q772" s="17"/>
      <c r="R772" s="17"/>
      <c r="S772" s="17"/>
      <c r="T772" s="17"/>
      <c r="U772" s="17"/>
      <c r="V772" s="16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</row>
    <row r="773" spans="1:163">
      <c r="A773" s="16"/>
      <c r="B773" s="17"/>
      <c r="C773" s="17"/>
      <c r="D773" s="17"/>
      <c r="E773" s="17"/>
      <c r="F773" s="17"/>
      <c r="G773" s="17"/>
      <c r="H773" s="17"/>
      <c r="I773" s="16"/>
      <c r="J773" s="17"/>
      <c r="K773" s="17"/>
      <c r="L773" s="17"/>
      <c r="M773" s="17"/>
      <c r="N773" s="16"/>
      <c r="O773" s="17"/>
      <c r="P773" s="17"/>
      <c r="Q773" s="17"/>
      <c r="R773" s="17"/>
      <c r="S773" s="17"/>
      <c r="T773" s="17"/>
      <c r="U773" s="17"/>
      <c r="V773" s="16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</row>
    <row r="774" spans="1:163">
      <c r="A774" s="16"/>
      <c r="B774" s="17"/>
      <c r="C774" s="17"/>
      <c r="D774" s="17"/>
      <c r="E774" s="17"/>
      <c r="F774" s="17"/>
      <c r="G774" s="17"/>
      <c r="H774" s="17"/>
      <c r="I774" s="16"/>
      <c r="J774" s="17"/>
      <c r="K774" s="17"/>
      <c r="L774" s="17"/>
      <c r="M774" s="17"/>
      <c r="N774" s="16"/>
      <c r="O774" s="17"/>
      <c r="P774" s="17"/>
      <c r="Q774" s="17"/>
      <c r="R774" s="17"/>
      <c r="S774" s="17"/>
      <c r="T774" s="17"/>
      <c r="U774" s="17"/>
      <c r="V774" s="16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</row>
    <row r="775" spans="1:163">
      <c r="A775" s="16"/>
      <c r="B775" s="17"/>
      <c r="C775" s="17"/>
      <c r="D775" s="17"/>
      <c r="E775" s="17"/>
      <c r="F775" s="17"/>
      <c r="G775" s="17"/>
      <c r="H775" s="17"/>
      <c r="I775" s="16"/>
      <c r="J775" s="17"/>
      <c r="K775" s="17"/>
      <c r="L775" s="17"/>
      <c r="M775" s="17"/>
      <c r="N775" s="16"/>
      <c r="O775" s="17"/>
      <c r="P775" s="17"/>
      <c r="Q775" s="17"/>
      <c r="R775" s="17"/>
      <c r="S775" s="17"/>
      <c r="T775" s="17"/>
      <c r="U775" s="17"/>
      <c r="V775" s="16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</row>
    <row r="776" spans="1:163">
      <c r="A776" s="16"/>
      <c r="B776" s="17"/>
      <c r="C776" s="17"/>
      <c r="D776" s="17"/>
      <c r="E776" s="17"/>
      <c r="F776" s="17"/>
      <c r="G776" s="17"/>
      <c r="H776" s="17"/>
      <c r="I776" s="16"/>
      <c r="J776" s="17"/>
      <c r="K776" s="17"/>
      <c r="L776" s="17"/>
      <c r="M776" s="17"/>
      <c r="N776" s="16"/>
      <c r="O776" s="17"/>
      <c r="P776" s="17"/>
      <c r="Q776" s="17"/>
      <c r="R776" s="17"/>
      <c r="S776" s="17"/>
      <c r="T776" s="17"/>
      <c r="U776" s="17"/>
      <c r="V776" s="16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</row>
    <row r="777" spans="1:163">
      <c r="A777" s="16"/>
      <c r="B777" s="17"/>
      <c r="C777" s="17"/>
      <c r="D777" s="17"/>
      <c r="E777" s="17"/>
      <c r="F777" s="17"/>
      <c r="G777" s="17"/>
      <c r="H777" s="17"/>
      <c r="I777" s="16"/>
      <c r="J777" s="17"/>
      <c r="K777" s="17"/>
      <c r="L777" s="17"/>
      <c r="M777" s="17"/>
      <c r="N777" s="16"/>
      <c r="O777" s="17"/>
      <c r="P777" s="17"/>
      <c r="Q777" s="17"/>
      <c r="R777" s="17"/>
      <c r="S777" s="17"/>
      <c r="T777" s="17"/>
      <c r="U777" s="17"/>
      <c r="V777" s="16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</row>
    <row r="778" spans="1:163">
      <c r="A778" s="16"/>
      <c r="B778" s="17"/>
      <c r="C778" s="17"/>
      <c r="D778" s="17"/>
      <c r="E778" s="17"/>
      <c r="F778" s="17"/>
      <c r="G778" s="17"/>
      <c r="H778" s="17"/>
      <c r="I778" s="16"/>
      <c r="J778" s="17"/>
      <c r="K778" s="17"/>
      <c r="L778" s="17"/>
      <c r="M778" s="17"/>
      <c r="N778" s="16"/>
      <c r="O778" s="17"/>
      <c r="P778" s="17"/>
      <c r="Q778" s="17"/>
      <c r="R778" s="17"/>
      <c r="S778" s="17"/>
      <c r="T778" s="17"/>
      <c r="U778" s="17"/>
      <c r="V778" s="16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</row>
    <row r="779" spans="1:163">
      <c r="A779" s="16"/>
      <c r="B779" s="17"/>
      <c r="C779" s="17"/>
      <c r="D779" s="17"/>
      <c r="E779" s="17"/>
      <c r="F779" s="17"/>
      <c r="G779" s="17"/>
      <c r="H779" s="17"/>
      <c r="I779" s="16"/>
      <c r="J779" s="17"/>
      <c r="K779" s="17"/>
      <c r="L779" s="17"/>
      <c r="M779" s="17"/>
      <c r="N779" s="16"/>
      <c r="O779" s="17"/>
      <c r="P779" s="17"/>
      <c r="Q779" s="17"/>
      <c r="R779" s="17"/>
      <c r="S779" s="17"/>
      <c r="T779" s="17"/>
      <c r="U779" s="17"/>
      <c r="V779" s="16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</row>
    <row r="780" spans="1:163">
      <c r="A780" s="16"/>
      <c r="B780" s="17"/>
      <c r="C780" s="17"/>
      <c r="D780" s="17"/>
      <c r="E780" s="17"/>
      <c r="F780" s="17"/>
      <c r="G780" s="17"/>
      <c r="H780" s="17"/>
      <c r="I780" s="16"/>
      <c r="J780" s="17"/>
      <c r="K780" s="17"/>
      <c r="L780" s="17"/>
      <c r="M780" s="17"/>
      <c r="N780" s="16"/>
      <c r="O780" s="17"/>
      <c r="P780" s="17"/>
      <c r="Q780" s="17"/>
      <c r="R780" s="17"/>
      <c r="S780" s="17"/>
      <c r="T780" s="17"/>
      <c r="U780" s="17"/>
      <c r="V780" s="16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</row>
    <row r="781" spans="1:163">
      <c r="A781" s="16"/>
      <c r="B781" s="17"/>
      <c r="C781" s="17"/>
      <c r="D781" s="17"/>
      <c r="E781" s="17"/>
      <c r="F781" s="17"/>
      <c r="G781" s="17"/>
      <c r="H781" s="17"/>
      <c r="I781" s="16"/>
      <c r="J781" s="17"/>
      <c r="K781" s="17"/>
      <c r="L781" s="17"/>
      <c r="M781" s="17"/>
      <c r="N781" s="16"/>
      <c r="O781" s="17"/>
      <c r="P781" s="17"/>
      <c r="Q781" s="17"/>
      <c r="R781" s="17"/>
      <c r="S781" s="17"/>
      <c r="T781" s="17"/>
      <c r="U781" s="17"/>
      <c r="V781" s="16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</row>
    <row r="782" spans="1:163">
      <c r="A782" s="16"/>
      <c r="B782" s="17"/>
      <c r="C782" s="17"/>
      <c r="D782" s="17"/>
      <c r="E782" s="17"/>
      <c r="F782" s="17"/>
      <c r="G782" s="17"/>
      <c r="H782" s="17"/>
      <c r="I782" s="16"/>
      <c r="J782" s="17"/>
      <c r="K782" s="17"/>
      <c r="L782" s="17"/>
      <c r="M782" s="17"/>
      <c r="N782" s="16"/>
      <c r="O782" s="17"/>
      <c r="P782" s="17"/>
      <c r="Q782" s="17"/>
      <c r="R782" s="17"/>
      <c r="S782" s="17"/>
      <c r="T782" s="17"/>
      <c r="U782" s="17"/>
      <c r="V782" s="16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</row>
    <row r="783" spans="1:163">
      <c r="A783" s="16"/>
      <c r="B783" s="17"/>
      <c r="C783" s="17"/>
      <c r="D783" s="17"/>
      <c r="E783" s="17"/>
      <c r="F783" s="17"/>
      <c r="G783" s="17"/>
      <c r="H783" s="17"/>
      <c r="I783" s="16"/>
      <c r="J783" s="17"/>
      <c r="K783" s="17"/>
      <c r="L783" s="17"/>
      <c r="M783" s="17"/>
      <c r="N783" s="16"/>
      <c r="O783" s="17"/>
      <c r="P783" s="17"/>
      <c r="Q783" s="17"/>
      <c r="R783" s="17"/>
      <c r="S783" s="17"/>
      <c r="T783" s="17"/>
      <c r="U783" s="17"/>
      <c r="V783" s="16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</row>
    <row r="784" spans="1:163">
      <c r="A784" s="16"/>
      <c r="B784" s="17"/>
      <c r="C784" s="17"/>
      <c r="D784" s="17"/>
      <c r="E784" s="17"/>
      <c r="F784" s="17"/>
      <c r="G784" s="17"/>
      <c r="H784" s="17"/>
      <c r="I784" s="16"/>
      <c r="J784" s="17"/>
      <c r="K784" s="17"/>
      <c r="L784" s="17"/>
      <c r="M784" s="17"/>
      <c r="N784" s="16"/>
      <c r="O784" s="17"/>
      <c r="P784" s="17"/>
      <c r="Q784" s="17"/>
      <c r="R784" s="17"/>
      <c r="S784" s="17"/>
      <c r="T784" s="17"/>
      <c r="U784" s="17"/>
      <c r="V784" s="16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</row>
    <row r="785" spans="1:163">
      <c r="A785" s="16"/>
      <c r="B785" s="17"/>
      <c r="C785" s="17"/>
      <c r="D785" s="17"/>
      <c r="E785" s="17"/>
      <c r="F785" s="17"/>
      <c r="G785" s="17"/>
      <c r="H785" s="17"/>
      <c r="I785" s="16"/>
      <c r="J785" s="17"/>
      <c r="K785" s="17"/>
      <c r="L785" s="17"/>
      <c r="M785" s="17"/>
      <c r="N785" s="16"/>
      <c r="O785" s="17"/>
      <c r="P785" s="17"/>
      <c r="Q785" s="17"/>
      <c r="R785" s="17"/>
      <c r="S785" s="17"/>
      <c r="T785" s="17"/>
      <c r="U785" s="17"/>
      <c r="V785" s="16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</row>
    <row r="786" spans="1:163">
      <c r="A786" s="16"/>
      <c r="B786" s="17"/>
      <c r="C786" s="17"/>
      <c r="D786" s="17"/>
      <c r="E786" s="17"/>
      <c r="F786" s="17"/>
      <c r="G786" s="17"/>
      <c r="H786" s="17"/>
      <c r="I786" s="16"/>
      <c r="J786" s="17"/>
      <c r="K786" s="17"/>
      <c r="L786" s="17"/>
      <c r="M786" s="17"/>
      <c r="N786" s="16"/>
      <c r="O786" s="17"/>
      <c r="P786" s="17"/>
      <c r="Q786" s="17"/>
      <c r="R786" s="17"/>
      <c r="S786" s="17"/>
      <c r="T786" s="17"/>
      <c r="U786" s="17"/>
      <c r="V786" s="16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</row>
    <row r="787" spans="1:163">
      <c r="A787" s="16"/>
      <c r="B787" s="17"/>
      <c r="C787" s="17"/>
      <c r="D787" s="17"/>
      <c r="E787" s="17"/>
      <c r="F787" s="17"/>
      <c r="G787" s="17"/>
      <c r="H787" s="17"/>
      <c r="I787" s="16"/>
      <c r="J787" s="17"/>
      <c r="K787" s="17"/>
      <c r="L787" s="17"/>
      <c r="M787" s="17"/>
      <c r="N787" s="16"/>
      <c r="O787" s="17"/>
      <c r="P787" s="17"/>
      <c r="Q787" s="17"/>
      <c r="R787" s="17"/>
      <c r="S787" s="17"/>
      <c r="T787" s="17"/>
      <c r="U787" s="17"/>
      <c r="V787" s="16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</row>
    <row r="788" spans="1:163">
      <c r="A788" s="16"/>
      <c r="B788" s="17"/>
      <c r="C788" s="17"/>
      <c r="D788" s="17"/>
      <c r="E788" s="17"/>
      <c r="F788" s="17"/>
      <c r="G788" s="17"/>
      <c r="H788" s="17"/>
      <c r="I788" s="16"/>
      <c r="J788" s="17"/>
      <c r="K788" s="17"/>
      <c r="L788" s="17"/>
      <c r="M788" s="17"/>
      <c r="N788" s="16"/>
      <c r="O788" s="17"/>
      <c r="P788" s="17"/>
      <c r="Q788" s="17"/>
      <c r="R788" s="17"/>
      <c r="S788" s="17"/>
      <c r="T788" s="17"/>
      <c r="U788" s="17"/>
      <c r="V788" s="16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</row>
    <row r="789" spans="1:163">
      <c r="A789" s="16"/>
      <c r="B789" s="17"/>
      <c r="C789" s="17"/>
      <c r="D789" s="17"/>
      <c r="E789" s="17"/>
      <c r="F789" s="17"/>
      <c r="G789" s="17"/>
      <c r="H789" s="17"/>
      <c r="I789" s="16"/>
      <c r="J789" s="17"/>
      <c r="K789" s="17"/>
      <c r="L789" s="17"/>
      <c r="M789" s="17"/>
      <c r="N789" s="16"/>
      <c r="O789" s="17"/>
      <c r="P789" s="17"/>
      <c r="Q789" s="17"/>
      <c r="R789" s="17"/>
      <c r="S789" s="17"/>
      <c r="T789" s="17"/>
      <c r="U789" s="17"/>
      <c r="V789" s="16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</row>
    <row r="790" spans="1:163">
      <c r="A790" s="16"/>
      <c r="B790" s="17"/>
      <c r="C790" s="17"/>
      <c r="D790" s="17"/>
      <c r="E790" s="17"/>
      <c r="F790" s="17"/>
      <c r="G790" s="17"/>
      <c r="H790" s="17"/>
      <c r="I790" s="16"/>
      <c r="J790" s="17"/>
      <c r="K790" s="17"/>
      <c r="L790" s="17"/>
      <c r="M790" s="17"/>
      <c r="N790" s="16"/>
      <c r="O790" s="17"/>
      <c r="P790" s="17"/>
      <c r="Q790" s="17"/>
      <c r="R790" s="17"/>
      <c r="S790" s="17"/>
      <c r="T790" s="17"/>
      <c r="U790" s="17"/>
      <c r="V790" s="16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</row>
    <row r="791" spans="1:163">
      <c r="A791" s="16"/>
      <c r="B791" s="17"/>
      <c r="C791" s="17"/>
      <c r="D791" s="17"/>
      <c r="E791" s="17"/>
      <c r="F791" s="17"/>
      <c r="G791" s="17"/>
      <c r="H791" s="17"/>
      <c r="I791" s="16"/>
      <c r="J791" s="17"/>
      <c r="K791" s="17"/>
      <c r="L791" s="17"/>
      <c r="M791" s="17"/>
      <c r="N791" s="16"/>
      <c r="O791" s="17"/>
      <c r="P791" s="17"/>
      <c r="Q791" s="17"/>
      <c r="R791" s="17"/>
      <c r="S791" s="17"/>
      <c r="T791" s="17"/>
      <c r="U791" s="17"/>
      <c r="V791" s="16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</row>
  </sheetData>
  <mergeCells count="22">
    <mergeCell ref="K9:K10"/>
    <mergeCell ref="L9:L10"/>
    <mergeCell ref="I7:J8"/>
    <mergeCell ref="K7:L8"/>
    <mergeCell ref="M7:M10"/>
    <mergeCell ref="I9:I10"/>
    <mergeCell ref="J9:J10"/>
    <mergeCell ref="A1:M1"/>
    <mergeCell ref="A2:M2"/>
    <mergeCell ref="A3:M3"/>
    <mergeCell ref="A4:M4"/>
    <mergeCell ref="A5:M5"/>
    <mergeCell ref="A7:A10"/>
    <mergeCell ref="B7:B10"/>
    <mergeCell ref="C7:C10"/>
    <mergeCell ref="D7:F8"/>
    <mergeCell ref="G7:H8"/>
    <mergeCell ref="D9:D10"/>
    <mergeCell ref="E9:E10"/>
    <mergeCell ref="F9:F10"/>
    <mergeCell ref="G9:G10"/>
    <mergeCell ref="H9:H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კრებსითი</vt:lpstr>
      <vt:lpstr>ხარჯ. №1-1</vt:lpstr>
      <vt:lpstr>ხარჯ. №1-2</vt:lpstr>
      <vt:lpstr>ხარჯ. №2-1</vt:lpstr>
      <vt:lpstr>ხარჯ. №2-2</vt:lpstr>
      <vt:lpstr>კრებსითი!Print_Area</vt:lpstr>
      <vt:lpstr>'ხარჯ. №1-1'!Print_Area</vt:lpstr>
      <vt:lpstr>'ხარჯ. №1-2'!Print_Area</vt:lpstr>
      <vt:lpstr>კრებსითი!Print_Titles</vt:lpstr>
      <vt:lpstr>'ხარჯ. №1-1'!Print_Titles</vt:lpstr>
      <vt:lpstr>'ხარჯ. №1-2'!Print_Titles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2022-08-05T13:50:53Z</dcterms:modified>
</cp:coreProperties>
</file>