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 tabRatio="829" activeTab="1"/>
  </bookViews>
  <sheets>
    <sheet name="დანართი 1" sheetId="2" r:id="rId1"/>
    <sheet name="დანართი 1-2" sheetId="12" r:id="rId2"/>
  </sheets>
  <definedNames>
    <definedName name="_xlnm.Print_Area" localSheetId="1">'დანართი 1-2'!$A$1:$M$67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2" l="1"/>
  <c r="F52" i="12" l="1"/>
  <c r="F48" i="12"/>
  <c r="F38" i="12"/>
  <c r="F37" i="12"/>
  <c r="F36" i="12"/>
  <c r="F51" i="12"/>
  <c r="F46" i="12"/>
  <c r="F45" i="12"/>
  <c r="F44" i="12"/>
  <c r="F41" i="12"/>
  <c r="F14" i="12"/>
  <c r="F13" i="12"/>
  <c r="F12" i="12"/>
  <c r="F22" i="12" l="1"/>
  <c r="F23" i="12"/>
  <c r="F49" i="12"/>
  <c r="F40" i="12"/>
  <c r="F42" i="12"/>
  <c r="F18" i="12"/>
  <c r="F20" i="12"/>
  <c r="F19" i="12"/>
  <c r="F8" i="12"/>
  <c r="F21" i="12"/>
  <c r="F16" i="12" l="1"/>
  <c r="F10" i="12"/>
  <c r="F15" i="12"/>
  <c r="F9" i="12"/>
  <c r="F25" i="12"/>
  <c r="F27" i="12"/>
  <c r="F26" i="12"/>
  <c r="F24" i="12"/>
</calcChain>
</file>

<file path=xl/sharedStrings.xml><?xml version="1.0" encoding="utf-8"?>
<sst xmlns="http://schemas.openxmlformats.org/spreadsheetml/2006/main" count="140" uniqueCount="80">
  <si>
    <t>№</t>
  </si>
  <si>
    <t>საფუძველი</t>
  </si>
  <si>
    <t>სამუშაოების, რესურსების  დასახელება</t>
  </si>
  <si>
    <t>განზ.</t>
  </si>
  <si>
    <t>ნორმატიული რესურსი</t>
  </si>
  <si>
    <t>მასალა</t>
  </si>
  <si>
    <t>ხელფასი</t>
  </si>
  <si>
    <t>მანქანა მექანიზმები</t>
  </si>
  <si>
    <t>ჯამი</t>
  </si>
  <si>
    <t>ერთეული</t>
  </si>
  <si>
    <t>სულ</t>
  </si>
  <si>
    <t>ერთ. ფასი</t>
  </si>
  <si>
    <t>კაც/სთ</t>
  </si>
  <si>
    <t>ცალი</t>
  </si>
  <si>
    <t>მანქ/სთ</t>
  </si>
  <si>
    <t>შრომითი რესურსი</t>
  </si>
  <si>
    <t>სხვა მანქანები</t>
  </si>
  <si>
    <t>ლარი</t>
  </si>
  <si>
    <t>სხვა ხარჯები</t>
  </si>
  <si>
    <t>მეტრი</t>
  </si>
  <si>
    <t>1 კომპლ.</t>
  </si>
  <si>
    <t>ზედნადები ხარჯები</t>
  </si>
  <si>
    <t>გეგმიური მოგება</t>
  </si>
  <si>
    <t>III. ელ. სამონტაჟო სამუშაოები</t>
  </si>
  <si>
    <t>ნაწილი I</t>
  </si>
  <si>
    <t>მანქანები</t>
  </si>
  <si>
    <r>
      <t>სანათების შემაერთებელი 2*2,5მმ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2 </t>
    </r>
    <r>
      <rPr>
        <b/>
        <sz val="11"/>
        <color theme="1"/>
        <rFont val="Calibri"/>
        <family val="2"/>
        <charset val="204"/>
        <scheme val="minor"/>
      </rPr>
      <t xml:space="preserve">ელ. კაბელის მონტაჟი </t>
    </r>
  </si>
  <si>
    <t>8-594-1</t>
  </si>
  <si>
    <t xml:space="preserve">ჯამი </t>
  </si>
  <si>
    <t xml:space="preserve">გეგმიური მოგება </t>
  </si>
  <si>
    <t>ნაწილი II მასალა</t>
  </si>
  <si>
    <t>#</t>
  </si>
  <si>
    <t>samuSaoebis dasaxeleba</t>
  </si>
  <si>
    <t>ganz. erTeuli</t>
  </si>
  <si>
    <t>Rirebuleba lari</t>
  </si>
  <si>
    <t>I. სამშენებლო სამუშაოები</t>
  </si>
  <si>
    <t>ტ.</t>
  </si>
  <si>
    <t>გრძ.მ</t>
  </si>
  <si>
    <t>არმატურა იზოლირებული ბუნიკის მოსაწყობად დ-14 მმ.</t>
  </si>
  <si>
    <t>კაც\სთ</t>
  </si>
  <si>
    <t>ლამპიონის სამაგრების მონტაჟი ელ ბოძებზე</t>
  </si>
  <si>
    <t>ჭანჭიკი ქანჩით</t>
  </si>
  <si>
    <t>კგ.</t>
  </si>
  <si>
    <t xml:space="preserve">საღებავი ზეთოვანი ანტიკოროზიული </t>
  </si>
  <si>
    <t>8-392-1</t>
  </si>
  <si>
    <r>
      <t>ელ კაბელი სიპ 2*16 მმ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</si>
  <si>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 xml:space="preserve">გარე განათების ლამპიონების მონტაჟი </t>
  </si>
  <si>
    <t xml:space="preserve">თვით მზიდი ელ. კაბელის მონტაჟი ბოძებზე საკიდი დეტალებით </t>
  </si>
  <si>
    <t>განათების ლამპიონის სამაგრების შედუღება (კრონშტეინი)</t>
  </si>
  <si>
    <t>ს.ნ. და წ.                               9-32-12</t>
  </si>
  <si>
    <t>ს.ნ. და წ.                             33-125-1</t>
  </si>
  <si>
    <r>
      <t>მ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</si>
  <si>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t>ს.ნ. და წ.                             15-164-7</t>
  </si>
  <si>
    <t>სიპ კაბელის შემაერთებელი ჩამჭერი</t>
  </si>
  <si>
    <t>ლოკალური ხარჯთაღრიცხვა</t>
  </si>
  <si>
    <t>ზოლოვანა 40X3მმ.</t>
  </si>
  <si>
    <t>ელექტროდი შედუღების</t>
  </si>
  <si>
    <t>ფოლადის მილი დ=42 მმ, სისქით 2,5-მმ.</t>
  </si>
  <si>
    <t>ლითონის კონსტრუქციების შეღებვა ანტიკორიოზული საღებავით</t>
  </si>
  <si>
    <t>მატერიალური რესურსი</t>
  </si>
  <si>
    <t>ზედნადები ხარჯები (ხელფასიდან)</t>
  </si>
  <si>
    <t>ჯამი I+II</t>
  </si>
  <si>
    <t>კუთხოვანა 40*40*3</t>
  </si>
  <si>
    <t>დანართი 1.1</t>
  </si>
  <si>
    <r>
      <t>ელ კაბელი ალუმინის კვეთით 2*2,5 მმ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</si>
  <si>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საბაზრო</t>
  </si>
  <si>
    <t>გაუთვალისწინებელი ხარჯები</t>
  </si>
  <si>
    <t>დაგროვებითი საპენსიო გადასახადი (ხელფასიდან)</t>
  </si>
  <si>
    <t>დღგ</t>
  </si>
  <si>
    <t>სულ ჯამი</t>
  </si>
  <si>
    <t>დანართი 1-2</t>
  </si>
  <si>
    <t>დანართი #1</t>
  </si>
  <si>
    <t>8-402-2</t>
  </si>
  <si>
    <t>ლედ ქუჩის განათება 30W 85-265V</t>
  </si>
  <si>
    <t xml:space="preserve">ელ.იზოლატორი </t>
  </si>
  <si>
    <t>კოშკურა ტელესკოპური 0,35 ტ.</t>
  </si>
  <si>
    <t>%</t>
  </si>
  <si>
    <t>წყალტუბოს მუნიციპალიტეტის სოფელ გვიშტიბში გარე განათების მოწყობის სამუშაოების ხარჯთაღრიცხვა</t>
  </si>
  <si>
    <t xml:space="preserve"> სოფ. გვიშტიბში მე-10 ქუჩაზე გარე განათების სისტემის მოწყობის სამუშაოები</t>
  </si>
  <si>
    <t xml:space="preserve"> სოფ. გვიშტიბში მე-10 ქუჩაზე გარე განათების სისტემის მოწყობის სამუშაოების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</si>
</sst>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AcadNusx"/>
    </font>
    <font>
      <b/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AcadMtavr"/>
    </font>
    <font>
      <sz val="8"/>
      <color theme="1"/>
      <name val="Calibri"/>
      <family val="2"/>
      <charset val="204"/>
      <scheme val="minor"/>
    </font>
    <font>
      <b/>
      <sz val="10"/>
      <color theme="1"/>
      <name val="AcadNusx"/>
    </font>
    <font>
      <sz val="11"/>
      <color theme="1"/>
      <name val="AcadMtavr"/>
    </font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97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2" fontId="0" fillId="0" borderId="6" xfId="0" applyNumberFormat="1" applyBorder="1" applyAlignment="1">
      <alignment horizontal="right"/>
    </xf>
    <xf numFmtId="2" fontId="0" fillId="0" borderId="0" xfId="0" applyNumberFormat="1"/>
    <xf numFmtId="2" fontId="5" fillId="3" borderId="7" xfId="0" applyNumberFormat="1" applyFont="1" applyFill="1" applyBorder="1" applyAlignment="1">
      <alignment horizontal="right"/>
    </xf>
    <xf numFmtId="2" fontId="5" fillId="3" borderId="4" xfId="0" applyNumberFormat="1" applyFont="1" applyFill="1" applyBorder="1" applyAlignment="1">
      <alignment horizontal="right"/>
    </xf>
    <xf numFmtId="164" fontId="0" fillId="0" borderId="6" xfId="0" applyNumberFormat="1" applyBorder="1" applyAlignment="1">
      <alignment horizontal="right" vertical="center"/>
    </xf>
    <xf numFmtId="0" fontId="2" fillId="5" borderId="6" xfId="0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right" vertical="center"/>
    </xf>
    <xf numFmtId="2" fontId="2" fillId="5" borderId="6" xfId="0" applyNumberFormat="1" applyFont="1" applyFill="1" applyBorder="1" applyAlignment="1">
      <alignment horizontal="right"/>
    </xf>
    <xf numFmtId="9" fontId="2" fillId="5" borderId="6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right" vertical="center"/>
    </xf>
    <xf numFmtId="0" fontId="2" fillId="5" borderId="6" xfId="0" applyFont="1" applyFill="1" applyBorder="1"/>
    <xf numFmtId="0" fontId="2" fillId="0" borderId="0" xfId="0" applyFont="1"/>
    <xf numFmtId="2" fontId="5" fillId="3" borderId="9" xfId="0" applyNumberFormat="1" applyFont="1" applyFill="1" applyBorder="1" applyAlignment="1">
      <alignment horizontal="center"/>
    </xf>
    <xf numFmtId="2" fontId="5" fillId="3" borderId="10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2" fontId="0" fillId="0" borderId="6" xfId="0" applyNumberFormat="1" applyBorder="1" applyAlignment="1">
      <alignment horizontal="right" vertical="center"/>
    </xf>
    <xf numFmtId="2" fontId="2" fillId="5" borderId="6" xfId="0" applyNumberFormat="1" applyFont="1" applyFill="1" applyBorder="1" applyAlignment="1">
      <alignment horizontal="right" vertical="center"/>
    </xf>
    <xf numFmtId="0" fontId="0" fillId="5" borderId="6" xfId="0" applyFill="1" applyBorder="1" applyAlignment="1">
      <alignment horizontal="center" vertical="center"/>
    </xf>
    <xf numFmtId="0" fontId="0" fillId="5" borderId="6" xfId="0" applyFill="1" applyBorder="1"/>
    <xf numFmtId="2" fontId="0" fillId="5" borderId="6" xfId="0" applyNumberForma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/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center" vertical="center"/>
    </xf>
    <xf numFmtId="2" fontId="0" fillId="6" borderId="6" xfId="0" applyNumberFormat="1" applyFill="1" applyBorder="1" applyAlignment="1">
      <alignment horizontal="right"/>
    </xf>
    <xf numFmtId="0" fontId="2" fillId="6" borderId="6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vertical="center" wrapText="1"/>
    </xf>
    <xf numFmtId="164" fontId="2" fillId="6" borderId="6" xfId="0" applyNumberFormat="1" applyFont="1" applyFill="1" applyBorder="1" applyAlignment="1">
      <alignment horizontal="right" vertical="center"/>
    </xf>
    <xf numFmtId="0" fontId="2" fillId="6" borderId="6" xfId="0" applyFont="1" applyFill="1" applyBorder="1" applyAlignment="1">
      <alignment vertical="center"/>
    </xf>
    <xf numFmtId="2" fontId="0" fillId="6" borderId="6" xfId="0" applyNumberFormat="1" applyFill="1" applyBorder="1" applyAlignment="1">
      <alignment horizontal="right"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2" fontId="2" fillId="6" borderId="6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0" fontId="12" fillId="2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vertical="center"/>
    </xf>
    <xf numFmtId="2" fontId="2" fillId="5" borderId="6" xfId="0" applyNumberFormat="1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5" borderId="6" xfId="0" applyFont="1" applyFill="1" applyBorder="1"/>
    <xf numFmtId="2" fontId="2" fillId="5" borderId="6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2" borderId="0" xfId="0" applyFill="1"/>
    <xf numFmtId="0" fontId="0" fillId="0" borderId="0" xfId="0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165" fontId="0" fillId="0" borderId="0" xfId="0" applyNumberFormat="1"/>
    <xf numFmtId="2" fontId="7" fillId="0" borderId="6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3">
    <cellStyle name="Normal" xfId="0" builtinId="0"/>
    <cellStyle name="Normal 10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9" sqref="C9"/>
    </sheetView>
  </sheetViews>
  <sheetFormatPr defaultRowHeight="14.25" x14ac:dyDescent="0.2"/>
  <cols>
    <col min="1" max="1" width="4.42578125" style="34" customWidth="1"/>
    <col min="2" max="2" width="14.5703125" style="34" customWidth="1"/>
    <col min="3" max="3" width="74.42578125" style="34" customWidth="1"/>
    <col min="4" max="4" width="15.28515625" style="34" customWidth="1"/>
    <col min="5" max="5" width="22" style="34" customWidth="1"/>
    <col min="6" max="16384" width="9.140625" style="34"/>
  </cols>
  <sheetData>
    <row r="1" spans="1:6" ht="27.75" customHeight="1" x14ac:dyDescent="0.2">
      <c r="A1" s="82" t="s">
        <v>77</v>
      </c>
      <c r="B1" s="82"/>
      <c r="C1" s="82"/>
      <c r="D1" s="82"/>
      <c r="E1" s="82"/>
    </row>
    <row r="2" spans="1:6" ht="18" customHeight="1" x14ac:dyDescent="0.2">
      <c r="A2" s="82"/>
      <c r="B2" s="82"/>
      <c r="C2" s="82"/>
      <c r="D2" s="82"/>
      <c r="E2" s="82"/>
    </row>
    <row r="3" spans="1:6" ht="18" customHeight="1" x14ac:dyDescent="0.2">
      <c r="A3" s="83" t="s">
        <v>71</v>
      </c>
      <c r="B3" s="83"/>
      <c r="C3" s="83"/>
      <c r="D3" s="83"/>
      <c r="E3" s="83"/>
      <c r="F3" s="35"/>
    </row>
    <row r="4" spans="1:6" ht="28.5" x14ac:dyDescent="0.2">
      <c r="A4" s="36" t="s">
        <v>31</v>
      </c>
      <c r="B4" s="36"/>
      <c r="C4" s="36" t="s">
        <v>32</v>
      </c>
      <c r="D4" s="37" t="s">
        <v>33</v>
      </c>
      <c r="E4" s="37" t="s">
        <v>34</v>
      </c>
    </row>
    <row r="5" spans="1:6" x14ac:dyDescent="0.2">
      <c r="A5" s="38">
        <v>1</v>
      </c>
      <c r="B5" s="38"/>
      <c r="C5" s="38">
        <v>2</v>
      </c>
      <c r="D5" s="38">
        <v>3</v>
      </c>
      <c r="E5" s="38">
        <v>4</v>
      </c>
    </row>
    <row r="6" spans="1:6" ht="45.75" customHeight="1" x14ac:dyDescent="0.2">
      <c r="A6" s="39">
        <v>3</v>
      </c>
      <c r="B6" s="39" t="s">
        <v>63</v>
      </c>
      <c r="C6" s="78" t="s">
        <v>78</v>
      </c>
      <c r="D6" s="39" t="s">
        <v>17</v>
      </c>
      <c r="E6" s="81"/>
    </row>
    <row r="7" spans="1:6" ht="22.5" customHeight="1" x14ac:dyDescent="0.2">
      <c r="A7" s="39"/>
      <c r="B7" s="39"/>
      <c r="C7" s="37" t="s">
        <v>8</v>
      </c>
      <c r="D7" s="36"/>
      <c r="E7" s="80"/>
    </row>
    <row r="9" spans="1:6" ht="18" customHeight="1" x14ac:dyDescent="0.2">
      <c r="C9" s="40"/>
    </row>
    <row r="10" spans="1:6" ht="17.25" customHeight="1" x14ac:dyDescent="0.2">
      <c r="C10" s="40"/>
    </row>
    <row r="11" spans="1:6" ht="17.25" customHeight="1" x14ac:dyDescent="0.2">
      <c r="C11" s="82"/>
      <c r="D11" s="82"/>
      <c r="E11" s="82"/>
    </row>
  </sheetData>
  <mergeCells count="3">
    <mergeCell ref="C11:E11"/>
    <mergeCell ref="A1:E2"/>
    <mergeCell ref="A3:E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abSelected="1" topLeftCell="A37" zoomScaleNormal="100" workbookViewId="0">
      <selection activeCell="V12" sqref="V12"/>
    </sheetView>
  </sheetViews>
  <sheetFormatPr defaultRowHeight="15" x14ac:dyDescent="0.25"/>
  <cols>
    <col min="1" max="1" width="3.28515625" style="31" bestFit="1" customWidth="1"/>
    <col min="2" max="2" width="11.5703125" style="31" bestFit="1" customWidth="1"/>
    <col min="3" max="3" width="70" style="33" customWidth="1"/>
    <col min="4" max="4" width="9.7109375" style="73" customWidth="1"/>
    <col min="5" max="5" width="8.5703125" style="73" bestFit="1" customWidth="1"/>
    <col min="6" max="6" width="9.42578125" customWidth="1"/>
    <col min="7" max="7" width="8" customWidth="1"/>
    <col min="8" max="8" width="10.140625" customWidth="1"/>
    <col min="9" max="9" width="7.28515625" customWidth="1"/>
    <col min="10" max="10" width="8.85546875" customWidth="1"/>
    <col min="11" max="11" width="8.140625" customWidth="1"/>
    <col min="12" max="12" width="8.85546875" customWidth="1"/>
    <col min="13" max="13" width="9.5703125" customWidth="1"/>
    <col min="21" max="21" width="10.28515625" customWidth="1"/>
    <col min="23" max="23" width="10" customWidth="1"/>
  </cols>
  <sheetData>
    <row r="1" spans="1:23" x14ac:dyDescent="0.25">
      <c r="A1" s="82" t="s">
        <v>79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23" ht="21" customHeight="1" x14ac:dyDescent="0.25">
      <c r="A2" s="82" t="s">
        <v>54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23" ht="18" customHeight="1" x14ac:dyDescent="0.25">
      <c r="A3" s="83" t="s">
        <v>70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23" ht="47.25" customHeight="1" x14ac:dyDescent="0.25">
      <c r="A4" s="84" t="s">
        <v>0</v>
      </c>
      <c r="B4" s="95" t="s">
        <v>1</v>
      </c>
      <c r="C4" s="84" t="s">
        <v>2</v>
      </c>
      <c r="D4" s="84" t="s">
        <v>3</v>
      </c>
      <c r="E4" s="88" t="s">
        <v>4</v>
      </c>
      <c r="F4" s="89"/>
      <c r="G4" s="90" t="s">
        <v>5</v>
      </c>
      <c r="H4" s="91"/>
      <c r="I4" s="90" t="s">
        <v>6</v>
      </c>
      <c r="J4" s="91"/>
      <c r="K4" s="88" t="s">
        <v>7</v>
      </c>
      <c r="L4" s="89"/>
      <c r="M4" s="84" t="s">
        <v>8</v>
      </c>
    </row>
    <row r="5" spans="1:23" ht="30" x14ac:dyDescent="0.25">
      <c r="A5" s="85"/>
      <c r="B5" s="96"/>
      <c r="C5" s="85"/>
      <c r="D5" s="85"/>
      <c r="E5" s="1" t="s">
        <v>9</v>
      </c>
      <c r="F5" s="2" t="s">
        <v>10</v>
      </c>
      <c r="G5" s="3" t="s">
        <v>11</v>
      </c>
      <c r="H5" s="2" t="s">
        <v>8</v>
      </c>
      <c r="I5" s="3" t="s">
        <v>11</v>
      </c>
      <c r="J5" s="2" t="s">
        <v>8</v>
      </c>
      <c r="K5" s="3" t="s">
        <v>11</v>
      </c>
      <c r="L5" s="2" t="s">
        <v>8</v>
      </c>
      <c r="M5" s="85"/>
    </row>
    <row r="6" spans="1:23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</row>
    <row r="7" spans="1:23" ht="15.75" x14ac:dyDescent="0.3">
      <c r="A7" s="86" t="s">
        <v>35</v>
      </c>
      <c r="B7" s="87"/>
      <c r="C7" s="87"/>
      <c r="D7" s="87"/>
      <c r="E7" s="87"/>
      <c r="F7" s="87"/>
      <c r="G7" s="10"/>
      <c r="H7" s="10"/>
      <c r="I7" s="10"/>
      <c r="J7" s="10"/>
      <c r="K7" s="10"/>
      <c r="L7" s="10"/>
      <c r="M7" s="11"/>
      <c r="O7" s="9"/>
      <c r="Q7" s="9"/>
      <c r="S7" s="9"/>
      <c r="U7" s="9"/>
      <c r="V7" s="9"/>
      <c r="W7" s="9"/>
    </row>
    <row r="8" spans="1:23" s="77" customFormat="1" ht="22.5" x14ac:dyDescent="0.25">
      <c r="A8" s="92">
        <v>1</v>
      </c>
      <c r="B8" s="61" t="s">
        <v>49</v>
      </c>
      <c r="C8" s="45" t="s">
        <v>48</v>
      </c>
      <c r="D8" s="43" t="s">
        <v>36</v>
      </c>
      <c r="E8" s="52"/>
      <c r="F8" s="47">
        <f>(F11*2.42+F12*1.9+F13*0.94+F14*1.21)/1000</f>
        <v>8.3555999999999991E-2</v>
      </c>
      <c r="G8" s="49"/>
      <c r="H8" s="49"/>
      <c r="I8" s="49"/>
      <c r="J8" s="49"/>
      <c r="K8" s="49"/>
      <c r="L8" s="49"/>
      <c r="M8" s="49"/>
    </row>
    <row r="9" spans="1:23" s="77" customFormat="1" x14ac:dyDescent="0.25">
      <c r="A9" s="93"/>
      <c r="B9" s="53"/>
      <c r="C9" s="50" t="s">
        <v>15</v>
      </c>
      <c r="D9" s="6" t="s">
        <v>39</v>
      </c>
      <c r="E9" s="12">
        <v>53.8</v>
      </c>
      <c r="F9" s="12">
        <f>E9*F8</f>
        <v>4.4953127999999989</v>
      </c>
      <c r="G9" s="26"/>
      <c r="H9" s="26"/>
      <c r="I9" s="26"/>
      <c r="J9" s="26"/>
      <c r="K9" s="26"/>
      <c r="L9" s="26"/>
      <c r="M9" s="26"/>
    </row>
    <row r="10" spans="1:23" s="77" customFormat="1" x14ac:dyDescent="0.25">
      <c r="A10" s="93"/>
      <c r="B10" s="54"/>
      <c r="C10" s="5" t="s">
        <v>16</v>
      </c>
      <c r="D10" s="6" t="s">
        <v>17</v>
      </c>
      <c r="E10" s="12">
        <v>18.399999999999999</v>
      </c>
      <c r="F10" s="12">
        <f>E10*F8</f>
        <v>1.5374303999999996</v>
      </c>
      <c r="G10" s="26"/>
      <c r="H10" s="26"/>
      <c r="I10" s="26"/>
      <c r="J10" s="26"/>
      <c r="K10" s="26"/>
      <c r="L10" s="26"/>
      <c r="M10" s="26"/>
    </row>
    <row r="11" spans="1:23" s="77" customFormat="1" x14ac:dyDescent="0.25">
      <c r="A11" s="93"/>
      <c r="B11" s="58"/>
      <c r="C11" s="41" t="s">
        <v>57</v>
      </c>
      <c r="D11" s="6" t="s">
        <v>37</v>
      </c>
      <c r="E11" s="12"/>
      <c r="F11" s="12">
        <v>18</v>
      </c>
      <c r="G11" s="26"/>
      <c r="H11" s="26"/>
      <c r="I11" s="26"/>
      <c r="J11" s="26"/>
      <c r="K11" s="26"/>
      <c r="L11" s="26"/>
      <c r="M11" s="26"/>
      <c r="P11" s="51"/>
    </row>
    <row r="12" spans="1:23" s="77" customFormat="1" x14ac:dyDescent="0.25">
      <c r="A12" s="93"/>
      <c r="B12" s="54"/>
      <c r="C12" s="41" t="s">
        <v>62</v>
      </c>
      <c r="D12" s="6" t="s">
        <v>37</v>
      </c>
      <c r="E12" s="12"/>
      <c r="F12" s="12">
        <f>F11*0.3</f>
        <v>5.3999999999999995</v>
      </c>
      <c r="G12" s="26"/>
      <c r="H12" s="26"/>
      <c r="I12" s="26"/>
      <c r="J12" s="26"/>
      <c r="K12" s="26"/>
      <c r="L12" s="26"/>
      <c r="M12" s="26"/>
    </row>
    <row r="13" spans="1:23" s="77" customFormat="1" x14ac:dyDescent="0.25">
      <c r="A13" s="93"/>
      <c r="B13" s="54"/>
      <c r="C13" s="50" t="s">
        <v>55</v>
      </c>
      <c r="D13" s="6" t="s">
        <v>37</v>
      </c>
      <c r="E13" s="12"/>
      <c r="F13" s="12">
        <f>F11*1.5</f>
        <v>27</v>
      </c>
      <c r="G13" s="26"/>
      <c r="H13" s="26"/>
      <c r="I13" s="26"/>
      <c r="J13" s="26"/>
      <c r="K13" s="26"/>
      <c r="L13" s="26"/>
      <c r="M13" s="26"/>
    </row>
    <row r="14" spans="1:23" s="77" customFormat="1" x14ac:dyDescent="0.25">
      <c r="A14" s="93"/>
      <c r="B14" s="58"/>
      <c r="C14" s="62" t="s">
        <v>38</v>
      </c>
      <c r="D14" s="6" t="s">
        <v>37</v>
      </c>
      <c r="E14" s="12"/>
      <c r="F14" s="12">
        <f>F11*0.2</f>
        <v>3.6</v>
      </c>
      <c r="G14" s="26"/>
      <c r="H14" s="26"/>
      <c r="I14" s="26"/>
      <c r="J14" s="26"/>
      <c r="K14" s="26"/>
      <c r="L14" s="26"/>
      <c r="M14" s="26"/>
    </row>
    <row r="15" spans="1:23" s="77" customFormat="1" x14ac:dyDescent="0.25">
      <c r="A15" s="93"/>
      <c r="B15" s="58"/>
      <c r="C15" s="50" t="s">
        <v>56</v>
      </c>
      <c r="D15" s="6" t="s">
        <v>42</v>
      </c>
      <c r="E15" s="12">
        <v>24.4</v>
      </c>
      <c r="F15" s="12">
        <f>E15*F8</f>
        <v>2.0387663999999996</v>
      </c>
      <c r="G15" s="26"/>
      <c r="H15" s="26"/>
      <c r="I15" s="26"/>
      <c r="J15" s="26"/>
      <c r="K15" s="26"/>
      <c r="L15" s="26"/>
      <c r="M15" s="26"/>
    </row>
    <row r="16" spans="1:23" s="77" customFormat="1" ht="16.5" customHeight="1" x14ac:dyDescent="0.25">
      <c r="A16" s="94"/>
      <c r="B16" s="55"/>
      <c r="C16" s="41" t="s">
        <v>18</v>
      </c>
      <c r="D16" s="6" t="s">
        <v>17</v>
      </c>
      <c r="E16" s="12">
        <v>2.78</v>
      </c>
      <c r="F16" s="12">
        <f>E16*F8</f>
        <v>0.23228567999999997</v>
      </c>
      <c r="G16" s="26"/>
      <c r="H16" s="26"/>
      <c r="I16" s="26"/>
      <c r="J16" s="26"/>
      <c r="K16" s="26"/>
      <c r="L16" s="26"/>
      <c r="M16" s="26"/>
    </row>
    <row r="17" spans="1:15" s="77" customFormat="1" ht="19.5" customHeight="1" x14ac:dyDescent="0.25">
      <c r="A17" s="92">
        <v>2</v>
      </c>
      <c r="B17" s="56" t="s">
        <v>50</v>
      </c>
      <c r="C17" s="42" t="s">
        <v>40</v>
      </c>
      <c r="D17" s="43" t="s">
        <v>20</v>
      </c>
      <c r="E17" s="47"/>
      <c r="F17" s="47">
        <v>19</v>
      </c>
      <c r="G17" s="49"/>
      <c r="H17" s="49"/>
      <c r="I17" s="49"/>
      <c r="J17" s="49"/>
      <c r="K17" s="49"/>
      <c r="L17" s="49"/>
      <c r="M17" s="49"/>
    </row>
    <row r="18" spans="1:15" s="77" customFormat="1" x14ac:dyDescent="0.25">
      <c r="A18" s="93"/>
      <c r="B18" s="55"/>
      <c r="C18" s="50" t="s">
        <v>15</v>
      </c>
      <c r="D18" s="6" t="s">
        <v>39</v>
      </c>
      <c r="E18" s="12">
        <v>4.0199999999999996</v>
      </c>
      <c r="F18" s="12">
        <f>E18*F17</f>
        <v>76.38</v>
      </c>
      <c r="G18" s="26"/>
      <c r="H18" s="26"/>
      <c r="I18" s="26"/>
      <c r="J18" s="26"/>
      <c r="K18" s="26"/>
      <c r="L18" s="26"/>
      <c r="M18" s="26"/>
    </row>
    <row r="19" spans="1:15" s="77" customFormat="1" x14ac:dyDescent="0.25">
      <c r="A19" s="93"/>
      <c r="B19" s="63"/>
      <c r="C19" s="50" t="s">
        <v>75</v>
      </c>
      <c r="D19" s="6" t="s">
        <v>14</v>
      </c>
      <c r="E19" s="12">
        <v>0.94</v>
      </c>
      <c r="F19" s="12">
        <f>E19*F17</f>
        <v>17.86</v>
      </c>
      <c r="G19" s="26"/>
      <c r="H19" s="26"/>
      <c r="I19" s="26"/>
      <c r="J19" s="26"/>
      <c r="K19" s="26"/>
      <c r="L19" s="26"/>
      <c r="M19" s="26"/>
    </row>
    <row r="20" spans="1:15" s="77" customFormat="1" x14ac:dyDescent="0.25">
      <c r="A20" s="93"/>
      <c r="B20" s="55"/>
      <c r="C20" s="5" t="s">
        <v>16</v>
      </c>
      <c r="D20" s="6" t="s">
        <v>17</v>
      </c>
      <c r="E20" s="12">
        <v>0.37</v>
      </c>
      <c r="F20" s="12">
        <f>E20*F17</f>
        <v>7.03</v>
      </c>
      <c r="G20" s="26"/>
      <c r="H20" s="26"/>
      <c r="I20" s="26"/>
      <c r="J20" s="26"/>
      <c r="K20" s="26"/>
      <c r="L20" s="26"/>
      <c r="M20" s="26"/>
    </row>
    <row r="21" spans="1:15" s="77" customFormat="1" x14ac:dyDescent="0.25">
      <c r="A21" s="93"/>
      <c r="B21" s="54"/>
      <c r="C21" s="50" t="s">
        <v>41</v>
      </c>
      <c r="D21" s="6" t="s">
        <v>42</v>
      </c>
      <c r="E21" s="12">
        <v>1.01</v>
      </c>
      <c r="F21" s="12">
        <f>E21*F17</f>
        <v>19.190000000000001</v>
      </c>
      <c r="G21" s="26"/>
      <c r="H21" s="26"/>
      <c r="I21" s="26"/>
      <c r="J21" s="26"/>
      <c r="K21" s="26"/>
      <c r="L21" s="26"/>
      <c r="M21" s="26"/>
    </row>
    <row r="22" spans="1:15" s="77" customFormat="1" ht="16.5" customHeight="1" x14ac:dyDescent="0.25">
      <c r="A22" s="94"/>
      <c r="B22" s="55"/>
      <c r="C22" s="41" t="s">
        <v>18</v>
      </c>
      <c r="D22" s="6" t="s">
        <v>17</v>
      </c>
      <c r="E22" s="12">
        <v>0.34</v>
      </c>
      <c r="F22" s="12">
        <f>E22*F17</f>
        <v>6.4600000000000009</v>
      </c>
      <c r="G22" s="26"/>
      <c r="H22" s="26"/>
      <c r="I22" s="26"/>
      <c r="J22" s="26"/>
      <c r="K22" s="26"/>
      <c r="L22" s="26"/>
      <c r="M22" s="26"/>
    </row>
    <row r="23" spans="1:15" s="77" customFormat="1" ht="30" x14ac:dyDescent="0.25">
      <c r="A23" s="92">
        <v>3</v>
      </c>
      <c r="B23" s="66" t="s">
        <v>52</v>
      </c>
      <c r="C23" s="42" t="s">
        <v>58</v>
      </c>
      <c r="D23" s="43" t="s">
        <v>51</v>
      </c>
      <c r="E23" s="47"/>
      <c r="F23" s="47">
        <f>F17*0.18</f>
        <v>3.42</v>
      </c>
      <c r="G23" s="49"/>
      <c r="H23" s="49"/>
      <c r="I23" s="49"/>
      <c r="J23" s="49"/>
      <c r="K23" s="49"/>
      <c r="L23" s="49"/>
      <c r="M23" s="49"/>
    </row>
    <row r="24" spans="1:15" s="77" customFormat="1" x14ac:dyDescent="0.25">
      <c r="A24" s="93"/>
      <c r="B24" s="59"/>
      <c r="C24" s="50" t="s">
        <v>15</v>
      </c>
      <c r="D24" s="6" t="s">
        <v>39</v>
      </c>
      <c r="E24" s="12">
        <v>0.38800000000000001</v>
      </c>
      <c r="F24" s="12">
        <f>E24*F23</f>
        <v>1.3269599999999999</v>
      </c>
      <c r="G24" s="26"/>
      <c r="H24" s="26"/>
      <c r="I24" s="26"/>
      <c r="J24" s="26"/>
      <c r="K24" s="26"/>
      <c r="L24" s="26"/>
      <c r="M24" s="26"/>
    </row>
    <row r="25" spans="1:15" s="77" customFormat="1" x14ac:dyDescent="0.25">
      <c r="A25" s="93"/>
      <c r="B25" s="57"/>
      <c r="C25" s="5" t="s">
        <v>16</v>
      </c>
      <c r="D25" s="6" t="s">
        <v>17</v>
      </c>
      <c r="E25" s="12">
        <v>2.9999999999999997E-4</v>
      </c>
      <c r="F25" s="12">
        <f>E25*F23</f>
        <v>1.0259999999999998E-3</v>
      </c>
      <c r="G25" s="26"/>
      <c r="H25" s="26"/>
      <c r="I25" s="26"/>
      <c r="J25" s="26"/>
      <c r="K25" s="26"/>
      <c r="L25" s="26"/>
      <c r="M25" s="26"/>
    </row>
    <row r="26" spans="1:15" s="77" customFormat="1" x14ac:dyDescent="0.25">
      <c r="A26" s="93"/>
      <c r="B26" s="60"/>
      <c r="C26" s="50" t="s">
        <v>43</v>
      </c>
      <c r="D26" s="6" t="s">
        <v>42</v>
      </c>
      <c r="E26" s="12">
        <v>0.497</v>
      </c>
      <c r="F26" s="12">
        <f>E26*F23</f>
        <v>1.69974</v>
      </c>
      <c r="G26" s="26"/>
      <c r="H26" s="26"/>
      <c r="I26" s="26"/>
      <c r="J26" s="26"/>
      <c r="K26" s="26"/>
      <c r="L26" s="26"/>
      <c r="M26" s="26"/>
    </row>
    <row r="27" spans="1:15" s="77" customFormat="1" x14ac:dyDescent="0.25">
      <c r="A27" s="94"/>
      <c r="B27" s="60"/>
      <c r="C27" s="41" t="s">
        <v>18</v>
      </c>
      <c r="D27" s="6" t="s">
        <v>17</v>
      </c>
      <c r="E27" s="12">
        <v>1.9E-3</v>
      </c>
      <c r="F27" s="12">
        <f>E27*F23</f>
        <v>6.4979999999999994E-3</v>
      </c>
      <c r="G27" s="26"/>
      <c r="H27" s="26"/>
      <c r="I27" s="26"/>
      <c r="J27" s="26"/>
      <c r="K27" s="26"/>
      <c r="L27" s="26"/>
      <c r="M27" s="26"/>
    </row>
    <row r="28" spans="1:15" x14ac:dyDescent="0.25">
      <c r="A28" s="17"/>
      <c r="B28" s="13"/>
      <c r="C28" s="13" t="s">
        <v>8</v>
      </c>
      <c r="D28" s="13"/>
      <c r="E28" s="14"/>
      <c r="F28" s="14"/>
      <c r="G28" s="15"/>
      <c r="H28" s="15"/>
      <c r="I28" s="15"/>
      <c r="J28" s="15"/>
      <c r="K28" s="15"/>
      <c r="L28" s="15"/>
      <c r="M28" s="15"/>
      <c r="O28" s="9"/>
    </row>
    <row r="29" spans="1:15" x14ac:dyDescent="0.25">
      <c r="A29" s="17"/>
      <c r="B29" s="13"/>
      <c r="C29" s="13" t="s">
        <v>21</v>
      </c>
      <c r="D29" s="16" t="s">
        <v>76</v>
      </c>
      <c r="E29" s="14"/>
      <c r="F29" s="14"/>
      <c r="G29" s="15"/>
      <c r="H29" s="15"/>
      <c r="I29" s="15"/>
      <c r="J29" s="15"/>
      <c r="K29" s="15"/>
      <c r="L29" s="15"/>
      <c r="M29" s="15"/>
      <c r="O29" s="9"/>
    </row>
    <row r="30" spans="1:15" x14ac:dyDescent="0.25">
      <c r="A30" s="17"/>
      <c r="B30" s="13"/>
      <c r="C30" s="13" t="s">
        <v>8</v>
      </c>
      <c r="D30" s="13"/>
      <c r="E30" s="14"/>
      <c r="F30" s="14"/>
      <c r="G30" s="15"/>
      <c r="H30" s="15"/>
      <c r="I30" s="15"/>
      <c r="J30" s="15"/>
      <c r="K30" s="15"/>
      <c r="L30" s="15"/>
      <c r="M30" s="15"/>
      <c r="O30" s="9"/>
    </row>
    <row r="31" spans="1:15" x14ac:dyDescent="0.25">
      <c r="A31" s="17"/>
      <c r="B31" s="13"/>
      <c r="C31" s="13" t="s">
        <v>22</v>
      </c>
      <c r="D31" s="16" t="s">
        <v>76</v>
      </c>
      <c r="E31" s="14"/>
      <c r="F31" s="14"/>
      <c r="G31" s="15"/>
      <c r="H31" s="15"/>
      <c r="I31" s="15"/>
      <c r="J31" s="15"/>
      <c r="K31" s="15"/>
      <c r="L31" s="15"/>
      <c r="M31" s="15"/>
      <c r="O31" s="9"/>
    </row>
    <row r="32" spans="1:15" x14ac:dyDescent="0.25">
      <c r="A32" s="18"/>
      <c r="B32" s="13"/>
      <c r="C32" s="13" t="s">
        <v>8</v>
      </c>
      <c r="D32" s="16"/>
      <c r="E32" s="14"/>
      <c r="F32" s="14"/>
      <c r="G32" s="15"/>
      <c r="H32" s="15"/>
      <c r="I32" s="15"/>
      <c r="J32" s="15"/>
      <c r="K32" s="15"/>
      <c r="L32" s="15"/>
      <c r="M32" s="15"/>
      <c r="O32" s="9"/>
    </row>
    <row r="33" spans="1:23" ht="15.75" x14ac:dyDescent="0.3">
      <c r="A33" s="86" t="s">
        <v>23</v>
      </c>
      <c r="B33" s="87"/>
      <c r="C33" s="87"/>
      <c r="D33" s="87"/>
      <c r="E33" s="87"/>
      <c r="F33" s="87"/>
      <c r="G33" s="10"/>
      <c r="H33" s="10"/>
      <c r="I33" s="10"/>
      <c r="J33" s="10"/>
      <c r="K33" s="10"/>
      <c r="L33" s="10"/>
      <c r="M33" s="11"/>
      <c r="O33" s="9"/>
    </row>
    <row r="34" spans="1:23" ht="15.75" x14ac:dyDescent="0.3">
      <c r="A34" s="86" t="s">
        <v>24</v>
      </c>
      <c r="B34" s="87"/>
      <c r="C34" s="87"/>
      <c r="D34" s="87"/>
      <c r="E34" s="87"/>
      <c r="F34" s="87"/>
      <c r="G34" s="10"/>
      <c r="H34" s="10"/>
      <c r="I34" s="10"/>
      <c r="J34" s="10"/>
      <c r="K34" s="10"/>
      <c r="L34" s="10"/>
      <c r="M34" s="11"/>
      <c r="O34" s="9"/>
    </row>
    <row r="35" spans="1:23" ht="30" x14ac:dyDescent="0.25">
      <c r="A35" s="92">
        <v>4</v>
      </c>
      <c r="B35" s="43" t="s">
        <v>44</v>
      </c>
      <c r="C35" s="46" t="s">
        <v>47</v>
      </c>
      <c r="D35" s="43" t="s">
        <v>19</v>
      </c>
      <c r="E35" s="47"/>
      <c r="F35" s="47">
        <v>315</v>
      </c>
      <c r="G35" s="44"/>
      <c r="H35" s="44"/>
      <c r="I35" s="44"/>
      <c r="J35" s="44"/>
      <c r="K35" s="44"/>
      <c r="L35" s="44"/>
      <c r="M35" s="44"/>
      <c r="O35" s="9"/>
      <c r="P35" s="76"/>
    </row>
    <row r="36" spans="1:23" x14ac:dyDescent="0.25">
      <c r="A36" s="93"/>
      <c r="B36" s="2"/>
      <c r="C36" s="5" t="s">
        <v>15</v>
      </c>
      <c r="D36" s="6" t="s">
        <v>12</v>
      </c>
      <c r="E36" s="12">
        <v>0.15</v>
      </c>
      <c r="F36" s="12">
        <f>E36*F35</f>
        <v>47.25</v>
      </c>
      <c r="G36" s="8"/>
      <c r="H36" s="8"/>
      <c r="I36" s="8"/>
      <c r="J36" s="8"/>
      <c r="K36" s="8"/>
      <c r="L36" s="8"/>
      <c r="M36" s="8"/>
      <c r="O36" s="9"/>
      <c r="P36" s="76"/>
      <c r="Q36" s="9"/>
      <c r="S36" s="9"/>
      <c r="U36" s="9"/>
      <c r="W36" s="9"/>
    </row>
    <row r="37" spans="1:23" x14ac:dyDescent="0.25">
      <c r="A37" s="93"/>
      <c r="B37" s="2"/>
      <c r="C37" s="5" t="s">
        <v>25</v>
      </c>
      <c r="D37" s="6" t="s">
        <v>17</v>
      </c>
      <c r="E37" s="12">
        <v>8.0600000000000005E-2</v>
      </c>
      <c r="F37" s="12">
        <f>E37*F35</f>
        <v>25.389000000000003</v>
      </c>
      <c r="G37" s="8"/>
      <c r="H37" s="8"/>
      <c r="I37" s="8"/>
      <c r="J37" s="8"/>
      <c r="K37" s="8"/>
      <c r="L37" s="8"/>
      <c r="M37" s="8"/>
      <c r="O37" s="9"/>
      <c r="P37" s="76"/>
      <c r="Q37" s="9"/>
      <c r="S37" s="9"/>
      <c r="U37" s="9"/>
      <c r="W37" s="9"/>
    </row>
    <row r="38" spans="1:23" x14ac:dyDescent="0.25">
      <c r="A38" s="94"/>
      <c r="B38" s="2"/>
      <c r="C38" s="5" t="s">
        <v>59</v>
      </c>
      <c r="D38" s="6" t="s">
        <v>17</v>
      </c>
      <c r="E38" s="12">
        <v>0.188</v>
      </c>
      <c r="F38" s="12">
        <f>E38*F35</f>
        <v>59.22</v>
      </c>
      <c r="G38" s="8"/>
      <c r="H38" s="8"/>
      <c r="I38" s="8"/>
      <c r="J38" s="8"/>
      <c r="K38" s="8"/>
      <c r="L38" s="8"/>
      <c r="M38" s="8"/>
      <c r="O38" s="9"/>
      <c r="P38" s="76"/>
      <c r="Q38" s="9"/>
      <c r="S38" s="9"/>
      <c r="U38" s="9"/>
      <c r="W38" s="9"/>
    </row>
    <row r="39" spans="1:23" ht="17.25" x14ac:dyDescent="0.25">
      <c r="A39" s="92">
        <v>5</v>
      </c>
      <c r="B39" s="43" t="s">
        <v>72</v>
      </c>
      <c r="C39" s="46" t="s">
        <v>26</v>
      </c>
      <c r="D39" s="43" t="s">
        <v>19</v>
      </c>
      <c r="E39" s="47"/>
      <c r="F39" s="47">
        <v>29</v>
      </c>
      <c r="G39" s="44"/>
      <c r="H39" s="44"/>
      <c r="I39" s="44"/>
      <c r="J39" s="44"/>
      <c r="K39" s="44"/>
      <c r="L39" s="44"/>
      <c r="M39" s="44"/>
      <c r="O39" s="9"/>
      <c r="Q39" s="9"/>
      <c r="S39" s="9"/>
      <c r="U39" s="9"/>
      <c r="W39" s="9"/>
    </row>
    <row r="40" spans="1:23" x14ac:dyDescent="0.25">
      <c r="A40" s="93"/>
      <c r="B40" s="2"/>
      <c r="C40" s="5" t="s">
        <v>15</v>
      </c>
      <c r="D40" s="6" t="s">
        <v>12</v>
      </c>
      <c r="E40" s="12">
        <v>0.13</v>
      </c>
      <c r="F40" s="12">
        <f>E40*F39</f>
        <v>3.77</v>
      </c>
      <c r="G40" s="8"/>
      <c r="H40" s="8"/>
      <c r="I40" s="8"/>
      <c r="J40" s="8"/>
      <c r="K40" s="8"/>
      <c r="L40" s="8"/>
      <c r="M40" s="8"/>
      <c r="O40" s="9"/>
      <c r="Q40" s="9"/>
      <c r="S40" s="9"/>
      <c r="U40" s="9"/>
      <c r="W40" s="9"/>
    </row>
    <row r="41" spans="1:23" x14ac:dyDescent="0.25">
      <c r="A41" s="93"/>
      <c r="B41" s="2"/>
      <c r="C41" s="5" t="s">
        <v>25</v>
      </c>
      <c r="D41" s="6" t="s">
        <v>17</v>
      </c>
      <c r="E41" s="12">
        <v>3.7100000000000001E-2</v>
      </c>
      <c r="F41" s="12">
        <f>E41*F39</f>
        <v>1.0759000000000001</v>
      </c>
      <c r="G41" s="8"/>
      <c r="H41" s="8"/>
      <c r="I41" s="8"/>
      <c r="J41" s="8"/>
      <c r="K41" s="8"/>
      <c r="L41" s="8"/>
      <c r="M41" s="8"/>
      <c r="O41" s="9"/>
      <c r="Q41" s="9"/>
      <c r="S41" s="9"/>
      <c r="U41" s="9"/>
      <c r="W41" s="9"/>
    </row>
    <row r="42" spans="1:23" x14ac:dyDescent="0.25">
      <c r="A42" s="94"/>
      <c r="B42" s="2"/>
      <c r="C42" s="5" t="s">
        <v>59</v>
      </c>
      <c r="D42" s="6" t="s">
        <v>17</v>
      </c>
      <c r="E42" s="12">
        <v>1.44E-2</v>
      </c>
      <c r="F42" s="12">
        <f>E42*F39</f>
        <v>0.41759999999999997</v>
      </c>
      <c r="G42" s="8"/>
      <c r="H42" s="8"/>
      <c r="I42" s="8"/>
      <c r="J42" s="8"/>
      <c r="K42" s="8"/>
      <c r="L42" s="8"/>
      <c r="M42" s="8"/>
      <c r="O42" s="9"/>
      <c r="Q42" s="9"/>
      <c r="S42" s="9"/>
      <c r="U42" s="9"/>
      <c r="W42" s="9"/>
    </row>
    <row r="43" spans="1:23" x14ac:dyDescent="0.25">
      <c r="A43" s="92">
        <v>6</v>
      </c>
      <c r="B43" s="43" t="s">
        <v>27</v>
      </c>
      <c r="C43" s="48" t="s">
        <v>46</v>
      </c>
      <c r="D43" s="43" t="s">
        <v>13</v>
      </c>
      <c r="E43" s="47"/>
      <c r="F43" s="47">
        <v>19</v>
      </c>
      <c r="G43" s="44"/>
      <c r="H43" s="44"/>
      <c r="I43" s="44"/>
      <c r="J43" s="44"/>
      <c r="K43" s="44"/>
      <c r="L43" s="44"/>
      <c r="M43" s="44"/>
      <c r="O43" s="9"/>
      <c r="Q43" s="9"/>
      <c r="S43" s="9"/>
      <c r="U43" s="9"/>
      <c r="W43" s="9"/>
    </row>
    <row r="44" spans="1:23" x14ac:dyDescent="0.25">
      <c r="A44" s="93"/>
      <c r="B44" s="2"/>
      <c r="C44" s="5" t="s">
        <v>15</v>
      </c>
      <c r="D44" s="6" t="s">
        <v>12</v>
      </c>
      <c r="E44" s="12">
        <v>1.03</v>
      </c>
      <c r="F44" s="12">
        <f>E44*F43</f>
        <v>19.57</v>
      </c>
      <c r="G44" s="8"/>
      <c r="H44" s="8"/>
      <c r="I44" s="8"/>
      <c r="J44" s="8"/>
      <c r="K44" s="8"/>
      <c r="L44" s="8"/>
      <c r="M44" s="8"/>
      <c r="O44" s="9"/>
      <c r="Q44" s="9"/>
      <c r="S44" s="9"/>
      <c r="U44" s="9"/>
      <c r="W44" s="9"/>
    </row>
    <row r="45" spans="1:23" x14ac:dyDescent="0.25">
      <c r="A45" s="93"/>
      <c r="B45" s="2"/>
      <c r="C45" s="5" t="s">
        <v>25</v>
      </c>
      <c r="D45" s="6" t="s">
        <v>17</v>
      </c>
      <c r="E45" s="12">
        <v>0.58399999999999996</v>
      </c>
      <c r="F45" s="12">
        <f>E45*F43</f>
        <v>11.096</v>
      </c>
      <c r="G45" s="8"/>
      <c r="H45" s="8"/>
      <c r="I45" s="8"/>
      <c r="J45" s="8"/>
      <c r="K45" s="8"/>
      <c r="L45" s="8"/>
      <c r="M45" s="8"/>
      <c r="O45" s="9"/>
      <c r="Q45" s="9"/>
      <c r="S45" s="9"/>
      <c r="U45" s="9"/>
      <c r="W45" s="9"/>
    </row>
    <row r="46" spans="1:23" x14ac:dyDescent="0.25">
      <c r="A46" s="94"/>
      <c r="B46" s="2"/>
      <c r="C46" s="5" t="s">
        <v>59</v>
      </c>
      <c r="D46" s="6" t="s">
        <v>17</v>
      </c>
      <c r="E46" s="12">
        <v>1.62</v>
      </c>
      <c r="F46" s="12">
        <f>E46*F43</f>
        <v>30.78</v>
      </c>
      <c r="G46" s="8"/>
      <c r="H46" s="8"/>
      <c r="I46" s="8"/>
      <c r="J46" s="8"/>
      <c r="K46" s="8"/>
      <c r="L46" s="8"/>
      <c r="M46" s="8"/>
      <c r="O46" s="9"/>
      <c r="Q46" s="9"/>
      <c r="S46" s="9"/>
      <c r="U46" s="9"/>
      <c r="W46" s="9"/>
    </row>
    <row r="47" spans="1:23" ht="15.75" x14ac:dyDescent="0.3">
      <c r="A47" s="86" t="s">
        <v>30</v>
      </c>
      <c r="B47" s="87"/>
      <c r="C47" s="87"/>
      <c r="D47" s="87"/>
      <c r="E47" s="87"/>
      <c r="F47" s="87"/>
      <c r="G47" s="22"/>
      <c r="H47" s="22"/>
      <c r="I47" s="22"/>
      <c r="J47" s="22"/>
      <c r="K47" s="22"/>
      <c r="L47" s="22"/>
      <c r="M47" s="23"/>
      <c r="O47" s="9"/>
    </row>
    <row r="48" spans="1:23" ht="17.25" x14ac:dyDescent="0.25">
      <c r="A48" s="2">
        <v>1</v>
      </c>
      <c r="B48" s="24" t="s">
        <v>65</v>
      </c>
      <c r="C48" s="25" t="s">
        <v>45</v>
      </c>
      <c r="D48" s="2" t="s">
        <v>19</v>
      </c>
      <c r="E48" s="7"/>
      <c r="F48" s="65">
        <f>F35</f>
        <v>315</v>
      </c>
      <c r="G48" s="26"/>
      <c r="H48" s="26"/>
      <c r="I48" s="26"/>
      <c r="J48" s="26"/>
      <c r="K48" s="26"/>
      <c r="L48" s="26"/>
      <c r="M48" s="26"/>
      <c r="O48" s="9"/>
      <c r="Q48" s="9"/>
      <c r="S48" s="9"/>
      <c r="U48" s="9"/>
    </row>
    <row r="49" spans="1:21" ht="17.25" x14ac:dyDescent="0.25">
      <c r="A49" s="2">
        <v>2</v>
      </c>
      <c r="B49" s="24" t="s">
        <v>65</v>
      </c>
      <c r="C49" s="25" t="s">
        <v>64</v>
      </c>
      <c r="D49" s="2" t="s">
        <v>19</v>
      </c>
      <c r="E49" s="7"/>
      <c r="F49" s="64">
        <f>F39</f>
        <v>29</v>
      </c>
      <c r="G49" s="26"/>
      <c r="H49" s="26"/>
      <c r="I49" s="26"/>
      <c r="J49" s="26"/>
      <c r="K49" s="26"/>
      <c r="L49" s="26"/>
      <c r="M49" s="26"/>
      <c r="O49" s="9"/>
      <c r="Q49" s="9"/>
      <c r="S49" s="9"/>
      <c r="U49" s="9"/>
    </row>
    <row r="50" spans="1:21" x14ac:dyDescent="0.25">
      <c r="A50" s="2">
        <v>3</v>
      </c>
      <c r="B50" s="24" t="s">
        <v>65</v>
      </c>
      <c r="C50" s="25" t="s">
        <v>74</v>
      </c>
      <c r="D50" s="2" t="s">
        <v>13</v>
      </c>
      <c r="E50" s="7"/>
      <c r="F50" s="64">
        <f>F43</f>
        <v>19</v>
      </c>
      <c r="G50" s="26"/>
      <c r="H50" s="26"/>
      <c r="I50" s="26"/>
      <c r="J50" s="26"/>
      <c r="K50" s="26"/>
      <c r="L50" s="26"/>
      <c r="M50" s="26"/>
      <c r="O50" s="9"/>
      <c r="Q50" s="9"/>
      <c r="S50" s="9"/>
      <c r="U50" s="9"/>
    </row>
    <row r="51" spans="1:21" x14ac:dyDescent="0.25">
      <c r="A51" s="2">
        <v>4</v>
      </c>
      <c r="B51" s="24" t="s">
        <v>65</v>
      </c>
      <c r="C51" s="25" t="s">
        <v>53</v>
      </c>
      <c r="D51" s="2" t="s">
        <v>13</v>
      </c>
      <c r="E51" s="7"/>
      <c r="F51" s="64">
        <f>F43*2</f>
        <v>38</v>
      </c>
      <c r="G51" s="26"/>
      <c r="H51" s="26"/>
      <c r="I51" s="26"/>
      <c r="J51" s="26"/>
      <c r="K51" s="26"/>
      <c r="L51" s="26"/>
      <c r="M51" s="26"/>
      <c r="O51" s="9"/>
      <c r="Q51" s="9"/>
      <c r="S51" s="9"/>
      <c r="U51" s="9"/>
    </row>
    <row r="52" spans="1:21" x14ac:dyDescent="0.25">
      <c r="A52" s="2">
        <v>5</v>
      </c>
      <c r="B52" s="24" t="s">
        <v>65</v>
      </c>
      <c r="C52" s="25" t="s">
        <v>73</v>
      </c>
      <c r="D52" s="2" t="s">
        <v>13</v>
      </c>
      <c r="E52" s="7"/>
      <c r="F52" s="64">
        <f>F43</f>
        <v>19</v>
      </c>
      <c r="G52" s="26"/>
      <c r="H52" s="26"/>
      <c r="I52" s="26"/>
      <c r="J52" s="26"/>
      <c r="K52" s="26"/>
      <c r="L52" s="26"/>
      <c r="M52" s="26"/>
      <c r="O52" s="9"/>
      <c r="Q52" s="9"/>
      <c r="S52" s="9"/>
      <c r="U52" s="9"/>
    </row>
    <row r="53" spans="1:21" x14ac:dyDescent="0.25">
      <c r="A53" s="13"/>
      <c r="B53" s="13"/>
      <c r="C53" s="13" t="s">
        <v>8</v>
      </c>
      <c r="D53" s="13"/>
      <c r="E53" s="19"/>
      <c r="F53" s="19"/>
      <c r="G53" s="27"/>
      <c r="H53" s="27"/>
      <c r="I53" s="27"/>
      <c r="J53" s="27"/>
      <c r="K53" s="27"/>
      <c r="L53" s="27"/>
      <c r="M53" s="27"/>
      <c r="U53" s="9"/>
    </row>
    <row r="54" spans="1:21" s="21" customFormat="1" x14ac:dyDescent="0.25">
      <c r="A54" s="13"/>
      <c r="B54" s="13"/>
      <c r="C54" s="13" t="s">
        <v>60</v>
      </c>
      <c r="D54" s="16" t="s">
        <v>76</v>
      </c>
      <c r="E54" s="13"/>
      <c r="F54" s="20"/>
      <c r="G54" s="15"/>
      <c r="H54" s="15"/>
      <c r="I54" s="15"/>
      <c r="J54" s="15"/>
      <c r="K54" s="15"/>
      <c r="L54" s="15"/>
      <c r="M54" s="15"/>
      <c r="N54"/>
      <c r="O54" s="9"/>
    </row>
    <row r="55" spans="1:21" s="21" customFormat="1" x14ac:dyDescent="0.25">
      <c r="A55" s="13"/>
      <c r="B55" s="13"/>
      <c r="C55" s="13" t="s">
        <v>8</v>
      </c>
      <c r="D55" s="13"/>
      <c r="E55" s="13"/>
      <c r="F55" s="20"/>
      <c r="G55" s="15"/>
      <c r="H55" s="15"/>
      <c r="I55" s="15"/>
      <c r="J55" s="15"/>
      <c r="K55" s="15"/>
      <c r="L55" s="15"/>
      <c r="M55" s="15"/>
      <c r="N55"/>
      <c r="O55" s="9"/>
    </row>
    <row r="56" spans="1:21" s="21" customFormat="1" x14ac:dyDescent="0.25">
      <c r="A56" s="13"/>
      <c r="B56" s="13"/>
      <c r="C56" s="13" t="s">
        <v>29</v>
      </c>
      <c r="D56" s="16" t="s">
        <v>76</v>
      </c>
      <c r="E56" s="13"/>
      <c r="F56" s="20"/>
      <c r="G56" s="15"/>
      <c r="H56" s="15"/>
      <c r="I56" s="15"/>
      <c r="J56" s="15"/>
      <c r="K56" s="15"/>
      <c r="L56" s="15"/>
      <c r="M56" s="15"/>
      <c r="N56"/>
      <c r="O56" s="9"/>
    </row>
    <row r="57" spans="1:21" s="21" customFormat="1" x14ac:dyDescent="0.25">
      <c r="A57" s="13"/>
      <c r="B57" s="13"/>
      <c r="C57" s="13" t="s">
        <v>28</v>
      </c>
      <c r="D57" s="13"/>
      <c r="E57" s="13"/>
      <c r="F57" s="20"/>
      <c r="G57" s="15"/>
      <c r="H57" s="15"/>
      <c r="I57" s="15"/>
      <c r="J57" s="15"/>
      <c r="K57" s="15"/>
      <c r="L57" s="15"/>
      <c r="M57" s="15"/>
      <c r="N57"/>
      <c r="O57" s="9"/>
    </row>
    <row r="58" spans="1:21" x14ac:dyDescent="0.25">
      <c r="A58" s="13"/>
      <c r="B58" s="13"/>
      <c r="C58" s="13" t="s">
        <v>61</v>
      </c>
      <c r="D58" s="28"/>
      <c r="E58" s="28"/>
      <c r="F58" s="29"/>
      <c r="G58" s="30"/>
      <c r="H58" s="27"/>
      <c r="I58" s="27"/>
      <c r="J58" s="27"/>
      <c r="K58" s="27"/>
      <c r="L58" s="27"/>
      <c r="M58" s="27"/>
    </row>
    <row r="59" spans="1:21" x14ac:dyDescent="0.25">
      <c r="A59" s="13"/>
      <c r="B59" s="13"/>
      <c r="C59" s="13" t="s">
        <v>66</v>
      </c>
      <c r="D59" s="16">
        <v>0.05</v>
      </c>
      <c r="E59" s="69"/>
      <c r="F59" s="70"/>
      <c r="G59" s="70"/>
      <c r="H59" s="20"/>
      <c r="I59" s="20"/>
      <c r="J59" s="20"/>
      <c r="K59" s="20"/>
      <c r="L59" s="20"/>
      <c r="M59" s="20"/>
    </row>
    <row r="60" spans="1:21" x14ac:dyDescent="0.25">
      <c r="A60" s="13"/>
      <c r="B60" s="13"/>
      <c r="C60" s="13" t="s">
        <v>8</v>
      </c>
      <c r="D60" s="13"/>
      <c r="E60" s="69"/>
      <c r="F60" s="70"/>
      <c r="G60" s="70"/>
      <c r="H60" s="68"/>
      <c r="I60" s="20"/>
      <c r="J60" s="68"/>
      <c r="K60" s="20"/>
      <c r="L60" s="68"/>
      <c r="M60" s="68"/>
    </row>
    <row r="61" spans="1:21" x14ac:dyDescent="0.25">
      <c r="A61" s="13"/>
      <c r="B61" s="13"/>
      <c r="C61" s="13" t="s">
        <v>67</v>
      </c>
      <c r="D61" s="16">
        <v>0.02</v>
      </c>
      <c r="E61" s="69"/>
      <c r="F61" s="70"/>
      <c r="G61" s="70"/>
      <c r="H61" s="20"/>
      <c r="I61" s="20"/>
      <c r="J61" s="20"/>
      <c r="K61" s="20"/>
      <c r="L61" s="20"/>
      <c r="M61" s="20"/>
    </row>
    <row r="62" spans="1:21" x14ac:dyDescent="0.25">
      <c r="A62" s="13"/>
      <c r="B62" s="13"/>
      <c r="C62" s="13" t="s">
        <v>8</v>
      </c>
      <c r="D62" s="67"/>
      <c r="E62" s="67"/>
      <c r="F62" s="67"/>
      <c r="G62" s="67"/>
      <c r="H62" s="67"/>
      <c r="I62" s="67"/>
      <c r="J62" s="71"/>
      <c r="K62" s="67"/>
      <c r="L62" s="71"/>
      <c r="M62" s="68"/>
    </row>
    <row r="63" spans="1:21" x14ac:dyDescent="0.25">
      <c r="A63" s="13"/>
      <c r="B63" s="13"/>
      <c r="C63" s="74" t="s">
        <v>68</v>
      </c>
      <c r="D63" s="16">
        <v>0.18</v>
      </c>
      <c r="E63" s="69"/>
      <c r="F63" s="70"/>
      <c r="G63" s="70"/>
      <c r="H63" s="20"/>
      <c r="I63" s="20"/>
      <c r="J63" s="20"/>
      <c r="K63" s="20"/>
      <c r="L63" s="20"/>
      <c r="M63" s="20"/>
    </row>
    <row r="64" spans="1:21" x14ac:dyDescent="0.25">
      <c r="A64" s="13"/>
      <c r="B64" s="13"/>
      <c r="C64" s="13" t="s">
        <v>69</v>
      </c>
      <c r="D64" s="13"/>
      <c r="E64" s="69"/>
      <c r="F64" s="70"/>
      <c r="G64" s="70"/>
      <c r="H64" s="20"/>
      <c r="I64" s="20"/>
      <c r="J64" s="68"/>
      <c r="K64" s="20"/>
      <c r="L64" s="68"/>
      <c r="M64" s="68"/>
    </row>
    <row r="65" spans="3:15" x14ac:dyDescent="0.25">
      <c r="C65" s="72"/>
    </row>
    <row r="66" spans="3:15" x14ac:dyDescent="0.25">
      <c r="C66" s="40"/>
      <c r="O66" s="79"/>
    </row>
    <row r="67" spans="3:15" x14ac:dyDescent="0.25">
      <c r="C67" s="82"/>
      <c r="D67" s="82"/>
      <c r="E67" s="82"/>
      <c r="F67" s="82"/>
      <c r="G67" s="82"/>
      <c r="H67" s="82"/>
      <c r="I67" s="82"/>
      <c r="J67" s="82"/>
      <c r="K67" s="82"/>
      <c r="L67" s="82"/>
    </row>
    <row r="68" spans="3:15" x14ac:dyDescent="0.25">
      <c r="C68" s="75"/>
    </row>
    <row r="69" spans="3:15" x14ac:dyDescent="0.25">
      <c r="C69" s="32"/>
    </row>
  </sheetData>
  <mergeCells count="23">
    <mergeCell ref="A8:A16"/>
    <mergeCell ref="A17:A22"/>
    <mergeCell ref="A23:A27"/>
    <mergeCell ref="A33:F33"/>
    <mergeCell ref="A4:A5"/>
    <mergeCell ref="B4:B5"/>
    <mergeCell ref="C4:C5"/>
    <mergeCell ref="D4:D5"/>
    <mergeCell ref="C67:L67"/>
    <mergeCell ref="A34:F34"/>
    <mergeCell ref="A39:A42"/>
    <mergeCell ref="A43:A46"/>
    <mergeCell ref="A47:F47"/>
    <mergeCell ref="A35:A38"/>
    <mergeCell ref="A1:M1"/>
    <mergeCell ref="M4:M5"/>
    <mergeCell ref="A7:F7"/>
    <mergeCell ref="E4:F4"/>
    <mergeCell ref="G4:H4"/>
    <mergeCell ref="A3:M3"/>
    <mergeCell ref="I4:J4"/>
    <mergeCell ref="K4:L4"/>
    <mergeCell ref="A2:M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დანართი 1</vt:lpstr>
      <vt:lpstr>დანართი 1-2</vt:lpstr>
      <vt:lpstr>'დანართი 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2022-07-27T05:16:21Z</dcterms:modified>
</cp:coreProperties>
</file>