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740" windowHeight="12075" tabRatio="916" activeTab="0"/>
  </bookViews>
  <sheets>
    <sheet name="ლრ.ხ #5" sheetId="1" r:id="rId1"/>
  </sheets>
  <definedNames/>
  <calcPr fullCalcOnLoad="1"/>
</workbook>
</file>

<file path=xl/sharedStrings.xml><?xml version="1.0" encoding="utf-8"?>
<sst xmlns="http://schemas.openxmlformats.org/spreadsheetml/2006/main" count="248" uniqueCount="138">
  <si>
    <t>Rirebuleba (lari)</t>
  </si>
  <si>
    <t>srf</t>
  </si>
  <si>
    <t>kac.sT</t>
  </si>
  <si>
    <t>ganzomilebis erTeuli</t>
  </si>
  <si>
    <t>#</t>
  </si>
  <si>
    <t>safuZveli</t>
  </si>
  <si>
    <t>samuSaoTa dasaxeleba</t>
  </si>
  <si>
    <t>raodenoba</t>
  </si>
  <si>
    <t>ganz. erTeulze</t>
  </si>
  <si>
    <t>saproeqto monacemze</t>
  </si>
  <si>
    <t>1</t>
  </si>
  <si>
    <t>kubm</t>
  </si>
  <si>
    <t>lari</t>
  </si>
  <si>
    <t>j a m i</t>
  </si>
  <si>
    <t xml:space="preserve"> sxvadasxva masalebi</t>
  </si>
  <si>
    <t>samSeneblo samuSaoebi</t>
  </si>
  <si>
    <t xml:space="preserve"> sxva masala</t>
  </si>
  <si>
    <t>saxarjTaRricxvo mogeba</t>
  </si>
  <si>
    <t>tona</t>
  </si>
  <si>
    <t>kv.m</t>
  </si>
  <si>
    <t>7</t>
  </si>
  <si>
    <t>kvm</t>
  </si>
  <si>
    <t>kg</t>
  </si>
  <si>
    <t>11</t>
  </si>
  <si>
    <t xml:space="preserve"> xaraCos xis detalebi</t>
  </si>
  <si>
    <t xml:space="preserve"> fenilis fari</t>
  </si>
  <si>
    <t>kac/sT</t>
  </si>
  <si>
    <t xml:space="preserve">j a m i </t>
  </si>
  <si>
    <t xml:space="preserve">SromiTi resursebi </t>
  </si>
  <si>
    <t xml:space="preserve"> SromiTi danaxarji </t>
  </si>
  <si>
    <t xml:space="preserve"> manqanebi </t>
  </si>
  <si>
    <t xml:space="preserve"> SromiTi danaxarji</t>
  </si>
  <si>
    <t xml:space="preserve"> manqanebi</t>
  </si>
  <si>
    <t>kv.m.</t>
  </si>
  <si>
    <t xml:space="preserve">SromiTi danaxarji </t>
  </si>
  <si>
    <t xml:space="preserve"> zednadebi xarjebi </t>
  </si>
  <si>
    <t>alifa</t>
  </si>
  <si>
    <t>satransporto xarjebi</t>
  </si>
  <si>
    <t xml:space="preserve"> saRebavi antikoroziuli gamxsneliT</t>
  </si>
  <si>
    <t>e.n. da g.      $1-22-1</t>
  </si>
  <si>
    <t xml:space="preserve">samSeneblo nagavis avtoTviTmclelze xeliT datvirTva </t>
  </si>
  <si>
    <t xml:space="preserve"> srf</t>
  </si>
  <si>
    <t>samSeneblo nagavis gatana 5 km manZilze</t>
  </si>
  <si>
    <t>daSliTi samuSaoebi</t>
  </si>
  <si>
    <t>jami (daSliTi samuSaoebi)</t>
  </si>
  <si>
    <t xml:space="preserve"> xaraCos liTonis detalebi</t>
  </si>
  <si>
    <t>.1.9-57</t>
  </si>
  <si>
    <t>4.2-104</t>
  </si>
  <si>
    <t>4.2-75</t>
  </si>
  <si>
    <t>gruntis gamxsneli</t>
  </si>
  <si>
    <t>sn da w  IV-2-82 t-2 cx.15-156-3-s misadagebiT</t>
  </si>
  <si>
    <t xml:space="preserve">srf </t>
  </si>
  <si>
    <t>dekoratiuli cementi</t>
  </si>
  <si>
    <t xml:space="preserve">qviSa Cveulebrivi an  feradi                 </t>
  </si>
  <si>
    <t xml:space="preserve"> sxvadasxva masalebi (pigmenti da sxva)</t>
  </si>
  <si>
    <t>4.1-233</t>
  </si>
  <si>
    <t>4.1-211</t>
  </si>
  <si>
    <t>ლარი</t>
  </si>
  <si>
    <t>საბაზრო</t>
  </si>
  <si>
    <t>12</t>
  </si>
  <si>
    <t xml:space="preserve">grunti </t>
  </si>
  <si>
    <t>13</t>
  </si>
  <si>
    <t>skolis Senoba</t>
  </si>
  <si>
    <t>14 - 5</t>
  </si>
  <si>
    <t>ფასადი</t>
  </si>
  <si>
    <r>
      <t xml:space="preserve">sn da w  </t>
    </r>
    <r>
      <rPr>
        <b/>
        <sz val="9"/>
        <rFont val="LitMtavrPS"/>
        <family val="0"/>
      </rPr>
      <t>IV</t>
    </r>
    <r>
      <rPr>
        <b/>
        <sz val="9"/>
        <rFont val="LitNusx"/>
        <family val="2"/>
      </rPr>
      <t>-2-82 t-2 cx.13-15-8</t>
    </r>
  </si>
  <si>
    <t xml:space="preserve">                                                                                                            </t>
  </si>
  <si>
    <r>
      <t xml:space="preserve">sn da w  </t>
    </r>
    <r>
      <rPr>
        <b/>
        <sz val="9"/>
        <rFont val="LitMtavrPS"/>
        <family val="0"/>
      </rPr>
      <t>IV</t>
    </r>
    <r>
      <rPr>
        <b/>
        <sz val="9"/>
        <rFont val="LitNusx"/>
        <family val="2"/>
      </rPr>
      <t xml:space="preserve">-2-82 t-2 cx.15-164-8 </t>
    </r>
  </si>
  <si>
    <t>4.2-14</t>
  </si>
  <si>
    <t>sn da w  IV-2-82 t-2 cx.8-22-2</t>
  </si>
  <si>
    <r>
      <t xml:space="preserve"> </t>
    </r>
    <r>
      <rPr>
        <b/>
        <sz val="8"/>
        <rFont val="LitNusx"/>
        <family val="0"/>
      </rPr>
      <t>ფასადის</t>
    </r>
    <r>
      <rPr>
        <b/>
        <sz val="10"/>
        <rFont val="LitNusx"/>
        <family val="0"/>
      </rPr>
      <t xml:space="preserve"> sareabilitacio samuSaoebisaTvis Senobis fasadze inventaruli xaraCos dayeneba da daSla </t>
    </r>
  </si>
  <si>
    <t xml:space="preserve"> kvm vert.pr</t>
  </si>
  <si>
    <t>5-8</t>
  </si>
  <si>
    <t>5-144</t>
  </si>
  <si>
    <r>
      <t xml:space="preserve">jami </t>
    </r>
    <r>
      <rPr>
        <b/>
        <sz val="8"/>
        <rFont val="LitNusx"/>
        <family val="0"/>
      </rPr>
      <t>(ფასადი)</t>
    </r>
  </si>
  <si>
    <t xml:space="preserve">sxva manqanebi </t>
  </si>
  <si>
    <t>მთლიანი ჯამი</t>
  </si>
  <si>
    <t xml:space="preserve">gauTvaliswinebeli xarjebi </t>
  </si>
  <si>
    <t>dRg</t>
  </si>
  <si>
    <r>
      <t xml:space="preserve">sn da w </t>
    </r>
    <r>
      <rPr>
        <b/>
        <sz val="9"/>
        <rFont val="LitMtavrPS"/>
        <family val="0"/>
      </rPr>
      <t>IV-</t>
    </r>
    <r>
      <rPr>
        <b/>
        <sz val="9"/>
        <rFont val="LitNusx"/>
        <family val="2"/>
      </rPr>
      <t>2-82 t-2 cx.15-169-2</t>
    </r>
  </si>
  <si>
    <t>4.2-53</t>
  </si>
  <si>
    <t>4.2-49-misad</t>
  </si>
  <si>
    <t>gare dafarvis wyalmedegi saRebavi 8.0/1.3=6.15 lari</t>
  </si>
  <si>
    <t>sn da w  IV-2-82 t-2 cx.15-168-8</t>
  </si>
  <si>
    <t>წებო-ცემენტი</t>
  </si>
  <si>
    <r>
      <t xml:space="preserve"> liTonis </t>
    </r>
    <r>
      <rPr>
        <b/>
        <sz val="8"/>
        <rFont val="LitNusx"/>
        <family val="0"/>
      </rPr>
      <t>ელემენტების</t>
    </r>
    <r>
      <rPr>
        <b/>
        <sz val="10"/>
        <rFont val="LitNusx"/>
        <family val="2"/>
      </rPr>
      <t xml:space="preserve"> SeRebva antikoroziuli saRebaviT 2 jer.</t>
    </r>
  </si>
  <si>
    <t xml:space="preserve">sn da w  IV-2-82 t-2 cx.11-30-5 </t>
  </si>
  <si>
    <t xml:space="preserve"> kv.m</t>
  </si>
  <si>
    <t>4.1-275</t>
  </si>
  <si>
    <t>daburCatebuli bazaltis  fila sisqiT 3.0 sm</t>
  </si>
  <si>
    <t>4.2 - 116</t>
  </si>
  <si>
    <t>webo pva</t>
  </si>
  <si>
    <t>4.1-206</t>
  </si>
  <si>
    <t>yinva-gamZle webo-cementi</t>
  </si>
  <si>
    <t>წინაფრა და კიბე</t>
  </si>
  <si>
    <r>
      <rPr>
        <b/>
        <sz val="10"/>
        <rFont val="LitNusx"/>
        <family val="2"/>
      </rPr>
      <t xml:space="preserve">liTonis </t>
    </r>
    <r>
      <rPr>
        <b/>
        <sz val="8"/>
        <rFont val="LitNusx"/>
        <family val="0"/>
      </rPr>
      <t>ელემენტების</t>
    </r>
    <r>
      <rPr>
        <b/>
        <sz val="10"/>
        <rFont val="LitNusx"/>
        <family val="2"/>
      </rPr>
      <t xml:space="preserve"> gawmenda da dagruntva</t>
    </r>
  </si>
  <si>
    <t>arsebuli kibeebis baqnebis, safexurebis (SublebiT) mopirkeTeba 3.0 sm sisqis daburCatebuli bazaltis filebiT yinvagamZle webo-cementze</t>
  </si>
  <si>
    <t>srf-daSla</t>
  </si>
  <si>
    <t>sn da w  IV-2-82 t-8  cx.46-29-1</t>
  </si>
  <si>
    <t xml:space="preserve"> SromiTi danaxarji (0.289+0.472+0.611)/3</t>
  </si>
  <si>
    <t xml:space="preserve"> manqanebi (0.0625+0.0301+0.293)/3</t>
  </si>
  <si>
    <t>sn da w  IV-2-82 t-8  cx.46-30-1</t>
  </si>
  <si>
    <t xml:space="preserve">გარე კიბიდან არსებული მოპირკეთების აყრა </t>
  </si>
  <si>
    <t xml:space="preserve">cementis mWimis ayra </t>
  </si>
  <si>
    <t xml:space="preserve"> ფასადის კედლების, სახურავქვეშა კარნიზის და ზეძირკველის  გვერდების შეფითხვნა-შელესვა წებო-ცემენტით</t>
  </si>
  <si>
    <r>
      <rPr>
        <b/>
        <sz val="11"/>
        <rFont val="Geo_Lit"/>
        <family val="2"/>
      </rPr>
      <t>ВЗЕР</t>
    </r>
    <r>
      <rPr>
        <b/>
        <sz val="9"/>
        <rFont val="Geo_Lit"/>
        <family val="2"/>
      </rPr>
      <t xml:space="preserve"> </t>
    </r>
    <r>
      <rPr>
        <b/>
        <sz val="9"/>
        <rFont val="LitNusx"/>
        <family val="0"/>
      </rPr>
      <t xml:space="preserve">88-14 gafaseba 14-803 Sifri 75-6  </t>
    </r>
  </si>
  <si>
    <r>
      <t xml:space="preserve">jami </t>
    </r>
    <r>
      <rPr>
        <b/>
        <sz val="8"/>
        <rFont val="LitNusx"/>
        <family val="0"/>
      </rPr>
      <t>(წინაფრა და კიბე)</t>
    </r>
  </si>
  <si>
    <r>
      <t xml:space="preserve">SenobaTa gare zedapirebis arsebuli saRebavis Camofxeka </t>
    </r>
    <r>
      <rPr>
        <b/>
        <sz val="8"/>
        <rFont val="LitNusx"/>
        <family val="0"/>
      </rPr>
      <t>მთლიან ფართზე</t>
    </r>
  </si>
  <si>
    <r>
      <rPr>
        <b/>
        <sz val="9"/>
        <rFont val="LitNusx"/>
        <family val="0"/>
      </rPr>
      <t>ზეძირკველის</t>
    </r>
    <r>
      <rPr>
        <b/>
        <sz val="10"/>
        <rFont val="LitNusx"/>
        <family val="0"/>
      </rPr>
      <t xml:space="preserve"> zedapirebis</t>
    </r>
    <r>
      <rPr>
        <b/>
        <sz val="10"/>
        <rFont val="LitNusx"/>
        <family val="0"/>
      </rPr>
      <t xml:space="preserve"> SeRebva qviSanarevi dekoratiuli cementis (pigmentis damatebiT) naSxefiT </t>
    </r>
    <r>
      <rPr>
        <b/>
        <sz val="8"/>
        <rFont val="LitNusx"/>
        <family val="0"/>
      </rPr>
      <t xml:space="preserve">და გადალესვა </t>
    </r>
    <r>
      <rPr>
        <b/>
        <sz val="10"/>
        <rFont val="LitNusx"/>
        <family val="0"/>
      </rPr>
      <t xml:space="preserve">   </t>
    </r>
  </si>
  <si>
    <r>
      <t xml:space="preserve">Senobis fasadis kedlebis </t>
    </r>
    <r>
      <rPr>
        <b/>
        <sz val="8"/>
        <rFont val="LitNusx"/>
        <family val="0"/>
      </rPr>
      <t xml:space="preserve">და სახურავქვეშა კარნიზების </t>
    </r>
    <r>
      <rPr>
        <b/>
        <sz val="10"/>
        <rFont val="LitNusx"/>
        <family val="2"/>
      </rPr>
      <t xml:space="preserve">dekoratiuli Selesva (,,miunxeni" an analogiuri) და </t>
    </r>
    <r>
      <rPr>
        <b/>
        <sz val="8"/>
        <rFont val="LitNusx"/>
        <family val="0"/>
      </rPr>
      <t>შეღებვა</t>
    </r>
    <r>
      <rPr>
        <b/>
        <sz val="10"/>
        <rFont val="LitNusx"/>
        <family val="2"/>
      </rPr>
      <t xml:space="preserve"> </t>
    </r>
    <r>
      <rPr>
        <b/>
        <sz val="8"/>
        <rFont val="LitNusx"/>
        <family val="0"/>
      </rPr>
      <t>წყალდისპერსიული</t>
    </r>
    <r>
      <rPr>
        <b/>
        <sz val="10"/>
        <rFont val="LitNusx"/>
        <family val="2"/>
      </rPr>
      <t xml:space="preserve"> saRebaviT  (</t>
    </r>
    <r>
      <rPr>
        <b/>
        <sz val="8"/>
        <rFont val="LitNusx"/>
        <family val="0"/>
      </rPr>
      <t>ფერდოების</t>
    </r>
    <r>
      <rPr>
        <b/>
        <sz val="10"/>
        <rFont val="LitNusx"/>
        <family val="2"/>
      </rPr>
      <t xml:space="preserve"> CaTvliT)</t>
    </r>
  </si>
  <si>
    <r>
      <rPr>
        <sz val="8"/>
        <rFont val="LitNusx"/>
        <family val="0"/>
      </rPr>
      <t>შელესვა</t>
    </r>
    <r>
      <rPr>
        <sz val="10"/>
        <rFont val="LitNusx"/>
        <family val="0"/>
      </rPr>
      <t xml:space="preserve"> faqturuli ,,miunxeni" (an analogiuri) </t>
    </r>
  </si>
  <si>
    <t>lokalur-resursuli xarjTaRricxva #1</t>
  </si>
  <si>
    <t>სსიპ შუახევის მუნიციპალიტეტის დაბა შუახევის საჯარო სკოლის საპანსიონო კორპუსის ფასადის რეაბილიტაცია და ახალი შენობის ბიბლიოთეკის ნაწილობრივი რემონტი და ინვენტარის მონტაჟი</t>
  </si>
  <si>
    <t>ბიბლიოთეკის რემონტი და ინვენტარის მონტაჟი</t>
  </si>
  <si>
    <t>ცალი</t>
  </si>
  <si>
    <t>შრომითი დანახარჯი</t>
  </si>
  <si>
    <t>კაც/სთ</t>
  </si>
  <si>
    <t>ლამინატის მასალა თაროებისათვის</t>
  </si>
  <si>
    <t>კვ.მ</t>
  </si>
  <si>
    <t>პროექტით</t>
  </si>
  <si>
    <t xml:space="preserve">ლენტა ცალფა </t>
  </si>
  <si>
    <t>გრძ.მ</t>
  </si>
  <si>
    <t>ლენტა გასქელებით</t>
  </si>
  <si>
    <t>ლამინატის დაჭრა</t>
  </si>
  <si>
    <t>16</t>
  </si>
  <si>
    <t>სხვა მასალა</t>
  </si>
  <si>
    <t>ავეჯის კუთხის ამომყვანი  
(პეპელა) გამჭვირვალე</t>
  </si>
  <si>
    <t>ჰორიზონტალური ჟალუზის შეძენა მონტაჟი (ესკიზის შესაბამისი)</t>
  </si>
  <si>
    <t>4</t>
  </si>
  <si>
    <t>ჰორიზონტალური ჟალუზი(ესკიზის შესაბამისი)</t>
  </si>
  <si>
    <t>შენობის უკანა მხარეს არსებული თოვლის ვარდნის გამო დაზიანებული წინაფრის აღდგენა</t>
  </si>
  <si>
    <t>კომპლ.</t>
  </si>
  <si>
    <r>
      <t xml:space="preserve">jami </t>
    </r>
    <r>
      <rPr>
        <b/>
        <sz val="8"/>
        <rFont val="LitNusx"/>
        <family val="0"/>
      </rPr>
      <t>(ბიბლიოთეკის რემონტი და ინვენტარის მონტაჟი)</t>
    </r>
  </si>
  <si>
    <t>14</t>
  </si>
  <si>
    <t>15</t>
  </si>
  <si>
    <t>ჯამი 
(მაქსიმალური ღირებულება 
65 660 ლარი)</t>
  </si>
  <si>
    <r>
      <rPr>
        <b/>
        <sz val="8"/>
        <rFont val="LitNusx"/>
        <family val="0"/>
      </rPr>
      <t>წინაფრის სახურავის ბულულის, ჭერის და შუბლების შეფუთვა</t>
    </r>
    <r>
      <rPr>
        <b/>
        <sz val="10"/>
        <rFont val="LitNusx"/>
        <family val="0"/>
      </rPr>
      <t xml:space="preserve"> alukabondis </t>
    </r>
    <r>
      <rPr>
        <b/>
        <sz val="9"/>
        <rFont val="LitNusx"/>
        <family val="0"/>
      </rPr>
      <t>ფილებით</t>
    </r>
    <r>
      <rPr>
        <b/>
        <sz val="10"/>
        <rFont val="LitNusx"/>
        <family val="0"/>
      </rPr>
      <t xml:space="preserve"> და </t>
    </r>
    <r>
      <rPr>
        <b/>
        <sz val="8"/>
        <rFont val="LitNusx"/>
        <family val="0"/>
      </rPr>
      <t xml:space="preserve">ჩაკეთება ფასადის კედლებში </t>
    </r>
    <r>
      <rPr>
        <b/>
        <sz val="10"/>
        <rFont val="LitNusx"/>
        <family val="0"/>
      </rPr>
      <t>(</t>
    </r>
    <r>
      <rPr>
        <b/>
        <sz val="9"/>
        <rFont val="LitNusx"/>
        <family val="0"/>
      </rPr>
      <t>ფერი დამკვეთთან შეთანხმებით</t>
    </r>
    <r>
      <rPr>
        <b/>
        <sz val="10"/>
        <rFont val="LitNusx"/>
        <family val="0"/>
      </rPr>
      <t>)</t>
    </r>
  </si>
  <si>
    <t>წიგნების კარადის N1,N2,N 3-ის დამზადება და მონტაჟი (ესკიზის შესაბამისი)</t>
  </si>
</sst>
</file>

<file path=xl/styles.xml><?xml version="1.0" encoding="utf-8"?>
<styleSheet xmlns="http://schemas.openxmlformats.org/spreadsheetml/2006/main">
  <numFmts count="6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$&quot;;\-#,##0&quot;$&quot;"/>
    <numFmt numFmtId="191" formatCode="#,##0&quot;$&quot;;[Red]\-#,##0&quot;$&quot;"/>
    <numFmt numFmtId="192" formatCode="#,##0.00&quot;$&quot;;\-#,##0.00&quot;$&quot;"/>
    <numFmt numFmtId="193" formatCode="#,##0.00&quot;$&quot;;[Red]\-#,##0.00&quot;$&quot;"/>
    <numFmt numFmtId="194" formatCode="_-* #,##0&quot;$&quot;_-;\-* #,##0&quot;$&quot;_-;_-* &quot;-&quot;&quot;$&quot;_-;_-@_-"/>
    <numFmt numFmtId="195" formatCode="_-* #,##0_$_-;\-* #,##0_$_-;_-* &quot;-&quot;_$_-;_-@_-"/>
    <numFmt numFmtId="196" formatCode="_-* #,##0.00&quot;$&quot;_-;\-* #,##0.00&quot;$&quot;_-;_-* &quot;-&quot;??&quot;$&quot;_-;_-@_-"/>
    <numFmt numFmtId="197" formatCode="_-* #,##0.00_$_-;\-* #,##0.00_$_-;_-* &quot;-&quot;??_$_-;_-@_-"/>
    <numFmt numFmtId="198" formatCode="0.000"/>
    <numFmt numFmtId="199" formatCode="0.0"/>
    <numFmt numFmtId="200" formatCode="0.0000"/>
    <numFmt numFmtId="201" formatCode="0.000000"/>
    <numFmt numFmtId="202" formatCode="0.00000"/>
    <numFmt numFmtId="203" formatCode="[$-FC19]d\ mmmm\ yyyy\ &quot;г.&quot;"/>
    <numFmt numFmtId="204" formatCode="0.0000000"/>
    <numFmt numFmtId="205" formatCode="_-* #,##0.00_l_-;\-* #,##0.00_l_-;_-* &quot;-&quot;??_l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0"/>
    <numFmt numFmtId="211" formatCode="0.00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0.0%"/>
    <numFmt numFmtId="218" formatCode="_-* #,##0.00\ _L_a_r_i_-;\-* #,##0.00\ _L_a_r_i_-;_-* \-??\ _L_a_r_i_-;_-@_-"/>
    <numFmt numFmtId="219" formatCode="#,##0.000&quot;р.&quot;"/>
    <numFmt numFmtId="220" formatCode="#,##0.00&quot;р.&quot;"/>
    <numFmt numFmtId="221" formatCode="0.0000000000"/>
    <numFmt numFmtId="222" formatCode="0.00000000000"/>
    <numFmt numFmtId="223" formatCode="0.00;[Red]0.00"/>
  </numFmts>
  <fonts count="53"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LitNusx"/>
      <family val="0"/>
    </font>
    <font>
      <b/>
      <sz val="11"/>
      <name val="LitNusx"/>
      <family val="0"/>
    </font>
    <font>
      <sz val="10"/>
      <name val="LitNusx"/>
      <family val="0"/>
    </font>
    <font>
      <sz val="9"/>
      <name val="LitNusx"/>
      <family val="0"/>
    </font>
    <font>
      <sz val="11"/>
      <name val="LitNusx"/>
      <family val="0"/>
    </font>
    <font>
      <b/>
      <sz val="9"/>
      <name val="LitNusx"/>
      <family val="0"/>
    </font>
    <font>
      <sz val="11"/>
      <color indexed="8"/>
      <name val="Calibri"/>
      <family val="2"/>
    </font>
    <font>
      <sz val="8"/>
      <name val="LitNusx"/>
      <family val="0"/>
    </font>
    <font>
      <sz val="10"/>
      <name val="Arial Cyr"/>
      <family val="0"/>
    </font>
    <font>
      <b/>
      <sz val="10"/>
      <name val="AcadNusx"/>
      <family val="0"/>
    </font>
    <font>
      <b/>
      <sz val="8"/>
      <name val="LitNusx"/>
      <family val="0"/>
    </font>
    <font>
      <b/>
      <sz val="9"/>
      <name val="LitMtavrPS"/>
      <family val="0"/>
    </font>
    <font>
      <sz val="10"/>
      <name val="AcadNusx"/>
      <family val="0"/>
    </font>
    <font>
      <b/>
      <sz val="11"/>
      <name val="Geo_Lit"/>
      <family val="2"/>
    </font>
    <font>
      <b/>
      <sz val="9"/>
      <name val="Geo_Lit"/>
      <family val="2"/>
    </font>
    <font>
      <b/>
      <sz val="9"/>
      <name val="Sylfaen"/>
      <family val="1"/>
    </font>
    <font>
      <sz val="9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1" fillId="0" borderId="3" applyNumberFormat="0" applyFill="0" applyAlignment="0" applyProtection="0"/>
    <xf numFmtId="0" fontId="28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50" fillId="2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218" fontId="10" fillId="0" borderId="0">
      <alignment/>
      <protection/>
    </xf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8" fontId="10" fillId="0" borderId="0">
      <alignment/>
      <protection/>
    </xf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2" fontId="6" fillId="30" borderId="10" xfId="0" applyNumberFormat="1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31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4" fillId="31" borderId="10" xfId="0" applyNumberFormat="1" applyFont="1" applyFill="1" applyBorder="1" applyAlignment="1">
      <alignment horizontal="center" vertical="center"/>
    </xf>
    <xf numFmtId="49" fontId="9" fillId="30" borderId="10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200" fontId="6" fillId="3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3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/>
    </xf>
    <xf numFmtId="4" fontId="4" fillId="31" borderId="10" xfId="0" applyNumberFormat="1" applyFont="1" applyFill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 wrapText="1"/>
    </xf>
    <xf numFmtId="2" fontId="6" fillId="30" borderId="10" xfId="0" applyNumberFormat="1" applyFont="1" applyFill="1" applyBorder="1" applyAlignment="1">
      <alignment horizontal="center" vertical="center"/>
    </xf>
    <xf numFmtId="199" fontId="4" fillId="3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2" fontId="4" fillId="3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02" fontId="6" fillId="0" borderId="10" xfId="0" applyNumberFormat="1" applyFont="1" applyFill="1" applyBorder="1" applyAlignment="1">
      <alignment horizontal="center" vertical="center" wrapText="1"/>
    </xf>
    <xf numFmtId="0" fontId="4" fillId="30" borderId="10" xfId="0" applyNumberFormat="1" applyFont="1" applyFill="1" applyBorder="1" applyAlignment="1">
      <alignment horizontal="center" vertical="center" wrapText="1"/>
    </xf>
    <xf numFmtId="0" fontId="9" fillId="0" borderId="10" xfId="84" applyNumberFormat="1" applyFont="1" applyFill="1" applyBorder="1" applyAlignment="1">
      <alignment horizontal="center" vertical="center" wrapText="1"/>
      <protection/>
    </xf>
    <xf numFmtId="1" fontId="6" fillId="30" borderId="10" xfId="0" applyNumberFormat="1" applyFont="1" applyFill="1" applyBorder="1" applyAlignment="1">
      <alignment horizontal="center" vertical="center" wrapText="1"/>
    </xf>
    <xf numFmtId="0" fontId="6" fillId="0" borderId="10" xfId="8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textRotation="90" wrapText="1"/>
    </xf>
    <xf numFmtId="2" fontId="7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9" fillId="3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49" fontId="4" fillId="31" borderId="13" xfId="0" applyNumberFormat="1" applyFont="1" applyFill="1" applyBorder="1" applyAlignment="1">
      <alignment horizontal="center" vertical="center" wrapText="1"/>
    </xf>
    <xf numFmtId="49" fontId="4" fillId="31" borderId="10" xfId="0" applyNumberFormat="1" applyFont="1" applyFill="1" applyBorder="1" applyAlignment="1">
      <alignment vertical="center" wrapText="1"/>
    </xf>
    <xf numFmtId="0" fontId="4" fillId="31" borderId="10" xfId="84" applyFont="1" applyFill="1" applyBorder="1" applyAlignment="1">
      <alignment horizontal="center" vertical="center" wrapText="1"/>
      <protection/>
    </xf>
    <xf numFmtId="0" fontId="4" fillId="30" borderId="10" xfId="0" applyFont="1" applyFill="1" applyBorder="1" applyAlignment="1">
      <alignment horizontal="center" vertical="center"/>
    </xf>
    <xf numFmtId="49" fontId="7" fillId="30" borderId="10" xfId="0" applyNumberFormat="1" applyFont="1" applyFill="1" applyBorder="1" applyAlignment="1">
      <alignment horizontal="center" vertical="center"/>
    </xf>
    <xf numFmtId="199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7" fillId="30" borderId="10" xfId="84" applyNumberFormat="1" applyFont="1" applyFill="1" applyBorder="1" applyAlignment="1">
      <alignment horizontal="center" vertical="center" wrapText="1"/>
      <protection/>
    </xf>
    <xf numFmtId="0" fontId="6" fillId="30" borderId="10" xfId="84" applyFont="1" applyFill="1" applyBorder="1" applyAlignment="1">
      <alignment horizontal="center" vertical="center" wrapText="1"/>
      <protection/>
    </xf>
    <xf numFmtId="49" fontId="6" fillId="30" borderId="10" xfId="84" applyNumberFormat="1" applyFont="1" applyFill="1" applyBorder="1" applyAlignment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wrapText="1"/>
    </xf>
    <xf numFmtId="2" fontId="6" fillId="3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31" borderId="10" xfId="0" applyNumberFormat="1" applyFont="1" applyFill="1" applyBorder="1" applyAlignment="1">
      <alignment horizontal="center" vertical="center" wrapText="1"/>
    </xf>
    <xf numFmtId="49" fontId="7" fillId="30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9" fillId="30" borderId="10" xfId="84" applyNumberFormat="1" applyFont="1" applyFill="1" applyBorder="1" applyAlignment="1">
      <alignment horizontal="center" vertical="center" wrapText="1"/>
      <protection/>
    </xf>
    <xf numFmtId="0" fontId="4" fillId="30" borderId="10" xfId="84" applyFont="1" applyFill="1" applyBorder="1" applyAlignment="1">
      <alignment horizontal="center" vertical="center" wrapText="1"/>
      <protection/>
    </xf>
    <xf numFmtId="2" fontId="4" fillId="30" borderId="10" xfId="84" applyNumberFormat="1" applyFont="1" applyFill="1" applyBorder="1" applyAlignment="1">
      <alignment horizontal="center" vertical="center" wrapText="1"/>
      <protection/>
    </xf>
    <xf numFmtId="2" fontId="4" fillId="0" borderId="10" xfId="84" applyNumberFormat="1" applyFont="1" applyFill="1" applyBorder="1" applyAlignment="1">
      <alignment horizontal="center" vertical="center" wrapText="1"/>
      <protection/>
    </xf>
    <xf numFmtId="49" fontId="7" fillId="30" borderId="10" xfId="84" applyNumberFormat="1" applyFont="1" applyFill="1" applyBorder="1" applyAlignment="1">
      <alignment horizontal="center" vertical="center" wrapText="1"/>
      <protection/>
    </xf>
    <xf numFmtId="0" fontId="6" fillId="30" borderId="10" xfId="84" applyFont="1" applyFill="1" applyBorder="1" applyAlignment="1">
      <alignment horizontal="center" vertical="center" wrapText="1"/>
      <protection/>
    </xf>
    <xf numFmtId="2" fontId="6" fillId="0" borderId="10" xfId="84" applyNumberFormat="1" applyFont="1" applyFill="1" applyBorder="1" applyAlignment="1">
      <alignment horizontal="center" vertical="center" wrapText="1"/>
      <protection/>
    </xf>
    <xf numFmtId="0" fontId="7" fillId="30" borderId="10" xfId="84" applyFont="1" applyFill="1" applyBorder="1" applyAlignment="1">
      <alignment horizontal="center" vertical="center" wrapText="1"/>
      <protection/>
    </xf>
    <xf numFmtId="2" fontId="6" fillId="30" borderId="10" xfId="84" applyNumberFormat="1" applyFont="1" applyFill="1" applyBorder="1" applyAlignment="1">
      <alignment horizontal="center" vertical="center" wrapText="1"/>
      <protection/>
    </xf>
    <xf numFmtId="0" fontId="6" fillId="0" borderId="10" xfId="85" applyFont="1" applyFill="1" applyBorder="1" applyAlignment="1">
      <alignment horizontal="center" vertical="center" wrapText="1"/>
      <protection/>
    </xf>
    <xf numFmtId="2" fontId="6" fillId="30" borderId="10" xfId="85" applyNumberFormat="1" applyFont="1" applyFill="1" applyBorder="1" applyAlignment="1">
      <alignment horizontal="center" vertical="center" wrapText="1"/>
      <protection/>
    </xf>
    <xf numFmtId="0" fontId="4" fillId="31" borderId="10" xfId="0" applyFont="1" applyFill="1" applyBorder="1" applyAlignment="1">
      <alignment horizontal="center" vertical="center" wrapText="1"/>
    </xf>
    <xf numFmtId="49" fontId="4" fillId="30" borderId="10" xfId="84" applyNumberFormat="1" applyFont="1" applyFill="1" applyBorder="1" applyAlignment="1">
      <alignment horizontal="center" vertical="center" wrapText="1"/>
      <protection/>
    </xf>
    <xf numFmtId="49" fontId="6" fillId="30" borderId="10" xfId="84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49" fontId="4" fillId="0" borderId="10" xfId="88" applyNumberFormat="1" applyFont="1" applyBorder="1" applyAlignment="1">
      <alignment horizontal="center" vertical="center" wrapText="1"/>
      <protection/>
    </xf>
    <xf numFmtId="49" fontId="9" fillId="0" borderId="10" xfId="88" applyNumberFormat="1" applyFont="1" applyBorder="1" applyAlignment="1">
      <alignment horizontal="center" vertical="center" wrapText="1"/>
      <protection/>
    </xf>
    <xf numFmtId="0" fontId="4" fillId="0" borderId="10" xfId="88" applyFont="1" applyBorder="1" applyAlignment="1">
      <alignment horizontal="center" vertical="center" wrapText="1"/>
      <protection/>
    </xf>
    <xf numFmtId="2" fontId="4" fillId="30" borderId="10" xfId="88" applyNumberFormat="1" applyFont="1" applyFill="1" applyBorder="1" applyAlignment="1">
      <alignment horizontal="center" vertical="center" wrapText="1"/>
      <protection/>
    </xf>
    <xf numFmtId="2" fontId="36" fillId="31" borderId="10" xfId="88" applyNumberFormat="1" applyFont="1" applyFill="1" applyBorder="1" applyAlignment="1">
      <alignment horizontal="center" vertical="center"/>
      <protection/>
    </xf>
    <xf numFmtId="49" fontId="6" fillId="0" borderId="10" xfId="88" applyNumberFormat="1" applyFont="1" applyBorder="1" applyAlignment="1">
      <alignment horizontal="center" vertical="center" wrapText="1"/>
      <protection/>
    </xf>
    <xf numFmtId="49" fontId="6" fillId="0" borderId="10" xfId="88" applyNumberFormat="1" applyFont="1" applyBorder="1" applyAlignment="1">
      <alignment horizontal="center" vertical="center" wrapText="1"/>
      <protection/>
    </xf>
    <xf numFmtId="0" fontId="6" fillId="0" borderId="10" xfId="88" applyFont="1" applyBorder="1" applyAlignment="1">
      <alignment horizontal="center" vertical="center" wrapText="1"/>
      <protection/>
    </xf>
    <xf numFmtId="212" fontId="6" fillId="0" borderId="10" xfId="88" applyNumberFormat="1" applyFont="1" applyBorder="1" applyAlignment="1">
      <alignment horizontal="center" vertical="center" wrapText="1"/>
      <protection/>
    </xf>
    <xf numFmtId="2" fontId="6" fillId="0" borderId="10" xfId="88" applyNumberFormat="1" applyFont="1" applyBorder="1" applyAlignment="1">
      <alignment horizontal="center" vertical="center"/>
      <protection/>
    </xf>
    <xf numFmtId="198" fontId="6" fillId="0" borderId="10" xfId="0" applyNumberFormat="1" applyFont="1" applyBorder="1" applyAlignment="1">
      <alignment horizontal="center" vertical="center"/>
    </xf>
    <xf numFmtId="49" fontId="7" fillId="0" borderId="10" xfId="88" applyNumberFormat="1" applyFont="1" applyBorder="1" applyAlignment="1">
      <alignment horizontal="center" vertical="center"/>
      <protection/>
    </xf>
    <xf numFmtId="2" fontId="6" fillId="0" borderId="10" xfId="88" applyNumberFormat="1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88" applyFont="1" applyBorder="1" applyAlignment="1">
      <alignment horizontal="center" vertical="center" wrapText="1"/>
      <protection/>
    </xf>
    <xf numFmtId="198" fontId="6" fillId="0" borderId="10" xfId="0" applyNumberFormat="1" applyFont="1" applyBorder="1" applyAlignment="1">
      <alignment horizontal="center" vertical="center"/>
    </xf>
    <xf numFmtId="0" fontId="16" fillId="30" borderId="14" xfId="0" applyFont="1" applyFill="1" applyBorder="1" applyAlignment="1">
      <alignment horizontal="center" vertical="center" wrapText="1"/>
    </xf>
    <xf numFmtId="2" fontId="37" fillId="0" borderId="10" xfId="88" applyNumberFormat="1" applyFont="1" applyBorder="1" applyAlignment="1">
      <alignment horizontal="center" vertical="center"/>
      <protection/>
    </xf>
    <xf numFmtId="49" fontId="7" fillId="0" borderId="10" xfId="88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2" fontId="16" fillId="30" borderId="10" xfId="0" applyNumberFormat="1" applyFont="1" applyFill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75" applyNumberFormat="1" applyFont="1" applyBorder="1" applyAlignment="1">
      <alignment horizontal="center" vertical="center" wrapText="1"/>
      <protection/>
    </xf>
    <xf numFmtId="0" fontId="11" fillId="3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6" fillId="30" borderId="10" xfId="0" applyNumberFormat="1" applyFont="1" applyFill="1" applyBorder="1" applyAlignment="1">
      <alignment horizontal="center" vertical="center"/>
    </xf>
    <xf numFmtId="0" fontId="9" fillId="3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99" fontId="4" fillId="30" borderId="10" xfId="88" applyNumberFormat="1" applyFont="1" applyFill="1" applyBorder="1" applyAlignment="1">
      <alignment horizontal="center" vertical="center" wrapText="1"/>
      <protection/>
    </xf>
    <xf numFmtId="0" fontId="4" fillId="30" borderId="10" xfId="0" applyFont="1" applyFill="1" applyBorder="1" applyAlignment="1">
      <alignment vertical="center"/>
    </xf>
    <xf numFmtId="0" fontId="6" fillId="30" borderId="10" xfId="0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49" fontId="19" fillId="30" borderId="10" xfId="66" applyNumberFormat="1" applyFont="1" applyFill="1" applyBorder="1" applyAlignment="1">
      <alignment horizontal="center" vertical="center" wrapText="1"/>
      <protection/>
    </xf>
    <xf numFmtId="49" fontId="19" fillId="30" borderId="15" xfId="66" applyNumberFormat="1" applyFont="1" applyFill="1" applyBorder="1" applyAlignment="1">
      <alignment horizontal="center" vertical="center" wrapText="1"/>
      <protection/>
    </xf>
    <xf numFmtId="223" fontId="19" fillId="30" borderId="10" xfId="66" applyNumberFormat="1" applyFont="1" applyFill="1" applyBorder="1" applyAlignment="1">
      <alignment horizontal="center" vertical="center" wrapText="1"/>
      <protection/>
    </xf>
    <xf numFmtId="1" fontId="19" fillId="30" borderId="10" xfId="66" applyNumberFormat="1" applyFont="1" applyFill="1" applyBorder="1" applyAlignment="1">
      <alignment horizontal="center" vertical="center" wrapText="1"/>
      <protection/>
    </xf>
    <xf numFmtId="49" fontId="20" fillId="30" borderId="15" xfId="66" applyNumberFormat="1" applyFont="1" applyFill="1" applyBorder="1" applyAlignment="1">
      <alignment horizontal="center" vertical="center" wrapText="1"/>
      <protection/>
    </xf>
    <xf numFmtId="49" fontId="20" fillId="30" borderId="10" xfId="66" applyNumberFormat="1" applyFont="1" applyFill="1" applyBorder="1" applyAlignment="1">
      <alignment horizontal="center" vertical="center" wrapText="1"/>
      <protection/>
    </xf>
    <xf numFmtId="199" fontId="20" fillId="30" borderId="10" xfId="0" applyNumberFormat="1" applyFont="1" applyFill="1" applyBorder="1" applyAlignment="1">
      <alignment horizontal="center" vertical="center" wrapText="1"/>
    </xf>
    <xf numFmtId="2" fontId="20" fillId="30" borderId="10" xfId="66" applyNumberFormat="1" applyFont="1" applyFill="1" applyBorder="1" applyAlignment="1">
      <alignment horizontal="center" vertical="center" wrapText="1"/>
      <protection/>
    </xf>
    <xf numFmtId="0" fontId="20" fillId="30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/>
    </xf>
    <xf numFmtId="2" fontId="20" fillId="30" borderId="10" xfId="0" applyNumberFormat="1" applyFont="1" applyFill="1" applyBorder="1" applyAlignment="1">
      <alignment horizontal="center" vertical="center" wrapText="1"/>
    </xf>
    <xf numFmtId="1" fontId="20" fillId="30" borderId="10" xfId="66" applyNumberFormat="1" applyFont="1" applyFill="1" applyBorder="1" applyAlignment="1">
      <alignment horizontal="center" vertical="center" wrapText="1"/>
      <protection/>
    </xf>
    <xf numFmtId="2" fontId="20" fillId="30" borderId="10" xfId="0" applyNumberFormat="1" applyFont="1" applyFill="1" applyBorder="1" applyAlignment="1">
      <alignment horizontal="center" vertical="center"/>
    </xf>
    <xf numFmtId="49" fontId="19" fillId="30" borderId="10" xfId="66" applyNumberFormat="1" applyFont="1" applyFill="1" applyBorder="1" applyAlignment="1">
      <alignment horizontal="center" vertical="center" wrapText="1"/>
      <protection/>
    </xf>
    <xf numFmtId="49" fontId="19" fillId="30" borderId="15" xfId="66" applyNumberFormat="1" applyFont="1" applyFill="1" applyBorder="1" applyAlignment="1">
      <alignment horizontal="center" vertical="center" wrapText="1"/>
      <protection/>
    </xf>
    <xf numFmtId="1" fontId="19" fillId="30" borderId="10" xfId="66" applyNumberFormat="1" applyFont="1" applyFill="1" applyBorder="1" applyAlignment="1">
      <alignment horizontal="center" vertical="center" wrapText="1"/>
      <protection/>
    </xf>
    <xf numFmtId="49" fontId="20" fillId="30" borderId="15" xfId="66" applyNumberFormat="1" applyFont="1" applyFill="1" applyBorder="1" applyAlignment="1">
      <alignment horizontal="center" vertical="center" wrapText="1"/>
      <protection/>
    </xf>
    <xf numFmtId="49" fontId="20" fillId="30" borderId="10" xfId="66" applyNumberFormat="1" applyFont="1" applyFill="1" applyBorder="1" applyAlignment="1">
      <alignment horizontal="center" vertical="center" wrapText="1"/>
      <protection/>
    </xf>
    <xf numFmtId="199" fontId="20" fillId="30" borderId="10" xfId="0" applyNumberFormat="1" applyFont="1" applyFill="1" applyBorder="1" applyAlignment="1">
      <alignment horizontal="center" vertical="center" wrapText="1"/>
    </xf>
    <xf numFmtId="1" fontId="20" fillId="30" borderId="10" xfId="66" applyNumberFormat="1" applyFont="1" applyFill="1" applyBorder="1" applyAlignment="1">
      <alignment horizontal="center" vertical="center" wrapText="1"/>
      <protection/>
    </xf>
    <xf numFmtId="0" fontId="14" fillId="30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3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11 2" xfId="61"/>
    <cellStyle name="Normal 14_anakia II etapi.xls sm. defeqturi" xfId="62"/>
    <cellStyle name="Normal 2" xfId="63"/>
    <cellStyle name="Normal 2 10" xfId="64"/>
    <cellStyle name="Normal 2 11" xfId="65"/>
    <cellStyle name="Normal 2 13" xfId="66"/>
    <cellStyle name="Normal 2 2" xfId="67"/>
    <cellStyle name="Normal 2 7 2" xfId="68"/>
    <cellStyle name="Normal 3" xfId="69"/>
    <cellStyle name="Normal 32 2" xfId="70"/>
    <cellStyle name="Normal 33 2" xfId="71"/>
    <cellStyle name="Normal 38 3" xfId="72"/>
    <cellStyle name="Normal 42" xfId="73"/>
    <cellStyle name="Normal 49" xfId="74"/>
    <cellStyle name="Normal_gare wyalsadfenigagarini 2_SMSH2008-IIkv ." xfId="75"/>
    <cellStyle name="Note" xfId="76"/>
    <cellStyle name="Output" xfId="77"/>
    <cellStyle name="Percent" xfId="78"/>
    <cellStyle name="Percent 2" xfId="79"/>
    <cellStyle name="Title" xfId="80"/>
    <cellStyle name="Total" xfId="81"/>
    <cellStyle name="Warning Text" xfId="82"/>
    <cellStyle name="Обычный 2" xfId="83"/>
    <cellStyle name="Обычный 2 2" xfId="84"/>
    <cellStyle name="Обычный 2 2 2" xfId="85"/>
    <cellStyle name="Обычный 2 3" xfId="86"/>
    <cellStyle name="Обычный 2 4" xfId="87"/>
    <cellStyle name="Обычный 3" xfId="88"/>
    <cellStyle name="Обычный 4" xfId="89"/>
    <cellStyle name="Обычный 4 2" xfId="90"/>
    <cellStyle name="Обычный 5" xfId="91"/>
    <cellStyle name="Обычный 5 2" xfId="92"/>
    <cellStyle name="Процентный 2" xfId="93"/>
    <cellStyle name="Процентный 3" xfId="94"/>
    <cellStyle name="Финансовый 2" xfId="95"/>
    <cellStyle name="Финансовый 2 2" xfId="96"/>
    <cellStyle name="Финансовый 2 2 2" xfId="97"/>
    <cellStyle name="Финансовый 2 3" xfId="98"/>
    <cellStyle name="Финансовый 2 4" xfId="99"/>
    <cellStyle name="Финансовый 3" xfId="100"/>
    <cellStyle name="Финансовый 3 2" xfId="101"/>
    <cellStyle name="Финансовый 3 2 2" xfId="102"/>
    <cellStyle name="Финансовый 3 3" xfId="103"/>
    <cellStyle name="Финансовый 3 4" xfId="104"/>
    <cellStyle name="Финансовый 4" xfId="10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9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28125" style="61" customWidth="1"/>
    <col min="2" max="2" width="9.7109375" style="61" customWidth="1"/>
    <col min="3" max="3" width="32.00390625" style="61" customWidth="1"/>
    <col min="4" max="4" width="8.57421875" style="61" customWidth="1"/>
    <col min="5" max="5" width="7.7109375" style="61" customWidth="1"/>
    <col min="6" max="6" width="11.140625" style="61" customWidth="1"/>
    <col min="7" max="7" width="8.140625" style="61" customWidth="1"/>
    <col min="8" max="8" width="10.8515625" style="62" customWidth="1"/>
    <col min="9" max="15" width="9.421875" style="45" customWidth="1"/>
    <col min="16" max="16384" width="9.140625" style="45" customWidth="1"/>
  </cols>
  <sheetData>
    <row r="1" spans="1:8" ht="59.25" customHeight="1">
      <c r="A1" s="142" t="s">
        <v>112</v>
      </c>
      <c r="B1" s="143"/>
      <c r="C1" s="143"/>
      <c r="D1" s="143"/>
      <c r="E1" s="143"/>
      <c r="F1" s="143"/>
      <c r="G1" s="143"/>
      <c r="H1" s="143"/>
    </row>
    <row r="2" spans="1:8" ht="15" customHeight="1">
      <c r="A2" s="145" t="s">
        <v>111</v>
      </c>
      <c r="B2" s="145"/>
      <c r="C2" s="145"/>
      <c r="D2" s="145"/>
      <c r="E2" s="145"/>
      <c r="F2" s="145"/>
      <c r="G2" s="145"/>
      <c r="H2" s="145"/>
    </row>
    <row r="3" spans="1:8" ht="15" customHeight="1">
      <c r="A3" s="146" t="s">
        <v>62</v>
      </c>
      <c r="B3" s="146"/>
      <c r="C3" s="146"/>
      <c r="D3" s="146"/>
      <c r="E3" s="146"/>
      <c r="F3" s="146"/>
      <c r="G3" s="146"/>
      <c r="H3" s="146"/>
    </row>
    <row r="4" spans="1:8" ht="33" customHeight="1">
      <c r="A4" s="145" t="s">
        <v>15</v>
      </c>
      <c r="B4" s="145"/>
      <c r="C4" s="145"/>
      <c r="D4" s="145"/>
      <c r="E4" s="145"/>
      <c r="F4" s="145"/>
      <c r="G4" s="145"/>
      <c r="H4" s="145"/>
    </row>
    <row r="5" spans="1:8" ht="46.5" customHeight="1">
      <c r="A5" s="147" t="s">
        <v>4</v>
      </c>
      <c r="B5" s="148" t="s">
        <v>5</v>
      </c>
      <c r="C5" s="149" t="s">
        <v>6</v>
      </c>
      <c r="D5" s="150" t="s">
        <v>3</v>
      </c>
      <c r="E5" s="144" t="s">
        <v>7</v>
      </c>
      <c r="F5" s="144"/>
      <c r="G5" s="144" t="s">
        <v>0</v>
      </c>
      <c r="H5" s="144"/>
    </row>
    <row r="6" spans="1:8" ht="70.5" customHeight="1">
      <c r="A6" s="147"/>
      <c r="B6" s="148"/>
      <c r="C6" s="149"/>
      <c r="D6" s="150"/>
      <c r="E6" s="25" t="s">
        <v>8</v>
      </c>
      <c r="F6" s="25" t="s">
        <v>9</v>
      </c>
      <c r="G6" s="46" t="s">
        <v>8</v>
      </c>
      <c r="H6" s="47" t="s">
        <v>9</v>
      </c>
    </row>
    <row r="7" spans="1:8" ht="15" customHeight="1">
      <c r="A7" s="48" t="s">
        <v>10</v>
      </c>
      <c r="B7" s="49">
        <v>2</v>
      </c>
      <c r="C7" s="50">
        <v>3</v>
      </c>
      <c r="D7" s="50">
        <v>4</v>
      </c>
      <c r="E7" s="50">
        <v>5</v>
      </c>
      <c r="F7" s="50">
        <v>6</v>
      </c>
      <c r="G7" s="51">
        <v>7</v>
      </c>
      <c r="H7" s="50">
        <v>8</v>
      </c>
    </row>
    <row r="8" spans="1:8" ht="15" customHeight="1">
      <c r="A8" s="48"/>
      <c r="B8" s="49"/>
      <c r="C8" s="52"/>
      <c r="D8" s="50"/>
      <c r="E8" s="50"/>
      <c r="F8" s="50"/>
      <c r="G8" s="53"/>
      <c r="H8" s="50"/>
    </row>
    <row r="9" spans="1:8" ht="15" customHeight="1">
      <c r="A9" s="48"/>
      <c r="B9" s="54"/>
      <c r="C9" s="55" t="s">
        <v>43</v>
      </c>
      <c r="D9" s="56"/>
      <c r="E9" s="50"/>
      <c r="F9" s="50"/>
      <c r="G9" s="50"/>
      <c r="H9" s="50"/>
    </row>
    <row r="10" spans="1:8" ht="73.5" customHeight="1">
      <c r="A10" s="29">
        <v>1</v>
      </c>
      <c r="B10" s="22" t="s">
        <v>105</v>
      </c>
      <c r="C10" s="14" t="s">
        <v>107</v>
      </c>
      <c r="D10" s="118" t="s">
        <v>87</v>
      </c>
      <c r="E10" s="58"/>
      <c r="F10" s="36">
        <v>468.6</v>
      </c>
      <c r="G10" s="12"/>
      <c r="H10" s="21">
        <f>SUM(H11:H11)</f>
        <v>0</v>
      </c>
    </row>
    <row r="11" spans="1:8" ht="15" customHeight="1">
      <c r="A11" s="28"/>
      <c r="B11" s="28" t="s">
        <v>97</v>
      </c>
      <c r="C11" s="17" t="s">
        <v>31</v>
      </c>
      <c r="D11" s="119" t="s">
        <v>2</v>
      </c>
      <c r="E11" s="119">
        <v>0.32</v>
      </c>
      <c r="F11" s="4">
        <f>E11*F10</f>
        <v>149.952</v>
      </c>
      <c r="G11" s="4"/>
      <c r="H11" s="35">
        <f>F11*G11</f>
        <v>0</v>
      </c>
    </row>
    <row r="12" spans="1:8" ht="63" customHeight="1">
      <c r="A12" s="26">
        <v>2</v>
      </c>
      <c r="B12" s="6" t="s">
        <v>98</v>
      </c>
      <c r="C12" s="27" t="s">
        <v>102</v>
      </c>
      <c r="D12" s="18" t="s">
        <v>19</v>
      </c>
      <c r="E12" s="18"/>
      <c r="F12" s="36">
        <v>17.4</v>
      </c>
      <c r="G12" s="12"/>
      <c r="H12" s="31">
        <f>SUM(H13:H14)</f>
        <v>0</v>
      </c>
    </row>
    <row r="13" spans="1:8" ht="27.75" customHeight="1">
      <c r="A13" s="3"/>
      <c r="B13" s="3" t="s">
        <v>1</v>
      </c>
      <c r="C13" s="1" t="s">
        <v>99</v>
      </c>
      <c r="D13" s="20" t="s">
        <v>2</v>
      </c>
      <c r="E13" s="120">
        <f>(0.289+0.472+0.611)/3</f>
        <v>0.4573333333333333</v>
      </c>
      <c r="F13" s="4">
        <f>E13*F12</f>
        <v>7.957599999999999</v>
      </c>
      <c r="G13" s="4"/>
      <c r="H13" s="32">
        <f>F13*G13</f>
        <v>0</v>
      </c>
    </row>
    <row r="14" spans="1:8" ht="15" customHeight="1">
      <c r="A14" s="3"/>
      <c r="B14" s="3" t="s">
        <v>1</v>
      </c>
      <c r="C14" s="1" t="s">
        <v>100</v>
      </c>
      <c r="D14" s="20" t="s">
        <v>12</v>
      </c>
      <c r="E14" s="120">
        <f>(0.0625+0.0301+0.293)/3</f>
        <v>0.12853333333333333</v>
      </c>
      <c r="F14" s="4">
        <f>E14*F12</f>
        <v>2.23648</v>
      </c>
      <c r="G14" s="4"/>
      <c r="H14" s="33">
        <f>F14*G14</f>
        <v>0</v>
      </c>
    </row>
    <row r="15" spans="1:8" ht="81" customHeight="1">
      <c r="A15" s="26">
        <v>3</v>
      </c>
      <c r="B15" s="6" t="s">
        <v>101</v>
      </c>
      <c r="C15" s="7" t="s">
        <v>103</v>
      </c>
      <c r="D15" s="18" t="s">
        <v>19</v>
      </c>
      <c r="E15" s="18"/>
      <c r="F15" s="36">
        <f>F12</f>
        <v>17.4</v>
      </c>
      <c r="G15" s="12"/>
      <c r="H15" s="21">
        <f>SUM(H16:H17)</f>
        <v>0</v>
      </c>
    </row>
    <row r="16" spans="1:8" ht="15" customHeight="1">
      <c r="A16" s="3"/>
      <c r="B16" s="3" t="s">
        <v>1</v>
      </c>
      <c r="C16" s="1" t="s">
        <v>31</v>
      </c>
      <c r="D16" s="20" t="s">
        <v>2</v>
      </c>
      <c r="E16" s="20">
        <v>0.205</v>
      </c>
      <c r="F16" s="4">
        <f>E16*F15</f>
        <v>3.5669999999999993</v>
      </c>
      <c r="G16" s="4"/>
      <c r="H16" s="35">
        <f>F16*G16</f>
        <v>0</v>
      </c>
    </row>
    <row r="17" spans="1:8" ht="15" customHeight="1">
      <c r="A17" s="3"/>
      <c r="B17" s="3" t="s">
        <v>1</v>
      </c>
      <c r="C17" s="1" t="s">
        <v>32</v>
      </c>
      <c r="D17" s="20" t="s">
        <v>12</v>
      </c>
      <c r="E17" s="20">
        <v>0.078</v>
      </c>
      <c r="F17" s="4">
        <f>E17*F15</f>
        <v>1.3572</v>
      </c>
      <c r="G17" s="4"/>
      <c r="H17" s="33">
        <f>F17*G17</f>
        <v>0</v>
      </c>
    </row>
    <row r="18" spans="1:8" ht="43.5" customHeight="1">
      <c r="A18" s="29">
        <v>4</v>
      </c>
      <c r="B18" s="34" t="s">
        <v>39</v>
      </c>
      <c r="C18" s="14" t="s">
        <v>40</v>
      </c>
      <c r="D18" s="18" t="s">
        <v>18</v>
      </c>
      <c r="E18" s="18"/>
      <c r="F18" s="36">
        <v>8</v>
      </c>
      <c r="G18" s="18"/>
      <c r="H18" s="21">
        <f>SUM(H19:H19)</f>
        <v>0</v>
      </c>
    </row>
    <row r="19" spans="1:8" ht="15" customHeight="1">
      <c r="A19" s="28"/>
      <c r="B19" s="23" t="s">
        <v>1</v>
      </c>
      <c r="C19" s="17" t="s">
        <v>34</v>
      </c>
      <c r="D19" s="20" t="s">
        <v>2</v>
      </c>
      <c r="E19" s="20">
        <v>0.53</v>
      </c>
      <c r="F19" s="35">
        <f>F18*E19</f>
        <v>4.24</v>
      </c>
      <c r="G19" s="4"/>
      <c r="H19" s="35">
        <f>F19*G19</f>
        <v>0</v>
      </c>
    </row>
    <row r="20" spans="1:8" ht="45" customHeight="1">
      <c r="A20" s="26">
        <v>5</v>
      </c>
      <c r="B20" s="34" t="s">
        <v>41</v>
      </c>
      <c r="C20" s="14" t="s">
        <v>42</v>
      </c>
      <c r="D20" s="18" t="s">
        <v>18</v>
      </c>
      <c r="E20" s="18"/>
      <c r="F20" s="36">
        <v>8</v>
      </c>
      <c r="G20" s="18"/>
      <c r="H20" s="21">
        <f>SUM(H21:H21)</f>
        <v>0</v>
      </c>
    </row>
    <row r="21" spans="1:8" ht="15" customHeight="1">
      <c r="A21" s="3"/>
      <c r="B21" s="28" t="s">
        <v>63</v>
      </c>
      <c r="C21" s="1" t="s">
        <v>37</v>
      </c>
      <c r="D21" s="20" t="s">
        <v>18</v>
      </c>
      <c r="E21" s="20">
        <v>1</v>
      </c>
      <c r="F21" s="60">
        <f>F20*E21</f>
        <v>8</v>
      </c>
      <c r="G21" s="4"/>
      <c r="H21" s="35">
        <f>F21*G21</f>
        <v>0</v>
      </c>
    </row>
    <row r="22" spans="1:8" ht="24.75" customHeight="1">
      <c r="A22" s="6"/>
      <c r="B22" s="22"/>
      <c r="C22" s="7" t="s">
        <v>44</v>
      </c>
      <c r="D22" s="18" t="s">
        <v>12</v>
      </c>
      <c r="E22" s="18"/>
      <c r="F22" s="30"/>
      <c r="G22" s="12"/>
      <c r="H22" s="66">
        <f>H20+H18+H15+H12+H10</f>
        <v>0</v>
      </c>
    </row>
    <row r="23" spans="1:8" ht="15" customHeight="1">
      <c r="A23" s="65"/>
      <c r="B23" s="63"/>
      <c r="C23" s="57" t="s">
        <v>64</v>
      </c>
      <c r="D23" s="64"/>
      <c r="E23" s="64"/>
      <c r="F23" s="24"/>
      <c r="G23" s="44"/>
      <c r="H23" s="15"/>
    </row>
    <row r="24" spans="1:8" ht="84" customHeight="1">
      <c r="A24" s="41">
        <v>6</v>
      </c>
      <c r="B24" s="22" t="s">
        <v>83</v>
      </c>
      <c r="C24" s="115" t="s">
        <v>104</v>
      </c>
      <c r="D24" s="41" t="s">
        <v>33</v>
      </c>
      <c r="E24" s="41"/>
      <c r="F24" s="38">
        <v>468.6</v>
      </c>
      <c r="G24" s="38"/>
      <c r="H24" s="19">
        <f>H25+H26+H27+H28</f>
        <v>0</v>
      </c>
    </row>
    <row r="25" spans="1:8" ht="15" customHeight="1">
      <c r="A25" s="14"/>
      <c r="B25" s="17" t="s">
        <v>1</v>
      </c>
      <c r="C25" s="17" t="s">
        <v>28</v>
      </c>
      <c r="D25" s="64" t="s">
        <v>26</v>
      </c>
      <c r="E25" s="17">
        <v>0.856</v>
      </c>
      <c r="F25" s="109">
        <f>F24*E25</f>
        <v>401.1216</v>
      </c>
      <c r="G25" s="87"/>
      <c r="H25" s="87">
        <f>F25*G25</f>
        <v>0</v>
      </c>
    </row>
    <row r="26" spans="1:8" ht="15" customHeight="1">
      <c r="A26" s="14"/>
      <c r="B26" s="17" t="s">
        <v>1</v>
      </c>
      <c r="C26" s="11" t="s">
        <v>75</v>
      </c>
      <c r="D26" s="17" t="s">
        <v>12</v>
      </c>
      <c r="E26" s="17">
        <v>0.012</v>
      </c>
      <c r="F26" s="109">
        <f>F24*E26</f>
        <v>5.623200000000001</v>
      </c>
      <c r="G26" s="110"/>
      <c r="H26" s="87">
        <f>F26*G26</f>
        <v>0</v>
      </c>
    </row>
    <row r="27" spans="1:8" ht="15" customHeight="1">
      <c r="A27" s="14"/>
      <c r="B27" s="112" t="s">
        <v>58</v>
      </c>
      <c r="C27" s="112" t="s">
        <v>84</v>
      </c>
      <c r="D27" s="17" t="s">
        <v>22</v>
      </c>
      <c r="E27" s="17">
        <v>2</v>
      </c>
      <c r="F27" s="109">
        <f>F24*E27</f>
        <v>937.2</v>
      </c>
      <c r="G27" s="111"/>
      <c r="H27" s="87">
        <f>F27*G27</f>
        <v>0</v>
      </c>
    </row>
    <row r="28" spans="1:8" ht="15" customHeight="1">
      <c r="A28" s="14"/>
      <c r="B28" s="17" t="s">
        <v>1</v>
      </c>
      <c r="C28" s="17" t="s">
        <v>14</v>
      </c>
      <c r="D28" s="17" t="s">
        <v>12</v>
      </c>
      <c r="E28" s="17">
        <v>0.018</v>
      </c>
      <c r="F28" s="109">
        <f>F24*E28</f>
        <v>8.4348</v>
      </c>
      <c r="G28" s="110"/>
      <c r="H28" s="87">
        <f>F28*G28</f>
        <v>0</v>
      </c>
    </row>
    <row r="29" spans="1:8" ht="92.25" customHeight="1">
      <c r="A29" s="88" t="s">
        <v>20</v>
      </c>
      <c r="B29" s="89" t="s">
        <v>79</v>
      </c>
      <c r="C29" s="90" t="s">
        <v>109</v>
      </c>
      <c r="D29" s="90" t="s">
        <v>19</v>
      </c>
      <c r="E29" s="90"/>
      <c r="F29" s="117">
        <v>421.6</v>
      </c>
      <c r="G29" s="91"/>
      <c r="H29" s="92">
        <f>H30+H31+H33+H34+H32</f>
        <v>0</v>
      </c>
    </row>
    <row r="30" spans="1:8" ht="15" customHeight="1">
      <c r="A30" s="93"/>
      <c r="B30" s="94" t="s">
        <v>1</v>
      </c>
      <c r="C30" s="95" t="s">
        <v>29</v>
      </c>
      <c r="D30" s="95" t="s">
        <v>26</v>
      </c>
      <c r="E30" s="95">
        <v>1.43</v>
      </c>
      <c r="F30" s="96">
        <f>E30*F29</f>
        <v>602.888</v>
      </c>
      <c r="G30" s="15"/>
      <c r="H30" s="97">
        <f>F30*G30</f>
        <v>0</v>
      </c>
    </row>
    <row r="31" spans="1:8" ht="15" customHeight="1">
      <c r="A31" s="94"/>
      <c r="B31" s="94" t="s">
        <v>1</v>
      </c>
      <c r="C31" s="11" t="s">
        <v>75</v>
      </c>
      <c r="D31" s="95" t="s">
        <v>12</v>
      </c>
      <c r="E31" s="95">
        <v>0.009</v>
      </c>
      <c r="F31" s="98">
        <f>F29*E31</f>
        <v>3.7944</v>
      </c>
      <c r="G31" s="15"/>
      <c r="H31" s="97">
        <f>F31*G31</f>
        <v>0</v>
      </c>
    </row>
    <row r="32" spans="1:8" ht="37.5" customHeight="1">
      <c r="A32" s="93"/>
      <c r="B32" s="99" t="s">
        <v>80</v>
      </c>
      <c r="C32" s="95" t="s">
        <v>110</v>
      </c>
      <c r="D32" s="95" t="s">
        <v>22</v>
      </c>
      <c r="E32" s="100">
        <v>4</v>
      </c>
      <c r="F32" s="101">
        <f>E32*F29</f>
        <v>1686.4</v>
      </c>
      <c r="G32" s="17"/>
      <c r="H32" s="97">
        <f>F32*G32</f>
        <v>0</v>
      </c>
    </row>
    <row r="33" spans="1:8" ht="28.5" customHeight="1">
      <c r="A33" s="93"/>
      <c r="B33" s="99" t="s">
        <v>81</v>
      </c>
      <c r="C33" s="95" t="s">
        <v>82</v>
      </c>
      <c r="D33" s="102" t="s">
        <v>22</v>
      </c>
      <c r="E33" s="102">
        <v>0.63</v>
      </c>
      <c r="F33" s="103">
        <f>E33*F29</f>
        <v>265.608</v>
      </c>
      <c r="G33" s="104"/>
      <c r="H33" s="105">
        <f>F33*G33</f>
        <v>0</v>
      </c>
    </row>
    <row r="34" spans="1:8" ht="21" customHeight="1">
      <c r="A34" s="93"/>
      <c r="B34" s="106" t="s">
        <v>1</v>
      </c>
      <c r="C34" s="107" t="s">
        <v>16</v>
      </c>
      <c r="D34" s="102" t="s">
        <v>12</v>
      </c>
      <c r="E34" s="102">
        <v>0.024</v>
      </c>
      <c r="F34" s="103">
        <f>E34*F29</f>
        <v>10.118400000000001</v>
      </c>
      <c r="G34" s="108"/>
      <c r="H34" s="105">
        <f>F34*G34</f>
        <v>0</v>
      </c>
    </row>
    <row r="35" spans="1:8" ht="70.5" customHeight="1">
      <c r="A35" s="42">
        <v>8</v>
      </c>
      <c r="B35" s="6" t="s">
        <v>50</v>
      </c>
      <c r="C35" s="7" t="s">
        <v>108</v>
      </c>
      <c r="D35" s="7" t="s">
        <v>19</v>
      </c>
      <c r="E35" s="7"/>
      <c r="F35" s="38">
        <v>47</v>
      </c>
      <c r="G35" s="7"/>
      <c r="H35" s="19">
        <f>H36+H37+H38+H39+H40</f>
        <v>0</v>
      </c>
    </row>
    <row r="36" spans="1:8" ht="15" customHeight="1">
      <c r="A36" s="3"/>
      <c r="B36" s="3" t="s">
        <v>51</v>
      </c>
      <c r="C36" s="1" t="s">
        <v>34</v>
      </c>
      <c r="D36" s="1" t="s">
        <v>19</v>
      </c>
      <c r="E36" s="1">
        <v>1</v>
      </c>
      <c r="F36" s="43">
        <f>E36*F35</f>
        <v>47</v>
      </c>
      <c r="G36" s="15"/>
      <c r="H36" s="15">
        <f>G36*F36</f>
        <v>0</v>
      </c>
    </row>
    <row r="37" spans="1:8" ht="15" customHeight="1">
      <c r="A37" s="3"/>
      <c r="B37" s="3" t="s">
        <v>51</v>
      </c>
      <c r="C37" s="17" t="s">
        <v>30</v>
      </c>
      <c r="D37" s="17" t="s">
        <v>12</v>
      </c>
      <c r="E37" s="17">
        <v>0.0037</v>
      </c>
      <c r="F37" s="15">
        <f>E37*F35</f>
        <v>0.1739</v>
      </c>
      <c r="G37" s="15"/>
      <c r="H37" s="15">
        <f>F37*G37</f>
        <v>0</v>
      </c>
    </row>
    <row r="38" spans="1:8" ht="15" customHeight="1">
      <c r="A38" s="3"/>
      <c r="B38" s="37" t="s">
        <v>56</v>
      </c>
      <c r="C38" s="17" t="s">
        <v>52</v>
      </c>
      <c r="D38" s="17" t="s">
        <v>22</v>
      </c>
      <c r="E38" s="17">
        <v>0.87</v>
      </c>
      <c r="F38" s="15">
        <f>E38*F35</f>
        <v>40.89</v>
      </c>
      <c r="G38" s="2"/>
      <c r="H38" s="15">
        <f>F38*G38</f>
        <v>0</v>
      </c>
    </row>
    <row r="39" spans="1:8" ht="15" customHeight="1">
      <c r="A39" s="3"/>
      <c r="B39" s="3" t="s">
        <v>55</v>
      </c>
      <c r="C39" s="17" t="s">
        <v>53</v>
      </c>
      <c r="D39" s="17" t="s">
        <v>11</v>
      </c>
      <c r="E39" s="17">
        <v>0.00726</v>
      </c>
      <c r="F39" s="15">
        <f>F35*E39</f>
        <v>0.34122</v>
      </c>
      <c r="G39" s="15"/>
      <c r="H39" s="4">
        <f>G39*F39</f>
        <v>0</v>
      </c>
    </row>
    <row r="40" spans="1:8" ht="27.75" customHeight="1">
      <c r="A40" s="3"/>
      <c r="B40" s="3" t="s">
        <v>1</v>
      </c>
      <c r="C40" s="1" t="s">
        <v>54</v>
      </c>
      <c r="D40" s="17" t="s">
        <v>12</v>
      </c>
      <c r="E40" s="17">
        <v>0.8</v>
      </c>
      <c r="F40" s="15">
        <f>E40*F35</f>
        <v>37.6</v>
      </c>
      <c r="G40" s="15"/>
      <c r="H40" s="15">
        <f>G40*F40</f>
        <v>0</v>
      </c>
    </row>
    <row r="41" spans="1:8" ht="65.25" customHeight="1">
      <c r="A41" s="26">
        <v>9</v>
      </c>
      <c r="B41" s="22" t="s">
        <v>69</v>
      </c>
      <c r="C41" s="14" t="s">
        <v>70</v>
      </c>
      <c r="D41" s="27" t="s">
        <v>71</v>
      </c>
      <c r="E41" s="7"/>
      <c r="F41" s="38">
        <v>522</v>
      </c>
      <c r="G41" s="7"/>
      <c r="H41" s="19">
        <f>SUM(H42:H46)</f>
        <v>0</v>
      </c>
    </row>
    <row r="42" spans="1:8" ht="15" customHeight="1">
      <c r="A42" s="10"/>
      <c r="B42" s="23" t="s">
        <v>1</v>
      </c>
      <c r="C42" s="1" t="s">
        <v>29</v>
      </c>
      <c r="D42" s="1" t="s">
        <v>2</v>
      </c>
      <c r="E42" s="1">
        <v>0.459</v>
      </c>
      <c r="F42" s="2">
        <f>E42*F41</f>
        <v>239.598</v>
      </c>
      <c r="G42" s="1"/>
      <c r="H42" s="15">
        <f>G42*F42</f>
        <v>0</v>
      </c>
    </row>
    <row r="43" spans="1:8" ht="15" customHeight="1">
      <c r="A43" s="10"/>
      <c r="B43" s="23" t="s">
        <v>1</v>
      </c>
      <c r="C43" s="1" t="s">
        <v>30</v>
      </c>
      <c r="D43" s="1" t="s">
        <v>12</v>
      </c>
      <c r="E43" s="1">
        <v>0.0023</v>
      </c>
      <c r="F43" s="2">
        <f>E43*F41</f>
        <v>1.2006</v>
      </c>
      <c r="G43" s="1"/>
      <c r="H43" s="15">
        <f>G43*F43</f>
        <v>0</v>
      </c>
    </row>
    <row r="44" spans="1:8" ht="15" customHeight="1">
      <c r="A44" s="10"/>
      <c r="B44" s="28" t="s">
        <v>46</v>
      </c>
      <c r="C44" s="1" t="s">
        <v>45</v>
      </c>
      <c r="D44" s="1" t="s">
        <v>18</v>
      </c>
      <c r="E44" s="40">
        <v>0.00035</v>
      </c>
      <c r="F44" s="2">
        <f>E44*F41</f>
        <v>0.1827</v>
      </c>
      <c r="G44" s="1"/>
      <c r="H44" s="15">
        <f>G44*F44</f>
        <v>0</v>
      </c>
    </row>
    <row r="45" spans="1:8" ht="15" customHeight="1">
      <c r="A45" s="10"/>
      <c r="B45" s="28" t="s">
        <v>72</v>
      </c>
      <c r="C45" s="1" t="s">
        <v>24</v>
      </c>
      <c r="D45" s="1" t="s">
        <v>11</v>
      </c>
      <c r="E45" s="40">
        <v>9E-05</v>
      </c>
      <c r="F45" s="2">
        <f>E45*F41</f>
        <v>0.04698</v>
      </c>
      <c r="G45" s="2"/>
      <c r="H45" s="15">
        <f>G45*F45</f>
        <v>0</v>
      </c>
    </row>
    <row r="46" spans="1:8" ht="15" customHeight="1">
      <c r="A46" s="10"/>
      <c r="B46" s="28" t="s">
        <v>73</v>
      </c>
      <c r="C46" s="1" t="s">
        <v>25</v>
      </c>
      <c r="D46" s="1" t="s">
        <v>21</v>
      </c>
      <c r="E46" s="1">
        <v>0.034</v>
      </c>
      <c r="F46" s="2">
        <f>E46*F41</f>
        <v>17.748</v>
      </c>
      <c r="G46" s="1"/>
      <c r="H46" s="15">
        <f>G46*F46</f>
        <v>0</v>
      </c>
    </row>
    <row r="47" spans="1:8" ht="21" customHeight="1">
      <c r="A47" s="10"/>
      <c r="B47" s="28"/>
      <c r="C47" s="7" t="s">
        <v>74</v>
      </c>
      <c r="D47" s="7" t="s">
        <v>57</v>
      </c>
      <c r="E47" s="7"/>
      <c r="F47" s="8"/>
      <c r="G47" s="7"/>
      <c r="H47" s="72">
        <f>H41+H35+H29+H24</f>
        <v>0</v>
      </c>
    </row>
    <row r="48" spans="1:8" ht="30" customHeight="1">
      <c r="A48" s="10"/>
      <c r="B48" s="28"/>
      <c r="C48" s="84" t="s">
        <v>94</v>
      </c>
      <c r="D48" s="1"/>
      <c r="E48" s="1"/>
      <c r="F48" s="2"/>
      <c r="G48" s="1"/>
      <c r="H48" s="15"/>
    </row>
    <row r="49" spans="1:8" ht="108" customHeight="1">
      <c r="A49" s="26">
        <v>10</v>
      </c>
      <c r="B49" s="22" t="s">
        <v>86</v>
      </c>
      <c r="C49" s="7" t="s">
        <v>96</v>
      </c>
      <c r="D49" s="113" t="s">
        <v>87</v>
      </c>
      <c r="E49" s="7"/>
      <c r="F49" s="38">
        <v>17.4</v>
      </c>
      <c r="G49" s="7"/>
      <c r="H49" s="19">
        <f>SUM(H50:H55)</f>
        <v>0</v>
      </c>
    </row>
    <row r="50" spans="1:8" ht="15" customHeight="1">
      <c r="A50" s="3"/>
      <c r="B50" s="23" t="s">
        <v>1</v>
      </c>
      <c r="C50" s="17" t="s">
        <v>29</v>
      </c>
      <c r="D50" s="1" t="s">
        <v>2</v>
      </c>
      <c r="E50" s="1">
        <v>2.13</v>
      </c>
      <c r="F50" s="15">
        <f>E50*F49</f>
        <v>37.062</v>
      </c>
      <c r="G50" s="1"/>
      <c r="H50" s="15">
        <f aca="true" t="shared" si="0" ref="H50:H55">G50*F50</f>
        <v>0</v>
      </c>
    </row>
    <row r="51" spans="1:8" ht="15" customHeight="1">
      <c r="A51" s="3"/>
      <c r="B51" s="23" t="s">
        <v>1</v>
      </c>
      <c r="C51" s="1" t="s">
        <v>30</v>
      </c>
      <c r="D51" s="1" t="s">
        <v>12</v>
      </c>
      <c r="E51" s="1">
        <v>0.035</v>
      </c>
      <c r="F51" s="24">
        <f>E51*F49</f>
        <v>0.609</v>
      </c>
      <c r="G51" s="1"/>
      <c r="H51" s="15">
        <f t="shared" si="0"/>
        <v>0</v>
      </c>
    </row>
    <row r="52" spans="1:8" ht="23.25" customHeight="1">
      <c r="A52" s="3"/>
      <c r="B52" s="114" t="s">
        <v>88</v>
      </c>
      <c r="C52" s="1" t="s">
        <v>89</v>
      </c>
      <c r="D52" s="1" t="s">
        <v>19</v>
      </c>
      <c r="E52" s="1">
        <v>1.02</v>
      </c>
      <c r="F52" s="15">
        <f>E52*F49</f>
        <v>17.747999999999998</v>
      </c>
      <c r="G52" s="17"/>
      <c r="H52" s="15">
        <f t="shared" si="0"/>
        <v>0</v>
      </c>
    </row>
    <row r="53" spans="1:8" ht="15" customHeight="1">
      <c r="A53" s="10"/>
      <c r="B53" s="59" t="s">
        <v>90</v>
      </c>
      <c r="C53" s="1" t="s">
        <v>91</v>
      </c>
      <c r="D53" s="20" t="s">
        <v>22</v>
      </c>
      <c r="E53" s="20">
        <v>0.3</v>
      </c>
      <c r="F53" s="4">
        <f>E53*F49</f>
        <v>5.22</v>
      </c>
      <c r="G53" s="4"/>
      <c r="H53" s="35">
        <f t="shared" si="0"/>
        <v>0</v>
      </c>
    </row>
    <row r="54" spans="1:8" ht="15" customHeight="1">
      <c r="A54" s="3"/>
      <c r="B54" s="114" t="s">
        <v>92</v>
      </c>
      <c r="C54" s="1" t="s">
        <v>93</v>
      </c>
      <c r="D54" s="1" t="s">
        <v>22</v>
      </c>
      <c r="E54" s="1">
        <v>8</v>
      </c>
      <c r="F54" s="15">
        <f>E54*F49</f>
        <v>139.2</v>
      </c>
      <c r="G54" s="1"/>
      <c r="H54" s="15">
        <f t="shared" si="0"/>
        <v>0</v>
      </c>
    </row>
    <row r="55" spans="1:8" ht="21.75" customHeight="1">
      <c r="A55" s="3"/>
      <c r="B55" s="28" t="s">
        <v>1</v>
      </c>
      <c r="C55" s="1" t="s">
        <v>16</v>
      </c>
      <c r="D55" s="1" t="s">
        <v>12</v>
      </c>
      <c r="E55" s="1">
        <v>0.043</v>
      </c>
      <c r="F55" s="24">
        <f>E55*F49</f>
        <v>0.7481999999999999</v>
      </c>
      <c r="G55" s="1"/>
      <c r="H55" s="15">
        <f t="shared" si="0"/>
        <v>0</v>
      </c>
    </row>
    <row r="56" spans="1:8" ht="57.75" customHeight="1">
      <c r="A56" s="85" t="s">
        <v>23</v>
      </c>
      <c r="B56" s="73" t="s">
        <v>65</v>
      </c>
      <c r="C56" s="67" t="s">
        <v>95</v>
      </c>
      <c r="D56" s="74" t="s">
        <v>19</v>
      </c>
      <c r="E56" s="74"/>
      <c r="F56" s="75">
        <v>24</v>
      </c>
      <c r="G56" s="76"/>
      <c r="H56" s="70">
        <f>SUM(H57:H60)</f>
        <v>0</v>
      </c>
    </row>
    <row r="57" spans="1:8" ht="15" customHeight="1">
      <c r="A57" s="86"/>
      <c r="B57" s="77" t="s">
        <v>1</v>
      </c>
      <c r="C57" s="78" t="s">
        <v>29</v>
      </c>
      <c r="D57" s="78" t="s">
        <v>2</v>
      </c>
      <c r="E57" s="78">
        <v>0.0238</v>
      </c>
      <c r="F57" s="68">
        <f>E57*F56</f>
        <v>0.5712</v>
      </c>
      <c r="G57" s="79"/>
      <c r="H57" s="68">
        <f>G57*F57</f>
        <v>0</v>
      </c>
    </row>
    <row r="58" spans="1:8" ht="15" customHeight="1">
      <c r="A58" s="86"/>
      <c r="B58" s="77" t="s">
        <v>1</v>
      </c>
      <c r="C58" s="78" t="s">
        <v>30</v>
      </c>
      <c r="D58" s="78" t="s">
        <v>12</v>
      </c>
      <c r="E58" s="78">
        <v>0.0026</v>
      </c>
      <c r="F58" s="68">
        <f>E58*F56</f>
        <v>0.0624</v>
      </c>
      <c r="G58" s="69"/>
      <c r="H58" s="68">
        <f>G58*F58</f>
        <v>0</v>
      </c>
    </row>
    <row r="59" spans="1:8" ht="15" customHeight="1">
      <c r="A59" s="86"/>
      <c r="B59" s="77" t="s">
        <v>47</v>
      </c>
      <c r="C59" s="78" t="s">
        <v>60</v>
      </c>
      <c r="D59" s="78" t="s">
        <v>22</v>
      </c>
      <c r="E59" s="78">
        <v>0.146</v>
      </c>
      <c r="F59" s="68">
        <f>E59*F56</f>
        <v>3.5039999999999996</v>
      </c>
      <c r="G59" s="79"/>
      <c r="H59" s="68">
        <f>F59*G59</f>
        <v>0</v>
      </c>
    </row>
    <row r="60" spans="1:8" ht="15" customHeight="1">
      <c r="A60" s="86"/>
      <c r="B60" s="77" t="s">
        <v>66</v>
      </c>
      <c r="C60" s="78" t="s">
        <v>49</v>
      </c>
      <c r="D60" s="78" t="s">
        <v>22</v>
      </c>
      <c r="E60" s="78">
        <v>0.0219</v>
      </c>
      <c r="F60" s="68">
        <f>E60*F56</f>
        <v>0.5256</v>
      </c>
      <c r="G60" s="79"/>
      <c r="H60" s="68">
        <f>G60*F60</f>
        <v>0</v>
      </c>
    </row>
    <row r="61" spans="1:8" ht="48.75" customHeight="1">
      <c r="A61" s="85" t="s">
        <v>59</v>
      </c>
      <c r="B61" s="73" t="s">
        <v>67</v>
      </c>
      <c r="C61" s="67" t="s">
        <v>85</v>
      </c>
      <c r="D61" s="74" t="s">
        <v>19</v>
      </c>
      <c r="E61" s="74"/>
      <c r="F61" s="75">
        <f>F56+0</f>
        <v>24</v>
      </c>
      <c r="G61" s="76"/>
      <c r="H61" s="70">
        <f>SUM(H62:H66)</f>
        <v>0</v>
      </c>
    </row>
    <row r="62" spans="1:8" ht="15" customHeight="1">
      <c r="A62" s="86"/>
      <c r="B62" s="77" t="s">
        <v>1</v>
      </c>
      <c r="C62" s="78" t="s">
        <v>31</v>
      </c>
      <c r="D62" s="78" t="s">
        <v>2</v>
      </c>
      <c r="E62" s="78">
        <v>0.68</v>
      </c>
      <c r="F62" s="68">
        <f>E62*F61</f>
        <v>16.32</v>
      </c>
      <c r="G62" s="79"/>
      <c r="H62" s="68">
        <f>G62*F62</f>
        <v>0</v>
      </c>
    </row>
    <row r="63" spans="1:8" ht="15" customHeight="1">
      <c r="A63" s="86"/>
      <c r="B63" s="77" t="s">
        <v>1</v>
      </c>
      <c r="C63" s="78" t="s">
        <v>30</v>
      </c>
      <c r="D63" s="78" t="s">
        <v>12</v>
      </c>
      <c r="E63" s="78">
        <v>0.0003</v>
      </c>
      <c r="F63" s="68">
        <f>E63*F61</f>
        <v>0.0072</v>
      </c>
      <c r="G63" s="69"/>
      <c r="H63" s="68">
        <f>G63*F63</f>
        <v>0</v>
      </c>
    </row>
    <row r="64" spans="1:8" ht="33.75" customHeight="1">
      <c r="A64" s="86"/>
      <c r="B64" s="80" t="s">
        <v>48</v>
      </c>
      <c r="C64" s="78" t="s">
        <v>38</v>
      </c>
      <c r="D64" s="78" t="s">
        <v>22</v>
      </c>
      <c r="E64" s="78">
        <v>0.246</v>
      </c>
      <c r="F64" s="68">
        <f>E64*F61</f>
        <v>5.904</v>
      </c>
      <c r="G64" s="79"/>
      <c r="H64" s="68">
        <f>F64*G64</f>
        <v>0</v>
      </c>
    </row>
    <row r="65" spans="1:8" ht="15" customHeight="1">
      <c r="A65" s="86"/>
      <c r="B65" s="71" t="s">
        <v>68</v>
      </c>
      <c r="C65" s="78" t="s">
        <v>36</v>
      </c>
      <c r="D65" s="78" t="s">
        <v>22</v>
      </c>
      <c r="E65" s="78">
        <v>0.027</v>
      </c>
      <c r="F65" s="68">
        <f>E65*F61</f>
        <v>0.648</v>
      </c>
      <c r="G65" s="81"/>
      <c r="H65" s="68">
        <f>G65*F65</f>
        <v>0</v>
      </c>
    </row>
    <row r="66" spans="1:8" ht="15" customHeight="1">
      <c r="A66" s="86"/>
      <c r="B66" s="77" t="s">
        <v>1</v>
      </c>
      <c r="C66" s="82" t="s">
        <v>16</v>
      </c>
      <c r="D66" s="78" t="s">
        <v>12</v>
      </c>
      <c r="E66" s="78">
        <v>0.0019</v>
      </c>
      <c r="F66" s="83">
        <f>E66*F61</f>
        <v>0.0456</v>
      </c>
      <c r="G66" s="69"/>
      <c r="H66" s="68">
        <f>G66*F66</f>
        <v>0</v>
      </c>
    </row>
    <row r="67" spans="1:8" ht="83.25" customHeight="1">
      <c r="A67" s="9" t="s">
        <v>61</v>
      </c>
      <c r="B67" s="22" t="s">
        <v>58</v>
      </c>
      <c r="C67" s="14" t="s">
        <v>136</v>
      </c>
      <c r="D67" s="18" t="s">
        <v>19</v>
      </c>
      <c r="E67" s="18"/>
      <c r="F67" s="12">
        <v>30.65</v>
      </c>
      <c r="G67" s="18"/>
      <c r="H67" s="21">
        <f>G67*F67</f>
        <v>0</v>
      </c>
    </row>
    <row r="68" spans="1:8" ht="83.25" customHeight="1">
      <c r="A68" s="9" t="s">
        <v>133</v>
      </c>
      <c r="B68" s="22"/>
      <c r="C68" s="141" t="s">
        <v>130</v>
      </c>
      <c r="D68" s="18" t="s">
        <v>131</v>
      </c>
      <c r="E68" s="18"/>
      <c r="F68" s="12">
        <v>1</v>
      </c>
      <c r="G68" s="18"/>
      <c r="H68" s="21">
        <f>G68*F68</f>
        <v>0</v>
      </c>
    </row>
    <row r="69" spans="1:8" ht="21.75" customHeight="1">
      <c r="A69" s="16"/>
      <c r="B69" s="14"/>
      <c r="C69" s="14" t="s">
        <v>106</v>
      </c>
      <c r="D69" s="14" t="s">
        <v>12</v>
      </c>
      <c r="E69" s="14"/>
      <c r="F69" s="14"/>
      <c r="G69" s="14"/>
      <c r="H69" s="72">
        <f>H67+H61+H56+H49+H68</f>
        <v>0</v>
      </c>
    </row>
    <row r="70" spans="1:8" ht="31.5" customHeight="1">
      <c r="A70" s="16"/>
      <c r="B70" s="14"/>
      <c r="C70" s="84" t="s">
        <v>113</v>
      </c>
      <c r="D70" s="14"/>
      <c r="E70" s="14"/>
      <c r="F70" s="14"/>
      <c r="G70" s="14"/>
      <c r="H70" s="72"/>
    </row>
    <row r="71" spans="1:8" ht="49.5" customHeight="1">
      <c r="A71" s="16" t="s">
        <v>134</v>
      </c>
      <c r="B71" s="121" t="s">
        <v>58</v>
      </c>
      <c r="C71" s="122" t="s">
        <v>137</v>
      </c>
      <c r="D71" s="121" t="s">
        <v>114</v>
      </c>
      <c r="E71" s="121"/>
      <c r="F71" s="123">
        <v>3</v>
      </c>
      <c r="G71" s="121"/>
      <c r="H71" s="124">
        <f>H72+H73+H74+H75+H76+H77+H78</f>
        <v>0</v>
      </c>
    </row>
    <row r="72" spans="1:8" ht="31.5" customHeight="1">
      <c r="A72" s="16"/>
      <c r="B72" s="121"/>
      <c r="C72" s="125" t="s">
        <v>115</v>
      </c>
      <c r="D72" s="126" t="s">
        <v>116</v>
      </c>
      <c r="E72" s="126" t="s">
        <v>10</v>
      </c>
      <c r="F72" s="127">
        <f>F71*E72</f>
        <v>3</v>
      </c>
      <c r="G72" s="126"/>
      <c r="H72" s="128">
        <f aca="true" t="shared" si="1" ref="H72:H78">F72*G72</f>
        <v>0</v>
      </c>
    </row>
    <row r="73" spans="1:8" ht="31.5" customHeight="1">
      <c r="A73" s="16"/>
      <c r="B73" s="121"/>
      <c r="C73" s="129" t="s">
        <v>117</v>
      </c>
      <c r="D73" s="126" t="s">
        <v>118</v>
      </c>
      <c r="E73" s="126" t="s">
        <v>119</v>
      </c>
      <c r="F73" s="127">
        <v>102.54</v>
      </c>
      <c r="G73" s="126"/>
      <c r="H73" s="128">
        <f t="shared" si="1"/>
        <v>0</v>
      </c>
    </row>
    <row r="74" spans="1:8" ht="31.5" customHeight="1">
      <c r="A74" s="16"/>
      <c r="B74" s="121"/>
      <c r="C74" s="130" t="s">
        <v>120</v>
      </c>
      <c r="D74" s="126" t="s">
        <v>121</v>
      </c>
      <c r="E74" s="126" t="s">
        <v>119</v>
      </c>
      <c r="F74" s="131">
        <v>120</v>
      </c>
      <c r="G74" s="126"/>
      <c r="H74" s="132">
        <f t="shared" si="1"/>
        <v>0</v>
      </c>
    </row>
    <row r="75" spans="1:8" ht="31.5" customHeight="1">
      <c r="A75" s="16"/>
      <c r="B75" s="121"/>
      <c r="C75" s="130" t="s">
        <v>122</v>
      </c>
      <c r="D75" s="126" t="s">
        <v>121</v>
      </c>
      <c r="E75" s="126" t="s">
        <v>119</v>
      </c>
      <c r="F75" s="131">
        <v>135</v>
      </c>
      <c r="G75" s="126"/>
      <c r="H75" s="132">
        <f t="shared" si="1"/>
        <v>0</v>
      </c>
    </row>
    <row r="76" spans="1:8" ht="31.5" customHeight="1">
      <c r="A76" s="16"/>
      <c r="B76" s="121"/>
      <c r="C76" s="129" t="s">
        <v>126</v>
      </c>
      <c r="D76" s="126" t="s">
        <v>114</v>
      </c>
      <c r="E76" s="126" t="s">
        <v>119</v>
      </c>
      <c r="F76" s="127">
        <v>700</v>
      </c>
      <c r="G76" s="126"/>
      <c r="H76" s="132">
        <f t="shared" si="1"/>
        <v>0</v>
      </c>
    </row>
    <row r="77" spans="1:8" ht="31.5" customHeight="1">
      <c r="A77" s="16"/>
      <c r="B77" s="121"/>
      <c r="C77" s="130" t="s">
        <v>123</v>
      </c>
      <c r="D77" s="126" t="s">
        <v>114</v>
      </c>
      <c r="E77" s="126" t="s">
        <v>119</v>
      </c>
      <c r="F77" s="127">
        <v>13.7</v>
      </c>
      <c r="G77" s="126"/>
      <c r="H77" s="132">
        <f t="shared" si="1"/>
        <v>0</v>
      </c>
    </row>
    <row r="78" spans="1:8" ht="31.5" customHeight="1">
      <c r="A78" s="16"/>
      <c r="B78" s="130"/>
      <c r="C78" s="130" t="s">
        <v>125</v>
      </c>
      <c r="D78" s="130" t="s">
        <v>57</v>
      </c>
      <c r="E78" s="130">
        <v>0.405</v>
      </c>
      <c r="F78" s="133">
        <f>F73*E78</f>
        <v>41.52870000000001</v>
      </c>
      <c r="G78" s="133"/>
      <c r="H78" s="131">
        <f t="shared" si="1"/>
        <v>0</v>
      </c>
    </row>
    <row r="79" spans="1:8" ht="46.5" customHeight="1">
      <c r="A79" s="16" t="s">
        <v>124</v>
      </c>
      <c r="B79" s="134" t="s">
        <v>58</v>
      </c>
      <c r="C79" s="135" t="s">
        <v>127</v>
      </c>
      <c r="D79" s="134" t="s">
        <v>114</v>
      </c>
      <c r="E79" s="134"/>
      <c r="F79" s="134" t="s">
        <v>128</v>
      </c>
      <c r="G79" s="134"/>
      <c r="H79" s="136">
        <f>SUM(H80:H81)</f>
        <v>0</v>
      </c>
    </row>
    <row r="80" spans="1:8" ht="31.5" customHeight="1">
      <c r="A80" s="16"/>
      <c r="B80" s="134"/>
      <c r="C80" s="137" t="s">
        <v>115</v>
      </c>
      <c r="D80" s="138" t="s">
        <v>116</v>
      </c>
      <c r="E80" s="138" t="s">
        <v>10</v>
      </c>
      <c r="F80" s="139">
        <f>E80*F79</f>
        <v>4</v>
      </c>
      <c r="G80" s="138"/>
      <c r="H80" s="140">
        <f>F80*G80</f>
        <v>0</v>
      </c>
    </row>
    <row r="81" spans="1:8" ht="31.5" customHeight="1">
      <c r="A81" s="16"/>
      <c r="B81" s="134"/>
      <c r="C81" s="137" t="s">
        <v>129</v>
      </c>
      <c r="D81" s="138" t="s">
        <v>114</v>
      </c>
      <c r="E81" s="138" t="s">
        <v>10</v>
      </c>
      <c r="F81" s="139">
        <f>E81*F80</f>
        <v>4</v>
      </c>
      <c r="G81" s="138"/>
      <c r="H81" s="140">
        <f>F81*G81</f>
        <v>0</v>
      </c>
    </row>
    <row r="82" spans="1:8" ht="27.75" customHeight="1">
      <c r="A82" s="16"/>
      <c r="B82" s="14"/>
      <c r="C82" s="14" t="s">
        <v>132</v>
      </c>
      <c r="D82" s="14"/>
      <c r="E82" s="14"/>
      <c r="F82" s="14"/>
      <c r="G82" s="14"/>
      <c r="H82" s="72">
        <f>H71+H79</f>
        <v>0</v>
      </c>
    </row>
    <row r="83" spans="1:8" ht="22.5" customHeight="1">
      <c r="A83" s="16"/>
      <c r="B83" s="14"/>
      <c r="C83" s="14" t="s">
        <v>76</v>
      </c>
      <c r="D83" s="14" t="s">
        <v>57</v>
      </c>
      <c r="E83" s="14"/>
      <c r="F83" s="14"/>
      <c r="G83" s="14"/>
      <c r="H83" s="38">
        <f>H69+H47+H22+H82</f>
        <v>0</v>
      </c>
    </row>
    <row r="84" spans="1:8" ht="15" customHeight="1">
      <c r="A84" s="10"/>
      <c r="B84" s="3"/>
      <c r="C84" s="1" t="s">
        <v>35</v>
      </c>
      <c r="D84" s="1" t="s">
        <v>12</v>
      </c>
      <c r="E84" s="1"/>
      <c r="F84" s="5">
        <v>0.1</v>
      </c>
      <c r="G84" s="1"/>
      <c r="H84" s="4">
        <f>H83*F84</f>
        <v>0</v>
      </c>
    </row>
    <row r="85" spans="1:8" ht="15" customHeight="1">
      <c r="A85" s="10"/>
      <c r="B85" s="6"/>
      <c r="C85" s="7" t="s">
        <v>27</v>
      </c>
      <c r="D85" s="7" t="s">
        <v>12</v>
      </c>
      <c r="E85" s="7"/>
      <c r="F85" s="7"/>
      <c r="G85" s="7"/>
      <c r="H85" s="12">
        <f>H84+H83</f>
        <v>0</v>
      </c>
    </row>
    <row r="86" spans="1:8" ht="15" customHeight="1">
      <c r="A86" s="10"/>
      <c r="B86" s="3"/>
      <c r="C86" s="1" t="s">
        <v>17</v>
      </c>
      <c r="D86" s="1" t="s">
        <v>12</v>
      </c>
      <c r="E86" s="1"/>
      <c r="F86" s="5">
        <v>0.08</v>
      </c>
      <c r="G86" s="1"/>
      <c r="H86" s="4">
        <f>H85*F86</f>
        <v>0</v>
      </c>
    </row>
    <row r="87" spans="1:8" ht="13.5">
      <c r="A87" s="39"/>
      <c r="B87" s="6"/>
      <c r="C87" s="7" t="s">
        <v>76</v>
      </c>
      <c r="D87" s="7" t="s">
        <v>12</v>
      </c>
      <c r="E87" s="7"/>
      <c r="F87" s="13"/>
      <c r="G87" s="7"/>
      <c r="H87" s="116">
        <f>H86+H85</f>
        <v>0</v>
      </c>
    </row>
    <row r="88" spans="1:8" ht="13.5">
      <c r="A88" s="39"/>
      <c r="B88" s="3"/>
      <c r="C88" s="1" t="s">
        <v>77</v>
      </c>
      <c r="D88" s="1" t="s">
        <v>12</v>
      </c>
      <c r="E88" s="1"/>
      <c r="F88" s="5">
        <v>0.05</v>
      </c>
      <c r="G88" s="2"/>
      <c r="H88" s="4">
        <f>H87*F88</f>
        <v>0</v>
      </c>
    </row>
    <row r="89" spans="1:8" ht="13.5">
      <c r="A89" s="26"/>
      <c r="B89" s="6"/>
      <c r="C89" s="7" t="s">
        <v>13</v>
      </c>
      <c r="D89" s="7" t="s">
        <v>12</v>
      </c>
      <c r="E89" s="7"/>
      <c r="F89" s="13"/>
      <c r="G89" s="8"/>
      <c r="H89" s="12">
        <f>H88+H87</f>
        <v>0</v>
      </c>
    </row>
    <row r="90" spans="1:8" ht="13.5">
      <c r="A90" s="39"/>
      <c r="B90" s="3"/>
      <c r="C90" s="1" t="s">
        <v>78</v>
      </c>
      <c r="D90" s="1" t="s">
        <v>12</v>
      </c>
      <c r="E90" s="1"/>
      <c r="F90" s="5">
        <v>0.18</v>
      </c>
      <c r="G90" s="2"/>
      <c r="H90" s="4">
        <f>H89*F90</f>
        <v>0</v>
      </c>
    </row>
    <row r="91" spans="1:8" ht="54" customHeight="1">
      <c r="A91" s="39"/>
      <c r="B91" s="3"/>
      <c r="C91" s="151" t="s">
        <v>135</v>
      </c>
      <c r="D91" s="27" t="s">
        <v>57</v>
      </c>
      <c r="E91" s="1"/>
      <c r="F91" s="5"/>
      <c r="G91" s="2"/>
      <c r="H91" s="12">
        <f>H90+H89</f>
        <v>0</v>
      </c>
    </row>
  </sheetData>
  <sheetProtection/>
  <protectedRanges>
    <protectedRange sqref="G24" name="Range2_4"/>
    <protectedRange sqref="G25 G27" name="Range2_4_2"/>
  </protectedRanges>
  <mergeCells count="10">
    <mergeCell ref="A1:H1"/>
    <mergeCell ref="G5:H5"/>
    <mergeCell ref="A2:H2"/>
    <mergeCell ref="A3:H3"/>
    <mergeCell ref="A4:H4"/>
    <mergeCell ref="A5:A6"/>
    <mergeCell ref="B5:B6"/>
    <mergeCell ref="C5:C6"/>
    <mergeCell ref="D5:D6"/>
    <mergeCell ref="E5:F5"/>
  </mergeCells>
  <conditionalFormatting sqref="G29">
    <cfRule type="top10" priority="1" dxfId="0" stopIfTrue="1" rank="10" percent="1"/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Admin</cp:lastModifiedBy>
  <cp:lastPrinted>2019-12-19T08:22:12Z</cp:lastPrinted>
  <dcterms:created xsi:type="dcterms:W3CDTF">1996-10-14T23:33:28Z</dcterms:created>
  <dcterms:modified xsi:type="dcterms:W3CDTF">2022-07-25T13:09:20Z</dcterms:modified>
  <cp:category/>
  <cp:version/>
  <cp:contentType/>
  <cp:contentStatus/>
</cp:coreProperties>
</file>