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1" l="1"/>
  <c r="M42" i="1" s="1"/>
  <c r="H41" i="1"/>
  <c r="M41" i="1" s="1"/>
  <c r="F43" i="1"/>
  <c r="F45" i="1" s="1"/>
  <c r="L45" i="1" s="1"/>
  <c r="M45" i="1" s="1"/>
  <c r="F53" i="1"/>
  <c r="H53" i="1" s="1"/>
  <c r="M53" i="1" s="1"/>
  <c r="F52" i="1"/>
  <c r="H52" i="1" s="1"/>
  <c r="M52" i="1" s="1"/>
  <c r="F49" i="1"/>
  <c r="J49" i="1" s="1"/>
  <c r="M49" i="1" s="1"/>
  <c r="F50" i="1"/>
  <c r="L50" i="1" s="1"/>
  <c r="M50" i="1" s="1"/>
  <c r="F47" i="1"/>
  <c r="H47" i="1" s="1"/>
  <c r="M47" i="1" s="1"/>
  <c r="F46" i="1"/>
  <c r="F38" i="1"/>
  <c r="H38" i="1" s="1"/>
  <c r="M38" i="1" s="1"/>
  <c r="F29" i="1"/>
  <c r="H29" i="1" s="1"/>
  <c r="M29" i="1" s="1"/>
  <c r="F28" i="1"/>
  <c r="H28" i="1" s="1"/>
  <c r="M28" i="1" s="1"/>
  <c r="F27" i="1"/>
  <c r="F26" i="1"/>
  <c r="L26" i="1" s="1"/>
  <c r="M26" i="1" s="1"/>
  <c r="F25" i="1"/>
  <c r="J25" i="1" s="1"/>
  <c r="M25" i="1" s="1"/>
  <c r="F15" i="1"/>
  <c r="F17" i="1" s="1"/>
  <c r="L17" i="1" s="1"/>
  <c r="M17" i="1" s="1"/>
  <c r="F20" i="1"/>
  <c r="L20" i="1" s="1"/>
  <c r="M20" i="1" s="1"/>
  <c r="M15" i="1"/>
  <c r="F14" i="1"/>
  <c r="J14" i="1" s="1"/>
  <c r="M14" i="1" s="1"/>
  <c r="F12" i="1"/>
  <c r="J12" i="1" s="1"/>
  <c r="M12" i="1" s="1"/>
  <c r="F44" i="1" l="1"/>
  <c r="J44" i="1" s="1"/>
  <c r="M44" i="1" s="1"/>
  <c r="F32" i="1"/>
  <c r="L32" i="1" s="1"/>
  <c r="F37" i="1"/>
  <c r="H37" i="1" s="1"/>
  <c r="M37" i="1" s="1"/>
  <c r="F31" i="1"/>
  <c r="J31" i="1" s="1"/>
  <c r="M31" i="1" s="1"/>
  <c r="F36" i="1"/>
  <c r="H36" i="1" s="1"/>
  <c r="M36" i="1" s="1"/>
  <c r="F40" i="1"/>
  <c r="H40" i="1" s="1"/>
  <c r="M40" i="1" s="1"/>
  <c r="F35" i="1"/>
  <c r="H35" i="1" s="1"/>
  <c r="M35" i="1" s="1"/>
  <c r="F39" i="1"/>
  <c r="H39" i="1" s="1"/>
  <c r="M39" i="1" s="1"/>
  <c r="F34" i="1"/>
  <c r="H34" i="1" s="1"/>
  <c r="M34" i="1" s="1"/>
  <c r="F19" i="1"/>
  <c r="J19" i="1" s="1"/>
  <c r="M19" i="1" s="1"/>
  <c r="F16" i="1"/>
  <c r="J16" i="1" s="1"/>
  <c r="M16" i="1" s="1"/>
  <c r="F23" i="1"/>
  <c r="H23" i="1" s="1"/>
  <c r="M23" i="1" s="1"/>
  <c r="F22" i="1"/>
  <c r="H22" i="1" s="1"/>
  <c r="M22" i="1" s="1"/>
  <c r="L4" i="1"/>
  <c r="M32" i="1" l="1"/>
  <c r="M54" i="1" s="1"/>
  <c r="M55" i="1" s="1"/>
  <c r="M56" i="1" s="1"/>
  <c r="M57" i="1" s="1"/>
  <c r="M58" i="1" s="1"/>
  <c r="L54" i="1"/>
  <c r="L55" i="1" s="1"/>
  <c r="L56" i="1" s="1"/>
  <c r="L57" i="1" s="1"/>
  <c r="L58" i="1" s="1"/>
  <c r="J54" i="1"/>
  <c r="H54" i="1"/>
  <c r="H55" i="1" s="1"/>
  <c r="H56" i="1" s="1"/>
  <c r="H57" i="1" s="1"/>
  <c r="H58" i="1" s="1"/>
  <c r="H59" i="1" s="1"/>
  <c r="M59" i="1" l="1"/>
  <c r="M60" i="1" s="1"/>
  <c r="M61" i="1" s="1"/>
  <c r="M62" i="1" s="1"/>
  <c r="M63" i="1" s="1"/>
  <c r="M64" i="1" s="1"/>
  <c r="L3" i="1" s="1"/>
  <c r="H60" i="1"/>
  <c r="L60" i="1"/>
  <c r="L61" i="1" s="1"/>
  <c r="L62" i="1" s="1"/>
  <c r="L63" i="1" s="1"/>
  <c r="L64" i="1" s="1"/>
  <c r="J55" i="1"/>
  <c r="J56" i="1" s="1"/>
  <c r="J57" i="1" s="1"/>
  <c r="J58" i="1" s="1"/>
  <c r="J60" i="1" s="1"/>
  <c r="N54" i="1"/>
  <c r="J61" i="1" l="1"/>
  <c r="J62" i="1" s="1"/>
  <c r="J63" i="1" s="1"/>
  <c r="J64" i="1" s="1"/>
  <c r="H61" i="1"/>
  <c r="H62" i="1" s="1"/>
  <c r="H63" i="1" s="1"/>
  <c r="H64" i="1" s="1"/>
  <c r="N64" i="1" l="1"/>
</calcChain>
</file>

<file path=xl/sharedStrings.xml><?xml version="1.0" encoding="utf-8"?>
<sst xmlns="http://schemas.openxmlformats.org/spreadsheetml/2006/main" count="148" uniqueCount="85">
  <si>
    <t>obieqtis dasaxeleba:</t>
  </si>
  <si>
    <t>Senobis mowyobis samuSaoebi</t>
  </si>
  <si>
    <t>safuZveli: defeqturi aqti</t>
  </si>
  <si>
    <t>saxarjTaRricxvo Rirebuleba</t>
  </si>
  <si>
    <t>lari</t>
  </si>
  <si>
    <r>
      <t xml:space="preserve">Sedgenilia </t>
    </r>
    <r>
      <rPr>
        <b/>
        <sz val="10"/>
        <rFont val="AcadNusx"/>
      </rPr>
      <t>2022 Ikv</t>
    </r>
    <r>
      <rPr>
        <sz val="10"/>
        <rFont val="AcadNusx"/>
      </rPr>
      <t xml:space="preserve">. doneze                                 </t>
    </r>
  </si>
  <si>
    <t xml:space="preserve"> maT Soris xelfasi</t>
  </si>
  <si>
    <t>#</t>
  </si>
  <si>
    <t>safuZveli</t>
  </si>
  <si>
    <t>ganz.</t>
  </si>
  <si>
    <t>normatiuli</t>
  </si>
  <si>
    <t>masala</t>
  </si>
  <si>
    <t>xelfasi</t>
  </si>
  <si>
    <t xml:space="preserve"> </t>
  </si>
  <si>
    <t>jami</t>
  </si>
  <si>
    <t>s a m u S a o T a</t>
  </si>
  <si>
    <t>resursi</t>
  </si>
  <si>
    <t>meqanizmebi</t>
  </si>
  <si>
    <t>d a s a x e l e b a</t>
  </si>
  <si>
    <t>erT.-ze</t>
  </si>
  <si>
    <t>sul</t>
  </si>
  <si>
    <t>erT.</t>
  </si>
  <si>
    <t>fasi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</si>
  <si>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</si>
  <si>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</si>
  <si>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</si>
  <si>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</si>
  <si>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</si>
  <si>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</si>
  <si>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</si>
  <si>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</si>
  <si>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</si>
  <si>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</si>
  <si>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</si>
  <si>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</si>
  <si>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1-79-3</t>
  </si>
  <si>
    <t xml:space="preserve">gruntis damuSaveba xeliT </t>
  </si>
  <si>
    <t>m3</t>
  </si>
  <si>
    <t>Sromis danaxarjebi 3.37X0,8=</t>
  </si>
  <si>
    <t>kac/sT</t>
  </si>
  <si>
    <t>1-81-3</t>
  </si>
  <si>
    <t>gruntis ukuCayra xeliT</t>
  </si>
  <si>
    <t>Sromis danaxarjebi</t>
  </si>
  <si>
    <t>zedmeti gruntis datvirTva xeliT avtomanqanaze</t>
  </si>
  <si>
    <t>t</t>
  </si>
  <si>
    <t xml:space="preserve">Sromis danaxarjebi </t>
  </si>
  <si>
    <t>11-1-6</t>
  </si>
  <si>
    <t>RorRis safuZvelis mowyoba</t>
  </si>
  <si>
    <t>sxva manqana</t>
  </si>
  <si>
    <t>masala:</t>
  </si>
  <si>
    <t>RorRi m400 fr.20-40mm</t>
  </si>
  <si>
    <t>sxva masala</t>
  </si>
  <si>
    <t>6-11-3</t>
  </si>
  <si>
    <t>yalibis fari</t>
  </si>
  <si>
    <t>m2</t>
  </si>
  <si>
    <t>xis Zeli</t>
  </si>
  <si>
    <t>xis ficari 3x. 40mm da meti</t>
  </si>
  <si>
    <t>samSeneblo WanWiki</t>
  </si>
  <si>
    <t>kg</t>
  </si>
  <si>
    <t>eleqtrodi</t>
  </si>
  <si>
    <t>6-1-1</t>
  </si>
  <si>
    <t xml:space="preserve">betonis momzadeba m100 betonisagan </t>
  </si>
  <si>
    <t>betoni m100</t>
  </si>
  <si>
    <t>armatura a-1</t>
  </si>
  <si>
    <t>armatura a-3</t>
  </si>
  <si>
    <t>cementi m400</t>
  </si>
  <si>
    <t>11-11-11</t>
  </si>
  <si>
    <t>7-58-4</t>
  </si>
  <si>
    <t>grZ.m</t>
  </si>
  <si>
    <t>cementi m300</t>
  </si>
  <si>
    <t>zednadebi xarjebi</t>
  </si>
  <si>
    <t>mogeba</t>
  </si>
  <si>
    <t>masalebis transporti</t>
  </si>
  <si>
    <t>gauTvaliswinebeli xarjebi</t>
  </si>
  <si>
    <t>dRg</t>
  </si>
  <si>
    <t xml:space="preserve">betonis terasis morkinva </t>
  </si>
  <si>
    <t xml:space="preserve">terasis moajiris mowyoba </t>
  </si>
  <si>
    <r>
      <rPr>
        <sz val="10"/>
        <rFont val="Times New Roman"/>
        <family val="1"/>
      </rPr>
      <t xml:space="preserve">B25 </t>
    </r>
    <r>
      <rPr>
        <sz val="10"/>
        <rFont val="AcadNusx"/>
      </rPr>
      <t>betoni</t>
    </r>
  </si>
  <si>
    <t>tripkeqsis gamWirvale mina 16mm</t>
  </si>
  <si>
    <t>jami 1</t>
  </si>
  <si>
    <t>Tavi 1. terasis mowyobis samSeneblo samuSaoebi</t>
  </si>
  <si>
    <r>
      <t xml:space="preserve">terasis mowyoba </t>
    </r>
    <r>
      <rPr>
        <b/>
        <sz val="10"/>
        <rFont val="Times New Roman"/>
        <family val="1"/>
      </rPr>
      <t>B25</t>
    </r>
    <r>
      <rPr>
        <b/>
        <sz val="10"/>
        <rFont val="AcadNusx"/>
      </rPr>
      <t xml:space="preserve"> betoniT</t>
    </r>
  </si>
  <si>
    <t>Ee 2</t>
  </si>
  <si>
    <t xml:space="preserve">gruntis gatana 20 km-ze </t>
  </si>
  <si>
    <t>sagarejos municipaliteti sofeli koda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</si>
</sst>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37]yyyy\ &quot;წლის&quot;\ dd\ mm\,\ dddd"/>
    <numFmt numFmtId="165" formatCode="_-* #,##0.00_-;\-* #,##0.00_-;_-* &quot;-&quot;??_-;_-@_-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cadNusx"/>
    </font>
    <font>
      <b/>
      <sz val="10"/>
      <color indexed="8"/>
      <name val="AcadNusx"/>
    </font>
    <font>
      <b/>
      <sz val="10"/>
      <color indexed="8"/>
      <name val="AcadMtav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sz val="10"/>
      <name val="Times New Roman"/>
      <family val="1"/>
    </font>
    <font>
      <sz val="10"/>
      <name val="Helv"/>
    </font>
    <font>
      <i/>
      <sz val="10"/>
      <name val="AcadNusx"/>
    </font>
    <font>
      <sz val="10"/>
      <name val="AcadNusx"/>
      <family val="1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cadNusx"/>
    </font>
    <font>
      <b/>
      <sz val="10"/>
      <name val="AcadMtavr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1" applyNumberFormat="1" applyFont="1" applyFill="1" applyAlignment="1" applyProtection="1">
      <alignment horizontal="center" vertical="center"/>
    </xf>
    <xf numFmtId="43" fontId="3" fillId="0" borderId="0" xfId="1" applyFont="1" applyFill="1" applyAlignment="1" applyProtection="1">
      <alignment horizontal="right" vertical="center"/>
    </xf>
    <xf numFmtId="43" fontId="4" fillId="0" borderId="0" xfId="1" applyFont="1" applyFill="1" applyAlignment="1" applyProtection="1">
      <alignment horizontal="right" vertical="center"/>
    </xf>
    <xf numFmtId="0" fontId="2" fillId="0" borderId="0" xfId="0" applyFont="1" applyProtection="1"/>
    <xf numFmtId="0" fontId="6" fillId="0" borderId="0" xfId="2" applyFont="1" applyFill="1" applyBorder="1" applyAlignment="1" applyProtection="1"/>
    <xf numFmtId="0" fontId="6" fillId="0" borderId="0" xfId="3" applyFont="1" applyFill="1" applyAlignment="1" applyProtection="1">
      <alignment horizontal="left"/>
    </xf>
    <xf numFmtId="0" fontId="5" fillId="0" borderId="0" xfId="2" applyFont="1" applyFill="1" applyAlignment="1" applyProtection="1"/>
    <xf numFmtId="0" fontId="7" fillId="0" borderId="0" xfId="2" applyFont="1" applyFill="1" applyBorder="1" applyAlignment="1" applyProtection="1"/>
    <xf numFmtId="43" fontId="7" fillId="0" borderId="0" xfId="1" applyFont="1" applyFill="1" applyBorder="1" applyAlignment="1" applyProtection="1">
      <alignment vertical="center"/>
    </xf>
    <xf numFmtId="43" fontId="6" fillId="0" borderId="0" xfId="1" applyFont="1" applyFill="1" applyBorder="1" applyAlignment="1" applyProtection="1"/>
    <xf numFmtId="43" fontId="7" fillId="0" borderId="0" xfId="1" applyFont="1" applyFill="1" applyAlignment="1" applyProtection="1"/>
    <xf numFmtId="0" fontId="7" fillId="0" borderId="0" xfId="3" applyFont="1" applyAlignment="1" applyProtection="1">
      <alignment horizontal="center"/>
    </xf>
    <xf numFmtId="0" fontId="7" fillId="0" borderId="0" xfId="1" applyNumberFormat="1" applyFont="1" applyFill="1" applyAlignment="1" applyProtection="1">
      <alignment horizontal="center" vertical="center"/>
    </xf>
    <xf numFmtId="0" fontId="7" fillId="0" borderId="0" xfId="4" applyFont="1" applyFill="1" applyAlignment="1" applyProtection="1">
      <alignment horizontal="center"/>
    </xf>
    <xf numFmtId="0" fontId="7" fillId="0" borderId="0" xfId="4" applyFont="1" applyFill="1" applyAlignment="1" applyProtection="1">
      <alignment horizontal="left"/>
    </xf>
    <xf numFmtId="9" fontId="7" fillId="0" borderId="0" xfId="5" applyFont="1" applyFill="1" applyProtection="1"/>
    <xf numFmtId="43" fontId="7" fillId="0" borderId="0" xfId="1" applyFont="1" applyAlignment="1" applyProtection="1"/>
    <xf numFmtId="0" fontId="7" fillId="3" borderId="0" xfId="4" applyFont="1" applyFill="1" applyAlignment="1" applyProtection="1">
      <alignment horizontal="left"/>
    </xf>
    <xf numFmtId="165" fontId="7" fillId="0" borderId="0" xfId="6" applyNumberFormat="1" applyFont="1" applyFill="1" applyBorder="1" applyAlignment="1" applyProtection="1">
      <alignment horizontal="center"/>
    </xf>
    <xf numFmtId="43" fontId="7" fillId="0" borderId="0" xfId="1" applyFont="1" applyFill="1" applyBorder="1" applyAlignment="1" applyProtection="1"/>
    <xf numFmtId="0" fontId="7" fillId="4" borderId="6" xfId="4" applyFont="1" applyFill="1" applyBorder="1" applyAlignment="1" applyProtection="1">
      <alignment horizontal="left" vertical="center" wrapText="1"/>
    </xf>
    <xf numFmtId="0" fontId="7" fillId="4" borderId="0" xfId="4" applyFont="1" applyFill="1" applyAlignment="1" applyProtection="1">
      <alignment horizontal="center" vertical="center" wrapText="1"/>
    </xf>
    <xf numFmtId="0" fontId="7" fillId="4" borderId="0" xfId="3" applyFont="1" applyFill="1" applyAlignment="1" applyProtection="1">
      <alignment horizontal="center" vertical="center" wrapText="1"/>
    </xf>
    <xf numFmtId="43" fontId="7" fillId="0" borderId="9" xfId="1" applyFont="1" applyFill="1" applyBorder="1" applyAlignment="1" applyProtection="1">
      <alignment horizontal="center"/>
    </xf>
    <xf numFmtId="0" fontId="7" fillId="4" borderId="4" xfId="4" applyFont="1" applyFill="1" applyBorder="1" applyAlignment="1" applyProtection="1">
      <alignment horizontal="left" wrapText="1"/>
    </xf>
    <xf numFmtId="43" fontId="7" fillId="0" borderId="12" xfId="1" applyFont="1" applyFill="1" applyBorder="1" applyAlignment="1" applyProtection="1">
      <alignment horizontal="center"/>
    </xf>
    <xf numFmtId="0" fontId="7" fillId="0" borderId="13" xfId="4" applyFont="1" applyFill="1" applyBorder="1" applyAlignment="1" applyProtection="1">
      <alignment horizontal="center" vertical="center"/>
    </xf>
    <xf numFmtId="0" fontId="7" fillId="0" borderId="13" xfId="4" applyFont="1" applyFill="1" applyBorder="1" applyAlignment="1" applyProtection="1">
      <alignment horizontal="center" vertical="center" wrapText="1"/>
    </xf>
    <xf numFmtId="9" fontId="7" fillId="0" borderId="1" xfId="5" applyFont="1" applyFill="1" applyBorder="1" applyAlignment="1" applyProtection="1">
      <alignment horizontal="center" vertical="center"/>
    </xf>
    <xf numFmtId="165" fontId="7" fillId="0" borderId="13" xfId="6" applyNumberFormat="1" applyFont="1" applyFill="1" applyBorder="1" applyAlignment="1" applyProtection="1">
      <alignment horizontal="center" vertical="center"/>
    </xf>
    <xf numFmtId="43" fontId="7" fillId="0" borderId="3" xfId="1" applyFont="1" applyFill="1" applyBorder="1" applyAlignment="1" applyProtection="1">
      <alignment horizontal="center" vertical="center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1" xfId="1" applyFont="1" applyFill="1" applyBorder="1" applyAlignment="1" applyProtection="1">
      <alignment horizontal="center" vertical="center"/>
    </xf>
    <xf numFmtId="43" fontId="7" fillId="0" borderId="13" xfId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43" fontId="2" fillId="5" borderId="9" xfId="1" applyFont="1" applyFill="1" applyBorder="1" applyAlignment="1" applyProtection="1">
      <alignment vertical="center" wrapText="1"/>
    </xf>
    <xf numFmtId="43" fontId="7" fillId="0" borderId="9" xfId="1" applyFont="1" applyFill="1" applyBorder="1" applyAlignment="1" applyProtection="1">
      <alignment vertical="center" wrapText="1"/>
    </xf>
    <xf numFmtId="0" fontId="9" fillId="0" borderId="0" xfId="0" applyFont="1" applyProtection="1"/>
    <xf numFmtId="0" fontId="7" fillId="0" borderId="12" xfId="0" applyFont="1" applyFill="1" applyBorder="1" applyAlignment="1" applyProtection="1">
      <alignment horizontal="center" vertical="top" wrapText="1"/>
    </xf>
    <xf numFmtId="0" fontId="7" fillId="0" borderId="12" xfId="0" applyFont="1" applyFill="1" applyBorder="1" applyAlignment="1" applyProtection="1">
      <alignment vertical="top" wrapText="1"/>
    </xf>
    <xf numFmtId="43" fontId="2" fillId="0" borderId="12" xfId="1" applyFont="1" applyFill="1" applyBorder="1" applyAlignment="1" applyProtection="1">
      <alignment vertical="center" wrapText="1"/>
    </xf>
    <xf numFmtId="43" fontId="7" fillId="0" borderId="12" xfId="1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horizontal="center" vertical="top" wrapText="1"/>
    </xf>
    <xf numFmtId="0" fontId="7" fillId="0" borderId="5" xfId="0" applyFont="1" applyFill="1" applyBorder="1" applyAlignment="1" applyProtection="1">
      <alignment horizontal="left" vertical="top" wrapText="1"/>
    </xf>
    <xf numFmtId="43" fontId="7" fillId="5" borderId="5" xfId="1" applyFont="1" applyFill="1" applyBorder="1" applyAlignment="1" applyProtection="1">
      <alignment vertical="center" wrapText="1"/>
    </xf>
    <xf numFmtId="0" fontId="7" fillId="0" borderId="9" xfId="0" applyFont="1" applyFill="1" applyBorder="1" applyAlignment="1" applyProtection="1">
      <alignment vertical="top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top" wrapText="1"/>
    </xf>
    <xf numFmtId="0" fontId="8" fillId="0" borderId="3" xfId="0" quotePrefix="1" applyFont="1" applyFill="1" applyBorder="1" applyAlignment="1" applyProtection="1">
      <alignment horizontal="center" vertical="top" wrapText="1"/>
    </xf>
    <xf numFmtId="43" fontId="7" fillId="5" borderId="13" xfId="1" applyFont="1" applyFill="1" applyBorder="1" applyAlignment="1" applyProtection="1">
      <alignment vertical="center" wrapText="1"/>
    </xf>
    <xf numFmtId="43" fontId="7" fillId="0" borderId="13" xfId="1" applyFont="1" applyFill="1" applyBorder="1" applyAlignment="1" applyProtection="1">
      <alignment vertical="center" wrapText="1"/>
    </xf>
    <xf numFmtId="0" fontId="8" fillId="0" borderId="0" xfId="0" applyFont="1" applyProtection="1"/>
    <xf numFmtId="0" fontId="7" fillId="0" borderId="9" xfId="2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9" xfId="0" applyFont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9" xfId="0" quotePrefix="1" applyFont="1" applyBorder="1" applyAlignment="1">
      <alignment horizontal="center" vertical="top" wrapText="1"/>
    </xf>
    <xf numFmtId="0" fontId="6" fillId="7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top" wrapText="1"/>
    </xf>
    <xf numFmtId="2" fontId="7" fillId="0" borderId="9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0" borderId="0" xfId="0" applyFont="1"/>
    <xf numFmtId="166" fontId="0" fillId="0" borderId="0" xfId="0" applyNumberFormat="1"/>
    <xf numFmtId="0" fontId="12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8" fillId="0" borderId="9" xfId="0" quotePrefix="1" applyFont="1" applyFill="1" applyBorder="1" applyAlignment="1" applyProtection="1">
      <alignment horizontal="center" vertical="top" wrapText="1"/>
    </xf>
    <xf numFmtId="0" fontId="8" fillId="0" borderId="12" xfId="0" quotePrefix="1" applyFont="1" applyFill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0" fillId="0" borderId="0" xfId="0" applyBorder="1"/>
    <xf numFmtId="0" fontId="0" fillId="0" borderId="4" xfId="0" applyBorder="1"/>
    <xf numFmtId="0" fontId="7" fillId="0" borderId="4" xfId="0" applyFont="1" applyFill="1" applyBorder="1" applyAlignment="1" applyProtection="1">
      <alignment horizontal="left" vertical="top" wrapText="1"/>
    </xf>
    <xf numFmtId="2" fontId="12" fillId="0" borderId="0" xfId="0" applyNumberFormat="1" applyFont="1" applyAlignment="1">
      <alignment horizont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5" xfId="2" applyFont="1" applyFill="1" applyBorder="1" applyAlignment="1" applyProtection="1">
      <alignment horizontal="center" vertical="top" wrapText="1"/>
    </xf>
    <xf numFmtId="0" fontId="5" fillId="0" borderId="9" xfId="0" applyFont="1" applyFill="1" applyBorder="1" applyAlignment="1" applyProtection="1">
      <alignment horizontal="center" vertical="top" wrapText="1"/>
    </xf>
    <xf numFmtId="0" fontId="7" fillId="0" borderId="9" xfId="0" applyFont="1" applyBorder="1" applyAlignment="1" applyProtection="1">
      <alignment vertical="top" wrapText="1"/>
    </xf>
    <xf numFmtId="0" fontId="7" fillId="0" borderId="9" xfId="2" applyFont="1" applyFill="1" applyBorder="1" applyAlignment="1" applyProtection="1">
      <alignment horizontal="center" vertical="top" wrapText="1"/>
    </xf>
    <xf numFmtId="43" fontId="9" fillId="0" borderId="0" xfId="0" applyNumberFormat="1" applyFont="1" applyProtection="1"/>
    <xf numFmtId="0" fontId="0" fillId="0" borderId="9" xfId="0" applyBorder="1"/>
    <xf numFmtId="0" fontId="0" fillId="0" borderId="12" xfId="0" applyBorder="1"/>
    <xf numFmtId="0" fontId="8" fillId="0" borderId="5" xfId="0" quotePrefix="1" applyFont="1" applyFill="1" applyBorder="1" applyAlignment="1" applyProtection="1">
      <alignment horizontal="center" vertical="top" wrapText="1"/>
    </xf>
    <xf numFmtId="0" fontId="7" fillId="0" borderId="0" xfId="2" applyFont="1" applyFill="1" applyBorder="1" applyAlignment="1" applyProtection="1">
      <alignment horizontal="left" vertical="top" wrapText="1"/>
    </xf>
    <xf numFmtId="0" fontId="7" fillId="0" borderId="6" xfId="0" applyFont="1" applyFill="1" applyBorder="1" applyAlignment="1" applyProtection="1">
      <alignment horizontal="center" vertical="top" wrapText="1"/>
    </xf>
    <xf numFmtId="0" fontId="8" fillId="0" borderId="8" xfId="0" quotePrefix="1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vertical="top" wrapText="1"/>
    </xf>
    <xf numFmtId="0" fontId="8" fillId="0" borderId="13" xfId="2" quotePrefix="1" applyFont="1" applyFill="1" applyBorder="1" applyAlignment="1" applyProtection="1">
      <alignment horizontal="center" vertical="top" wrapText="1"/>
    </xf>
    <xf numFmtId="0" fontId="6" fillId="0" borderId="13" xfId="2" applyFont="1" applyFill="1" applyBorder="1" applyAlignment="1" applyProtection="1">
      <alignment horizontal="right" vertical="top" wrapText="1"/>
    </xf>
    <xf numFmtId="0" fontId="6" fillId="0" borderId="12" xfId="2" applyFont="1" applyFill="1" applyBorder="1" applyAlignment="1" applyProtection="1">
      <alignment horizontal="center" vertical="top" wrapText="1"/>
    </xf>
    <xf numFmtId="0" fontId="7" fillId="0" borderId="13" xfId="2" applyFont="1" applyFill="1" applyBorder="1" applyAlignment="1" applyProtection="1">
      <alignment horizontal="center" vertical="top" wrapText="1"/>
    </xf>
    <xf numFmtId="0" fontId="8" fillId="0" borderId="0" xfId="2" applyFont="1" applyProtection="1"/>
    <xf numFmtId="0" fontId="5" fillId="0" borderId="0" xfId="2" applyFont="1" applyProtection="1"/>
    <xf numFmtId="0" fontId="7" fillId="0" borderId="13" xfId="2" applyFont="1" applyFill="1" applyBorder="1" applyAlignment="1" applyProtection="1">
      <alignment horizontal="center"/>
    </xf>
    <xf numFmtId="0" fontId="6" fillId="8" borderId="9" xfId="0" applyFont="1" applyFill="1" applyBorder="1" applyAlignment="1">
      <alignment horizontal="left" vertical="top" wrapText="1"/>
    </xf>
    <xf numFmtId="0" fontId="6" fillId="0" borderId="5" xfId="0" applyFont="1" applyFill="1" applyBorder="1" applyAlignment="1" applyProtection="1">
      <alignment horizontal="left" vertical="top" wrapText="1"/>
    </xf>
    <xf numFmtId="2" fontId="7" fillId="0" borderId="9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2" fontId="7" fillId="6" borderId="5" xfId="1" applyNumberFormat="1" applyFont="1" applyFill="1" applyBorder="1" applyAlignment="1" applyProtection="1">
      <alignment horizontal="center" vertical="center" wrapText="1"/>
    </xf>
    <xf numFmtId="2" fontId="14" fillId="0" borderId="9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0" fontId="7" fillId="0" borderId="9" xfId="4" applyFont="1" applyFill="1" applyBorder="1" applyAlignment="1" applyProtection="1">
      <alignment horizontal="center" vertical="center"/>
    </xf>
    <xf numFmtId="0" fontId="7" fillId="0" borderId="5" xfId="4" applyFont="1" applyFill="1" applyBorder="1" applyAlignment="1" applyProtection="1">
      <alignment horizontal="center" vertical="center"/>
    </xf>
    <xf numFmtId="0" fontId="6" fillId="0" borderId="13" xfId="4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top" wrapText="1"/>
    </xf>
    <xf numFmtId="0" fontId="6" fillId="0" borderId="5" xfId="0" applyFont="1" applyFill="1" applyBorder="1" applyAlignment="1" applyProtection="1">
      <alignment vertical="top" wrapText="1"/>
    </xf>
    <xf numFmtId="0" fontId="6" fillId="0" borderId="13" xfId="0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2" fontId="6" fillId="6" borderId="9" xfId="0" applyNumberFormat="1" applyFont="1" applyFill="1" applyBorder="1" applyAlignment="1">
      <alignment horizontal="center" vertical="top" wrapText="1"/>
    </xf>
    <xf numFmtId="0" fontId="7" fillId="6" borderId="9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 applyProtection="1">
      <alignment horizontal="left" vertical="top" wrapText="1"/>
    </xf>
    <xf numFmtId="2" fontId="8" fillId="0" borderId="0" xfId="2" applyNumberFormat="1" applyFont="1" applyProtection="1"/>
    <xf numFmtId="2" fontId="7" fillId="0" borderId="0" xfId="3" applyNumberFormat="1" applyFont="1" applyAlignment="1" applyProtection="1">
      <alignment horizontal="center"/>
    </xf>
    <xf numFmtId="0" fontId="7" fillId="8" borderId="13" xfId="2" applyFont="1" applyFill="1" applyBorder="1" applyAlignment="1" applyProtection="1">
      <alignment horizontal="center" vertical="top" wrapText="1"/>
    </xf>
    <xf numFmtId="0" fontId="7" fillId="8" borderId="13" xfId="2" applyFont="1" applyFill="1" applyBorder="1" applyAlignment="1" applyProtection="1">
      <alignment horizontal="center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1" xfId="1" applyFont="1" applyFill="1" applyBorder="1" applyAlignment="1" applyProtection="1">
      <alignment horizontal="center" vertical="center"/>
      <protection locked="0"/>
    </xf>
    <xf numFmtId="43" fontId="7" fillId="0" borderId="13" xfId="1" applyFont="1" applyFill="1" applyBorder="1" applyAlignment="1" applyProtection="1">
      <alignment horizontal="center" vertical="center"/>
      <protection locked="0"/>
    </xf>
    <xf numFmtId="43" fontId="7" fillId="0" borderId="9" xfId="1" applyFont="1" applyFill="1" applyBorder="1" applyAlignment="1" applyProtection="1">
      <alignment vertical="center" wrapText="1"/>
      <protection locked="0"/>
    </xf>
    <xf numFmtId="2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9" xfId="0" applyNumberFormat="1" applyFont="1" applyFill="1" applyBorder="1" applyAlignment="1" applyProtection="1">
      <alignment horizontal="center" vertical="top" wrapText="1"/>
      <protection locked="0"/>
    </xf>
    <xf numFmtId="2" fontId="7" fillId="0" borderId="12" xfId="0" applyNumberFormat="1" applyFont="1" applyFill="1" applyBorder="1" applyAlignment="1" applyProtection="1">
      <alignment horizontal="center" vertical="top" wrapText="1"/>
      <protection locked="0"/>
    </xf>
    <xf numFmtId="2" fontId="7" fillId="0" borderId="6" xfId="1" applyNumberFormat="1" applyFont="1" applyFill="1" applyBorder="1" applyAlignment="1" applyProtection="1">
      <alignment horizontal="center" vertical="top" wrapText="1"/>
      <protection locked="0"/>
    </xf>
    <xf numFmtId="2" fontId="7" fillId="0" borderId="5" xfId="1" applyNumberFormat="1" applyFont="1" applyFill="1" applyBorder="1" applyAlignment="1" applyProtection="1">
      <alignment horizontal="center" vertical="top" wrapText="1"/>
      <protection locked="0"/>
    </xf>
    <xf numFmtId="2" fontId="7" fillId="0" borderId="8" xfId="1" applyNumberFormat="1" applyFont="1" applyFill="1" applyBorder="1" applyAlignment="1" applyProtection="1">
      <alignment horizontal="center" vertical="top" wrapText="1"/>
      <protection locked="0"/>
    </xf>
    <xf numFmtId="2" fontId="7" fillId="0" borderId="0" xfId="1" applyNumberFormat="1" applyFont="1" applyFill="1" applyBorder="1" applyAlignment="1" applyProtection="1">
      <alignment horizontal="center" vertical="top" wrapText="1"/>
      <protection locked="0"/>
    </xf>
    <xf numFmtId="2" fontId="7" fillId="0" borderId="9" xfId="1" applyNumberFormat="1" applyFont="1" applyFill="1" applyBorder="1" applyAlignment="1" applyProtection="1">
      <alignment horizontal="center" vertical="top" wrapText="1"/>
      <protection locked="0"/>
    </xf>
    <xf numFmtId="2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4" xfId="1" applyNumberFormat="1" applyFont="1" applyFill="1" applyBorder="1" applyAlignment="1" applyProtection="1">
      <alignment horizontal="center" vertical="top" wrapText="1"/>
      <protection locked="0"/>
    </xf>
    <xf numFmtId="2" fontId="14" fillId="0" borderId="9" xfId="0" applyNumberFormat="1" applyFont="1" applyBorder="1" applyAlignment="1" applyProtection="1">
      <alignment horizontal="center"/>
      <protection locked="0"/>
    </xf>
    <xf numFmtId="2" fontId="14" fillId="0" borderId="0" xfId="0" applyNumberFormat="1" applyFont="1" applyBorder="1" applyAlignment="1" applyProtection="1">
      <alignment horizontal="center"/>
      <protection locked="0"/>
    </xf>
    <xf numFmtId="2" fontId="14" fillId="0" borderId="14" xfId="0" applyNumberFormat="1" applyFont="1" applyBorder="1" applyAlignment="1" applyProtection="1">
      <alignment horizontal="center"/>
      <protection locked="0"/>
    </xf>
    <xf numFmtId="2" fontId="14" fillId="0" borderId="4" xfId="0" applyNumberFormat="1" applyFont="1" applyBorder="1" applyAlignment="1" applyProtection="1">
      <alignment horizontal="center"/>
      <protection locked="0"/>
    </xf>
    <xf numFmtId="2" fontId="14" fillId="0" borderId="12" xfId="0" applyNumberFormat="1" applyFont="1" applyBorder="1" applyAlignment="1" applyProtection="1">
      <alignment horizontal="center"/>
      <protection locked="0"/>
    </xf>
    <xf numFmtId="2" fontId="14" fillId="0" borderId="11" xfId="0" applyNumberFormat="1" applyFont="1" applyBorder="1" applyAlignment="1" applyProtection="1">
      <alignment horizontal="center"/>
      <protection locked="0"/>
    </xf>
    <xf numFmtId="2" fontId="7" fillId="8" borderId="9" xfId="1" applyNumberFormat="1" applyFont="1" applyFill="1" applyBorder="1" applyAlignment="1" applyProtection="1">
      <alignment horizontal="center" vertical="top" wrapText="1"/>
      <protection locked="0"/>
    </xf>
    <xf numFmtId="2" fontId="7" fillId="8" borderId="12" xfId="1" applyNumberFormat="1" applyFont="1" applyFill="1" applyBorder="1" applyAlignment="1" applyProtection="1">
      <alignment horizontal="center" vertical="top" wrapText="1"/>
      <protection locked="0"/>
    </xf>
    <xf numFmtId="2" fontId="7" fillId="0" borderId="12" xfId="1" applyNumberFormat="1" applyFont="1" applyFill="1" applyBorder="1" applyAlignment="1" applyProtection="1">
      <alignment horizontal="center" vertical="top" wrapText="1"/>
      <protection locked="0"/>
    </xf>
    <xf numFmtId="2" fontId="6" fillId="0" borderId="13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13" xfId="1" applyNumberFormat="1" applyFont="1" applyFill="1" applyBorder="1" applyAlignment="1" applyProtection="1">
      <alignment horizontal="center" vertical="center"/>
      <protection locked="0"/>
    </xf>
    <xf numFmtId="2" fontId="6" fillId="0" borderId="13" xfId="1" applyNumberFormat="1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left" vertical="top" wrapText="1"/>
      <protection locked="0"/>
    </xf>
    <xf numFmtId="9" fontId="15" fillId="0" borderId="13" xfId="7" applyFont="1" applyFill="1" applyBorder="1" applyAlignment="1" applyProtection="1">
      <alignment horizontal="center" vertical="center"/>
      <protection locked="0"/>
    </xf>
    <xf numFmtId="0" fontId="8" fillId="0" borderId="13" xfId="2" applyFont="1" applyFill="1" applyBorder="1" applyProtection="1">
      <protection locked="0"/>
    </xf>
    <xf numFmtId="43" fontId="8" fillId="0" borderId="13" xfId="1" applyFont="1" applyFill="1" applyBorder="1" applyAlignment="1" applyProtection="1">
      <alignment vertical="center"/>
      <protection locked="0"/>
    </xf>
    <xf numFmtId="0" fontId="6" fillId="0" borderId="13" xfId="2" applyFont="1" applyFill="1" applyBorder="1" applyAlignment="1" applyProtection="1">
      <alignment horizontal="right" vertical="top" wrapText="1"/>
      <protection locked="0"/>
    </xf>
    <xf numFmtId="0" fontId="16" fillId="0" borderId="13" xfId="2" applyFont="1" applyFill="1" applyBorder="1" applyProtection="1">
      <protection locked="0"/>
    </xf>
    <xf numFmtId="0" fontId="6" fillId="0" borderId="13" xfId="3" applyFont="1" applyFill="1" applyBorder="1" applyAlignment="1" applyProtection="1">
      <alignment horizontal="left"/>
      <protection locked="0"/>
    </xf>
    <xf numFmtId="165" fontId="6" fillId="0" borderId="13" xfId="6" applyNumberFormat="1" applyFont="1" applyFill="1" applyBorder="1" applyAlignment="1" applyProtection="1">
      <alignment horizontal="center"/>
      <protection locked="0"/>
    </xf>
    <xf numFmtId="43" fontId="6" fillId="0" borderId="13" xfId="1" applyFont="1" applyFill="1" applyBorder="1" applyAlignment="1" applyProtection="1">
      <alignment vertical="center"/>
      <protection locked="0"/>
    </xf>
    <xf numFmtId="0" fontId="6" fillId="0" borderId="13" xfId="3" applyFont="1" applyFill="1" applyBorder="1" applyAlignment="1" applyProtection="1">
      <alignment horizontal="right"/>
      <protection locked="0"/>
    </xf>
    <xf numFmtId="9" fontId="6" fillId="0" borderId="13" xfId="3" applyNumberFormat="1" applyFont="1" applyFill="1" applyBorder="1" applyAlignment="1" applyProtection="1">
      <alignment horizontal="center"/>
      <protection locked="0"/>
    </xf>
    <xf numFmtId="0" fontId="6" fillId="0" borderId="13" xfId="3" applyFont="1" applyFill="1" applyBorder="1" applyAlignment="1" applyProtection="1">
      <alignment horizontal="center"/>
      <protection locked="0"/>
    </xf>
    <xf numFmtId="0" fontId="6" fillId="0" borderId="13" xfId="3" applyFont="1" applyFill="1" applyBorder="1" applyAlignment="1" applyProtection="1">
      <alignment horizontal="right" vertical="top" wrapText="1"/>
      <protection locked="0"/>
    </xf>
    <xf numFmtId="0" fontId="7" fillId="0" borderId="5" xfId="4" applyNumberFormat="1" applyFont="1" applyFill="1" applyBorder="1" applyAlignment="1" applyProtection="1">
      <alignment horizontal="center" vertical="center"/>
    </xf>
    <xf numFmtId="0" fontId="7" fillId="0" borderId="9" xfId="4" applyNumberFormat="1" applyFont="1" applyFill="1" applyBorder="1" applyAlignment="1" applyProtection="1">
      <alignment horizontal="center" vertical="center"/>
    </xf>
    <xf numFmtId="0" fontId="7" fillId="0" borderId="12" xfId="4" applyNumberFormat="1" applyFont="1" applyFill="1" applyBorder="1" applyAlignment="1" applyProtection="1">
      <alignment horizontal="center" vertical="center"/>
    </xf>
    <xf numFmtId="0" fontId="7" fillId="0" borderId="5" xfId="4" applyFont="1" applyFill="1" applyBorder="1" applyAlignment="1" applyProtection="1">
      <alignment horizontal="center" vertical="center" wrapText="1"/>
    </xf>
    <xf numFmtId="0" fontId="7" fillId="0" borderId="9" xfId="4" applyFont="1" applyFill="1" applyBorder="1" applyAlignment="1" applyProtection="1">
      <alignment horizontal="center" vertical="center" wrapText="1"/>
    </xf>
    <xf numFmtId="0" fontId="7" fillId="0" borderId="12" xfId="4" applyFont="1" applyFill="1" applyBorder="1" applyAlignment="1" applyProtection="1">
      <alignment horizontal="center" vertical="center" wrapText="1"/>
    </xf>
    <xf numFmtId="9" fontId="7" fillId="0" borderId="5" xfId="5" applyFont="1" applyFill="1" applyBorder="1" applyAlignment="1" applyProtection="1">
      <alignment horizontal="center" vertical="center"/>
    </xf>
    <xf numFmtId="9" fontId="7" fillId="0" borderId="9" xfId="5" applyFont="1" applyFill="1" applyBorder="1" applyAlignment="1" applyProtection="1">
      <alignment horizontal="center" vertical="center"/>
    </xf>
    <xf numFmtId="9" fontId="7" fillId="0" borderId="12" xfId="5" applyFont="1" applyFill="1" applyBorder="1" applyAlignment="1" applyProtection="1">
      <alignment horizontal="center" vertical="center"/>
    </xf>
    <xf numFmtId="165" fontId="7" fillId="0" borderId="7" xfId="6" applyNumberFormat="1" applyFont="1" applyFill="1" applyBorder="1" applyAlignment="1" applyProtection="1">
      <alignment horizontal="center"/>
    </xf>
    <xf numFmtId="43" fontId="7" fillId="0" borderId="8" xfId="1" applyFont="1" applyFill="1" applyBorder="1" applyAlignment="1" applyProtection="1">
      <alignment horizontal="center"/>
    </xf>
    <xf numFmtId="43" fontId="7" fillId="0" borderId="7" xfId="1" applyFont="1" applyFill="1" applyBorder="1" applyAlignment="1" applyProtection="1">
      <alignment horizontal="center" vertical="center"/>
    </xf>
    <xf numFmtId="43" fontId="7" fillId="0" borderId="8" xfId="1" applyFont="1" applyFill="1" applyBorder="1" applyAlignment="1" applyProtection="1">
      <alignment horizontal="center" vertical="center"/>
    </xf>
    <xf numFmtId="43" fontId="7" fillId="0" borderId="10" xfId="1" applyFont="1" applyFill="1" applyBorder="1" applyAlignment="1" applyProtection="1">
      <alignment horizontal="center" vertical="center"/>
    </xf>
    <xf numFmtId="43" fontId="7" fillId="0" borderId="11" xfId="1" applyFont="1" applyFill="1" applyBorder="1" applyAlignment="1" applyProtection="1">
      <alignment horizontal="center" vertical="center"/>
    </xf>
    <xf numFmtId="165" fontId="7" fillId="0" borderId="10" xfId="6" applyNumberFormat="1" applyFont="1" applyFill="1" applyBorder="1" applyAlignment="1" applyProtection="1">
      <alignment horizontal="center"/>
    </xf>
    <xf numFmtId="43" fontId="7" fillId="0" borderId="11" xfId="1" applyFont="1" applyFill="1" applyBorder="1" applyAlignment="1" applyProtection="1">
      <alignment horizontal="center"/>
    </xf>
    <xf numFmtId="165" fontId="7" fillId="0" borderId="5" xfId="6" applyNumberFormat="1" applyFont="1" applyFill="1" applyBorder="1" applyAlignment="1" applyProtection="1">
      <alignment horizontal="center" vertical="center"/>
    </xf>
    <xf numFmtId="165" fontId="7" fillId="0" borderId="12" xfId="6" applyNumberFormat="1" applyFont="1" applyFill="1" applyBorder="1" applyAlignment="1" applyProtection="1">
      <alignment horizontal="center" vertical="center"/>
    </xf>
    <xf numFmtId="43" fontId="7" fillId="4" borderId="5" xfId="1" applyFont="1" applyFill="1" applyBorder="1" applyAlignment="1" applyProtection="1">
      <alignment horizontal="center" vertical="center"/>
    </xf>
    <xf numFmtId="43" fontId="7" fillId="4" borderId="12" xfId="1" applyFont="1" applyFill="1" applyBorder="1" applyAlignment="1" applyProtection="1">
      <alignment horizontal="center" vertical="center"/>
    </xf>
    <xf numFmtId="0" fontId="8" fillId="0" borderId="5" xfId="0" quotePrefix="1" applyFont="1" applyFill="1" applyBorder="1" applyAlignment="1" applyProtection="1">
      <alignment horizontal="center" vertical="top" wrapText="1"/>
    </xf>
    <xf numFmtId="0" fontId="8" fillId="0" borderId="12" xfId="0" quotePrefix="1" applyFont="1" applyFill="1" applyBorder="1" applyAlignment="1" applyProtection="1">
      <alignment horizontal="center" vertical="top" wrapText="1"/>
    </xf>
    <xf numFmtId="0" fontId="8" fillId="0" borderId="8" xfId="0" quotePrefix="1" applyFont="1" applyFill="1" applyBorder="1" applyAlignment="1" applyProtection="1">
      <alignment horizontal="center" vertical="top" wrapText="1"/>
    </xf>
    <xf numFmtId="0" fontId="8" fillId="0" borderId="9" xfId="0" quotePrefix="1" applyFont="1" applyFill="1" applyBorder="1" applyAlignment="1" applyProtection="1">
      <alignment horizontal="center" vertical="top" wrapText="1"/>
    </xf>
    <xf numFmtId="49" fontId="7" fillId="0" borderId="8" xfId="0" applyNumberFormat="1" applyFont="1" applyFill="1" applyBorder="1" applyAlignment="1" applyProtection="1">
      <alignment horizontal="center" vertical="top" wrapText="1"/>
    </xf>
    <xf numFmtId="49" fontId="7" fillId="0" borderId="9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43" fontId="2" fillId="2" borderId="2" xfId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43" fontId="7" fillId="0" borderId="0" xfId="1" applyFont="1" applyFill="1" applyAlignment="1" applyProtection="1"/>
    <xf numFmtId="43" fontId="7" fillId="0" borderId="4" xfId="1" applyFont="1" applyFill="1" applyBorder="1" applyAlignment="1" applyProtection="1"/>
    <xf numFmtId="43" fontId="7" fillId="0" borderId="7" xfId="1" applyFont="1" applyFill="1" applyBorder="1" applyAlignment="1" applyProtection="1">
      <alignment horizontal="center"/>
    </xf>
    <xf numFmtId="43" fontId="7" fillId="0" borderId="5" xfId="1" applyFont="1" applyFill="1" applyBorder="1" applyAlignment="1" applyProtection="1">
      <alignment horizontal="center" vertical="center"/>
    </xf>
    <xf numFmtId="43" fontId="7" fillId="0" borderId="9" xfId="1" applyFont="1" applyFill="1" applyBorder="1" applyAlignment="1" applyProtection="1">
      <alignment horizontal="center" vertical="center"/>
    </xf>
    <xf numFmtId="43" fontId="7" fillId="0" borderId="12" xfId="1" applyFont="1" applyFill="1" applyBorder="1" applyAlignment="1" applyProtection="1">
      <alignment horizontal="center" vertical="center"/>
    </xf>
    <xf numFmtId="43" fontId="7" fillId="0" borderId="10" xfId="1" applyFont="1" applyFill="1" applyBorder="1" applyAlignment="1" applyProtection="1">
      <alignment horizontal="center"/>
    </xf>
  </cellXfs>
  <cellStyles count="8">
    <cellStyle name="Comma" xfId="1" builtinId="3"/>
    <cellStyle name="Comma 3" xfId="6"/>
    <cellStyle name="Normal" xfId="0" builtinId="0"/>
    <cellStyle name="Normal 10" xfId="3"/>
    <cellStyle name="Normal 3" xfId="2"/>
    <cellStyle name="Normal_gare wyalsadfenigagarini 2_SMSH2008-IIkv ." xfId="4"/>
    <cellStyle name="Percent" xfId="7" builtinId="5"/>
    <cellStyle name="Percent 3" xf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view="pageBreakPreview" topLeftCell="A39" zoomScaleNormal="100" zoomScaleSheetLayoutView="100" workbookViewId="0">
      <selection activeCell="C55" activeCellId="2" sqref="G10:M64 C55:F57 C55:F64"/>
    </sheetView>
  </sheetViews>
  <sheetFormatPr defaultRowHeight="15" x14ac:dyDescent="0.25"/>
  <cols>
    <col min="1" max="1" width="4.28515625" customWidth="1"/>
    <col min="2" max="2" width="11.7109375" customWidth="1"/>
    <col min="3" max="3" width="54.7109375" customWidth="1"/>
    <col min="7" max="7" width="9.7109375" bestFit="1" customWidth="1"/>
    <col min="8" max="13" width="11.28515625" bestFit="1" customWidth="1"/>
  </cols>
  <sheetData>
    <row r="1" spans="1:13" s="4" customFormat="1" ht="13.5" x14ac:dyDescent="0.25">
      <c r="A1" s="1"/>
      <c r="B1" s="2"/>
      <c r="C1" s="3" t="s">
        <v>0</v>
      </c>
      <c r="D1" s="195" t="s">
        <v>84</v>
      </c>
      <c r="E1" s="196"/>
      <c r="F1" s="197"/>
      <c r="G1" s="198"/>
      <c r="H1" s="198"/>
      <c r="I1" s="198"/>
      <c r="J1" s="198"/>
      <c r="K1" s="198"/>
      <c r="L1" s="198"/>
      <c r="M1" s="199"/>
    </row>
    <row r="2" spans="1:13" s="12" customFormat="1" ht="13.5" x14ac:dyDescent="0.25">
      <c r="A2" s="1"/>
      <c r="B2" s="5"/>
      <c r="C2" s="6" t="s">
        <v>1</v>
      </c>
      <c r="D2" s="7"/>
      <c r="E2" s="8"/>
      <c r="F2" s="9"/>
      <c r="G2" s="10"/>
      <c r="H2" s="10"/>
      <c r="I2" s="11"/>
      <c r="J2" s="11"/>
      <c r="K2" s="11"/>
      <c r="L2" s="11"/>
      <c r="M2" s="11"/>
    </row>
    <row r="3" spans="1:13" s="12" customFormat="1" ht="29.25" customHeight="1" x14ac:dyDescent="0.25">
      <c r="A3" s="13"/>
      <c r="B3" s="14"/>
      <c r="C3" s="15" t="s">
        <v>2</v>
      </c>
      <c r="D3" s="16"/>
      <c r="F3" s="17"/>
      <c r="G3" s="11"/>
      <c r="H3" s="200" t="s">
        <v>3</v>
      </c>
      <c r="I3" s="200"/>
      <c r="J3" s="200"/>
      <c r="K3" s="200"/>
      <c r="L3" s="11">
        <f>M64</f>
        <v>0</v>
      </c>
      <c r="M3" s="11" t="s">
        <v>4</v>
      </c>
    </row>
    <row r="4" spans="1:13" s="12" customFormat="1" ht="13.5" x14ac:dyDescent="0.25">
      <c r="A4" s="13"/>
      <c r="B4" s="14"/>
      <c r="C4" s="18" t="s">
        <v>5</v>
      </c>
      <c r="D4" s="16"/>
      <c r="E4" s="19"/>
      <c r="F4" s="9"/>
      <c r="G4" s="20"/>
      <c r="H4" s="11"/>
      <c r="I4" s="201" t="s">
        <v>6</v>
      </c>
      <c r="J4" s="201"/>
      <c r="K4" s="201"/>
      <c r="L4" s="11">
        <f>J828</f>
        <v>0</v>
      </c>
      <c r="M4" s="11" t="s">
        <v>4</v>
      </c>
    </row>
    <row r="5" spans="1:13" s="12" customFormat="1" ht="13.5" x14ac:dyDescent="0.25">
      <c r="A5" s="168" t="s">
        <v>7</v>
      </c>
      <c r="B5" s="171" t="s">
        <v>8</v>
      </c>
      <c r="C5" s="21"/>
      <c r="D5" s="174" t="s">
        <v>9</v>
      </c>
      <c r="E5" s="177" t="s">
        <v>10</v>
      </c>
      <c r="F5" s="178"/>
      <c r="G5" s="179" t="s">
        <v>11</v>
      </c>
      <c r="H5" s="180"/>
      <c r="I5" s="179" t="s">
        <v>12</v>
      </c>
      <c r="J5" s="180"/>
      <c r="K5" s="202" t="s">
        <v>13</v>
      </c>
      <c r="L5" s="178"/>
      <c r="M5" s="203" t="s">
        <v>14</v>
      </c>
    </row>
    <row r="6" spans="1:13" s="12" customFormat="1" ht="16.5" customHeight="1" x14ac:dyDescent="0.25">
      <c r="A6" s="169"/>
      <c r="B6" s="172"/>
      <c r="C6" s="22" t="s">
        <v>15</v>
      </c>
      <c r="D6" s="175"/>
      <c r="E6" s="183" t="s">
        <v>16</v>
      </c>
      <c r="F6" s="184"/>
      <c r="G6" s="181"/>
      <c r="H6" s="182"/>
      <c r="I6" s="181"/>
      <c r="J6" s="182"/>
      <c r="K6" s="206" t="s">
        <v>17</v>
      </c>
      <c r="L6" s="184"/>
      <c r="M6" s="204"/>
    </row>
    <row r="7" spans="1:13" s="12" customFormat="1" ht="13.5" x14ac:dyDescent="0.25">
      <c r="A7" s="169"/>
      <c r="B7" s="172"/>
      <c r="C7" s="23" t="s">
        <v>18</v>
      </c>
      <c r="D7" s="175"/>
      <c r="E7" s="185" t="s">
        <v>19</v>
      </c>
      <c r="F7" s="187" t="s">
        <v>20</v>
      </c>
      <c r="G7" s="24" t="s">
        <v>21</v>
      </c>
      <c r="H7" s="187" t="s">
        <v>20</v>
      </c>
      <c r="I7" s="24" t="s">
        <v>21</v>
      </c>
      <c r="J7" s="187" t="s">
        <v>20</v>
      </c>
      <c r="K7" s="24" t="s">
        <v>21</v>
      </c>
      <c r="L7" s="187" t="s">
        <v>20</v>
      </c>
      <c r="M7" s="204"/>
    </row>
    <row r="8" spans="1:13" s="12" customFormat="1" ht="13.5" x14ac:dyDescent="0.25">
      <c r="A8" s="170"/>
      <c r="B8" s="173"/>
      <c r="C8" s="25"/>
      <c r="D8" s="176"/>
      <c r="E8" s="186"/>
      <c r="F8" s="188"/>
      <c r="G8" s="26" t="s">
        <v>22</v>
      </c>
      <c r="H8" s="188"/>
      <c r="I8" s="26" t="s">
        <v>22</v>
      </c>
      <c r="J8" s="188"/>
      <c r="K8" s="26" t="s">
        <v>22</v>
      </c>
      <c r="L8" s="188"/>
      <c r="M8" s="205"/>
    </row>
    <row r="9" spans="1:13" s="12" customFormat="1" ht="13.5" x14ac:dyDescent="0.25">
      <c r="A9" s="27">
        <v>1</v>
      </c>
      <c r="B9" s="27" t="s">
        <v>23</v>
      </c>
      <c r="C9" s="28" t="s">
        <v>24</v>
      </c>
      <c r="D9" s="29" t="s">
        <v>25</v>
      </c>
      <c r="E9" s="30" t="s">
        <v>26</v>
      </c>
      <c r="F9" s="31" t="s">
        <v>27</v>
      </c>
      <c r="G9" s="32" t="s">
        <v>28</v>
      </c>
      <c r="H9" s="33" t="s">
        <v>29</v>
      </c>
      <c r="I9" s="34" t="s">
        <v>30</v>
      </c>
      <c r="J9" s="32" t="s">
        <v>31</v>
      </c>
      <c r="K9" s="34" t="s">
        <v>32</v>
      </c>
      <c r="L9" s="33" t="s">
        <v>33</v>
      </c>
      <c r="M9" s="34" t="s">
        <v>34</v>
      </c>
    </row>
    <row r="10" spans="1:13" s="12" customFormat="1" ht="27" x14ac:dyDescent="0.25">
      <c r="A10" s="111"/>
      <c r="B10" s="112"/>
      <c r="C10" s="113" t="s">
        <v>80</v>
      </c>
      <c r="D10" s="29"/>
      <c r="E10" s="30"/>
      <c r="F10" s="31"/>
      <c r="G10" s="125"/>
      <c r="H10" s="126"/>
      <c r="I10" s="127"/>
      <c r="J10" s="125"/>
      <c r="K10" s="127"/>
      <c r="L10" s="126"/>
      <c r="M10" s="127"/>
    </row>
    <row r="11" spans="1:13" s="39" customFormat="1" ht="13.5" x14ac:dyDescent="0.2">
      <c r="A11" s="35">
        <v>1</v>
      </c>
      <c r="B11" s="189" t="s">
        <v>35</v>
      </c>
      <c r="C11" s="114" t="s">
        <v>36</v>
      </c>
      <c r="D11" s="35" t="s">
        <v>37</v>
      </c>
      <c r="E11" s="35"/>
      <c r="F11" s="37">
        <v>163.66999999999999</v>
      </c>
      <c r="G11" s="128"/>
      <c r="H11" s="128"/>
      <c r="I11" s="128"/>
      <c r="J11" s="128"/>
      <c r="K11" s="128"/>
      <c r="L11" s="128"/>
      <c r="M11" s="128"/>
    </row>
    <row r="12" spans="1:13" s="39" customFormat="1" ht="13.5" x14ac:dyDescent="0.2">
      <c r="A12" s="40"/>
      <c r="B12" s="190"/>
      <c r="C12" s="41" t="s">
        <v>38</v>
      </c>
      <c r="D12" s="40" t="s">
        <v>39</v>
      </c>
      <c r="E12" s="40">
        <v>2.6960000000000002</v>
      </c>
      <c r="F12" s="42">
        <f>F11*E12</f>
        <v>441.25432000000001</v>
      </c>
      <c r="G12" s="129"/>
      <c r="H12" s="129"/>
      <c r="I12" s="129">
        <v>0</v>
      </c>
      <c r="J12" s="129">
        <f>F12*I12</f>
        <v>0</v>
      </c>
      <c r="K12" s="129"/>
      <c r="L12" s="129"/>
      <c r="M12" s="129">
        <f>H12+J12+L12</f>
        <v>0</v>
      </c>
    </row>
    <row r="13" spans="1:13" s="39" customFormat="1" ht="13.5" x14ac:dyDescent="0.2">
      <c r="A13" s="44">
        <v>2</v>
      </c>
      <c r="B13" s="191" t="s">
        <v>40</v>
      </c>
      <c r="C13" s="105" t="s">
        <v>41</v>
      </c>
      <c r="D13" s="44" t="s">
        <v>37</v>
      </c>
      <c r="E13" s="44"/>
      <c r="F13" s="46">
        <v>86.2</v>
      </c>
      <c r="G13" s="130"/>
      <c r="H13" s="130"/>
      <c r="I13" s="130"/>
      <c r="J13" s="130"/>
      <c r="K13" s="130"/>
      <c r="L13" s="130"/>
      <c r="M13" s="130"/>
    </row>
    <row r="14" spans="1:13" s="39" customFormat="1" ht="15" customHeight="1" x14ac:dyDescent="0.2">
      <c r="A14" s="35"/>
      <c r="B14" s="192"/>
      <c r="C14" s="47" t="s">
        <v>42</v>
      </c>
      <c r="D14" s="40" t="s">
        <v>39</v>
      </c>
      <c r="E14" s="35">
        <v>1.21</v>
      </c>
      <c r="F14" s="38">
        <f>F13*E14</f>
        <v>104.30200000000001</v>
      </c>
      <c r="G14" s="131"/>
      <c r="H14" s="131"/>
      <c r="I14" s="129">
        <v>0</v>
      </c>
      <c r="J14" s="131">
        <f>F14*I14</f>
        <v>0</v>
      </c>
      <c r="K14" s="131"/>
      <c r="L14" s="131"/>
      <c r="M14" s="131">
        <f>H14+J14+L14</f>
        <v>0</v>
      </c>
    </row>
    <row r="15" spans="1:13" s="49" customFormat="1" ht="27" x14ac:dyDescent="0.25">
      <c r="A15" s="44">
        <v>3</v>
      </c>
      <c r="B15" s="193" t="s">
        <v>82</v>
      </c>
      <c r="C15" s="115" t="s">
        <v>43</v>
      </c>
      <c r="D15" s="44" t="s">
        <v>44</v>
      </c>
      <c r="E15" s="48"/>
      <c r="F15" s="46">
        <f>(F11-F13)*1.8</f>
        <v>139.44599999999997</v>
      </c>
      <c r="G15" s="130"/>
      <c r="H15" s="130"/>
      <c r="I15" s="130"/>
      <c r="J15" s="130"/>
      <c r="K15" s="130"/>
      <c r="L15" s="130"/>
      <c r="M15" s="130">
        <f>H15+J15+L15</f>
        <v>0</v>
      </c>
    </row>
    <row r="16" spans="1:13" s="49" customFormat="1" ht="13.5" x14ac:dyDescent="0.25">
      <c r="A16" s="35"/>
      <c r="B16" s="194"/>
      <c r="C16" s="47" t="s">
        <v>45</v>
      </c>
      <c r="D16" s="40" t="s">
        <v>39</v>
      </c>
      <c r="E16" s="50">
        <v>0.53</v>
      </c>
      <c r="F16" s="38">
        <f>F15*E16</f>
        <v>73.906379999999984</v>
      </c>
      <c r="G16" s="131"/>
      <c r="H16" s="132"/>
      <c r="I16" s="129">
        <v>0</v>
      </c>
      <c r="J16" s="131">
        <f>F16*I16</f>
        <v>0</v>
      </c>
      <c r="K16" s="131"/>
      <c r="L16" s="131"/>
      <c r="M16" s="131">
        <f>H16+J16+L16</f>
        <v>0</v>
      </c>
    </row>
    <row r="17" spans="1:18" s="39" customFormat="1" ht="13.5" x14ac:dyDescent="0.2">
      <c r="A17" s="51">
        <v>4</v>
      </c>
      <c r="B17" s="52"/>
      <c r="C17" s="116" t="s">
        <v>83</v>
      </c>
      <c r="D17" s="51" t="s">
        <v>44</v>
      </c>
      <c r="E17" s="51"/>
      <c r="F17" s="53">
        <f>F15</f>
        <v>139.44599999999997</v>
      </c>
      <c r="G17" s="133"/>
      <c r="H17" s="133"/>
      <c r="I17" s="133"/>
      <c r="J17" s="133"/>
      <c r="K17" s="133">
        <v>0</v>
      </c>
      <c r="L17" s="133">
        <f>F17*K17</f>
        <v>0</v>
      </c>
      <c r="M17" s="133">
        <f>H17+J17+L17</f>
        <v>0</v>
      </c>
    </row>
    <row r="18" spans="1:18" s="55" customFormat="1" ht="13.5" x14ac:dyDescent="0.2">
      <c r="A18" s="44">
        <v>5</v>
      </c>
      <c r="B18" s="94" t="s">
        <v>46</v>
      </c>
      <c r="C18" s="45" t="s">
        <v>47</v>
      </c>
      <c r="D18" s="44" t="s">
        <v>37</v>
      </c>
      <c r="E18" s="44"/>
      <c r="F18" s="46">
        <v>146.9</v>
      </c>
      <c r="G18" s="130"/>
      <c r="H18" s="130"/>
      <c r="I18" s="130"/>
      <c r="J18" s="130"/>
      <c r="K18" s="130"/>
      <c r="L18" s="130"/>
      <c r="M18" s="130"/>
    </row>
    <row r="19" spans="1:18" s="55" customFormat="1" ht="13.5" x14ac:dyDescent="0.2">
      <c r="A19" s="35"/>
      <c r="B19" s="75"/>
      <c r="C19" s="36" t="s">
        <v>45</v>
      </c>
      <c r="D19" s="35" t="s">
        <v>39</v>
      </c>
      <c r="E19" s="35">
        <v>3.52</v>
      </c>
      <c r="F19" s="38">
        <f>F18*E19</f>
        <v>517.08800000000008</v>
      </c>
      <c r="G19" s="131"/>
      <c r="H19" s="131"/>
      <c r="I19" s="131">
        <v>0</v>
      </c>
      <c r="J19" s="131">
        <f>F19*I19</f>
        <v>0</v>
      </c>
      <c r="K19" s="131"/>
      <c r="L19" s="131"/>
      <c r="M19" s="131">
        <f>H19+J19+L19</f>
        <v>0</v>
      </c>
    </row>
    <row r="20" spans="1:18" s="55" customFormat="1" ht="13.5" x14ac:dyDescent="0.2">
      <c r="A20" s="35"/>
      <c r="B20" s="75"/>
      <c r="C20" s="36" t="s">
        <v>48</v>
      </c>
      <c r="D20" s="35" t="s">
        <v>4</v>
      </c>
      <c r="E20" s="35">
        <v>1.06</v>
      </c>
      <c r="F20" s="38">
        <f>F18*E20</f>
        <v>155.71400000000003</v>
      </c>
      <c r="G20" s="131"/>
      <c r="H20" s="131"/>
      <c r="I20" s="131"/>
      <c r="J20" s="131"/>
      <c r="K20" s="131">
        <v>0</v>
      </c>
      <c r="L20" s="131">
        <f>F20*K20</f>
        <v>0</v>
      </c>
      <c r="M20" s="131">
        <f>H20+J20+L20</f>
        <v>0</v>
      </c>
    </row>
    <row r="21" spans="1:18" s="55" customFormat="1" ht="13.5" x14ac:dyDescent="0.2">
      <c r="A21" s="35"/>
      <c r="B21" s="75"/>
      <c r="C21" s="56" t="s">
        <v>49</v>
      </c>
      <c r="D21" s="35"/>
      <c r="E21" s="35"/>
      <c r="F21" s="38"/>
      <c r="G21" s="131"/>
      <c r="H21" s="131"/>
      <c r="I21" s="131"/>
      <c r="J21" s="131"/>
      <c r="K21" s="131"/>
      <c r="L21" s="131"/>
      <c r="M21" s="131"/>
    </row>
    <row r="22" spans="1:18" s="55" customFormat="1" ht="13.5" x14ac:dyDescent="0.2">
      <c r="A22" s="35"/>
      <c r="B22" s="75"/>
      <c r="C22" s="36" t="s">
        <v>50</v>
      </c>
      <c r="D22" s="35" t="s">
        <v>37</v>
      </c>
      <c r="E22" s="35">
        <v>1.24</v>
      </c>
      <c r="F22" s="38">
        <f>F18*E22</f>
        <v>182.15600000000001</v>
      </c>
      <c r="G22" s="131">
        <v>0</v>
      </c>
      <c r="H22" s="131">
        <f>F22*G22</f>
        <v>0</v>
      </c>
      <c r="I22" s="131"/>
      <c r="J22" s="131"/>
      <c r="K22" s="131"/>
      <c r="L22" s="131"/>
      <c r="M22" s="131">
        <f>H22+J22+L22</f>
        <v>0</v>
      </c>
    </row>
    <row r="23" spans="1:18" s="55" customFormat="1" ht="13.5" x14ac:dyDescent="0.2">
      <c r="A23" s="40"/>
      <c r="B23" s="76"/>
      <c r="C23" s="120" t="s">
        <v>51</v>
      </c>
      <c r="D23" s="40" t="s">
        <v>4</v>
      </c>
      <c r="E23" s="40">
        <v>0.02</v>
      </c>
      <c r="F23" s="43">
        <f>F18*E23</f>
        <v>2.9380000000000002</v>
      </c>
      <c r="G23" s="129">
        <v>0</v>
      </c>
      <c r="H23" s="129">
        <f>F23*G23</f>
        <v>0</v>
      </c>
      <c r="I23" s="129"/>
      <c r="J23" s="129"/>
      <c r="K23" s="129"/>
      <c r="L23" s="129"/>
      <c r="M23" s="129">
        <f>H23+J23+L23</f>
        <v>0</v>
      </c>
    </row>
    <row r="24" spans="1:18" s="66" customFormat="1" ht="15" customHeight="1" x14ac:dyDescent="0.25">
      <c r="A24" s="60">
        <v>6</v>
      </c>
      <c r="B24" s="61" t="s">
        <v>60</v>
      </c>
      <c r="C24" s="62" t="s">
        <v>61</v>
      </c>
      <c r="D24" s="63" t="s">
        <v>37</v>
      </c>
      <c r="E24" s="63"/>
      <c r="F24" s="119">
        <v>13.6</v>
      </c>
      <c r="G24" s="134"/>
      <c r="H24" s="134"/>
      <c r="I24" s="134"/>
      <c r="J24" s="134"/>
      <c r="K24" s="134"/>
      <c r="L24" s="134"/>
      <c r="M24" s="134"/>
      <c r="N24" s="65"/>
      <c r="R24" s="67"/>
    </row>
    <row r="25" spans="1:18" s="66" customFormat="1" ht="15" customHeight="1" x14ac:dyDescent="0.25">
      <c r="A25" s="60"/>
      <c r="B25" s="68"/>
      <c r="C25" s="69" t="s">
        <v>45</v>
      </c>
      <c r="D25" s="60" t="s">
        <v>39</v>
      </c>
      <c r="E25" s="63">
        <v>1.37</v>
      </c>
      <c r="F25" s="64">
        <f>F24*E25</f>
        <v>18.632000000000001</v>
      </c>
      <c r="G25" s="134"/>
      <c r="H25" s="134"/>
      <c r="I25" s="134">
        <v>0</v>
      </c>
      <c r="J25" s="134">
        <f>F25*I25</f>
        <v>0</v>
      </c>
      <c r="K25" s="134"/>
      <c r="L25" s="134"/>
      <c r="M25" s="134">
        <f>H25+J25+L25</f>
        <v>0</v>
      </c>
      <c r="N25" s="65"/>
      <c r="R25" s="67"/>
    </row>
    <row r="26" spans="1:18" s="66" customFormat="1" ht="13.5" x14ac:dyDescent="0.2">
      <c r="A26" s="60"/>
      <c r="B26" s="68"/>
      <c r="C26" s="69" t="s">
        <v>48</v>
      </c>
      <c r="D26" s="60" t="s">
        <v>4</v>
      </c>
      <c r="E26" s="63">
        <v>0.28299999999999997</v>
      </c>
      <c r="F26" s="64">
        <f>F24*E26</f>
        <v>3.8487999999999993</v>
      </c>
      <c r="G26" s="134"/>
      <c r="H26" s="134"/>
      <c r="I26" s="134"/>
      <c r="J26" s="134"/>
      <c r="K26" s="134">
        <v>0</v>
      </c>
      <c r="L26" s="134">
        <f>F26*K26</f>
        <v>0</v>
      </c>
      <c r="M26" s="134">
        <f>H26+J26+L26</f>
        <v>0</v>
      </c>
      <c r="N26" s="65"/>
    </row>
    <row r="27" spans="1:18" s="66" customFormat="1" ht="13.5" x14ac:dyDescent="0.2">
      <c r="A27" s="60"/>
      <c r="B27" s="68"/>
      <c r="C27" s="69" t="s">
        <v>49</v>
      </c>
      <c r="D27" s="60"/>
      <c r="E27" s="63"/>
      <c r="F27" s="64">
        <f>E27*2353</f>
        <v>0</v>
      </c>
      <c r="G27" s="134"/>
      <c r="H27" s="134"/>
      <c r="I27" s="134"/>
      <c r="J27" s="134"/>
      <c r="K27" s="134"/>
      <c r="L27" s="134"/>
      <c r="M27" s="134"/>
      <c r="N27" s="65"/>
    </row>
    <row r="28" spans="1:18" s="66" customFormat="1" ht="13.5" x14ac:dyDescent="0.2">
      <c r="A28" s="60"/>
      <c r="B28" s="68"/>
      <c r="C28" s="69" t="s">
        <v>62</v>
      </c>
      <c r="D28" s="60" t="s">
        <v>37</v>
      </c>
      <c r="E28" s="63">
        <v>1.02</v>
      </c>
      <c r="F28" s="64">
        <f>F24*E28</f>
        <v>13.872</v>
      </c>
      <c r="G28" s="134">
        <v>0</v>
      </c>
      <c r="H28" s="134">
        <f>F28*G28</f>
        <v>0</v>
      </c>
      <c r="I28" s="134"/>
      <c r="J28" s="134"/>
      <c r="K28" s="134"/>
      <c r="L28" s="134"/>
      <c r="M28" s="134">
        <f>H28+J28+L28</f>
        <v>0</v>
      </c>
      <c r="N28" s="65"/>
    </row>
    <row r="29" spans="1:18" s="66" customFormat="1" ht="13.5" x14ac:dyDescent="0.2">
      <c r="A29" s="70"/>
      <c r="B29" s="71"/>
      <c r="C29" s="72" t="s">
        <v>51</v>
      </c>
      <c r="D29" s="70" t="s">
        <v>4</v>
      </c>
      <c r="E29" s="73">
        <v>0.62</v>
      </c>
      <c r="F29" s="74">
        <f>F24*E29</f>
        <v>8.4320000000000004</v>
      </c>
      <c r="G29" s="135">
        <v>0</v>
      </c>
      <c r="H29" s="135">
        <f>F29*G29</f>
        <v>0</v>
      </c>
      <c r="I29" s="135"/>
      <c r="J29" s="135"/>
      <c r="K29" s="135"/>
      <c r="L29" s="135"/>
      <c r="M29" s="135">
        <f>H29+J29+L29</f>
        <v>0</v>
      </c>
      <c r="N29" s="65"/>
    </row>
    <row r="30" spans="1:18" s="55" customFormat="1" ht="13.5" x14ac:dyDescent="0.2">
      <c r="A30" s="44">
        <v>7</v>
      </c>
      <c r="B30" s="91" t="s">
        <v>52</v>
      </c>
      <c r="C30" s="117" t="s">
        <v>81</v>
      </c>
      <c r="D30" s="44" t="s">
        <v>37</v>
      </c>
      <c r="E30" s="93"/>
      <c r="F30" s="108">
        <v>153.6</v>
      </c>
      <c r="G30" s="136"/>
      <c r="H30" s="137"/>
      <c r="I30" s="136"/>
      <c r="J30" s="137"/>
      <c r="K30" s="136"/>
      <c r="L30" s="137"/>
      <c r="M30" s="138"/>
    </row>
    <row r="31" spans="1:18" s="55" customFormat="1" ht="13.5" x14ac:dyDescent="0.2">
      <c r="A31" s="35"/>
      <c r="B31" s="75"/>
      <c r="C31" s="77" t="s">
        <v>45</v>
      </c>
      <c r="D31" s="58" t="s">
        <v>39</v>
      </c>
      <c r="E31" s="78">
        <v>8.44</v>
      </c>
      <c r="F31" s="106">
        <f>F30*E31</f>
        <v>1296.3839999999998</v>
      </c>
      <c r="G31" s="139"/>
      <c r="H31" s="140"/>
      <c r="I31" s="141">
        <v>0</v>
      </c>
      <c r="J31" s="140">
        <f>F31*I31</f>
        <v>0</v>
      </c>
      <c r="K31" s="139"/>
      <c r="L31" s="140"/>
      <c r="M31" s="142">
        <f>H31+J31+L31</f>
        <v>0</v>
      </c>
    </row>
    <row r="32" spans="1:18" s="55" customFormat="1" ht="13.5" x14ac:dyDescent="0.2">
      <c r="A32" s="35"/>
      <c r="B32" s="75"/>
      <c r="C32" s="77" t="s">
        <v>48</v>
      </c>
      <c r="D32" s="35" t="s">
        <v>4</v>
      </c>
      <c r="E32" s="78">
        <v>1.1000000000000001</v>
      </c>
      <c r="F32" s="106">
        <f>F30*E32</f>
        <v>168.96</v>
      </c>
      <c r="G32" s="139"/>
      <c r="H32" s="140"/>
      <c r="I32" s="139"/>
      <c r="J32" s="140"/>
      <c r="K32" s="139">
        <v>0</v>
      </c>
      <c r="L32" s="140">
        <f>F32*K32</f>
        <v>0</v>
      </c>
      <c r="M32" s="142">
        <f>H32+J32+L32</f>
        <v>0</v>
      </c>
    </row>
    <row r="33" spans="1:14" s="55" customFormat="1" ht="13.5" x14ac:dyDescent="0.2">
      <c r="A33" s="35"/>
      <c r="B33" s="75"/>
      <c r="C33" s="92" t="s">
        <v>49</v>
      </c>
      <c r="D33" s="58"/>
      <c r="E33" s="78"/>
      <c r="F33" s="106"/>
      <c r="G33" s="139"/>
      <c r="H33" s="140"/>
      <c r="I33" s="139"/>
      <c r="J33" s="140"/>
      <c r="K33" s="139"/>
      <c r="L33" s="140"/>
      <c r="M33" s="142"/>
    </row>
    <row r="34" spans="1:14" s="55" customFormat="1" ht="13.5" x14ac:dyDescent="0.2">
      <c r="A34" s="35"/>
      <c r="B34" s="75"/>
      <c r="C34" s="107" t="s">
        <v>77</v>
      </c>
      <c r="D34" s="58" t="s">
        <v>37</v>
      </c>
      <c r="E34" s="78">
        <v>1.0149999999999999</v>
      </c>
      <c r="F34" s="106">
        <f>F30*E34</f>
        <v>155.90399999999997</v>
      </c>
      <c r="G34" s="139">
        <v>0</v>
      </c>
      <c r="H34" s="140">
        <f t="shared" ref="H34:H40" si="0">F34*G34</f>
        <v>0</v>
      </c>
      <c r="I34" s="139"/>
      <c r="J34" s="140"/>
      <c r="K34" s="139"/>
      <c r="L34" s="140"/>
      <c r="M34" s="142">
        <f t="shared" ref="M34:M42" si="1">H34+J34+L34</f>
        <v>0</v>
      </c>
    </row>
    <row r="35" spans="1:14" s="55" customFormat="1" ht="13.5" x14ac:dyDescent="0.2">
      <c r="A35" s="35"/>
      <c r="B35" s="75"/>
      <c r="C35" s="77" t="s">
        <v>53</v>
      </c>
      <c r="D35" s="58" t="s">
        <v>54</v>
      </c>
      <c r="E35" s="78">
        <v>1.84</v>
      </c>
      <c r="F35" s="106">
        <f>F30*E35</f>
        <v>282.62400000000002</v>
      </c>
      <c r="G35" s="139">
        <v>0</v>
      </c>
      <c r="H35" s="140">
        <f t="shared" si="0"/>
        <v>0</v>
      </c>
      <c r="I35" s="139"/>
      <c r="J35" s="140"/>
      <c r="K35" s="139"/>
      <c r="L35" s="140"/>
      <c r="M35" s="142">
        <f t="shared" si="1"/>
        <v>0</v>
      </c>
    </row>
    <row r="36" spans="1:14" s="55" customFormat="1" ht="13.5" x14ac:dyDescent="0.2">
      <c r="A36" s="35"/>
      <c r="B36" s="75"/>
      <c r="C36" s="77" t="s">
        <v>55</v>
      </c>
      <c r="D36" s="58" t="s">
        <v>37</v>
      </c>
      <c r="E36" s="78">
        <v>3.3999999999999998E-3</v>
      </c>
      <c r="F36" s="106">
        <f>F30*E36</f>
        <v>0.52223999999999993</v>
      </c>
      <c r="G36" s="139">
        <v>0</v>
      </c>
      <c r="H36" s="140">
        <f t="shared" si="0"/>
        <v>0</v>
      </c>
      <c r="I36" s="139"/>
      <c r="J36" s="140"/>
      <c r="K36" s="139"/>
      <c r="L36" s="140"/>
      <c r="M36" s="142">
        <f t="shared" si="1"/>
        <v>0</v>
      </c>
    </row>
    <row r="37" spans="1:14" s="55" customFormat="1" ht="13.5" x14ac:dyDescent="0.2">
      <c r="A37" s="35"/>
      <c r="B37" s="75"/>
      <c r="C37" s="77" t="s">
        <v>56</v>
      </c>
      <c r="D37" s="58" t="s">
        <v>37</v>
      </c>
      <c r="E37" s="78">
        <v>3.9100000000000003E-2</v>
      </c>
      <c r="F37" s="106">
        <f>F30*E37</f>
        <v>6.0057600000000004</v>
      </c>
      <c r="G37" s="139">
        <v>0</v>
      </c>
      <c r="H37" s="140">
        <f t="shared" si="0"/>
        <v>0</v>
      </c>
      <c r="I37" s="139"/>
      <c r="J37" s="140"/>
      <c r="K37" s="139"/>
      <c r="L37" s="140"/>
      <c r="M37" s="142">
        <f t="shared" si="1"/>
        <v>0</v>
      </c>
    </row>
    <row r="38" spans="1:14" s="55" customFormat="1" ht="13.5" x14ac:dyDescent="0.2">
      <c r="A38" s="35"/>
      <c r="B38" s="75"/>
      <c r="C38" s="77" t="s">
        <v>57</v>
      </c>
      <c r="D38" s="58" t="s">
        <v>58</v>
      </c>
      <c r="E38" s="78">
        <v>2.2000000000000002</v>
      </c>
      <c r="F38" s="106">
        <f>F30*E38</f>
        <v>337.92</v>
      </c>
      <c r="G38" s="139">
        <v>0</v>
      </c>
      <c r="H38" s="140">
        <f t="shared" si="0"/>
        <v>0</v>
      </c>
      <c r="I38" s="139"/>
      <c r="J38" s="140"/>
      <c r="K38" s="139"/>
      <c r="L38" s="140"/>
      <c r="M38" s="142">
        <f t="shared" si="1"/>
        <v>0</v>
      </c>
    </row>
    <row r="39" spans="1:14" s="55" customFormat="1" ht="13.5" x14ac:dyDescent="0.2">
      <c r="A39" s="35"/>
      <c r="B39" s="75"/>
      <c r="C39" s="77" t="s">
        <v>59</v>
      </c>
      <c r="D39" s="58" t="s">
        <v>58</v>
      </c>
      <c r="E39" s="78">
        <v>1</v>
      </c>
      <c r="F39" s="106">
        <f>F30*E39</f>
        <v>153.6</v>
      </c>
      <c r="G39" s="139">
        <v>0</v>
      </c>
      <c r="H39" s="140">
        <f t="shared" si="0"/>
        <v>0</v>
      </c>
      <c r="I39" s="139"/>
      <c r="J39" s="140"/>
      <c r="K39" s="139"/>
      <c r="L39" s="140"/>
      <c r="M39" s="142">
        <f t="shared" si="1"/>
        <v>0</v>
      </c>
    </row>
    <row r="40" spans="1:14" s="55" customFormat="1" ht="13.5" x14ac:dyDescent="0.2">
      <c r="A40" s="35"/>
      <c r="B40" s="75"/>
      <c r="C40" s="77" t="s">
        <v>51</v>
      </c>
      <c r="D40" s="35" t="s">
        <v>4</v>
      </c>
      <c r="E40" s="78">
        <v>0.46</v>
      </c>
      <c r="F40" s="106">
        <f>F30*E40</f>
        <v>70.656000000000006</v>
      </c>
      <c r="G40" s="139">
        <v>0</v>
      </c>
      <c r="H40" s="140">
        <f t="shared" si="0"/>
        <v>0</v>
      </c>
      <c r="I40" s="139"/>
      <c r="J40" s="140"/>
      <c r="K40" s="139"/>
      <c r="L40" s="140"/>
      <c r="M40" s="142">
        <f t="shared" si="1"/>
        <v>0</v>
      </c>
    </row>
    <row r="41" spans="1:14" x14ac:dyDescent="0.25">
      <c r="A41" s="89"/>
      <c r="B41" s="89"/>
      <c r="C41" s="57" t="s">
        <v>63</v>
      </c>
      <c r="D41" s="35" t="s">
        <v>44</v>
      </c>
      <c r="E41" s="79"/>
      <c r="F41" s="109">
        <v>0.34</v>
      </c>
      <c r="G41" s="139">
        <v>0</v>
      </c>
      <c r="H41" s="143">
        <f>F41*G41</f>
        <v>0</v>
      </c>
      <c r="I41" s="144"/>
      <c r="J41" s="143"/>
      <c r="K41" s="144"/>
      <c r="L41" s="143"/>
      <c r="M41" s="145">
        <f t="shared" si="1"/>
        <v>0</v>
      </c>
    </row>
    <row r="42" spans="1:14" x14ac:dyDescent="0.25">
      <c r="A42" s="90"/>
      <c r="B42" s="90"/>
      <c r="C42" s="81" t="s">
        <v>64</v>
      </c>
      <c r="D42" s="40" t="s">
        <v>44</v>
      </c>
      <c r="E42" s="80"/>
      <c r="F42" s="110">
        <v>8.3000000000000007</v>
      </c>
      <c r="G42" s="146">
        <v>0</v>
      </c>
      <c r="H42" s="147">
        <f>F42*G42</f>
        <v>0</v>
      </c>
      <c r="I42" s="146"/>
      <c r="J42" s="147"/>
      <c r="K42" s="146"/>
      <c r="L42" s="147"/>
      <c r="M42" s="148">
        <f t="shared" si="1"/>
        <v>0</v>
      </c>
    </row>
    <row r="43" spans="1:14" s="66" customFormat="1" ht="13.5" x14ac:dyDescent="0.2">
      <c r="A43" s="63">
        <v>8</v>
      </c>
      <c r="B43" s="61" t="s">
        <v>66</v>
      </c>
      <c r="C43" s="104" t="s">
        <v>75</v>
      </c>
      <c r="D43" s="63" t="s">
        <v>54</v>
      </c>
      <c r="E43" s="63"/>
      <c r="F43" s="118">
        <f>5*34</f>
        <v>170</v>
      </c>
      <c r="G43" s="134"/>
      <c r="H43" s="134"/>
      <c r="I43" s="134"/>
      <c r="J43" s="134"/>
      <c r="K43" s="134"/>
      <c r="L43" s="134"/>
      <c r="M43" s="134"/>
      <c r="N43" s="82"/>
    </row>
    <row r="44" spans="1:14" s="66" customFormat="1" ht="13.5" x14ac:dyDescent="0.2">
      <c r="A44" s="63"/>
      <c r="B44" s="68"/>
      <c r="C44" s="69" t="s">
        <v>45</v>
      </c>
      <c r="D44" s="60" t="s">
        <v>39</v>
      </c>
      <c r="E44" s="60">
        <v>0.126</v>
      </c>
      <c r="F44" s="64">
        <f>F43*E44</f>
        <v>21.42</v>
      </c>
      <c r="G44" s="134"/>
      <c r="H44" s="134"/>
      <c r="I44" s="140">
        <v>0</v>
      </c>
      <c r="J44" s="134">
        <f>F44*I44</f>
        <v>0</v>
      </c>
      <c r="K44" s="134"/>
      <c r="L44" s="134"/>
      <c r="M44" s="134">
        <f>H44+J44+L44</f>
        <v>0</v>
      </c>
      <c r="N44" s="82"/>
    </row>
    <row r="45" spans="1:14" s="66" customFormat="1" ht="13.5" x14ac:dyDescent="0.2">
      <c r="A45" s="63"/>
      <c r="B45" s="68"/>
      <c r="C45" s="69" t="s">
        <v>48</v>
      </c>
      <c r="D45" s="60" t="s">
        <v>4</v>
      </c>
      <c r="E45" s="60">
        <v>8.0000000000000004E-4</v>
      </c>
      <c r="F45" s="64">
        <f>F43*E45</f>
        <v>0.13600000000000001</v>
      </c>
      <c r="G45" s="134"/>
      <c r="H45" s="134"/>
      <c r="I45" s="134"/>
      <c r="J45" s="134"/>
      <c r="K45" s="134">
        <v>0</v>
      </c>
      <c r="L45" s="134">
        <f>F45*K45</f>
        <v>0</v>
      </c>
      <c r="M45" s="134">
        <f>H45+J45+L45</f>
        <v>0</v>
      </c>
      <c r="N45" s="82"/>
    </row>
    <row r="46" spans="1:14" s="66" customFormat="1" ht="13.5" x14ac:dyDescent="0.2">
      <c r="A46" s="63"/>
      <c r="B46" s="68"/>
      <c r="C46" s="69" t="s">
        <v>49</v>
      </c>
      <c r="D46" s="60"/>
      <c r="E46" s="60"/>
      <c r="F46" s="64">
        <f>E46*2353</f>
        <v>0</v>
      </c>
      <c r="G46" s="134"/>
      <c r="H46" s="134"/>
      <c r="I46" s="134"/>
      <c r="J46" s="134"/>
      <c r="K46" s="134"/>
      <c r="L46" s="134"/>
      <c r="M46" s="134"/>
      <c r="N46" s="82"/>
    </row>
    <row r="47" spans="1:14" s="66" customFormat="1" ht="13.5" x14ac:dyDescent="0.2">
      <c r="A47" s="73"/>
      <c r="B47" s="71"/>
      <c r="C47" s="83" t="s">
        <v>65</v>
      </c>
      <c r="D47" s="73" t="s">
        <v>44</v>
      </c>
      <c r="E47" s="73">
        <v>5.9999999999999995E-4</v>
      </c>
      <c r="F47" s="74">
        <f>F43*E47</f>
        <v>0.10199999999999999</v>
      </c>
      <c r="G47" s="135">
        <v>0</v>
      </c>
      <c r="H47" s="135">
        <f>G47*F47</f>
        <v>0</v>
      </c>
      <c r="I47" s="134"/>
      <c r="J47" s="134"/>
      <c r="K47" s="134"/>
      <c r="L47" s="134"/>
      <c r="M47" s="134">
        <f>H47+J47+L47</f>
        <v>0</v>
      </c>
      <c r="N47" s="82"/>
    </row>
    <row r="48" spans="1:14" s="39" customFormat="1" ht="13.5" x14ac:dyDescent="0.2">
      <c r="A48" s="84">
        <v>9</v>
      </c>
      <c r="B48" s="94" t="s">
        <v>67</v>
      </c>
      <c r="C48" s="105" t="s">
        <v>76</v>
      </c>
      <c r="D48" s="84" t="s">
        <v>68</v>
      </c>
      <c r="E48" s="44"/>
      <c r="F48" s="46">
        <v>44</v>
      </c>
      <c r="G48" s="137"/>
      <c r="H48" s="137"/>
      <c r="I48" s="137"/>
      <c r="J48" s="137"/>
      <c r="K48" s="137"/>
      <c r="L48" s="137"/>
      <c r="M48" s="137"/>
    </row>
    <row r="49" spans="1:14" s="39" customFormat="1" ht="13.5" x14ac:dyDescent="0.2">
      <c r="A49" s="85"/>
      <c r="B49" s="75"/>
      <c r="C49" s="86" t="s">
        <v>45</v>
      </c>
      <c r="D49" s="58" t="s">
        <v>39</v>
      </c>
      <c r="E49" s="58">
        <v>0.379</v>
      </c>
      <c r="F49" s="38">
        <f>F48*E49</f>
        <v>16.676000000000002</v>
      </c>
      <c r="G49" s="140"/>
      <c r="H49" s="140"/>
      <c r="I49" s="131">
        <v>0</v>
      </c>
      <c r="J49" s="131">
        <f>F49*I49</f>
        <v>0</v>
      </c>
      <c r="K49" s="140"/>
      <c r="L49" s="140"/>
      <c r="M49" s="131">
        <f>H49+J49+L49</f>
        <v>0</v>
      </c>
    </row>
    <row r="50" spans="1:14" s="39" customFormat="1" ht="13.5" x14ac:dyDescent="0.2">
      <c r="A50" s="85"/>
      <c r="B50" s="75"/>
      <c r="C50" s="86" t="s">
        <v>48</v>
      </c>
      <c r="D50" s="35" t="s">
        <v>4</v>
      </c>
      <c r="E50" s="58">
        <v>2.8000000000000001E-2</v>
      </c>
      <c r="F50" s="38">
        <f>F48*E50</f>
        <v>1.232</v>
      </c>
      <c r="G50" s="140"/>
      <c r="H50" s="140"/>
      <c r="I50" s="140"/>
      <c r="J50" s="140"/>
      <c r="K50" s="140">
        <v>0</v>
      </c>
      <c r="L50" s="131">
        <f>F50*K50</f>
        <v>0</v>
      </c>
      <c r="M50" s="131">
        <f>H50+J50+L50</f>
        <v>0</v>
      </c>
    </row>
    <row r="51" spans="1:14" s="39" customFormat="1" ht="13.5" x14ac:dyDescent="0.2">
      <c r="A51" s="85"/>
      <c r="B51" s="75"/>
      <c r="C51" s="56" t="s">
        <v>49</v>
      </c>
      <c r="D51" s="58"/>
      <c r="E51" s="58"/>
      <c r="F51" s="38"/>
      <c r="G51" s="140"/>
      <c r="H51" s="140"/>
      <c r="I51" s="140"/>
      <c r="J51" s="140"/>
      <c r="K51" s="140"/>
      <c r="L51" s="140"/>
      <c r="M51" s="140"/>
    </row>
    <row r="52" spans="1:14" s="39" customFormat="1" ht="13.5" x14ac:dyDescent="0.2">
      <c r="A52" s="85"/>
      <c r="B52" s="75"/>
      <c r="C52" s="86" t="s">
        <v>78</v>
      </c>
      <c r="D52" s="87" t="s">
        <v>54</v>
      </c>
      <c r="E52" s="58">
        <v>1</v>
      </c>
      <c r="F52" s="38">
        <f>F48*E52</f>
        <v>44</v>
      </c>
      <c r="G52" s="149">
        <v>0</v>
      </c>
      <c r="H52" s="131">
        <f>F52*G52</f>
        <v>0</v>
      </c>
      <c r="I52" s="140"/>
      <c r="J52" s="140"/>
      <c r="K52" s="140"/>
      <c r="L52" s="140"/>
      <c r="M52" s="131">
        <f>H52+J52+L52</f>
        <v>0</v>
      </c>
      <c r="N52" s="88"/>
    </row>
    <row r="53" spans="1:14" s="39" customFormat="1" ht="13.5" x14ac:dyDescent="0.2">
      <c r="A53" s="95"/>
      <c r="B53" s="76"/>
      <c r="C53" s="96" t="s">
        <v>69</v>
      </c>
      <c r="D53" s="59" t="s">
        <v>44</v>
      </c>
      <c r="E53" s="59">
        <v>1.5E-3</v>
      </c>
      <c r="F53" s="43">
        <f>F48*E53</f>
        <v>6.6000000000000003E-2</v>
      </c>
      <c r="G53" s="150">
        <v>0</v>
      </c>
      <c r="H53" s="129">
        <f>F53*G53</f>
        <v>0</v>
      </c>
      <c r="I53" s="151"/>
      <c r="J53" s="151"/>
      <c r="K53" s="151"/>
      <c r="L53" s="151"/>
      <c r="M53" s="129">
        <f>H53+J53+L53</f>
        <v>0</v>
      </c>
    </row>
    <row r="54" spans="1:14" s="101" customFormat="1" ht="13.5" x14ac:dyDescent="0.2">
      <c r="A54" s="123"/>
      <c r="B54" s="97"/>
      <c r="C54" s="98" t="s">
        <v>14</v>
      </c>
      <c r="D54" s="99"/>
      <c r="E54" s="100"/>
      <c r="F54" s="54"/>
      <c r="G54" s="133"/>
      <c r="H54" s="152">
        <f>SUM(H12:H53)</f>
        <v>0</v>
      </c>
      <c r="I54" s="152"/>
      <c r="J54" s="152">
        <f>SUM(J12:J53)</f>
        <v>0</v>
      </c>
      <c r="K54" s="152"/>
      <c r="L54" s="152">
        <f>SUM(L12:L53)</f>
        <v>0</v>
      </c>
      <c r="M54" s="152">
        <f>SUM(M12:M53)</f>
        <v>0</v>
      </c>
      <c r="N54" s="121">
        <f>H54+J54+L54</f>
        <v>0</v>
      </c>
    </row>
    <row r="55" spans="1:14" s="102" customFormat="1" ht="13.5" x14ac:dyDescent="0.2">
      <c r="A55" s="123"/>
      <c r="B55" s="97"/>
      <c r="C55" s="155" t="s">
        <v>70</v>
      </c>
      <c r="D55" s="156">
        <v>0</v>
      </c>
      <c r="E55" s="157"/>
      <c r="F55" s="158"/>
      <c r="G55" s="153"/>
      <c r="H55" s="154">
        <f>(H54)*D55</f>
        <v>0</v>
      </c>
      <c r="I55" s="154"/>
      <c r="J55" s="154">
        <f>J54*D55</f>
        <v>0</v>
      </c>
      <c r="K55" s="154"/>
      <c r="L55" s="154">
        <f>L54*D55</f>
        <v>0</v>
      </c>
      <c r="M55" s="154">
        <f>(M54)*D55</f>
        <v>0</v>
      </c>
    </row>
    <row r="56" spans="1:14" s="102" customFormat="1" ht="13.5" x14ac:dyDescent="0.2">
      <c r="A56" s="123"/>
      <c r="B56" s="97"/>
      <c r="C56" s="159" t="s">
        <v>14</v>
      </c>
      <c r="D56" s="160"/>
      <c r="E56" s="157"/>
      <c r="F56" s="158"/>
      <c r="G56" s="153"/>
      <c r="H56" s="154">
        <f>H54+H55</f>
        <v>0</v>
      </c>
      <c r="I56" s="154"/>
      <c r="J56" s="154">
        <f>J54+J55</f>
        <v>0</v>
      </c>
      <c r="K56" s="154"/>
      <c r="L56" s="154">
        <f>L54+L55</f>
        <v>0</v>
      </c>
      <c r="M56" s="154">
        <f>M54+M55</f>
        <v>0</v>
      </c>
    </row>
    <row r="57" spans="1:14" s="102" customFormat="1" ht="13.5" x14ac:dyDescent="0.2">
      <c r="A57" s="123"/>
      <c r="B57" s="97"/>
      <c r="C57" s="155" t="s">
        <v>71</v>
      </c>
      <c r="D57" s="156">
        <v>0</v>
      </c>
      <c r="E57" s="157"/>
      <c r="F57" s="158"/>
      <c r="G57" s="153"/>
      <c r="H57" s="154">
        <f>(H56)*D57</f>
        <v>0</v>
      </c>
      <c r="I57" s="154"/>
      <c r="J57" s="154">
        <f>J56*D57</f>
        <v>0</v>
      </c>
      <c r="K57" s="154"/>
      <c r="L57" s="154">
        <f>L56*D57</f>
        <v>0</v>
      </c>
      <c r="M57" s="154">
        <f>(M56)*D57</f>
        <v>0</v>
      </c>
    </row>
    <row r="58" spans="1:14" s="102" customFormat="1" ht="13.5" x14ac:dyDescent="0.2">
      <c r="A58" s="123"/>
      <c r="B58" s="97"/>
      <c r="C58" s="159" t="s">
        <v>79</v>
      </c>
      <c r="D58" s="160"/>
      <c r="E58" s="157"/>
      <c r="F58" s="158"/>
      <c r="G58" s="153"/>
      <c r="H58" s="154">
        <f>H56+H57</f>
        <v>0</v>
      </c>
      <c r="I58" s="154"/>
      <c r="J58" s="154">
        <f>J56+J57</f>
        <v>0</v>
      </c>
      <c r="K58" s="154"/>
      <c r="L58" s="154">
        <f>L56+L57</f>
        <v>0</v>
      </c>
      <c r="M58" s="154">
        <f>M56+M57</f>
        <v>0</v>
      </c>
    </row>
    <row r="59" spans="1:14" s="12" customFormat="1" ht="13.5" x14ac:dyDescent="0.25">
      <c r="A59" s="124"/>
      <c r="B59" s="103"/>
      <c r="C59" s="161" t="s">
        <v>72</v>
      </c>
      <c r="D59" s="156">
        <v>0</v>
      </c>
      <c r="E59" s="162"/>
      <c r="F59" s="163"/>
      <c r="G59" s="154"/>
      <c r="H59" s="154">
        <f>H58*D59</f>
        <v>0</v>
      </c>
      <c r="I59" s="154"/>
      <c r="J59" s="154"/>
      <c r="K59" s="154"/>
      <c r="L59" s="154"/>
      <c r="M59" s="154">
        <f>H59</f>
        <v>0</v>
      </c>
    </row>
    <row r="60" spans="1:14" s="12" customFormat="1" ht="13.5" x14ac:dyDescent="0.25">
      <c r="A60" s="124"/>
      <c r="B60" s="103"/>
      <c r="C60" s="164" t="s">
        <v>14</v>
      </c>
      <c r="D60" s="165"/>
      <c r="E60" s="162"/>
      <c r="F60" s="163"/>
      <c r="G60" s="154"/>
      <c r="H60" s="154">
        <f>H59+H58</f>
        <v>0</v>
      </c>
      <c r="I60" s="154"/>
      <c r="J60" s="154">
        <f>J59+J58</f>
        <v>0</v>
      </c>
      <c r="K60" s="154"/>
      <c r="L60" s="154">
        <f>L59+L58</f>
        <v>0</v>
      </c>
      <c r="M60" s="154">
        <f>M59+M58</f>
        <v>0</v>
      </c>
    </row>
    <row r="61" spans="1:14" s="12" customFormat="1" ht="13.5" x14ac:dyDescent="0.25">
      <c r="A61" s="124"/>
      <c r="B61" s="103"/>
      <c r="C61" s="161" t="s">
        <v>73</v>
      </c>
      <c r="D61" s="156">
        <v>0.05</v>
      </c>
      <c r="E61" s="162"/>
      <c r="F61" s="163"/>
      <c r="G61" s="154"/>
      <c r="H61" s="154">
        <f>H60*D61</f>
        <v>0</v>
      </c>
      <c r="I61" s="154"/>
      <c r="J61" s="154">
        <f>J60*D61</f>
        <v>0</v>
      </c>
      <c r="K61" s="154"/>
      <c r="L61" s="154">
        <f>L60*D61</f>
        <v>0</v>
      </c>
      <c r="M61" s="154">
        <f>M60*D61</f>
        <v>0</v>
      </c>
    </row>
    <row r="62" spans="1:14" s="12" customFormat="1" ht="13.5" x14ac:dyDescent="0.25">
      <c r="A62" s="124"/>
      <c r="B62" s="103"/>
      <c r="C62" s="164" t="s">
        <v>14</v>
      </c>
      <c r="D62" s="166"/>
      <c r="E62" s="162"/>
      <c r="F62" s="163"/>
      <c r="G62" s="154"/>
      <c r="H62" s="154">
        <f t="shared" ref="H62:M62" si="2">H60+H61</f>
        <v>0</v>
      </c>
      <c r="I62" s="154"/>
      <c r="J62" s="154">
        <f t="shared" si="2"/>
        <v>0</v>
      </c>
      <c r="K62" s="154"/>
      <c r="L62" s="154">
        <f t="shared" si="2"/>
        <v>0</v>
      </c>
      <c r="M62" s="154">
        <f t="shared" si="2"/>
        <v>0</v>
      </c>
    </row>
    <row r="63" spans="1:14" s="12" customFormat="1" ht="13.5" x14ac:dyDescent="0.25">
      <c r="A63" s="124"/>
      <c r="B63" s="103"/>
      <c r="C63" s="161" t="s">
        <v>74</v>
      </c>
      <c r="D63" s="156">
        <v>0.18</v>
      </c>
      <c r="E63" s="162"/>
      <c r="F63" s="163"/>
      <c r="G63" s="154"/>
      <c r="H63" s="154">
        <f>H62*D63</f>
        <v>0</v>
      </c>
      <c r="I63" s="154"/>
      <c r="J63" s="154">
        <f>J62*D63</f>
        <v>0</v>
      </c>
      <c r="K63" s="154"/>
      <c r="L63" s="154">
        <f>L62*D63</f>
        <v>0</v>
      </c>
      <c r="M63" s="154">
        <f>M62*D63</f>
        <v>0</v>
      </c>
    </row>
    <row r="64" spans="1:14" s="12" customFormat="1" ht="13.5" x14ac:dyDescent="0.25">
      <c r="A64" s="124"/>
      <c r="B64" s="103"/>
      <c r="C64" s="167" t="s">
        <v>14</v>
      </c>
      <c r="D64" s="166"/>
      <c r="E64" s="162"/>
      <c r="F64" s="163"/>
      <c r="G64" s="154"/>
      <c r="H64" s="154">
        <f t="shared" ref="H64:M64" si="3">H62+H63</f>
        <v>0</v>
      </c>
      <c r="I64" s="154"/>
      <c r="J64" s="154">
        <f t="shared" si="3"/>
        <v>0</v>
      </c>
      <c r="K64" s="154"/>
      <c r="L64" s="154">
        <f t="shared" si="3"/>
        <v>0</v>
      </c>
      <c r="M64" s="154">
        <f t="shared" si="3"/>
        <v>0</v>
      </c>
      <c r="N64" s="122">
        <f>H64+J64+L64</f>
        <v>0</v>
      </c>
    </row>
    <row r="67" spans="3:6" x14ac:dyDescent="0.25">
      <c r="F67" t="s">
        <v>13</v>
      </c>
    </row>
    <row r="69" spans="3:6" x14ac:dyDescent="0.25">
      <c r="F69" t="s">
        <v>13</v>
      </c>
    </row>
    <row r="70" spans="3:6" x14ac:dyDescent="0.25">
      <c r="C70" t="s">
        <v>13</v>
      </c>
    </row>
  </sheetData>
  <sheetProtection password="C63B" sheet="1" objects="1" scenarios="1"/>
  <mergeCells count="21">
    <mergeCell ref="B11:B12"/>
    <mergeCell ref="B13:B14"/>
    <mergeCell ref="B15:B16"/>
    <mergeCell ref="D1:M1"/>
    <mergeCell ref="H3:K3"/>
    <mergeCell ref="I4:K4"/>
    <mergeCell ref="I5:J6"/>
    <mergeCell ref="K5:L5"/>
    <mergeCell ref="M5:M8"/>
    <mergeCell ref="K6:L6"/>
    <mergeCell ref="J7:J8"/>
    <mergeCell ref="L7:L8"/>
    <mergeCell ref="A5:A8"/>
    <mergeCell ref="B5:B8"/>
    <mergeCell ref="D5:D8"/>
    <mergeCell ref="E5:F5"/>
    <mergeCell ref="G5:H6"/>
    <mergeCell ref="E6:F6"/>
    <mergeCell ref="E7:E8"/>
    <mergeCell ref="F7:F8"/>
    <mergeCell ref="H7:H8"/>
  </mergeCells>
  <pageMargins left="0.7" right="0.7" top="0.75" bottom="0.75" header="0.3" footer="0.3"/>
  <pageSetup scale="67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2022-07-12T10:16:31Z</dcterms:modified>
</cp:coreProperties>
</file>