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definedNames>
    <definedName name="_xlnm.Print_Area" localSheetId="0">Sheet1!$A$1:$N$447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0" i="1" l="1"/>
  <c r="F422" i="1" l="1"/>
  <c r="J422" i="1" s="1"/>
  <c r="M422" i="1" s="1"/>
  <c r="F423" i="1"/>
  <c r="L423" i="1" s="1"/>
  <c r="M423" i="1" s="1"/>
  <c r="F420" i="1"/>
  <c r="H420" i="1" s="1"/>
  <c r="M420" i="1" s="1"/>
  <c r="F417" i="1"/>
  <c r="J417" i="1" s="1"/>
  <c r="M417" i="1" s="1"/>
  <c r="F418" i="1"/>
  <c r="L418" i="1" s="1"/>
  <c r="F415" i="1"/>
  <c r="H415" i="1" s="1"/>
  <c r="M415" i="1" s="1"/>
  <c r="F414" i="1"/>
  <c r="H414" i="1" s="1"/>
  <c r="M414" i="1" s="1"/>
  <c r="F412" i="1"/>
  <c r="J412" i="1" s="1"/>
  <c r="F413" i="1"/>
  <c r="L413" i="1" s="1"/>
  <c r="M413" i="1" s="1"/>
  <c r="H410" i="1"/>
  <c r="M410" i="1" s="1"/>
  <c r="H409" i="1"/>
  <c r="M409" i="1" s="1"/>
  <c r="F402" i="1"/>
  <c r="F408" i="1"/>
  <c r="H408" i="1" s="1"/>
  <c r="M408" i="1" s="1"/>
  <c r="F396" i="1"/>
  <c r="F394" i="1"/>
  <c r="J394" i="1" s="1"/>
  <c r="M394" i="1" s="1"/>
  <c r="H392" i="1"/>
  <c r="M392" i="1" s="1"/>
  <c r="H391" i="1"/>
  <c r="M391" i="1" s="1"/>
  <c r="F389" i="1"/>
  <c r="H389" i="1" s="1"/>
  <c r="M389" i="1" s="1"/>
  <c r="F385" i="1"/>
  <c r="H385" i="1" s="1"/>
  <c r="M385" i="1" s="1"/>
  <c r="F383" i="1"/>
  <c r="F390" i="1"/>
  <c r="H390" i="1" s="1"/>
  <c r="M390" i="1" s="1"/>
  <c r="F356" i="1"/>
  <c r="L356" i="1" s="1"/>
  <c r="M356" i="1" s="1"/>
  <c r="F355" i="1"/>
  <c r="J355" i="1" s="1"/>
  <c r="F377" i="1"/>
  <c r="F378" i="1"/>
  <c r="H378" i="1" s="1"/>
  <c r="M378" i="1" s="1"/>
  <c r="F373" i="1"/>
  <c r="J373" i="1" s="1"/>
  <c r="M373" i="1" s="1"/>
  <c r="F371" i="1"/>
  <c r="L371" i="1" s="1"/>
  <c r="M371" i="1" s="1"/>
  <c r="F369" i="1"/>
  <c r="J369" i="1" s="1"/>
  <c r="M369" i="1" s="1"/>
  <c r="F366" i="1"/>
  <c r="J366" i="1" s="1"/>
  <c r="M366" i="1" s="1"/>
  <c r="F367" i="1"/>
  <c r="L367" i="1" s="1"/>
  <c r="M367" i="1" s="1"/>
  <c r="F364" i="1"/>
  <c r="L364" i="1" s="1"/>
  <c r="M364" i="1" s="1"/>
  <c r="F362" i="1"/>
  <c r="J362" i="1" s="1"/>
  <c r="M362" i="1" s="1"/>
  <c r="F357" i="1"/>
  <c r="L357" i="1" s="1"/>
  <c r="M357" i="1" s="1"/>
  <c r="F359" i="1"/>
  <c r="H359" i="1" s="1"/>
  <c r="M359" i="1" s="1"/>
  <c r="M418" i="1" l="1"/>
  <c r="M355" i="1"/>
  <c r="M412" i="1"/>
  <c r="F419" i="1"/>
  <c r="H419" i="1" s="1"/>
  <c r="M419" i="1" s="1"/>
  <c r="F425" i="1"/>
  <c r="H425" i="1" s="1"/>
  <c r="M425" i="1" s="1"/>
  <c r="F424" i="1"/>
  <c r="H424" i="1" s="1"/>
  <c r="M424" i="1" s="1"/>
  <c r="F401" i="1"/>
  <c r="L401" i="1" s="1"/>
  <c r="M401" i="1" s="1"/>
  <c r="F400" i="1"/>
  <c r="J400" i="1" s="1"/>
  <c r="M400" i="1" s="1"/>
  <c r="F406" i="1"/>
  <c r="H406" i="1" s="1"/>
  <c r="M406" i="1" s="1"/>
  <c r="F403" i="1"/>
  <c r="H403" i="1" s="1"/>
  <c r="F407" i="1"/>
  <c r="H407" i="1" s="1"/>
  <c r="M407" i="1" s="1"/>
  <c r="F405" i="1"/>
  <c r="H405" i="1" s="1"/>
  <c r="M405" i="1" s="1"/>
  <c r="F404" i="1"/>
  <c r="H404" i="1" s="1"/>
  <c r="M404" i="1" s="1"/>
  <c r="F398" i="1"/>
  <c r="H398" i="1" s="1"/>
  <c r="M398" i="1" s="1"/>
  <c r="F395" i="1"/>
  <c r="L395" i="1" s="1"/>
  <c r="M395" i="1" s="1"/>
  <c r="F397" i="1"/>
  <c r="H397" i="1" s="1"/>
  <c r="M397" i="1" s="1"/>
  <c r="F382" i="1"/>
  <c r="L382" i="1" s="1"/>
  <c r="M382" i="1" s="1"/>
  <c r="F384" i="1"/>
  <c r="H384" i="1" s="1"/>
  <c r="F388" i="1"/>
  <c r="H388" i="1" s="1"/>
  <c r="M388" i="1" s="1"/>
  <c r="F381" i="1"/>
  <c r="J381" i="1" s="1"/>
  <c r="M381" i="1" s="1"/>
  <c r="F387" i="1"/>
  <c r="H387" i="1" s="1"/>
  <c r="M387" i="1" s="1"/>
  <c r="F386" i="1"/>
  <c r="H386" i="1" s="1"/>
  <c r="M386" i="1" s="1"/>
  <c r="F363" i="1"/>
  <c r="L363" i="1" s="1"/>
  <c r="M363" i="1" s="1"/>
  <c r="F379" i="1"/>
  <c r="H379" i="1" s="1"/>
  <c r="M379" i="1" s="1"/>
  <c r="F360" i="1"/>
  <c r="L360" i="1" s="1"/>
  <c r="M360" i="1" s="1"/>
  <c r="F374" i="1"/>
  <c r="L374" i="1" s="1"/>
  <c r="M374" i="1" s="1"/>
  <c r="F376" i="1"/>
  <c r="J376" i="1" s="1"/>
  <c r="M376" i="1" s="1"/>
  <c r="F104" i="1"/>
  <c r="F170" i="1"/>
  <c r="F178" i="1" s="1"/>
  <c r="F155" i="1"/>
  <c r="F119" i="1"/>
  <c r="F71" i="1"/>
  <c r="H71" i="1" s="1"/>
  <c r="M71" i="1" s="1"/>
  <c r="L426" i="1" l="1"/>
  <c r="L427" i="1" s="1"/>
  <c r="L428" i="1" s="1"/>
  <c r="L429" i="1" s="1"/>
  <c r="L430" i="1" s="1"/>
  <c r="P426" i="1"/>
  <c r="J426" i="1"/>
  <c r="J427" i="1" s="1"/>
  <c r="J428" i="1" s="1"/>
  <c r="J429" i="1" s="1"/>
  <c r="J430" i="1" s="1"/>
  <c r="M384" i="1"/>
  <c r="H426" i="1"/>
  <c r="H427" i="1" s="1"/>
  <c r="H428" i="1" s="1"/>
  <c r="H429" i="1" s="1"/>
  <c r="H430" i="1" s="1"/>
  <c r="M403" i="1"/>
  <c r="F199" i="1"/>
  <c r="H199" i="1" s="1"/>
  <c r="M199" i="1" s="1"/>
  <c r="P35" i="1"/>
  <c r="H47" i="1"/>
  <c r="M47" i="1" s="1"/>
  <c r="H46" i="1"/>
  <c r="M46" i="1" s="1"/>
  <c r="H34" i="1"/>
  <c r="M34" i="1" s="1"/>
  <c r="H346" i="1"/>
  <c r="M346" i="1" s="1"/>
  <c r="H344" i="1"/>
  <c r="M344" i="1" s="1"/>
  <c r="H338" i="1"/>
  <c r="M338" i="1" s="1"/>
  <c r="F330" i="1"/>
  <c r="L330" i="1" s="1"/>
  <c r="M330" i="1" s="1"/>
  <c r="F318" i="1"/>
  <c r="L318" i="1" s="1"/>
  <c r="M318" i="1" s="1"/>
  <c r="F312" i="1"/>
  <c r="L312" i="1" s="1"/>
  <c r="M312" i="1" s="1"/>
  <c r="F271" i="1"/>
  <c r="J271" i="1" s="1"/>
  <c r="M271" i="1" s="1"/>
  <c r="F272" i="1"/>
  <c r="L272" i="1" s="1"/>
  <c r="M272" i="1" s="1"/>
  <c r="F324" i="1"/>
  <c r="L324" i="1" s="1"/>
  <c r="M324" i="1" s="1"/>
  <c r="F293" i="1"/>
  <c r="H293" i="1" s="1"/>
  <c r="M293" i="1" s="1"/>
  <c r="F292" i="1"/>
  <c r="H292" i="1" s="1"/>
  <c r="M292" i="1" s="1"/>
  <c r="F290" i="1"/>
  <c r="L290" i="1" s="1"/>
  <c r="M290" i="1" s="1"/>
  <c r="F289" i="1"/>
  <c r="J289" i="1" s="1"/>
  <c r="M289" i="1" s="1"/>
  <c r="F287" i="1"/>
  <c r="H287" i="1" s="1"/>
  <c r="M287" i="1" s="1"/>
  <c r="F286" i="1"/>
  <c r="H286" i="1" s="1"/>
  <c r="M286" i="1" s="1"/>
  <c r="F284" i="1"/>
  <c r="L284" i="1" s="1"/>
  <c r="M284" i="1" s="1"/>
  <c r="F283" i="1"/>
  <c r="J283" i="1" s="1"/>
  <c r="M283" i="1" s="1"/>
  <c r="F303" i="1"/>
  <c r="H303" i="1" s="1"/>
  <c r="M303" i="1" s="1"/>
  <c r="F302" i="1"/>
  <c r="H302" i="1" s="1"/>
  <c r="M302" i="1" s="1"/>
  <c r="F300" i="1"/>
  <c r="L300" i="1" s="1"/>
  <c r="M300" i="1" s="1"/>
  <c r="F299" i="1"/>
  <c r="J299" i="1" s="1"/>
  <c r="M299" i="1" s="1"/>
  <c r="F295" i="1"/>
  <c r="J295" i="1" s="1"/>
  <c r="M295" i="1" s="1"/>
  <c r="F278" i="1"/>
  <c r="L278" i="1" s="1"/>
  <c r="M278" i="1" s="1"/>
  <c r="F244" i="1"/>
  <c r="H244" i="1" s="1"/>
  <c r="M244" i="1" s="1"/>
  <c r="F240" i="1"/>
  <c r="J240" i="1" s="1"/>
  <c r="M240" i="1" s="1"/>
  <c r="F241" i="1"/>
  <c r="L241" i="1" s="1"/>
  <c r="M241" i="1" s="1"/>
  <c r="F269" i="1"/>
  <c r="H269" i="1" s="1"/>
  <c r="M269" i="1" s="1"/>
  <c r="F268" i="1"/>
  <c r="H268" i="1" s="1"/>
  <c r="M268" i="1" s="1"/>
  <c r="F266" i="1"/>
  <c r="L266" i="1" s="1"/>
  <c r="M266" i="1" s="1"/>
  <c r="F265" i="1"/>
  <c r="J265" i="1" s="1"/>
  <c r="M265" i="1" s="1"/>
  <c r="E259" i="1"/>
  <c r="F260" i="1"/>
  <c r="L260" i="1" s="1"/>
  <c r="M260" i="1" s="1"/>
  <c r="F257" i="1"/>
  <c r="H257" i="1" s="1"/>
  <c r="M257" i="1" s="1"/>
  <c r="H249" i="1"/>
  <c r="M249" i="1" s="1"/>
  <c r="F251" i="1"/>
  <c r="H251" i="1" s="1"/>
  <c r="M251" i="1" s="1"/>
  <c r="F235" i="1"/>
  <c r="L235" i="1" s="1"/>
  <c r="M235" i="1" s="1"/>
  <c r="F77" i="1"/>
  <c r="H77" i="1" s="1"/>
  <c r="M77" i="1" s="1"/>
  <c r="F76" i="1"/>
  <c r="H76" i="1" s="1"/>
  <c r="M76" i="1" s="1"/>
  <c r="F74" i="1"/>
  <c r="J74" i="1" s="1"/>
  <c r="M74" i="1" s="1"/>
  <c r="F226" i="1"/>
  <c r="F225" i="1"/>
  <c r="H225" i="1" s="1"/>
  <c r="M225" i="1" s="1"/>
  <c r="F224" i="1"/>
  <c r="H224" i="1" s="1"/>
  <c r="M224" i="1" s="1"/>
  <c r="F223" i="1"/>
  <c r="F222" i="1"/>
  <c r="L222" i="1" s="1"/>
  <c r="M222" i="1" s="1"/>
  <c r="F221" i="1"/>
  <c r="J221" i="1" s="1"/>
  <c r="M221" i="1" s="1"/>
  <c r="F213" i="1"/>
  <c r="F216" i="1"/>
  <c r="H216" i="1" s="1"/>
  <c r="M216" i="1" s="1"/>
  <c r="F208" i="1"/>
  <c r="H208" i="1" s="1"/>
  <c r="M208" i="1" s="1"/>
  <c r="F200" i="1"/>
  <c r="H200" i="1" s="1"/>
  <c r="M200" i="1" s="1"/>
  <c r="F191" i="1"/>
  <c r="L191" i="1" s="1"/>
  <c r="M191" i="1" s="1"/>
  <c r="F185" i="1"/>
  <c r="L185" i="1" s="1"/>
  <c r="M185" i="1" s="1"/>
  <c r="F179" i="1"/>
  <c r="J179" i="1" s="1"/>
  <c r="M179" i="1" s="1"/>
  <c r="F177" i="1"/>
  <c r="H177" i="1" s="1"/>
  <c r="M177" i="1" s="1"/>
  <c r="F165" i="1"/>
  <c r="L165" i="1" s="1"/>
  <c r="M165" i="1" s="1"/>
  <c r="F159" i="1"/>
  <c r="H159" i="1" s="1"/>
  <c r="M159" i="1" s="1"/>
  <c r="F152" i="1"/>
  <c r="H152" i="1" s="1"/>
  <c r="M152" i="1" s="1"/>
  <c r="F140" i="1"/>
  <c r="J140" i="1" s="1"/>
  <c r="M140" i="1" s="1"/>
  <c r="F135" i="1"/>
  <c r="L135" i="1" s="1"/>
  <c r="M135" i="1" s="1"/>
  <c r="F129" i="1"/>
  <c r="L129" i="1" s="1"/>
  <c r="M129" i="1" s="1"/>
  <c r="F124" i="1"/>
  <c r="H124" i="1" s="1"/>
  <c r="M124" i="1" s="1"/>
  <c r="H117" i="1"/>
  <c r="M117" i="1" s="1"/>
  <c r="F112" i="1"/>
  <c r="L112" i="1" s="1"/>
  <c r="M112" i="1" s="1"/>
  <c r="F96" i="1"/>
  <c r="H96" i="1" s="1"/>
  <c r="M96" i="1" s="1"/>
  <c r="F93" i="1"/>
  <c r="J93" i="1" s="1"/>
  <c r="M93" i="1" s="1"/>
  <c r="F108" i="1"/>
  <c r="H108" i="1" s="1"/>
  <c r="M108" i="1" s="1"/>
  <c r="F105" i="1"/>
  <c r="J105" i="1" s="1"/>
  <c r="M105" i="1" s="1"/>
  <c r="F101" i="1"/>
  <c r="H101" i="1" s="1"/>
  <c r="M101" i="1" s="1"/>
  <c r="F102" i="1"/>
  <c r="H102" i="1" s="1"/>
  <c r="M102" i="1" s="1"/>
  <c r="F89" i="1"/>
  <c r="H89" i="1" s="1"/>
  <c r="M89" i="1" s="1"/>
  <c r="F88" i="1"/>
  <c r="H88" i="1" s="1"/>
  <c r="M88" i="1" s="1"/>
  <c r="F85" i="1"/>
  <c r="H85" i="1" s="1"/>
  <c r="M85" i="1" s="1"/>
  <c r="H84" i="1"/>
  <c r="M84" i="1" s="1"/>
  <c r="F82" i="1"/>
  <c r="F90" i="1"/>
  <c r="H90" i="1" s="1"/>
  <c r="M90" i="1" s="1"/>
  <c r="F72" i="1"/>
  <c r="H72" i="1" s="1"/>
  <c r="M72" i="1" s="1"/>
  <c r="F70" i="1"/>
  <c r="H70" i="1" s="1"/>
  <c r="M70" i="1" s="1"/>
  <c r="F67" i="1"/>
  <c r="J67" i="1" s="1"/>
  <c r="M67" i="1" s="1"/>
  <c r="F68" i="1"/>
  <c r="L68" i="1" s="1"/>
  <c r="M68" i="1" s="1"/>
  <c r="F61" i="1"/>
  <c r="J61" i="1" s="1"/>
  <c r="M61" i="1" s="1"/>
  <c r="F62" i="1"/>
  <c r="L62" i="1" s="1"/>
  <c r="M62" i="1" s="1"/>
  <c r="F64" i="1"/>
  <c r="H64" i="1" s="1"/>
  <c r="M64" i="1" s="1"/>
  <c r="F65" i="1"/>
  <c r="H65" i="1" s="1"/>
  <c r="M65" i="1" s="1"/>
  <c r="F59" i="1"/>
  <c r="H59" i="1" s="1"/>
  <c r="M59" i="1" s="1"/>
  <c r="F58" i="1"/>
  <c r="F57" i="1"/>
  <c r="L57" i="1" s="1"/>
  <c r="M57" i="1" s="1"/>
  <c r="F56" i="1"/>
  <c r="J56" i="1" s="1"/>
  <c r="M56" i="1" s="1"/>
  <c r="F54" i="1"/>
  <c r="H54" i="1" s="1"/>
  <c r="M54" i="1" s="1"/>
  <c r="F50" i="1"/>
  <c r="J50" i="1" s="1"/>
  <c r="M50" i="1" s="1"/>
  <c r="F48" i="1"/>
  <c r="H48" i="1" s="1"/>
  <c r="M48" i="1" s="1"/>
  <c r="F45" i="1"/>
  <c r="H45" i="1" s="1"/>
  <c r="M45" i="1" s="1"/>
  <c r="F44" i="1"/>
  <c r="H44" i="1" s="1"/>
  <c r="M44" i="1" s="1"/>
  <c r="F43" i="1"/>
  <c r="H43" i="1" s="1"/>
  <c r="M43" i="1" s="1"/>
  <c r="F42" i="1"/>
  <c r="H42" i="1" s="1"/>
  <c r="M42" i="1" s="1"/>
  <c r="F41" i="1"/>
  <c r="H41" i="1" s="1"/>
  <c r="M41" i="1" s="1"/>
  <c r="F40" i="1"/>
  <c r="F39" i="1"/>
  <c r="L39" i="1" s="1"/>
  <c r="M39" i="1" s="1"/>
  <c r="F38" i="1"/>
  <c r="J38" i="1" s="1"/>
  <c r="M38" i="1" s="1"/>
  <c r="F27" i="1"/>
  <c r="J27" i="1" s="1"/>
  <c r="M27" i="1" s="1"/>
  <c r="F35" i="1"/>
  <c r="H35" i="1" s="1"/>
  <c r="M35" i="1" s="1"/>
  <c r="F33" i="1"/>
  <c r="H33" i="1" s="1"/>
  <c r="M33" i="1" s="1"/>
  <c r="F32" i="1"/>
  <c r="H32" i="1" s="1"/>
  <c r="M32" i="1" s="1"/>
  <c r="F31" i="1"/>
  <c r="H31" i="1" s="1"/>
  <c r="M31" i="1" s="1"/>
  <c r="F30" i="1"/>
  <c r="H30" i="1" s="1"/>
  <c r="M30" i="1" s="1"/>
  <c r="F29" i="1"/>
  <c r="F28" i="1"/>
  <c r="L28" i="1" s="1"/>
  <c r="M28" i="1" s="1"/>
  <c r="F16" i="1"/>
  <c r="F17" i="1" s="1"/>
  <c r="J17" i="1" s="1"/>
  <c r="M17" i="1" s="1"/>
  <c r="F24" i="1"/>
  <c r="H24" i="1" s="1"/>
  <c r="M24" i="1" s="1"/>
  <c r="F20" i="1"/>
  <c r="J20" i="1" s="1"/>
  <c r="M20" i="1" s="1"/>
  <c r="F21" i="1"/>
  <c r="L21" i="1" s="1"/>
  <c r="M21" i="1" s="1"/>
  <c r="M16" i="1"/>
  <c r="F15" i="1"/>
  <c r="J15" i="1" s="1"/>
  <c r="M15" i="1" s="1"/>
  <c r="E13" i="1"/>
  <c r="F13" i="1" s="1"/>
  <c r="J13" i="1" s="1"/>
  <c r="M13" i="1" s="1"/>
  <c r="L4" i="1"/>
  <c r="N426" i="1" l="1"/>
  <c r="N430" i="1"/>
  <c r="M426" i="1"/>
  <c r="M427" i="1" s="1"/>
  <c r="M428" i="1" s="1"/>
  <c r="M429" i="1" s="1"/>
  <c r="M430" i="1" s="1"/>
  <c r="F323" i="1"/>
  <c r="J323" i="1" s="1"/>
  <c r="M323" i="1" s="1"/>
  <c r="F256" i="1"/>
  <c r="H256" i="1" s="1"/>
  <c r="M256" i="1" s="1"/>
  <c r="F329" i="1"/>
  <c r="J329" i="1" s="1"/>
  <c r="M329" i="1" s="1"/>
  <c r="F332" i="1"/>
  <c r="H332" i="1" s="1"/>
  <c r="M332" i="1" s="1"/>
  <c r="F333" i="1"/>
  <c r="H333" i="1" s="1"/>
  <c r="M333" i="1" s="1"/>
  <c r="F317" i="1"/>
  <c r="J317" i="1" s="1"/>
  <c r="M317" i="1" s="1"/>
  <c r="F277" i="1"/>
  <c r="J277" i="1" s="1"/>
  <c r="M277" i="1" s="1"/>
  <c r="F321" i="1"/>
  <c r="H321" i="1" s="1"/>
  <c r="M321" i="1" s="1"/>
  <c r="F320" i="1"/>
  <c r="H320" i="1" s="1"/>
  <c r="M320" i="1" s="1"/>
  <c r="F327" i="1"/>
  <c r="H327" i="1" s="1"/>
  <c r="M327" i="1" s="1"/>
  <c r="F311" i="1"/>
  <c r="J311" i="1" s="1"/>
  <c r="M311" i="1" s="1"/>
  <c r="F314" i="1"/>
  <c r="H314" i="1" s="1"/>
  <c r="M314" i="1" s="1"/>
  <c r="F315" i="1"/>
  <c r="M315" i="1" s="1"/>
  <c r="F275" i="1"/>
  <c r="H275" i="1" s="1"/>
  <c r="M275" i="1" s="1"/>
  <c r="F274" i="1"/>
  <c r="H274" i="1" s="1"/>
  <c r="M274" i="1" s="1"/>
  <c r="F326" i="1"/>
  <c r="H326" i="1" s="1"/>
  <c r="M326" i="1" s="1"/>
  <c r="F297" i="1"/>
  <c r="H297" i="1" s="1"/>
  <c r="M297" i="1" s="1"/>
  <c r="F281" i="1"/>
  <c r="H281" i="1" s="1"/>
  <c r="M281" i="1" s="1"/>
  <c r="F280" i="1"/>
  <c r="H280" i="1" s="1"/>
  <c r="M280" i="1" s="1"/>
  <c r="F253" i="1"/>
  <c r="J253" i="1" s="1"/>
  <c r="M253" i="1" s="1"/>
  <c r="F259" i="1"/>
  <c r="J259" i="1" s="1"/>
  <c r="M259" i="1" s="1"/>
  <c r="F243" i="1"/>
  <c r="H243" i="1" s="1"/>
  <c r="M243" i="1" s="1"/>
  <c r="F254" i="1"/>
  <c r="L254" i="1" s="1"/>
  <c r="M254" i="1" s="1"/>
  <c r="F263" i="1"/>
  <c r="H263" i="1" s="1"/>
  <c r="M263" i="1" s="1"/>
  <c r="F262" i="1"/>
  <c r="H262" i="1" s="1"/>
  <c r="M262" i="1" s="1"/>
  <c r="F246" i="1"/>
  <c r="J246" i="1" s="1"/>
  <c r="M246" i="1" s="1"/>
  <c r="F247" i="1"/>
  <c r="L247" i="1" s="1"/>
  <c r="F134" i="1"/>
  <c r="J134" i="1" s="1"/>
  <c r="M134" i="1" s="1"/>
  <c r="F188" i="1"/>
  <c r="H188" i="1" s="1"/>
  <c r="M188" i="1" s="1"/>
  <c r="F215" i="1"/>
  <c r="H215" i="1" s="1"/>
  <c r="M215" i="1" s="1"/>
  <c r="F234" i="1"/>
  <c r="J234" i="1" s="1"/>
  <c r="F238" i="1"/>
  <c r="H238" i="1" s="1"/>
  <c r="M238" i="1" s="1"/>
  <c r="F237" i="1"/>
  <c r="H237" i="1" s="1"/>
  <c r="F164" i="1"/>
  <c r="J164" i="1" s="1"/>
  <c r="M164" i="1" s="1"/>
  <c r="F171" i="1"/>
  <c r="J171" i="1" s="1"/>
  <c r="M171" i="1" s="1"/>
  <c r="F128" i="1"/>
  <c r="J128" i="1" s="1"/>
  <c r="M128" i="1" s="1"/>
  <c r="F167" i="1"/>
  <c r="H167" i="1" s="1"/>
  <c r="M167" i="1" s="1"/>
  <c r="F174" i="1"/>
  <c r="H174" i="1" s="1"/>
  <c r="M174" i="1" s="1"/>
  <c r="F184" i="1"/>
  <c r="J184" i="1" s="1"/>
  <c r="M184" i="1" s="1"/>
  <c r="F190" i="1"/>
  <c r="J190" i="1" s="1"/>
  <c r="M190" i="1" s="1"/>
  <c r="F206" i="1"/>
  <c r="H206" i="1" s="1"/>
  <c r="M206" i="1" s="1"/>
  <c r="F169" i="1"/>
  <c r="H169" i="1" s="1"/>
  <c r="M169" i="1" s="1"/>
  <c r="F176" i="1"/>
  <c r="H176" i="1" s="1"/>
  <c r="M176" i="1" s="1"/>
  <c r="F207" i="1"/>
  <c r="H207" i="1" s="1"/>
  <c r="M207" i="1" s="1"/>
  <c r="H226" i="1"/>
  <c r="M226" i="1" s="1"/>
  <c r="F214" i="1"/>
  <c r="H214" i="1" s="1"/>
  <c r="M214" i="1" s="1"/>
  <c r="F211" i="1"/>
  <c r="J211" i="1" s="1"/>
  <c r="M211" i="1" s="1"/>
  <c r="F218" i="1"/>
  <c r="H218" i="1" s="1"/>
  <c r="M218" i="1" s="1"/>
  <c r="F217" i="1"/>
  <c r="H217" i="1" s="1"/>
  <c r="M217" i="1" s="1"/>
  <c r="F212" i="1"/>
  <c r="L212" i="1" s="1"/>
  <c r="M212" i="1" s="1"/>
  <c r="F204" i="1"/>
  <c r="L204" i="1" s="1"/>
  <c r="M204" i="1" s="1"/>
  <c r="F209" i="1"/>
  <c r="H209" i="1" s="1"/>
  <c r="M209" i="1" s="1"/>
  <c r="F203" i="1"/>
  <c r="J203" i="1" s="1"/>
  <c r="M203" i="1" s="1"/>
  <c r="F197" i="1"/>
  <c r="L197" i="1" s="1"/>
  <c r="M197" i="1" s="1"/>
  <c r="F201" i="1"/>
  <c r="H201" i="1" s="1"/>
  <c r="M201" i="1" s="1"/>
  <c r="F196" i="1"/>
  <c r="J196" i="1" s="1"/>
  <c r="M196" i="1" s="1"/>
  <c r="F187" i="1"/>
  <c r="H187" i="1" s="1"/>
  <c r="M187" i="1" s="1"/>
  <c r="F194" i="1"/>
  <c r="H194" i="1" s="1"/>
  <c r="M194" i="1" s="1"/>
  <c r="F193" i="1"/>
  <c r="H193" i="1" s="1"/>
  <c r="M193" i="1" s="1"/>
  <c r="F157" i="1"/>
  <c r="L157" i="1" s="1"/>
  <c r="M157" i="1" s="1"/>
  <c r="F145" i="1"/>
  <c r="J145" i="1" s="1"/>
  <c r="M145" i="1" s="1"/>
  <c r="F150" i="1"/>
  <c r="H150" i="1" s="1"/>
  <c r="M150" i="1" s="1"/>
  <c r="F154" i="1"/>
  <c r="H154" i="1" s="1"/>
  <c r="M154" i="1" s="1"/>
  <c r="F156" i="1"/>
  <c r="J156" i="1" s="1"/>
  <c r="M156" i="1" s="1"/>
  <c r="F161" i="1"/>
  <c r="H161" i="1" s="1"/>
  <c r="M161" i="1" s="1"/>
  <c r="F168" i="1"/>
  <c r="H168" i="1" s="1"/>
  <c r="M168" i="1" s="1"/>
  <c r="F175" i="1"/>
  <c r="H175" i="1" s="1"/>
  <c r="M175" i="1" s="1"/>
  <c r="F182" i="1"/>
  <c r="H182" i="1" s="1"/>
  <c r="M182" i="1" s="1"/>
  <c r="F162" i="1"/>
  <c r="H162" i="1" s="1"/>
  <c r="M162" i="1" s="1"/>
  <c r="F149" i="1"/>
  <c r="H149" i="1" s="1"/>
  <c r="M149" i="1" s="1"/>
  <c r="F153" i="1"/>
  <c r="H153" i="1" s="1"/>
  <c r="M153" i="1" s="1"/>
  <c r="F160" i="1"/>
  <c r="H160" i="1" s="1"/>
  <c r="M160" i="1" s="1"/>
  <c r="F180" i="1"/>
  <c r="L180" i="1" s="1"/>
  <c r="M180" i="1" s="1"/>
  <c r="F146" i="1"/>
  <c r="L146" i="1" s="1"/>
  <c r="M146" i="1" s="1"/>
  <c r="F151" i="1"/>
  <c r="H151" i="1" s="1"/>
  <c r="M151" i="1" s="1"/>
  <c r="F148" i="1"/>
  <c r="H148" i="1" s="1"/>
  <c r="M148" i="1" s="1"/>
  <c r="F172" i="1"/>
  <c r="L172" i="1" s="1"/>
  <c r="M172" i="1" s="1"/>
  <c r="F142" i="1"/>
  <c r="H142" i="1" s="1"/>
  <c r="M142" i="1" s="1"/>
  <c r="F138" i="1"/>
  <c r="H138" i="1" s="1"/>
  <c r="M138" i="1" s="1"/>
  <c r="F137" i="1"/>
  <c r="H137" i="1" s="1"/>
  <c r="M137" i="1" s="1"/>
  <c r="F132" i="1"/>
  <c r="H132" i="1" s="1"/>
  <c r="M132" i="1" s="1"/>
  <c r="F123" i="1"/>
  <c r="H123" i="1" s="1"/>
  <c r="M123" i="1" s="1"/>
  <c r="F131" i="1"/>
  <c r="H131" i="1" s="1"/>
  <c r="M131" i="1" s="1"/>
  <c r="F121" i="1"/>
  <c r="L121" i="1" s="1"/>
  <c r="M121" i="1" s="1"/>
  <c r="F126" i="1"/>
  <c r="H126" i="1" s="1"/>
  <c r="M126" i="1" s="1"/>
  <c r="F120" i="1"/>
  <c r="J120" i="1" s="1"/>
  <c r="M120" i="1" s="1"/>
  <c r="F125" i="1"/>
  <c r="H125" i="1" s="1"/>
  <c r="M125" i="1" s="1"/>
  <c r="F111" i="1"/>
  <c r="J111" i="1" s="1"/>
  <c r="M111" i="1" s="1"/>
  <c r="F115" i="1"/>
  <c r="H115" i="1" s="1"/>
  <c r="M115" i="1" s="1"/>
  <c r="F116" i="1"/>
  <c r="H116" i="1" s="1"/>
  <c r="M116" i="1" s="1"/>
  <c r="F114" i="1"/>
  <c r="H114" i="1" s="1"/>
  <c r="M114" i="1" s="1"/>
  <c r="F118" i="1"/>
  <c r="H118" i="1" s="1"/>
  <c r="M118" i="1" s="1"/>
  <c r="F94" i="1"/>
  <c r="L94" i="1" s="1"/>
  <c r="M94" i="1" s="1"/>
  <c r="F107" i="1"/>
  <c r="H107" i="1" s="1"/>
  <c r="M107" i="1" s="1"/>
  <c r="F99" i="1"/>
  <c r="L99" i="1" s="1"/>
  <c r="M99" i="1" s="1"/>
  <c r="F98" i="1"/>
  <c r="J98" i="1" s="1"/>
  <c r="M98" i="1" s="1"/>
  <c r="F103" i="1"/>
  <c r="H103" i="1" s="1"/>
  <c r="M103" i="1" s="1"/>
  <c r="F81" i="1"/>
  <c r="L81" i="1" s="1"/>
  <c r="M81" i="1" s="1"/>
  <c r="F83" i="1"/>
  <c r="H83" i="1" s="1"/>
  <c r="M83" i="1" s="1"/>
  <c r="F87" i="1"/>
  <c r="H87" i="1" s="1"/>
  <c r="M87" i="1" s="1"/>
  <c r="F91" i="1"/>
  <c r="H91" i="1" s="1"/>
  <c r="M91" i="1" s="1"/>
  <c r="F80" i="1"/>
  <c r="J80" i="1" s="1"/>
  <c r="M80" i="1" s="1"/>
  <c r="F86" i="1"/>
  <c r="H86" i="1" s="1"/>
  <c r="M86" i="1" s="1"/>
  <c r="F51" i="1"/>
  <c r="L51" i="1" s="1"/>
  <c r="M51" i="1" s="1"/>
  <c r="F53" i="1"/>
  <c r="H53" i="1" s="1"/>
  <c r="M53" i="1" s="1"/>
  <c r="F18" i="1"/>
  <c r="L18" i="1" s="1"/>
  <c r="M18" i="1" s="1"/>
  <c r="F23" i="1"/>
  <c r="H23" i="1" s="1"/>
  <c r="M23" i="1" s="1"/>
  <c r="M234" i="1" l="1"/>
  <c r="J304" i="1"/>
  <c r="J305" i="1" s="1"/>
  <c r="J306" i="1" s="1"/>
  <c r="J307" i="1" s="1"/>
  <c r="J308" i="1" s="1"/>
  <c r="M237" i="1"/>
  <c r="H304" i="1"/>
  <c r="M247" i="1"/>
  <c r="L304" i="1"/>
  <c r="L305" i="1" s="1"/>
  <c r="L306" i="1" s="1"/>
  <c r="L307" i="1" s="1"/>
  <c r="L308" i="1" s="1"/>
  <c r="J227" i="1"/>
  <c r="J228" i="1" s="1"/>
  <c r="J229" i="1" s="1"/>
  <c r="H227" i="1"/>
  <c r="H228" i="1" s="1"/>
  <c r="H229" i="1" s="1"/>
  <c r="H230" i="1" s="1"/>
  <c r="H231" i="1" s="1"/>
  <c r="M227" i="1"/>
  <c r="M228" i="1" s="1"/>
  <c r="M229" i="1" s="1"/>
  <c r="M230" i="1" s="1"/>
  <c r="M231" i="1" s="1"/>
  <c r="L227" i="1"/>
  <c r="L228" i="1" s="1"/>
  <c r="L229" i="1" s="1"/>
  <c r="L230" i="1" s="1"/>
  <c r="F341" i="1"/>
  <c r="J341" i="1" s="1"/>
  <c r="M341" i="1" s="1"/>
  <c r="F345" i="1"/>
  <c r="H345" i="1" s="1"/>
  <c r="M345" i="1" s="1"/>
  <c r="F342" i="1"/>
  <c r="L342" i="1" s="1"/>
  <c r="M342" i="1" s="1"/>
  <c r="F339" i="1"/>
  <c r="H339" i="1" s="1"/>
  <c r="M339" i="1" s="1"/>
  <c r="F335" i="1"/>
  <c r="J335" i="1" s="1"/>
  <c r="M335" i="1" s="1"/>
  <c r="F336" i="1"/>
  <c r="L336" i="1" s="1"/>
  <c r="M336" i="1" s="1"/>
  <c r="N304" i="1" l="1"/>
  <c r="H305" i="1"/>
  <c r="H306" i="1" s="1"/>
  <c r="H307" i="1" s="1"/>
  <c r="H308" i="1" s="1"/>
  <c r="J347" i="1"/>
  <c r="J348" i="1" s="1"/>
  <c r="M348" i="1" s="1"/>
  <c r="M304" i="1"/>
  <c r="M305" i="1" s="1"/>
  <c r="M306" i="1" s="1"/>
  <c r="M307" i="1" s="1"/>
  <c r="M308" i="1" s="1"/>
  <c r="L347" i="1"/>
  <c r="L349" i="1" s="1"/>
  <c r="N227" i="1"/>
  <c r="L231" i="1"/>
  <c r="J231" i="1"/>
  <c r="H347" i="1" l="1"/>
  <c r="H349" i="1" s="1"/>
  <c r="H350" i="1" s="1"/>
  <c r="H351" i="1" s="1"/>
  <c r="H431" i="1" s="1"/>
  <c r="H432" i="1" s="1"/>
  <c r="M347" i="1"/>
  <c r="M349" i="1" s="1"/>
  <c r="M350" i="1" s="1"/>
  <c r="J349" i="1"/>
  <c r="J350" i="1" s="1"/>
  <c r="L350" i="1"/>
  <c r="L351" i="1" s="1"/>
  <c r="L431" i="1" s="1"/>
  <c r="L433" i="1" s="1"/>
  <c r="L434" i="1" s="1"/>
  <c r="L435" i="1" s="1"/>
  <c r="L436" i="1" s="1"/>
  <c r="L437" i="1" s="1"/>
  <c r="M432" i="1" l="1"/>
  <c r="H433" i="1"/>
  <c r="H434" i="1" s="1"/>
  <c r="H435" i="1" s="1"/>
  <c r="H436" i="1" s="1"/>
  <c r="H437" i="1" s="1"/>
  <c r="J351" i="1"/>
  <c r="J431" i="1" s="1"/>
  <c r="J433" i="1" s="1"/>
  <c r="J434" i="1" s="1"/>
  <c r="J435" i="1" s="1"/>
  <c r="J436" i="1" s="1"/>
  <c r="J437" i="1" s="1"/>
  <c r="N347" i="1"/>
  <c r="M351" i="1"/>
  <c r="M431" i="1" s="1"/>
  <c r="M433" i="1" l="1"/>
  <c r="M434" i="1" s="1"/>
  <c r="M435" i="1" s="1"/>
  <c r="M436" i="1" s="1"/>
  <c r="M437" i="1" s="1"/>
  <c r="M438" i="1" s="1"/>
  <c r="L3" i="1" s="1"/>
  <c r="N437" i="1"/>
</calcChain>
</file>

<file path=xl/sharedStrings.xml><?xml version="1.0" encoding="utf-8"?>
<sst xmlns="http://schemas.openxmlformats.org/spreadsheetml/2006/main" count="895" uniqueCount="292">
  <si>
    <t>obieqtis dasaxeleba:</t>
  </si>
  <si>
    <t>Senobis mowyobis samuSaoebi</t>
  </si>
  <si>
    <t>safuZveli: defeqturi aqti</t>
  </si>
  <si>
    <t>saxarjTaRricxvo Rirebuleba</t>
  </si>
  <si>
    <t>lari</t>
  </si>
  <si>
    <t xml:space="preserve"> maT Soris xelfasi</t>
  </si>
  <si>
    <t>#</t>
  </si>
  <si>
    <t>safuZveli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</si>
  <si>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</si>
  <si>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</si>
  <si>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</si>
  <si>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</si>
  <si>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</si>
  <si>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</si>
  <si>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</si>
  <si>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</si>
  <si>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</si>
  <si>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</si>
  <si>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</si>
  <si>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</si>
  <si>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</si>
  <si>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</si>
  <si>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</si>
  <si>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</si>
  <si>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</si>
  <si>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</si>
  <si>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</si>
  <si>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</si>
  <si>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</si>
  <si>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</si>
  <si>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</si>
  <si>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</si>
  <si>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</si>
  <si>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</si>
  <si>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manqana</t>
  </si>
  <si>
    <t>1-80-2</t>
  </si>
  <si>
    <t>II kategoriis gruntis damuSaveba xeliT</t>
  </si>
  <si>
    <t>m3</t>
  </si>
  <si>
    <t>Sromis danaxarjebi 1.54X1,15=</t>
  </si>
  <si>
    <t>kac/sT</t>
  </si>
  <si>
    <t>1-81-3</t>
  </si>
  <si>
    <t>gruntis ukuCayra xeliT</t>
  </si>
  <si>
    <t xml:space="preserve">Sromis danaxarjebi </t>
  </si>
  <si>
    <t>zedmeti gruntis datvirTva xeliT avtoTviTmclelze</t>
  </si>
  <si>
    <t>t</t>
  </si>
  <si>
    <t xml:space="preserve">gruntis gatana 5 km-ze </t>
  </si>
  <si>
    <t>8-3-2</t>
  </si>
  <si>
    <t>RorRis safuZvelis mowyoba saZirkvlis qveS</t>
  </si>
  <si>
    <t>sxva manqana</t>
  </si>
  <si>
    <t>masala:</t>
  </si>
  <si>
    <t>RorRi</t>
  </si>
  <si>
    <t>sxva masala</t>
  </si>
  <si>
    <t>6-1-5</t>
  </si>
  <si>
    <t>yalibis fari</t>
  </si>
  <si>
    <t>m2</t>
  </si>
  <si>
    <r>
      <t xml:space="preserve">xis ficari 3x.40mm </t>
    </r>
    <r>
      <rPr>
        <sz val="10"/>
        <rFont val="Calibri"/>
        <family val="2"/>
      </rPr>
      <t>B</t>
    </r>
  </si>
  <si>
    <r>
      <t xml:space="preserve">monoliTuri rk/betonis wertilovani saZirkvlis mowyoba </t>
    </r>
    <r>
      <rPr>
        <b/>
        <sz val="12"/>
        <rFont val="Calibri"/>
        <family val="2"/>
      </rPr>
      <t>B</t>
    </r>
    <r>
      <rPr>
        <b/>
        <sz val="11"/>
        <rFont val="AcadNusx"/>
      </rPr>
      <t>25</t>
    </r>
    <r>
      <rPr>
        <b/>
        <sz val="10"/>
        <rFont val="AcadNusx"/>
      </rPr>
      <t>B betonisagan moculobiT 3 m3-mde</t>
    </r>
  </si>
  <si>
    <t>armatura a-1</t>
  </si>
  <si>
    <t>armatura a-3</t>
  </si>
  <si>
    <t>betoni m350</t>
  </si>
  <si>
    <t>miwis samuSaoebi</t>
  </si>
  <si>
    <t>xis karkasis mowyoba</t>
  </si>
  <si>
    <t>10-4-1</t>
  </si>
  <si>
    <t>xis karkasis elementebis mowyoba</t>
  </si>
  <si>
    <t>xis Zeli</t>
  </si>
  <si>
    <t>xis ficari 2x.40mm-ze meti</t>
  </si>
  <si>
    <t>samSeneblo WanWiki</t>
  </si>
  <si>
    <t>kg</t>
  </si>
  <si>
    <t>naWedi</t>
  </si>
  <si>
    <t>saZirkvlebi</t>
  </si>
  <si>
    <t>10-6-2</t>
  </si>
  <si>
    <t>lursmani</t>
  </si>
  <si>
    <t>12-13-3</t>
  </si>
  <si>
    <t>saorTqlizolacio membrana</t>
  </si>
  <si>
    <t xml:space="preserve">orTqlizolaciis mowyoba </t>
  </si>
  <si>
    <t>34-60-2</t>
  </si>
  <si>
    <t>kedlebis daTbuneba minabambis filebiT sisq.10mm</t>
  </si>
  <si>
    <t xml:space="preserve">sxva manqana </t>
  </si>
  <si>
    <t>minabambis filebi sisqiT 10 sm</t>
  </si>
  <si>
    <t>fanera 20mm</t>
  </si>
  <si>
    <t>10-3-5</t>
  </si>
  <si>
    <t>xis ficari IIx.40-60mm</t>
  </si>
  <si>
    <t>kedlebis  Seficvra</t>
  </si>
  <si>
    <t>antiseptikuri pasta</t>
  </si>
  <si>
    <t>10-9-4</t>
  </si>
  <si>
    <t>xis ficari 2x.25-32mm</t>
  </si>
  <si>
    <t>xis koWi</t>
  </si>
  <si>
    <t>pasta antiseptirebuli</t>
  </si>
  <si>
    <t>toli</t>
  </si>
  <si>
    <t xml:space="preserve">caluRi </t>
  </si>
  <si>
    <t>pergaminis fena</t>
  </si>
  <si>
    <t>qvabamba</t>
  </si>
  <si>
    <t>xis gadaxurvis mowyoba I sarTulis doneze (koWebis mowyoba, ankerebis mowyoba, koWebis daboloebebis antiseptireba tolis SexveviT)</t>
  </si>
  <si>
    <t>gadaxurva</t>
  </si>
  <si>
    <t>kuTxovana 70*70*5</t>
  </si>
  <si>
    <t>m</t>
  </si>
  <si>
    <t>TviTmWreli xraxni</t>
  </si>
  <si>
    <t>c</t>
  </si>
  <si>
    <t>11-27-2</t>
  </si>
  <si>
    <t>xis plintusi</t>
  </si>
  <si>
    <t>grZ.m</t>
  </si>
  <si>
    <r>
      <t xml:space="preserve">ВЗЕР </t>
    </r>
    <r>
      <rPr>
        <sz val="10"/>
        <rFont val="Times New Roman"/>
        <family val="1"/>
      </rPr>
      <t>14-804,
15-163-2,
15-163-1</t>
    </r>
  </si>
  <si>
    <t>xis iatakis moxvewa da 2  piri laqiT wasma</t>
  </si>
  <si>
    <t>parketis laqi</t>
  </si>
  <si>
    <t>sxvadasxva masala normiT</t>
  </si>
  <si>
    <t>11-7-4</t>
  </si>
  <si>
    <t>10-20-1</t>
  </si>
  <si>
    <t>xis karis mowyoba magari jiSis</t>
  </si>
  <si>
    <t>Sromis danaxarjebi 0,914X1,1=</t>
  </si>
  <si>
    <t xml:space="preserve">xis kari </t>
  </si>
  <si>
    <t xml:space="preserve">xis ficari III x. 25-32mm </t>
  </si>
  <si>
    <t>karis mowyobiloba</t>
  </si>
  <si>
    <t>kompl</t>
  </si>
  <si>
    <t>kar-fanjrebi</t>
  </si>
  <si>
    <t>15-159-4</t>
  </si>
  <si>
    <t>xis karis SeRebva zeTovani saRebaviT orjer</t>
  </si>
  <si>
    <t>zeTovani saRebavi</t>
  </si>
  <si>
    <t>safiTxni</t>
  </si>
  <si>
    <t>olifa</t>
  </si>
  <si>
    <t>9-14-5</t>
  </si>
  <si>
    <t xml:space="preserve">metaloplastmasis karis montaJi da Rirebuleba </t>
  </si>
  <si>
    <t>metaloplastmasis kari</t>
  </si>
  <si>
    <t xml:space="preserve">metaloplastmasis fanjris montaJi da Rirebuleba </t>
  </si>
  <si>
    <t>metaloplastmasis  fanjara</t>
  </si>
  <si>
    <t>sabazr</t>
  </si>
  <si>
    <t xml:space="preserve">metaloplastmasis rafis mowyoba </t>
  </si>
  <si>
    <t>metaloplastmasis rafa</t>
  </si>
  <si>
    <t>saxuravi</t>
  </si>
  <si>
    <t>10-11</t>
  </si>
  <si>
    <t>xis nivnivebis mowyoba</t>
  </si>
  <si>
    <t>xis ficari Ix. 40mm-ze meti</t>
  </si>
  <si>
    <t>samSeneblo lursmani</t>
  </si>
  <si>
    <t>mavTuli glinula</t>
  </si>
  <si>
    <t>10-37-1</t>
  </si>
  <si>
    <t>xis nivnivebis cecxldacva</t>
  </si>
  <si>
    <t>fosformJava amoniumi</t>
  </si>
  <si>
    <t>amoniumis sulfati</t>
  </si>
  <si>
    <t>navTis kontaqti</t>
  </si>
  <si>
    <t>10-36-5</t>
  </si>
  <si>
    <t>xis ficrebiT molartyva sisqiT 40mm</t>
  </si>
  <si>
    <t>xis ficari 3x.40mm</t>
  </si>
  <si>
    <t>10-37-3</t>
  </si>
  <si>
    <t>xis molartyvis cecxldacva</t>
  </si>
  <si>
    <t>10-39-3</t>
  </si>
  <si>
    <t>xis molartyvis antiseptireba</t>
  </si>
  <si>
    <t>pasta antiseptikuri</t>
  </si>
  <si>
    <t>12-8-5</t>
  </si>
  <si>
    <t>metalokramitis saxuravis mowyoba sisqiT 0.5mm</t>
  </si>
  <si>
    <t>metalokramiti sisqiT 0.5mm</t>
  </si>
  <si>
    <t>metalokramitis kexis mowyoba</t>
  </si>
  <si>
    <t>metalokramitis kexi 0,55 mm</t>
  </si>
  <si>
    <t>Sublis Seficvra</t>
  </si>
  <si>
    <t>15-159-2</t>
  </si>
  <si>
    <t>Sublis Seficvris SeRebva zeTovani saRebaviT</t>
  </si>
  <si>
    <t>12-8-3</t>
  </si>
  <si>
    <t>wolila wyalSemkrebi Raris mowyoba moTuTiebuli TunuqiT, 0.55 mm</t>
  </si>
  <si>
    <t>moTuTiebuli Tunuqi 0.55 mm</t>
  </si>
  <si>
    <t>WanWiki</t>
  </si>
  <si>
    <t>10-28-1</t>
  </si>
  <si>
    <t>xis kibeebis mowyoba</t>
  </si>
  <si>
    <t>Sromis danaxarjebi 4,91</t>
  </si>
  <si>
    <t>sxva manqana 0,24</t>
  </si>
  <si>
    <t>xis ficari 2x.40mm da meti</t>
  </si>
  <si>
    <t>gare kibe</t>
  </si>
  <si>
    <t>gare da Sida kedlebis 2  piri laqiT wasma</t>
  </si>
  <si>
    <t xml:space="preserve">
15-163-2,
15-163-1</t>
  </si>
  <si>
    <t>zednadebi xarjebi</t>
  </si>
  <si>
    <t>mogeba</t>
  </si>
  <si>
    <t>jami 1</t>
  </si>
  <si>
    <t>16-24-2</t>
  </si>
  <si>
    <t xml:space="preserve">sxva manqana  </t>
  </si>
  <si>
    <r>
      <t>polipropilenis cxeli wylis milebis mowyobaØ</t>
    </r>
    <r>
      <rPr>
        <sz val="10"/>
        <rFont val="Arial"/>
        <family val="2"/>
      </rPr>
      <t>PP Pn</t>
    </r>
    <r>
      <rPr>
        <sz val="10"/>
        <rFont val="AcadNusx"/>
      </rPr>
      <t>-16 d=25mm</t>
    </r>
  </si>
  <si>
    <t>16-12-1</t>
  </si>
  <si>
    <t>ventili d=20mm</t>
  </si>
  <si>
    <t>16-6-1</t>
  </si>
  <si>
    <t>kanalizaciis plastmasis mili d=50mm</t>
  </si>
  <si>
    <t>mili d=50mm</t>
  </si>
  <si>
    <t>16-6-2</t>
  </si>
  <si>
    <t>17-1-5</t>
  </si>
  <si>
    <t xml:space="preserve">xelsabani </t>
  </si>
  <si>
    <t>plastmasis folgiani mili d=20mm /cxeli wylis/</t>
  </si>
  <si>
    <t>polipropilenis wyalsadenis mili d=50mm-mde</t>
  </si>
  <si>
    <r>
      <t>polipropilenis civi wylis milebis mowyobaØ</t>
    </r>
    <r>
      <rPr>
        <sz val="10"/>
        <rFont val="Arial"/>
        <family val="2"/>
      </rPr>
      <t>PP Pn</t>
    </r>
    <r>
      <rPr>
        <sz val="10"/>
        <rFont val="AcadNusx"/>
      </rPr>
      <t>-16 d=20mm</t>
    </r>
  </si>
  <si>
    <t>mili d=100mm</t>
  </si>
  <si>
    <t xml:space="preserve">xelsabanis mowyoba </t>
  </si>
  <si>
    <t>17-4-1</t>
  </si>
  <si>
    <t xml:space="preserve">unitazis (Camrecxi avziT) mowyoba </t>
  </si>
  <si>
    <t xml:space="preserve">unitazi </t>
  </si>
  <si>
    <t xml:space="preserve">wylis gamacxelebeli avzi 80l "aristoni"-s tipis  </t>
  </si>
  <si>
    <t>cali</t>
  </si>
  <si>
    <t>17-2</t>
  </si>
  <si>
    <t>saSxape</t>
  </si>
  <si>
    <t>saSxapes mowyoba</t>
  </si>
  <si>
    <t>17-1-9</t>
  </si>
  <si>
    <t>trapi d=50</t>
  </si>
  <si>
    <t>komp</t>
  </si>
  <si>
    <t>jami 3</t>
  </si>
  <si>
    <t>8-591-8</t>
  </si>
  <si>
    <t>gamanawilebeli kolofi</t>
  </si>
  <si>
    <t>8-149-1</t>
  </si>
  <si>
    <t>8-417-1</t>
  </si>
  <si>
    <t>saStefselo rozeti mesame damamiwebeli kontaqtiT 220v</t>
  </si>
  <si>
    <t>saStefselo rozeti mesame damamiwebeli kontaqtiT</t>
  </si>
  <si>
    <t>17-3-3</t>
  </si>
  <si>
    <t>Semrevis mowyoba xelsabanisaTvis</t>
  </si>
  <si>
    <t>Semrevi</t>
  </si>
  <si>
    <t>8-525-1</t>
  </si>
  <si>
    <t>avtomaturi gamomrTveli 16a-iani, 1 faza</t>
  </si>
  <si>
    <t>avtomaturi gamomrTveli</t>
  </si>
  <si>
    <t>8-594-1</t>
  </si>
  <si>
    <t>varvaranaTuriani sanaTi Werze dasakidi</t>
  </si>
  <si>
    <t>8-591-3</t>
  </si>
  <si>
    <t>erTpolusiani gamomrTveli 220v Zabvaze erTklaviSiani</t>
  </si>
  <si>
    <t>gamomrTveli</t>
  </si>
  <si>
    <t>spilenZis ZarRviani ormagizoliaciani kabelis gatareba milebSi</t>
  </si>
  <si>
    <t>kabeli spilenZis ZarRviT kveTiT 3X2,5mm2</t>
  </si>
  <si>
    <t>viniplastis milis montaJi d=15-20-25-32mm</t>
  </si>
  <si>
    <t>viniplastis mili d=15-20mm</t>
  </si>
  <si>
    <t>zednadebi xarjebi xelfasidan</t>
  </si>
  <si>
    <t xml:space="preserve">jami </t>
  </si>
  <si>
    <t>masalebis transporti</t>
  </si>
  <si>
    <t>gauTvaliswinebeli xarjebi</t>
  </si>
  <si>
    <t>dRg</t>
  </si>
  <si>
    <t>Tavi1. samSeneblo samuSaoebi</t>
  </si>
  <si>
    <t>ventili d=20mm d=25mm mowyoba</t>
  </si>
  <si>
    <t xml:space="preserve">ventili d=25mm </t>
  </si>
  <si>
    <t>kanalizaciis plastmasis mili  d=100mm</t>
  </si>
  <si>
    <t>10-3-1</t>
  </si>
  <si>
    <t xml:space="preserve">sanaTi </t>
  </si>
  <si>
    <r>
      <t xml:space="preserve">Sedgenilia </t>
    </r>
    <r>
      <rPr>
        <b/>
        <sz val="10"/>
        <rFont val="AcadNusx"/>
      </rPr>
      <t>2022 Ikv</t>
    </r>
    <r>
      <rPr>
        <sz val="10"/>
        <rFont val="AcadNusx"/>
      </rPr>
      <t xml:space="preserve">. doneze                                 </t>
    </r>
  </si>
  <si>
    <t xml:space="preserve">karkasis Sevseba  </t>
  </si>
  <si>
    <t>gareTa Seficvra 13mm damuSavebuli zedapiriT</t>
  </si>
  <si>
    <t>2. santeqnikuri samuSaoebi</t>
  </si>
  <si>
    <t>3. eleqtrosamontaJo samuSaoebi</t>
  </si>
  <si>
    <t>jami2</t>
  </si>
  <si>
    <t>gareTa Seficvra 12mm damuSavebuli zedapiriT</t>
  </si>
  <si>
    <t>xis ficari 19-32mm IIx.</t>
  </si>
  <si>
    <t>xis iatakis mowyoba sisqiT 40mm plintusis gaTvaliswinebiT</t>
  </si>
  <si>
    <t>iatakis ficari sisqiT 40mm</t>
  </si>
  <si>
    <t>Sewebebuli faneris mowyoba sisqiT 20mm</t>
  </si>
  <si>
    <t>Sewebebuli fanera 20mm</t>
  </si>
  <si>
    <t>1-22-15</t>
  </si>
  <si>
    <t>gruntis damuSaveba eqskavatoriT avtomanqanebze datvirTviT</t>
  </si>
  <si>
    <t>eqskavatori muxluxasvlaze CamCis tevadobiT 0,5m3</t>
  </si>
  <si>
    <t>manq/sT</t>
  </si>
  <si>
    <t>RorRi m800 fr. 20-40mm</t>
  </si>
  <si>
    <t>1-25-2</t>
  </si>
  <si>
    <t xml:space="preserve">muSaoba nayarSi </t>
  </si>
  <si>
    <t>buldozeri 108cx.Z.</t>
  </si>
  <si>
    <t>1-11-15</t>
  </si>
  <si>
    <t>III kategoriis gruntis damuSaveba eqskavatoriT nayarSi datovebiT</t>
  </si>
  <si>
    <t>1-79-3</t>
  </si>
  <si>
    <t>III kategoriis gruntis damuSaveba xeliT</t>
  </si>
  <si>
    <t>Sromis danaxarjebi 3,37X0,8X1,2=</t>
  </si>
  <si>
    <t>1-31-3</t>
  </si>
  <si>
    <t>III kategoriis gruntis ukuCayra buldozeriT</t>
  </si>
  <si>
    <t xml:space="preserve">buldozeri 80cx.Z. </t>
  </si>
  <si>
    <t>1-118-11</t>
  </si>
  <si>
    <t>gruntis datkepna pnevmosatkepnebiT</t>
  </si>
  <si>
    <t>pnevmosatkepni</t>
  </si>
  <si>
    <t>11-1-5</t>
  </si>
  <si>
    <t>RorRis dayra</t>
  </si>
  <si>
    <t xml:space="preserve">I.'samSeneblo samuSaoebi </t>
  </si>
  <si>
    <t>6-11-3</t>
  </si>
  <si>
    <r>
      <t xml:space="preserve">monoliTuri rkinabetonis lenturi saZirkvlis da kedlebis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</si>
  <si>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r>
      <rPr>
        <sz val="10"/>
        <rFont val="Times New Roman"/>
        <family val="1"/>
      </rPr>
      <t>B25W8</t>
    </r>
    <r>
      <rPr>
        <sz val="10"/>
        <rFont val="AcadNusx"/>
      </rPr>
      <t xml:space="preserve"> betoni</t>
    </r>
  </si>
  <si>
    <t>xis ficari 3x.40mm da meti</t>
  </si>
  <si>
    <t>eleqtrodi</t>
  </si>
  <si>
    <t>8-4-7</t>
  </si>
  <si>
    <t>kedlebis hidroizolacia ori fena bitumiT</t>
  </si>
  <si>
    <t>bitumis mastika</t>
  </si>
  <si>
    <t>6-16-5</t>
  </si>
  <si>
    <r>
      <t xml:space="preserve">monoliTuri rkinabetonis wibovani gadaxurvis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</si>
  <si>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t>22-8-6.</t>
  </si>
  <si>
    <t>23.-23</t>
  </si>
  <si>
    <t>მ3</t>
  </si>
  <si>
    <t>vertikaluri sadrenaJo milis mowyoba d=200mm, l=250mm</t>
  </si>
  <si>
    <t xml:space="preserve">plastmasis  mili d=200mm </t>
  </si>
  <si>
    <t>horizontaluri  milis mowyoba d=200 l=250mm</t>
  </si>
  <si>
    <t>Tujis xufis mowyoba mrgvali CarCoTi d=400mm</t>
  </si>
  <si>
    <t>cementis xsnari m100</t>
  </si>
  <si>
    <t>Tujis favsaxuri</t>
  </si>
  <si>
    <t xml:space="preserve">mogeba - </t>
  </si>
  <si>
    <t>Tavi 4. septiki</t>
  </si>
  <si>
    <t xml:space="preserve"> jami 4.</t>
  </si>
  <si>
    <t>jami 1+2+3+4</t>
  </si>
  <si>
    <t xml:space="preserve">zednadebi xarjebi </t>
  </si>
  <si>
    <t>plastmasis mili d=200mm</t>
  </si>
  <si>
    <t>მოსაწყობი კოტეჯი</t>
  </si>
  <si>
    <t>ცალი</t>
  </si>
  <si>
    <t>sagarejos municipalitetSi sofel kodaSi kotejis mowyobis samuSaoebi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</si>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</sst>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  <numFmt numFmtId="166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cadNusx"/>
    </font>
    <font>
      <b/>
      <sz val="10"/>
      <color indexed="8"/>
      <name val="AcadNusx"/>
    </font>
    <font>
      <b/>
      <sz val="10"/>
      <color indexed="8"/>
      <name val="AcadMtav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sz val="10"/>
      <name val="Times New Roman"/>
      <family val="1"/>
      <charset val="204"/>
    </font>
    <font>
      <i/>
      <sz val="10"/>
      <name val="AcadNusx"/>
    </font>
    <font>
      <sz val="10"/>
      <name val="Helv"/>
    </font>
    <font>
      <sz val="10"/>
      <name val="Arial"/>
      <family val="2"/>
      <charset val="204"/>
    </font>
    <font>
      <sz val="10"/>
      <name val="Calibri"/>
      <family val="2"/>
    </font>
    <font>
      <b/>
      <sz val="11"/>
      <name val="AcadNusx"/>
    </font>
    <font>
      <b/>
      <sz val="10"/>
      <name val="AcadMtavr"/>
    </font>
    <font>
      <b/>
      <sz val="12"/>
      <name val="Calibri"/>
      <family val="2"/>
    </font>
    <font>
      <sz val="10"/>
      <color theme="1"/>
      <name val="AcadNusx"/>
    </font>
    <font>
      <sz val="10"/>
      <name val="Arial Cyr"/>
    </font>
    <font>
      <b/>
      <sz val="10"/>
      <color indexed="52"/>
      <name val="AcadNusx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AcadNusx"/>
    </font>
    <font>
      <sz val="11"/>
      <color theme="1"/>
      <name val="AcadNusx"/>
    </font>
    <font>
      <sz val="10"/>
      <name val="Arial Cyr"/>
      <charset val="204"/>
    </font>
    <font>
      <b/>
      <sz val="12"/>
      <name val="AcadNusx"/>
    </font>
    <font>
      <sz val="11"/>
      <name val="Times New Roman"/>
      <family val="1"/>
    </font>
    <font>
      <sz val="9"/>
      <color theme="1"/>
      <name val="AcadNusx"/>
    </font>
    <font>
      <b/>
      <sz val="10"/>
      <name val="Arial Cyr"/>
      <charset val="204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84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43" fontId="3" fillId="0" borderId="0" xfId="1" applyFont="1" applyFill="1" applyAlignment="1" applyProtection="1">
      <alignment horizontal="right" vertical="center"/>
    </xf>
    <xf numFmtId="43" fontId="4" fillId="0" borderId="0" xfId="1" applyFont="1" applyFill="1" applyAlignment="1" applyProtection="1">
      <alignment horizontal="right" vertical="center"/>
    </xf>
    <xf numFmtId="0" fontId="2" fillId="0" borderId="0" xfId="0" applyFont="1" applyProtection="1"/>
    <xf numFmtId="0" fontId="6" fillId="0" borderId="0" xfId="3" applyFont="1" applyFill="1" applyBorder="1" applyAlignment="1" applyProtection="1"/>
    <xf numFmtId="0" fontId="6" fillId="0" borderId="0" xfId="4" applyFont="1" applyFill="1" applyAlignment="1" applyProtection="1">
      <alignment horizontal="left"/>
    </xf>
    <xf numFmtId="0" fontId="5" fillId="0" borderId="0" xfId="3" applyFont="1" applyFill="1" applyAlignment="1" applyProtection="1"/>
    <xf numFmtId="0" fontId="7" fillId="0" borderId="0" xfId="3" applyFont="1" applyFill="1" applyBorder="1" applyAlignment="1" applyProtection="1"/>
    <xf numFmtId="43" fontId="7" fillId="0" borderId="0" xfId="1" applyFont="1" applyFill="1" applyBorder="1" applyAlignment="1" applyProtection="1">
      <alignment vertical="center"/>
    </xf>
    <xf numFmtId="43" fontId="6" fillId="0" borderId="0" xfId="1" applyFont="1" applyFill="1" applyBorder="1" applyAlignment="1" applyProtection="1"/>
    <xf numFmtId="43" fontId="7" fillId="0" borderId="0" xfId="1" applyFont="1" applyFill="1" applyAlignment="1" applyProtection="1"/>
    <xf numFmtId="0" fontId="7" fillId="0" borderId="0" xfId="4" applyFont="1" applyAlignment="1" applyProtection="1">
      <alignment horizontal="center"/>
    </xf>
    <xf numFmtId="0" fontId="7" fillId="0" borderId="0" xfId="1" applyNumberFormat="1" applyFont="1" applyFill="1" applyAlignment="1" applyProtection="1">
      <alignment horizontal="center" vertical="center"/>
    </xf>
    <xf numFmtId="0" fontId="7" fillId="0" borderId="0" xfId="5" applyFont="1" applyFill="1" applyAlignment="1" applyProtection="1">
      <alignment horizontal="center"/>
    </xf>
    <xf numFmtId="0" fontId="7" fillId="0" borderId="0" xfId="5" applyFont="1" applyFill="1" applyAlignment="1" applyProtection="1">
      <alignment horizontal="left"/>
    </xf>
    <xf numFmtId="9" fontId="7" fillId="0" borderId="0" xfId="6" applyFont="1" applyFill="1" applyProtection="1"/>
    <xf numFmtId="43" fontId="7" fillId="0" borderId="0" xfId="1" applyFont="1" applyAlignment="1" applyProtection="1"/>
    <xf numFmtId="0" fontId="7" fillId="3" borderId="0" xfId="5" applyFont="1" applyFill="1" applyAlignment="1" applyProtection="1">
      <alignment horizontal="left"/>
    </xf>
    <xf numFmtId="165" fontId="7" fillId="0" borderId="0" xfId="7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/>
    <xf numFmtId="0" fontId="7" fillId="4" borderId="6" xfId="5" applyFont="1" applyFill="1" applyBorder="1" applyAlignment="1" applyProtection="1">
      <alignment horizontal="left" vertical="center" wrapText="1"/>
    </xf>
    <xf numFmtId="0" fontId="7" fillId="4" borderId="0" xfId="5" applyFont="1" applyFill="1" applyAlignment="1" applyProtection="1">
      <alignment horizontal="center" vertical="center" wrapText="1"/>
    </xf>
    <xf numFmtId="0" fontId="7" fillId="4" borderId="0" xfId="4" applyFont="1" applyFill="1" applyAlignment="1" applyProtection="1">
      <alignment horizontal="center" vertical="center" wrapText="1"/>
    </xf>
    <xf numFmtId="43" fontId="7" fillId="0" borderId="9" xfId="1" applyFont="1" applyFill="1" applyBorder="1" applyAlignment="1" applyProtection="1">
      <alignment horizontal="center"/>
    </xf>
    <xf numFmtId="0" fontId="7" fillId="4" borderId="4" xfId="5" applyFont="1" applyFill="1" applyBorder="1" applyAlignment="1" applyProtection="1">
      <alignment horizontal="left" wrapText="1"/>
    </xf>
    <xf numFmtId="43" fontId="7" fillId="0" borderId="12" xfId="1" applyFont="1" applyFill="1" applyBorder="1" applyAlignment="1" applyProtection="1">
      <alignment horizontal="center"/>
    </xf>
    <xf numFmtId="0" fontId="7" fillId="0" borderId="13" xfId="5" applyFont="1" applyFill="1" applyBorder="1" applyAlignment="1" applyProtection="1">
      <alignment horizontal="center" vertical="center"/>
    </xf>
    <xf numFmtId="0" fontId="7" fillId="0" borderId="13" xfId="5" applyFont="1" applyFill="1" applyBorder="1" applyAlignment="1" applyProtection="1">
      <alignment horizontal="center" vertical="center" wrapText="1"/>
    </xf>
    <xf numFmtId="9" fontId="7" fillId="0" borderId="1" xfId="6" applyFont="1" applyFill="1" applyBorder="1" applyAlignment="1" applyProtection="1">
      <alignment horizontal="center" vertical="center"/>
    </xf>
    <xf numFmtId="165" fontId="7" fillId="0" borderId="13" xfId="7" applyNumberFormat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1" xfId="1" applyFont="1" applyFill="1" applyBorder="1" applyAlignment="1" applyProtection="1">
      <alignment horizontal="center" vertical="center"/>
    </xf>
    <xf numFmtId="43" fontId="7" fillId="0" borderId="13" xfId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12" xfId="0" applyFont="1" applyFill="1" applyBorder="1" applyAlignment="1">
      <alignment horizontal="center" vertical="top" wrapText="1"/>
    </xf>
    <xf numFmtId="0" fontId="8" fillId="0" borderId="12" xfId="0" quotePrefix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8" fillId="0" borderId="0" xfId="0" applyFont="1" applyProtection="1"/>
    <xf numFmtId="0" fontId="7" fillId="0" borderId="9" xfId="0" applyFont="1" applyFill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0" xfId="0" applyFont="1" applyProtection="1"/>
    <xf numFmtId="0" fontId="7" fillId="0" borderId="9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horizontal="center" vertical="top" wrapText="1"/>
    </xf>
    <xf numFmtId="0" fontId="8" fillId="0" borderId="3" xfId="0" quotePrefix="1" applyFont="1" applyFill="1" applyBorder="1" applyAlignment="1" applyProtection="1">
      <alignment horizontal="center" vertical="top" wrapText="1"/>
    </xf>
    <xf numFmtId="0" fontId="11" fillId="0" borderId="0" xfId="0" applyFont="1" applyProtection="1"/>
    <xf numFmtId="0" fontId="7" fillId="0" borderId="9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9" xfId="8" applyFont="1" applyFill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3" xfId="0" quotePrefix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4" xfId="0" applyBorder="1"/>
    <xf numFmtId="0" fontId="7" fillId="0" borderId="12" xfId="0" applyFont="1" applyFill="1" applyBorder="1" applyAlignment="1">
      <alignment horizontal="left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12" xfId="0" applyBorder="1"/>
    <xf numFmtId="0" fontId="8" fillId="0" borderId="5" xfId="0" quotePrefix="1" applyFont="1" applyBorder="1" applyAlignment="1">
      <alignment horizontal="center" vertical="top" wrapText="1"/>
    </xf>
    <xf numFmtId="0" fontId="7" fillId="0" borderId="9" xfId="5" applyFont="1" applyFill="1" applyBorder="1" applyAlignment="1" applyProtection="1">
      <alignment horizontal="center" vertical="center"/>
    </xf>
    <xf numFmtId="9" fontId="7" fillId="0" borderId="15" xfId="6" applyFont="1" applyFill="1" applyBorder="1" applyAlignment="1" applyProtection="1">
      <alignment horizontal="center" vertical="center"/>
    </xf>
    <xf numFmtId="165" fontId="7" fillId="0" borderId="9" xfId="7" applyNumberFormat="1" applyFont="1" applyFill="1" applyBorder="1" applyAlignment="1" applyProtection="1">
      <alignment horizontal="center" vertical="center"/>
    </xf>
    <xf numFmtId="43" fontId="7" fillId="0" borderId="14" xfId="1" applyFont="1" applyFill="1" applyBorder="1" applyAlignment="1" applyProtection="1">
      <alignment horizontal="center" vertical="center"/>
    </xf>
    <xf numFmtId="0" fontId="6" fillId="0" borderId="9" xfId="5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top" wrapText="1"/>
    </xf>
    <xf numFmtId="0" fontId="8" fillId="0" borderId="9" xfId="0" quotePrefix="1" applyFont="1" applyFill="1" applyBorder="1" applyAlignment="1" applyProtection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2" fontId="12" fillId="0" borderId="0" xfId="0" applyNumberFormat="1" applyFont="1" applyAlignment="1">
      <alignment horizontal="center"/>
    </xf>
    <xf numFmtId="0" fontId="7" fillId="0" borderId="9" xfId="0" quotePrefix="1" applyFont="1" applyBorder="1" applyAlignment="1">
      <alignment horizontal="center" vertical="top" wrapText="1"/>
    </xf>
    <xf numFmtId="0" fontId="8" fillId="0" borderId="0" xfId="0" applyFont="1"/>
    <xf numFmtId="0" fontId="6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2" fillId="0" borderId="4" xfId="0" applyFont="1" applyBorder="1" applyAlignment="1">
      <alignment horizontal="center"/>
    </xf>
    <xf numFmtId="0" fontId="8" fillId="0" borderId="5" xfId="0" quotePrefix="1" applyFont="1" applyFill="1" applyBorder="1" applyAlignment="1" applyProtection="1">
      <alignment vertical="top" wrapText="1"/>
    </xf>
    <xf numFmtId="0" fontId="8" fillId="0" borderId="9" xfId="0" quotePrefix="1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vertical="top" wrapText="1"/>
    </xf>
    <xf numFmtId="0" fontId="8" fillId="0" borderId="12" xfId="0" quotePrefix="1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5" xfId="8" applyFont="1" applyFill="1" applyBorder="1" applyAlignment="1" applyProtection="1">
      <alignment horizontal="left" vertical="top" wrapText="1"/>
    </xf>
    <xf numFmtId="0" fontId="7" fillId="0" borderId="5" xfId="3" applyFont="1" applyFill="1" applyBorder="1" applyAlignment="1" applyProtection="1">
      <alignment horizontal="center" vertical="top" wrapText="1"/>
    </xf>
    <xf numFmtId="0" fontId="7" fillId="0" borderId="5" xfId="3" applyFont="1" applyFill="1" applyBorder="1" applyAlignment="1" applyProtection="1">
      <alignment horizontal="left" vertical="top" wrapText="1"/>
    </xf>
    <xf numFmtId="0" fontId="8" fillId="0" borderId="0" xfId="3" applyFont="1" applyProtection="1"/>
    <xf numFmtId="0" fontId="7" fillId="0" borderId="9" xfId="3" applyFont="1" applyFill="1" applyBorder="1" applyAlignment="1" applyProtection="1">
      <alignment horizontal="center" vertical="top" wrapText="1"/>
    </xf>
    <xf numFmtId="0" fontId="7" fillId="0" borderId="9" xfId="3" applyFont="1" applyFill="1" applyBorder="1" applyAlignment="1" applyProtection="1">
      <alignment horizontal="left" vertical="top" wrapText="1"/>
    </xf>
    <xf numFmtId="0" fontId="7" fillId="0" borderId="12" xfId="3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 applyProtection="1">
      <alignment horizontal="left" vertical="top" wrapText="1"/>
    </xf>
    <xf numFmtId="0" fontId="7" fillId="0" borderId="9" xfId="3" applyFont="1" applyFill="1" applyBorder="1" applyAlignment="1" applyProtection="1">
      <alignment vertical="top" wrapText="1"/>
    </xf>
    <xf numFmtId="0" fontId="7" fillId="0" borderId="12" xfId="3" applyFont="1" applyFill="1" applyBorder="1" applyAlignment="1" applyProtection="1">
      <alignment vertical="top" wrapText="1"/>
    </xf>
    <xf numFmtId="0" fontId="8" fillId="0" borderId="14" xfId="0" quotePrefix="1" applyFont="1" applyBorder="1" applyAlignment="1">
      <alignment horizontal="center" vertical="top" wrapText="1"/>
    </xf>
    <xf numFmtId="0" fontId="8" fillId="0" borderId="5" xfId="3" quotePrefix="1" applyFont="1" applyFill="1" applyBorder="1" applyAlignment="1" applyProtection="1">
      <alignment horizontal="center" vertical="top" wrapText="1"/>
    </xf>
    <xf numFmtId="0" fontId="7" fillId="0" borderId="13" xfId="3" applyFont="1" applyFill="1" applyBorder="1" applyAlignment="1" applyProtection="1">
      <alignment horizontal="center" vertical="top" wrapText="1"/>
    </xf>
    <xf numFmtId="0" fontId="8" fillId="0" borderId="0" xfId="3" applyFont="1" applyFill="1" applyProtection="1"/>
    <xf numFmtId="0" fontId="5" fillId="0" borderId="0" xfId="3" applyFont="1" applyProtection="1"/>
    <xf numFmtId="0" fontId="8" fillId="0" borderId="13" xfId="3" quotePrefix="1" applyFont="1" applyFill="1" applyBorder="1" applyAlignment="1" applyProtection="1">
      <alignment horizontal="center" vertical="top" wrapText="1"/>
    </xf>
    <xf numFmtId="0" fontId="7" fillId="0" borderId="15" xfId="0" applyFont="1" applyFill="1" applyBorder="1" applyAlignment="1" applyProtection="1">
      <alignment horizontal="left" vertical="top" wrapText="1"/>
    </xf>
    <xf numFmtId="0" fontId="7" fillId="0" borderId="15" xfId="3" applyFont="1" applyFill="1" applyBorder="1" applyAlignment="1" applyProtection="1">
      <alignment horizontal="left" vertical="top" wrapText="1"/>
    </xf>
    <xf numFmtId="2" fontId="7" fillId="0" borderId="9" xfId="0" applyNumberFormat="1" applyFont="1" applyBorder="1" applyAlignment="1" applyProtection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16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3" xfId="3" applyFont="1" applyFill="1" applyBorder="1" applyAlignment="1" applyProtection="1">
      <alignment horizontal="right" vertical="top" wrapText="1"/>
    </xf>
    <xf numFmtId="0" fontId="6" fillId="0" borderId="12" xfId="3" applyFont="1" applyFill="1" applyBorder="1" applyAlignment="1" applyProtection="1">
      <alignment horizontal="center" vertical="top" wrapText="1"/>
    </xf>
    <xf numFmtId="0" fontId="8" fillId="0" borderId="12" xfId="3" quotePrefix="1" applyFont="1" applyFill="1" applyBorder="1" applyAlignment="1" applyProtection="1">
      <alignment vertical="top" wrapText="1"/>
    </xf>
    <xf numFmtId="9" fontId="7" fillId="0" borderId="13" xfId="6" applyFont="1" applyFill="1" applyBorder="1" applyAlignment="1" applyProtection="1">
      <alignment horizontal="center"/>
    </xf>
    <xf numFmtId="165" fontId="7" fillId="0" borderId="0" xfId="7" applyNumberFormat="1" applyFont="1" applyBorder="1" applyAlignment="1" applyProtection="1">
      <alignment horizontal="center"/>
    </xf>
    <xf numFmtId="0" fontId="7" fillId="0" borderId="0" xfId="0" applyFont="1" applyFill="1"/>
    <xf numFmtId="0" fontId="7" fillId="0" borderId="13" xfId="0" applyFont="1" applyFill="1" applyBorder="1" applyAlignment="1">
      <alignment vertical="top" wrapText="1"/>
    </xf>
    <xf numFmtId="0" fontId="6" fillId="0" borderId="13" xfId="0" quotePrefix="1" applyFont="1" applyFill="1" applyBorder="1" applyAlignment="1">
      <alignment horizontal="center" vertical="top" wrapText="1"/>
    </xf>
    <xf numFmtId="0" fontId="7" fillId="0" borderId="5" xfId="8" applyFont="1" applyFill="1" applyBorder="1" applyAlignment="1" applyProtection="1">
      <alignment horizontal="center" vertical="top" wrapText="1"/>
    </xf>
    <xf numFmtId="0" fontId="7" fillId="0" borderId="0" xfId="8" applyFont="1" applyProtection="1"/>
    <xf numFmtId="0" fontId="7" fillId="0" borderId="9" xfId="8" applyFont="1" applyFill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left" vertical="top" wrapText="1"/>
    </xf>
    <xf numFmtId="0" fontId="7" fillId="0" borderId="12" xfId="8" applyFont="1" applyFill="1" applyBorder="1" applyAlignment="1" applyProtection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9" xfId="0" quotePrefix="1" applyFont="1" applyBorder="1" applyAlignment="1">
      <alignment horizontal="center" vertical="top" wrapText="1"/>
    </xf>
    <xf numFmtId="16" fontId="6" fillId="0" borderId="9" xfId="0" quotePrefix="1" applyNumberFormat="1" applyFont="1" applyBorder="1" applyAlignment="1">
      <alignment horizontal="center" vertical="top" wrapText="1"/>
    </xf>
    <xf numFmtId="0" fontId="6" fillId="0" borderId="12" xfId="0" quotePrefix="1" applyFont="1" applyBorder="1" applyAlignment="1">
      <alignment horizontal="center" vertical="top" wrapText="1"/>
    </xf>
    <xf numFmtId="0" fontId="7" fillId="0" borderId="0" xfId="3" applyFont="1" applyProtection="1"/>
    <xf numFmtId="0" fontId="7" fillId="0" borderId="9" xfId="8" applyFont="1" applyFill="1" applyBorder="1" applyAlignment="1" applyProtection="1">
      <alignment vertical="top" wrapText="1"/>
    </xf>
    <xf numFmtId="0" fontId="7" fillId="0" borderId="12" xfId="8" applyFont="1" applyFill="1" applyBorder="1" applyAlignment="1" applyProtection="1">
      <alignment vertical="top" wrapText="1"/>
    </xf>
    <xf numFmtId="0" fontId="7" fillId="0" borderId="13" xfId="3" applyFont="1" applyFill="1" applyBorder="1" applyAlignment="1" applyProtection="1">
      <alignment horizontal="center"/>
    </xf>
    <xf numFmtId="0" fontId="6" fillId="0" borderId="13" xfId="3" applyFont="1" applyFill="1" applyBorder="1" applyAlignment="1" applyProtection="1">
      <alignment horizontal="right" wrapText="1"/>
    </xf>
    <xf numFmtId="0" fontId="21" fillId="0" borderId="0" xfId="0" applyFont="1" applyProtection="1"/>
    <xf numFmtId="0" fontId="18" fillId="0" borderId="0" xfId="0" applyFont="1" applyProtection="1"/>
    <xf numFmtId="0" fontId="7" fillId="0" borderId="13" xfId="0" applyFont="1" applyBorder="1" applyAlignment="1" applyProtection="1">
      <alignment vertical="top" wrapText="1"/>
    </xf>
    <xf numFmtId="0" fontId="7" fillId="0" borderId="13" xfId="3" applyFont="1" applyFill="1" applyBorder="1" applyAlignment="1" applyProtection="1"/>
    <xf numFmtId="0" fontId="21" fillId="0" borderId="0" xfId="0" applyFont="1" applyBorder="1" applyProtection="1"/>
    <xf numFmtId="0" fontId="8" fillId="0" borderId="13" xfId="0" applyFont="1" applyFill="1" applyBorder="1" applyAlignment="1" applyProtection="1">
      <alignment horizontal="center" vertical="top" wrapText="1"/>
    </xf>
    <xf numFmtId="9" fontId="6" fillId="0" borderId="13" xfId="6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11" fillId="0" borderId="0" xfId="0" applyFont="1" applyBorder="1" applyProtection="1"/>
    <xf numFmtId="0" fontId="0" fillId="0" borderId="11" xfId="0" applyBorder="1"/>
    <xf numFmtId="0" fontId="0" fillId="0" borderId="14" xfId="0" applyBorder="1"/>
    <xf numFmtId="0" fontId="8" fillId="0" borderId="8" xfId="0" quotePrefix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9" xfId="5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left" vertical="top" wrapText="1"/>
    </xf>
    <xf numFmtId="0" fontId="6" fillId="7" borderId="13" xfId="4" applyFont="1" applyFill="1" applyBorder="1" applyAlignment="1" applyProtection="1">
      <alignment horizontal="center" vertical="top" wrapText="1"/>
    </xf>
    <xf numFmtId="0" fontId="6" fillId="0" borderId="5" xfId="3" applyFont="1" applyFill="1" applyBorder="1" applyAlignment="1" applyProtection="1">
      <alignment horizontal="left" vertical="top" wrapText="1"/>
    </xf>
    <xf numFmtId="0" fontId="6" fillId="7" borderId="5" xfId="3" applyFont="1" applyFill="1" applyBorder="1" applyAlignment="1" applyProtection="1">
      <alignment horizontal="left" vertical="top" wrapText="1"/>
    </xf>
    <xf numFmtId="0" fontId="7" fillId="7" borderId="5" xfId="3" applyFont="1" applyFill="1" applyBorder="1" applyAlignment="1" applyProtection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7" borderId="13" xfId="3" applyFont="1" applyFill="1" applyBorder="1" applyAlignment="1" applyProtection="1">
      <alignment horizontal="center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7" borderId="13" xfId="3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7" borderId="9" xfId="3" applyFont="1" applyFill="1" applyBorder="1" applyAlignment="1" applyProtection="1">
      <alignment horizontal="left" vertical="center"/>
    </xf>
    <xf numFmtId="0" fontId="6" fillId="0" borderId="7" xfId="8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5" xfId="3" applyFont="1" applyFill="1" applyBorder="1" applyAlignment="1" applyProtection="1">
      <alignment vertical="top" wrapText="1"/>
    </xf>
    <xf numFmtId="49" fontId="7" fillId="0" borderId="8" xfId="3" applyNumberFormat="1" applyFont="1" applyFill="1" applyBorder="1" applyAlignment="1" applyProtection="1">
      <alignment horizontal="center" vertical="top" wrapText="1"/>
    </xf>
    <xf numFmtId="49" fontId="7" fillId="0" borderId="9" xfId="3" applyNumberFormat="1" applyFont="1" applyFill="1" applyBorder="1" applyAlignment="1" applyProtection="1">
      <alignment horizontal="center" vertical="top" wrapText="1"/>
    </xf>
    <xf numFmtId="49" fontId="7" fillId="0" borderId="12" xfId="3" applyNumberFormat="1" applyFont="1" applyFill="1" applyBorder="1" applyAlignment="1" applyProtection="1">
      <alignment horizontal="center" vertical="top" wrapText="1"/>
    </xf>
    <xf numFmtId="0" fontId="6" fillId="0" borderId="5" xfId="8" applyFont="1" applyFill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7" fillId="7" borderId="13" xfId="3" applyFont="1" applyFill="1" applyBorder="1" applyAlignment="1" applyProtection="1">
      <alignment horizontal="center"/>
    </xf>
    <xf numFmtId="0" fontId="7" fillId="7" borderId="13" xfId="3" applyFont="1" applyFill="1" applyBorder="1" applyAlignment="1" applyProtection="1"/>
    <xf numFmtId="0" fontId="7" fillId="7" borderId="5" xfId="0" applyFont="1" applyFill="1" applyBorder="1" applyAlignment="1" applyProtection="1">
      <alignment horizontal="center" vertical="top" wrapText="1"/>
    </xf>
    <xf numFmtId="0" fontId="7" fillId="7" borderId="9" xfId="0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 applyProtection="1">
      <alignment horizontal="center" vertical="center" wrapText="1"/>
    </xf>
    <xf numFmtId="2" fontId="7" fillId="5" borderId="5" xfId="1" applyNumberFormat="1" applyFont="1" applyFill="1" applyBorder="1" applyAlignment="1" applyProtection="1">
      <alignment horizontal="center" vertical="center" wrapText="1"/>
    </xf>
    <xf numFmtId="2" fontId="7" fillId="0" borderId="12" xfId="0" applyNumberFormat="1" applyFont="1" applyFill="1" applyBorder="1" applyAlignment="1" applyProtection="1">
      <alignment horizontal="center" vertical="center" wrapText="1"/>
    </xf>
    <xf numFmtId="2" fontId="7" fillId="0" borderId="12" xfId="1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</xf>
    <xf numFmtId="2" fontId="7" fillId="0" borderId="9" xfId="1" applyNumberFormat="1" applyFont="1" applyFill="1" applyBorder="1" applyAlignment="1" applyProtection="1">
      <alignment vertical="center" wrapText="1"/>
    </xf>
    <xf numFmtId="2" fontId="7" fillId="0" borderId="13" xfId="0" applyNumberFormat="1" applyFont="1" applyFill="1" applyBorder="1" applyAlignment="1" applyProtection="1">
      <alignment horizontal="center" vertical="top" wrapText="1"/>
    </xf>
    <xf numFmtId="2" fontId="7" fillId="0" borderId="13" xfId="1" applyNumberFormat="1" applyFont="1" applyFill="1" applyBorder="1" applyAlignment="1" applyProtection="1">
      <alignment vertical="center" wrapText="1"/>
    </xf>
    <xf numFmtId="2" fontId="7" fillId="0" borderId="5" xfId="0" applyNumberFormat="1" applyFont="1" applyFill="1" applyBorder="1" applyAlignment="1" applyProtection="1">
      <alignment horizontal="center" vertical="top" wrapText="1"/>
    </xf>
    <xf numFmtId="2" fontId="7" fillId="0" borderId="9" xfId="1" applyNumberFormat="1" applyFont="1" applyFill="1" applyBorder="1" applyAlignment="1" applyProtection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top" wrapText="1"/>
    </xf>
    <xf numFmtId="2" fontId="7" fillId="0" borderId="13" xfId="0" applyNumberFormat="1" applyFont="1" applyBorder="1" applyAlignment="1" applyProtection="1">
      <alignment horizontal="center" vertical="top" wrapText="1"/>
    </xf>
    <xf numFmtId="2" fontId="7" fillId="0" borderId="3" xfId="1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Border="1" applyAlignment="1">
      <alignment horizontal="center" vertical="top" wrapText="1"/>
    </xf>
    <xf numFmtId="2" fontId="0" fillId="0" borderId="9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7" fillId="5" borderId="5" xfId="1" applyNumberFormat="1" applyFont="1" applyFill="1" applyBorder="1" applyAlignment="1" applyProtection="1">
      <alignment horizontal="center" vertical="top" wrapText="1"/>
    </xf>
    <xf numFmtId="2" fontId="7" fillId="0" borderId="9" xfId="1" applyNumberFormat="1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 applyProtection="1">
      <alignment horizontal="center" vertical="top" wrapText="1"/>
    </xf>
    <xf numFmtId="2" fontId="7" fillId="0" borderId="12" xfId="0" applyNumberFormat="1" applyFont="1" applyFill="1" applyBorder="1" applyAlignment="1" applyProtection="1">
      <alignment horizontal="center" vertical="top" wrapText="1"/>
    </xf>
    <xf numFmtId="2" fontId="7" fillId="0" borderId="5" xfId="3" applyNumberFormat="1" applyFont="1" applyFill="1" applyBorder="1" applyAlignment="1" applyProtection="1">
      <alignment horizontal="center" vertical="top" wrapText="1"/>
    </xf>
    <xf numFmtId="2" fontId="7" fillId="0" borderId="9" xfId="3" applyNumberFormat="1" applyFont="1" applyFill="1" applyBorder="1" applyAlignment="1" applyProtection="1">
      <alignment horizontal="center" vertical="top" wrapText="1"/>
    </xf>
    <xf numFmtId="2" fontId="7" fillId="0" borderId="12" xfId="3" applyNumberFormat="1" applyFont="1" applyFill="1" applyBorder="1" applyAlignment="1" applyProtection="1">
      <alignment horizontal="center" vertical="top" wrapText="1"/>
    </xf>
    <xf numFmtId="2" fontId="7" fillId="0" borderId="13" xfId="3" applyNumberFormat="1" applyFont="1" applyFill="1" applyBorder="1" applyAlignment="1" applyProtection="1">
      <alignment horizontal="center" vertical="top" wrapText="1"/>
    </xf>
    <xf numFmtId="2" fontId="7" fillId="0" borderId="8" xfId="0" applyNumberFormat="1" applyFont="1" applyFill="1" applyBorder="1" applyAlignment="1" applyProtection="1">
      <alignment horizontal="center" vertical="top" wrapText="1"/>
    </xf>
    <xf numFmtId="2" fontId="7" fillId="0" borderId="14" xfId="0" applyNumberFormat="1" applyFont="1" applyFill="1" applyBorder="1" applyAlignment="1" applyProtection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6" fillId="0" borderId="13" xfId="1" applyNumberFormat="1" applyFont="1" applyFill="1" applyBorder="1" applyAlignment="1" applyProtection="1">
      <alignment vertical="center"/>
    </xf>
    <xf numFmtId="2" fontId="7" fillId="0" borderId="12" xfId="7" applyNumberFormat="1" applyFont="1" applyFill="1" applyBorder="1" applyAlignment="1" applyProtection="1">
      <alignment horizontal="center"/>
    </xf>
    <xf numFmtId="2" fontId="7" fillId="0" borderId="12" xfId="1" applyNumberFormat="1" applyFont="1" applyFill="1" applyBorder="1" applyAlignment="1" applyProtection="1">
      <alignment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7" fillId="0" borderId="9" xfId="3" applyNumberFormat="1" applyFont="1" applyFill="1" applyBorder="1" applyAlignment="1" applyProtection="1">
      <alignment horizontal="center" vertical="center" wrapText="1"/>
    </xf>
    <xf numFmtId="2" fontId="7" fillId="0" borderId="5" xfId="3" applyNumberFormat="1" applyFont="1" applyFill="1" applyBorder="1" applyAlignment="1" applyProtection="1">
      <alignment horizontal="center" vertical="center" wrapText="1"/>
    </xf>
    <xf numFmtId="2" fontId="7" fillId="0" borderId="12" xfId="3" applyNumberFormat="1" applyFont="1" applyFill="1" applyBorder="1" applyAlignment="1" applyProtection="1">
      <alignment horizontal="center" vertical="center" wrapText="1"/>
    </xf>
    <xf numFmtId="2" fontId="7" fillId="0" borderId="5" xfId="8" applyNumberFormat="1" applyFont="1" applyFill="1" applyBorder="1" applyAlignment="1" applyProtection="1">
      <alignment horizontal="center" vertical="center" wrapText="1"/>
    </xf>
    <xf numFmtId="2" fontId="7" fillId="0" borderId="9" xfId="8" applyNumberFormat="1" applyFont="1" applyFill="1" applyBorder="1" applyAlignment="1" applyProtection="1">
      <alignment horizontal="center" vertical="center" wrapText="1"/>
    </xf>
    <xf numFmtId="2" fontId="7" fillId="0" borderId="12" xfId="8" applyNumberFormat="1" applyFont="1" applyFill="1" applyBorder="1" applyAlignment="1" applyProtection="1">
      <alignment horizontal="center" vertical="center" wrapText="1"/>
    </xf>
    <xf numFmtId="2" fontId="7" fillId="0" borderId="13" xfId="7" applyNumberFormat="1" applyFont="1" applyFill="1" applyBorder="1" applyAlignment="1" applyProtection="1">
      <alignment horizontal="center"/>
    </xf>
    <xf numFmtId="2" fontId="7" fillId="0" borderId="13" xfId="1" applyNumberFormat="1" applyFont="1" applyFill="1" applyBorder="1" applyAlignment="1" applyProtection="1">
      <alignment vertical="center"/>
    </xf>
    <xf numFmtId="2" fontId="7" fillId="0" borderId="9" xfId="7" applyNumberFormat="1" applyFont="1" applyFill="1" applyBorder="1" applyAlignment="1" applyProtection="1">
      <alignment horizontal="center"/>
    </xf>
    <xf numFmtId="2" fontId="2" fillId="0" borderId="5" xfId="0" applyNumberFormat="1" applyFont="1" applyBorder="1" applyAlignment="1" applyProtection="1">
      <alignment horizontal="center" wrapText="1"/>
    </xf>
    <xf numFmtId="2" fontId="6" fillId="0" borderId="13" xfId="7" applyNumberFormat="1" applyFont="1" applyFill="1" applyBorder="1" applyAlignment="1" applyProtection="1">
      <alignment horizontal="center"/>
    </xf>
    <xf numFmtId="2" fontId="7" fillId="6" borderId="5" xfId="1" applyNumberFormat="1" applyFont="1" applyFill="1" applyBorder="1" applyAlignment="1" applyProtection="1">
      <alignment horizontal="center" vertical="center" wrapText="1"/>
    </xf>
    <xf numFmtId="2" fontId="7" fillId="6" borderId="13" xfId="1" applyNumberFormat="1" applyFont="1" applyFill="1" applyBorder="1" applyAlignment="1" applyProtection="1">
      <alignment horizontal="center" vertical="center" wrapText="1"/>
    </xf>
    <xf numFmtId="2" fontId="7" fillId="0" borderId="13" xfId="1" applyNumberFormat="1" applyFont="1" applyFill="1" applyBorder="1" applyAlignment="1" applyProtection="1">
      <alignment horizontal="center" vertical="center" wrapText="1"/>
    </xf>
    <xf numFmtId="2" fontId="7" fillId="0" borderId="9" xfId="1" applyNumberFormat="1" applyFont="1" applyFill="1" applyBorder="1" applyAlignment="1" applyProtection="1">
      <alignment horizontal="center" vertical="top" wrapText="1"/>
    </xf>
    <xf numFmtId="2" fontId="23" fillId="0" borderId="0" xfId="0" applyNumberFormat="1" applyFont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 wrapText="1"/>
    </xf>
    <xf numFmtId="2" fontId="7" fillId="5" borderId="9" xfId="1" applyNumberFormat="1" applyFont="1" applyFill="1" applyBorder="1" applyAlignment="1" applyProtection="1">
      <alignment horizontal="center" vertical="top" wrapText="1"/>
    </xf>
    <xf numFmtId="2" fontId="7" fillId="5" borderId="9" xfId="1" applyNumberFormat="1" applyFont="1" applyFill="1" applyBorder="1" applyAlignment="1" applyProtection="1">
      <alignment horizontal="center" vertical="center" wrapText="1"/>
    </xf>
    <xf numFmtId="2" fontId="8" fillId="0" borderId="0" xfId="3" applyNumberFormat="1" applyFont="1" applyProtection="1"/>
    <xf numFmtId="2" fontId="7" fillId="0" borderId="0" xfId="4" applyNumberFormat="1" applyFont="1" applyAlignment="1" applyProtection="1">
      <alignment horizontal="center"/>
    </xf>
    <xf numFmtId="0" fontId="7" fillId="7" borderId="12" xfId="0" applyFont="1" applyFill="1" applyBorder="1" applyAlignment="1">
      <alignment horizontal="center" vertical="top" wrapText="1"/>
    </xf>
    <xf numFmtId="2" fontId="7" fillId="7" borderId="12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 applyProtection="1">
      <alignment horizontal="center" vertical="top" wrapText="1"/>
    </xf>
    <xf numFmtId="43" fontId="7" fillId="0" borderId="9" xfId="1" applyFont="1" applyFill="1" applyBorder="1" applyAlignment="1" applyProtection="1">
      <alignment vertical="top" wrapText="1"/>
    </xf>
    <xf numFmtId="2" fontId="7" fillId="6" borderId="5" xfId="1" applyNumberFormat="1" applyFont="1" applyFill="1" applyBorder="1" applyAlignment="1" applyProtection="1">
      <alignment horizontal="center" vertical="top" wrapText="1"/>
    </xf>
    <xf numFmtId="2" fontId="6" fillId="5" borderId="9" xfId="0" applyNumberFormat="1" applyFont="1" applyFill="1" applyBorder="1" applyAlignment="1">
      <alignment horizontal="center" vertical="top" wrapText="1"/>
    </xf>
    <xf numFmtId="2" fontId="7" fillId="5" borderId="9" xfId="0" applyNumberFormat="1" applyFont="1" applyFill="1" applyBorder="1" applyAlignment="1">
      <alignment horizontal="center" vertical="top" wrapText="1"/>
    </xf>
    <xf numFmtId="2" fontId="7" fillId="5" borderId="14" xfId="0" applyNumberFormat="1" applyFont="1" applyFill="1" applyBorder="1" applyAlignment="1">
      <alignment horizontal="center" vertical="top" wrapText="1"/>
    </xf>
    <xf numFmtId="2" fontId="6" fillId="5" borderId="13" xfId="0" applyNumberFormat="1" applyFont="1" applyFill="1" applyBorder="1" applyAlignment="1">
      <alignment horizontal="center" vertical="top" wrapText="1"/>
    </xf>
    <xf numFmtId="2" fontId="6" fillId="5" borderId="13" xfId="0" applyNumberFormat="1" applyFont="1" applyFill="1" applyBorder="1" applyAlignment="1">
      <alignment horizontal="center" vertical="center" wrapText="1"/>
    </xf>
    <xf numFmtId="2" fontId="6" fillId="6" borderId="5" xfId="1" applyNumberFormat="1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>
      <alignment horizontal="left" vertical="top" wrapText="1"/>
    </xf>
    <xf numFmtId="0" fontId="7" fillId="7" borderId="9" xfId="3" applyFont="1" applyFill="1" applyBorder="1" applyAlignment="1" applyProtection="1">
      <alignment horizontal="center" vertical="top" wrapText="1"/>
    </xf>
    <xf numFmtId="0" fontId="7" fillId="7" borderId="12" xfId="3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/>
    <xf numFmtId="0" fontId="7" fillId="8" borderId="5" xfId="0" applyFont="1" applyFill="1" applyBorder="1" applyAlignment="1">
      <alignment horizontal="left" vertical="top" wrapText="1"/>
    </xf>
    <xf numFmtId="0" fontId="6" fillId="0" borderId="5" xfId="0" quotePrefix="1" applyFont="1" applyFill="1" applyBorder="1" applyAlignment="1">
      <alignment horizontal="center" vertical="top" wrapText="1"/>
    </xf>
    <xf numFmtId="0" fontId="6" fillId="0" borderId="5" xfId="0" quotePrefix="1" applyFont="1" applyBorder="1" applyAlignment="1">
      <alignment horizontal="center" vertical="top" wrapText="1"/>
    </xf>
    <xf numFmtId="0" fontId="25" fillId="9" borderId="13" xfId="0" quotePrefix="1" applyFont="1" applyFill="1" applyBorder="1" applyAlignment="1">
      <alignment horizontal="left" vertical="top" wrapText="1"/>
    </xf>
    <xf numFmtId="49" fontId="6" fillId="0" borderId="5" xfId="1" quotePrefix="1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14" fillId="9" borderId="13" xfId="0" quotePrefix="1" applyFont="1" applyFill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11" fillId="0" borderId="0" xfId="0" applyFont="1"/>
    <xf numFmtId="0" fontId="17" fillId="0" borderId="9" xfId="0" applyFont="1" applyFill="1" applyBorder="1" applyAlignment="1">
      <alignment horizontal="center" vertical="top" wrapText="1"/>
    </xf>
    <xf numFmtId="2" fontId="17" fillId="7" borderId="5" xfId="0" quotePrefix="1" applyNumberFormat="1" applyFont="1" applyFill="1" applyBorder="1" applyAlignment="1">
      <alignment horizontal="center" vertical="top" wrapText="1"/>
    </xf>
    <xf numFmtId="2" fontId="17" fillId="7" borderId="5" xfId="0" applyNumberFormat="1" applyFont="1" applyFill="1" applyBorder="1"/>
    <xf numFmtId="0" fontId="27" fillId="7" borderId="0" xfId="0" applyFont="1" applyFill="1" applyAlignment="1">
      <alignment horizontal="center"/>
    </xf>
    <xf numFmtId="0" fontId="27" fillId="7" borderId="0" xfId="0" applyFont="1" applyFill="1"/>
    <xf numFmtId="0" fontId="17" fillId="0" borderId="13" xfId="0" applyFont="1" applyFill="1" applyBorder="1" applyAlignment="1">
      <alignment horizontal="center" vertical="top" wrapText="1"/>
    </xf>
    <xf numFmtId="2" fontId="17" fillId="7" borderId="9" xfId="0" quotePrefix="1" applyNumberFormat="1" applyFont="1" applyFill="1" applyBorder="1" applyAlignment="1">
      <alignment horizontal="center" vertical="top" wrapText="1"/>
    </xf>
    <xf numFmtId="2" fontId="17" fillId="7" borderId="15" xfId="0" applyNumberFormat="1" applyFont="1" applyFill="1" applyBorder="1" applyAlignment="1">
      <alignment horizontal="left" vertical="top" wrapText="1"/>
    </xf>
    <xf numFmtId="2" fontId="17" fillId="7" borderId="9" xfId="0" applyNumberFormat="1" applyFont="1" applyFill="1" applyBorder="1" applyAlignment="1">
      <alignment horizontal="center" vertical="top" wrapText="1"/>
    </xf>
    <xf numFmtId="2" fontId="17" fillId="7" borderId="9" xfId="0" applyNumberFormat="1" applyFont="1" applyFill="1" applyBorder="1"/>
    <xf numFmtId="2" fontId="17" fillId="7" borderId="0" xfId="0" applyNumberFormat="1" applyFont="1" applyFill="1" applyBorder="1"/>
    <xf numFmtId="2" fontId="17" fillId="7" borderId="12" xfId="0" quotePrefix="1" applyNumberFormat="1" applyFont="1" applyFill="1" applyBorder="1" applyAlignment="1">
      <alignment horizontal="center" vertical="top" wrapText="1"/>
    </xf>
    <xf numFmtId="2" fontId="17" fillId="7" borderId="4" xfId="0" applyNumberFormat="1" applyFont="1" applyFill="1" applyBorder="1"/>
    <xf numFmtId="2" fontId="17" fillId="7" borderId="12" xfId="0" applyNumberFormat="1" applyFont="1" applyFill="1" applyBorder="1"/>
    <xf numFmtId="2" fontId="17" fillId="7" borderId="9" xfId="0" applyNumberFormat="1" applyFont="1" applyFill="1" applyBorder="1" applyAlignment="1" applyProtection="1">
      <alignment horizontal="center" vertical="top" wrapText="1"/>
    </xf>
    <xf numFmtId="2" fontId="17" fillId="7" borderId="12" xfId="0" applyNumberFormat="1" applyFont="1" applyFill="1" applyBorder="1" applyAlignment="1" applyProtection="1">
      <alignment horizontal="center" vertical="top" wrapText="1"/>
    </xf>
    <xf numFmtId="0" fontId="7" fillId="7" borderId="5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/>
    <xf numFmtId="0" fontId="28" fillId="0" borderId="13" xfId="0" applyFont="1" applyBorder="1"/>
    <xf numFmtId="2" fontId="17" fillId="7" borderId="9" xfId="1" applyNumberFormat="1" applyFont="1" applyFill="1" applyBorder="1" applyAlignment="1" applyProtection="1">
      <alignment horizontal="center" vertical="center" wrapText="1"/>
    </xf>
    <xf numFmtId="2" fontId="22" fillId="7" borderId="5" xfId="0" applyNumberFormat="1" applyFont="1" applyFill="1" applyBorder="1" applyAlignment="1">
      <alignment horizontal="center" vertical="center"/>
    </xf>
    <xf numFmtId="2" fontId="17" fillId="7" borderId="0" xfId="0" applyNumberFormat="1" applyFont="1" applyFill="1" applyAlignment="1">
      <alignment horizontal="center" vertical="center"/>
    </xf>
    <xf numFmtId="2" fontId="17" fillId="7" borderId="9" xfId="0" applyNumberFormat="1" applyFont="1" applyFill="1" applyBorder="1" applyAlignment="1">
      <alignment horizontal="center" vertical="center" wrapText="1"/>
    </xf>
    <xf numFmtId="2" fontId="17" fillId="7" borderId="9" xfId="0" applyNumberFormat="1" applyFont="1" applyFill="1" applyBorder="1" applyAlignment="1">
      <alignment horizontal="center" vertical="center"/>
    </xf>
    <xf numFmtId="2" fontId="17" fillId="7" borderId="12" xfId="0" applyNumberFormat="1" applyFont="1" applyFill="1" applyBorder="1" applyAlignment="1">
      <alignment horizontal="center" vertical="center"/>
    </xf>
    <xf numFmtId="2" fontId="17" fillId="7" borderId="9" xfId="0" applyNumberFormat="1" applyFont="1" applyFill="1" applyBorder="1" applyAlignment="1" applyProtection="1">
      <alignment horizontal="center" vertical="center" wrapText="1"/>
    </xf>
    <xf numFmtId="2" fontId="28" fillId="0" borderId="13" xfId="0" applyNumberFormat="1" applyFont="1" applyBorder="1" applyAlignment="1">
      <alignment horizontal="center" vertical="center"/>
    </xf>
    <xf numFmtId="2" fontId="28" fillId="0" borderId="13" xfId="1" applyNumberFormat="1" applyFont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top" wrapText="1"/>
    </xf>
    <xf numFmtId="2" fontId="7" fillId="0" borderId="13" xfId="1" applyNumberFormat="1" applyFont="1" applyFill="1" applyBorder="1" applyAlignment="1">
      <alignment horizontal="center" vertical="top" wrapText="1"/>
    </xf>
    <xf numFmtId="2" fontId="7" fillId="5" borderId="5" xfId="1" applyNumberFormat="1" applyFont="1" applyFill="1" applyBorder="1" applyAlignment="1">
      <alignment horizontal="center" vertical="top" wrapText="1"/>
    </xf>
    <xf numFmtId="2" fontId="7" fillId="5" borderId="13" xfId="1" applyNumberFormat="1" applyFont="1" applyFill="1" applyBorder="1" applyAlignment="1">
      <alignment horizontal="center" vertical="top" wrapText="1"/>
    </xf>
    <xf numFmtId="2" fontId="7" fillId="5" borderId="9" xfId="1" applyNumberFormat="1" applyFont="1" applyFill="1" applyBorder="1" applyAlignment="1">
      <alignment horizontal="center" vertical="top" wrapText="1"/>
    </xf>
    <xf numFmtId="2" fontId="7" fillId="5" borderId="5" xfId="1" applyNumberFormat="1" applyFont="1" applyFill="1" applyBorder="1" applyAlignment="1">
      <alignment horizontal="center" vertical="center" wrapText="1"/>
    </xf>
    <xf numFmtId="2" fontId="17" fillId="5" borderId="0" xfId="0" applyNumberFormat="1" applyFont="1" applyFill="1" applyAlignment="1">
      <alignment horizontal="center" vertical="center"/>
    </xf>
    <xf numFmtId="2" fontId="17" fillId="5" borderId="5" xfId="0" applyNumberFormat="1" applyFont="1" applyFill="1" applyBorder="1" applyAlignment="1">
      <alignment horizontal="center" vertical="center"/>
    </xf>
    <xf numFmtId="2" fontId="24" fillId="0" borderId="0" xfId="0" applyNumberFormat="1" applyFont="1"/>
    <xf numFmtId="2" fontId="11" fillId="0" borderId="0" xfId="0" applyNumberFormat="1" applyFont="1"/>
    <xf numFmtId="43" fontId="7" fillId="0" borderId="0" xfId="1" applyFont="1" applyFill="1" applyBorder="1" applyAlignment="1" applyProtection="1">
      <alignment horizontal="center" vertical="center"/>
      <protection locked="0"/>
    </xf>
    <xf numFmtId="43" fontId="7" fillId="0" borderId="15" xfId="1" applyFont="1" applyFill="1" applyBorder="1" applyAlignment="1" applyProtection="1">
      <alignment horizontal="center" vertical="center"/>
      <protection locked="0"/>
    </xf>
    <xf numFmtId="43" fontId="7" fillId="0" borderId="9" xfId="1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12" xfId="0" applyNumberFormat="1" applyFont="1" applyFill="1" applyBorder="1" applyAlignment="1" applyProtection="1">
      <alignment horizontal="center" vertical="top" wrapText="1"/>
      <protection locked="0"/>
    </xf>
    <xf numFmtId="2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5" xfId="1" applyNumberFormat="1" applyFont="1" applyFill="1" applyBorder="1" applyAlignment="1" applyProtection="1">
      <alignment vertical="top" wrapText="1"/>
      <protection locked="0"/>
    </xf>
    <xf numFmtId="2" fontId="7" fillId="7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1" applyNumberFormat="1" applyFont="1" applyFill="1" applyBorder="1" applyAlignment="1" applyProtection="1">
      <alignment vertical="top" wrapText="1"/>
      <protection locked="0"/>
    </xf>
    <xf numFmtId="2" fontId="7" fillId="0" borderId="5" xfId="0" applyNumberFormat="1" applyFont="1" applyFill="1" applyBorder="1" applyAlignment="1" applyProtection="1">
      <alignment horizontal="center" vertical="top" wrapText="1"/>
      <protection locked="0"/>
    </xf>
    <xf numFmtId="2" fontId="7" fillId="0" borderId="7" xfId="0" applyNumberFormat="1" applyFont="1" applyFill="1" applyBorder="1" applyAlignment="1" applyProtection="1">
      <alignment horizontal="center" vertical="top" wrapText="1"/>
      <protection locked="0"/>
    </xf>
    <xf numFmtId="2" fontId="7" fillId="0" borderId="6" xfId="0" applyNumberFormat="1" applyFont="1" applyFill="1" applyBorder="1" applyAlignment="1" applyProtection="1">
      <alignment horizontal="center" vertical="top" wrapText="1"/>
      <protection locked="0"/>
    </xf>
    <xf numFmtId="2" fontId="7" fillId="0" borderId="15" xfId="0" applyNumberFormat="1" applyFont="1" applyFill="1" applyBorder="1" applyAlignment="1" applyProtection="1">
      <alignment horizontal="center" vertical="top" wrapText="1"/>
      <protection locked="0"/>
    </xf>
    <xf numFmtId="2" fontId="7" fillId="0" borderId="0" xfId="0" applyNumberFormat="1" applyFont="1" applyFill="1" applyBorder="1" applyAlignment="1" applyProtection="1">
      <alignment horizontal="center" vertical="top" wrapText="1"/>
      <protection locked="0"/>
    </xf>
    <xf numFmtId="2" fontId="23" fillId="0" borderId="9" xfId="0" applyNumberFormat="1" applyFont="1" applyBorder="1" applyAlignment="1" applyProtection="1">
      <alignment horizontal="center" vertical="center"/>
      <protection locked="0"/>
    </xf>
    <xf numFmtId="2" fontId="23" fillId="0" borderId="9" xfId="0" applyNumberFormat="1" applyFont="1" applyBorder="1" applyProtection="1">
      <protection locked="0"/>
    </xf>
    <xf numFmtId="2" fontId="23" fillId="0" borderId="15" xfId="0" applyNumberFormat="1" applyFont="1" applyBorder="1" applyProtection="1">
      <protection locked="0"/>
    </xf>
    <xf numFmtId="2" fontId="23" fillId="0" borderId="0" xfId="0" applyNumberFormat="1" applyFont="1" applyBorder="1" applyProtection="1">
      <protection locked="0"/>
    </xf>
    <xf numFmtId="2" fontId="23" fillId="0" borderId="12" xfId="0" applyNumberFormat="1" applyFont="1" applyBorder="1" applyAlignment="1" applyProtection="1">
      <alignment horizontal="center" vertical="center"/>
      <protection locked="0"/>
    </xf>
    <xf numFmtId="2" fontId="23" fillId="0" borderId="12" xfId="0" applyNumberFormat="1" applyFont="1" applyBorder="1" applyProtection="1">
      <protection locked="0"/>
    </xf>
    <xf numFmtId="2" fontId="23" fillId="0" borderId="10" xfId="0" applyNumberFormat="1" applyFont="1" applyBorder="1" applyProtection="1">
      <protection locked="0"/>
    </xf>
    <xf numFmtId="2" fontId="23" fillId="0" borderId="4" xfId="0" applyNumberFormat="1" applyFont="1" applyBorder="1" applyProtection="1">
      <protection locked="0"/>
    </xf>
    <xf numFmtId="2" fontId="0" fillId="0" borderId="13" xfId="0" applyNumberFormat="1" applyBorder="1" applyProtection="1">
      <protection locked="0"/>
    </xf>
    <xf numFmtId="2" fontId="7" fillId="0" borderId="9" xfId="1" applyNumberFormat="1" applyFont="1" applyFill="1" applyBorder="1" applyAlignment="1" applyProtection="1">
      <alignment horizontal="center" vertical="top" wrapText="1"/>
      <protection locked="0"/>
    </xf>
    <xf numFmtId="2" fontId="7" fillId="0" borderId="9" xfId="1" applyNumberFormat="1" applyFont="1" applyFill="1" applyBorder="1" applyAlignment="1" applyProtection="1">
      <alignment vertical="center" wrapText="1"/>
      <protection locked="0"/>
    </xf>
    <xf numFmtId="2" fontId="7" fillId="7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5" xfId="1" applyNumberFormat="1" applyFont="1" applyFill="1" applyBorder="1" applyAlignment="1" applyProtection="1">
      <alignment vertical="center" wrapText="1"/>
      <protection locked="0"/>
    </xf>
    <xf numFmtId="2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top" wrapText="1"/>
      <protection locked="0"/>
    </xf>
    <xf numFmtId="2" fontId="7" fillId="0" borderId="5" xfId="1" applyNumberFormat="1" applyFont="1" applyFill="1" applyBorder="1" applyAlignment="1" applyProtection="1">
      <alignment horizontal="center" vertical="top" wrapText="1"/>
      <protection locked="0"/>
    </xf>
    <xf numFmtId="2" fontId="7" fillId="0" borderId="12" xfId="1" applyNumberFormat="1" applyFont="1" applyFill="1" applyBorder="1" applyAlignment="1" applyProtection="1">
      <alignment horizontal="center" vertical="top" wrapText="1"/>
      <protection locked="0"/>
    </xf>
    <xf numFmtId="2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1" applyNumberFormat="1" applyFont="1" applyFill="1" applyBorder="1" applyAlignment="1" applyProtection="1">
      <alignment vertical="center" wrapText="1"/>
      <protection locked="0"/>
    </xf>
    <xf numFmtId="2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3" xfId="1" applyNumberFormat="1" applyFont="1" applyFill="1" applyBorder="1" applyAlignment="1" applyProtection="1">
      <alignment vertical="center"/>
      <protection locked="0"/>
    </xf>
    <xf numFmtId="2" fontId="6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12" xfId="1" applyNumberFormat="1" applyFont="1" applyFill="1" applyBorder="1" applyAlignment="1" applyProtection="1">
      <alignment vertical="center"/>
      <protection locked="0"/>
    </xf>
    <xf numFmtId="2" fontId="7" fillId="0" borderId="13" xfId="0" applyNumberFormat="1" applyFont="1" applyFill="1" applyBorder="1" applyAlignment="1" applyProtection="1">
      <alignment horizontal="left" vertical="top" wrapText="1"/>
      <protection locked="0"/>
    </xf>
    <xf numFmtId="2" fontId="10" fillId="0" borderId="13" xfId="0" applyNumberFormat="1" applyFont="1" applyFill="1" applyBorder="1" applyAlignment="1" applyProtection="1">
      <alignment horizontal="left" vertical="top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7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1" applyNumberFormat="1" applyFont="1" applyFill="1" applyBorder="1" applyAlignment="1" applyProtection="1">
      <alignment vertical="center"/>
      <protection locked="0"/>
    </xf>
    <xf numFmtId="2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6" fillId="0" borderId="13" xfId="1" applyNumberFormat="1" applyFont="1" applyFill="1" applyBorder="1" applyAlignment="1" applyProtection="1">
      <alignment vertical="center"/>
      <protection locked="0"/>
    </xf>
    <xf numFmtId="2" fontId="7" fillId="7" borderId="9" xfId="1" applyNumberFormat="1" applyFont="1" applyFill="1" applyBorder="1" applyAlignment="1" applyProtection="1">
      <alignment horizontal="center" vertical="top" wrapText="1"/>
      <protection locked="0"/>
    </xf>
    <xf numFmtId="2" fontId="7" fillId="0" borderId="13" xfId="1" applyNumberFormat="1" applyFont="1" applyFill="1" applyBorder="1" applyAlignment="1" applyProtection="1">
      <alignment horizontal="center" vertical="top" wrapText="1"/>
      <protection locked="0"/>
    </xf>
    <xf numFmtId="2" fontId="6" fillId="0" borderId="13" xfId="1" applyNumberFormat="1" applyFont="1" applyFill="1" applyBorder="1" applyAlignment="1" applyProtection="1">
      <alignment vertical="top" wrapText="1"/>
      <protection locked="0"/>
    </xf>
    <xf numFmtId="2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3" fontId="6" fillId="0" borderId="5" xfId="1" applyFont="1" applyBorder="1" applyAlignment="1" applyProtection="1">
      <alignment vertical="top" wrapText="1"/>
      <protection locked="0"/>
    </xf>
    <xf numFmtId="43" fontId="6" fillId="0" borderId="5" xfId="1" quotePrefix="1" applyFont="1" applyBorder="1" applyAlignment="1" applyProtection="1">
      <alignment vertical="top" wrapText="1"/>
      <protection locked="0"/>
    </xf>
    <xf numFmtId="43" fontId="7" fillId="0" borderId="5" xfId="1" applyFont="1" applyFill="1" applyBorder="1" applyAlignment="1" applyProtection="1">
      <alignment vertical="top" wrapText="1"/>
      <protection locked="0"/>
    </xf>
    <xf numFmtId="43" fontId="7" fillId="0" borderId="9" xfId="1" applyFont="1" applyFill="1" applyBorder="1" applyAlignment="1" applyProtection="1">
      <alignment horizontal="center" vertical="center" wrapText="1"/>
      <protection locked="0"/>
    </xf>
    <xf numFmtId="43" fontId="7" fillId="0" borderId="13" xfId="1" applyFont="1" applyFill="1" applyBorder="1" applyAlignment="1" applyProtection="1">
      <alignment horizontal="center" vertical="center" wrapText="1"/>
      <protection locked="0"/>
    </xf>
    <xf numFmtId="2" fontId="17" fillId="7" borderId="5" xfId="0" applyNumberFormat="1" applyFont="1" applyFill="1" applyBorder="1" applyAlignment="1" applyProtection="1">
      <alignment horizontal="center" vertical="center"/>
      <protection locked="0"/>
    </xf>
    <xf numFmtId="2" fontId="17" fillId="7" borderId="8" xfId="0" applyNumberFormat="1" applyFont="1" applyFill="1" applyBorder="1" applyAlignment="1" applyProtection="1">
      <alignment horizontal="center" vertical="center"/>
      <protection locked="0"/>
    </xf>
    <xf numFmtId="2" fontId="17" fillId="7" borderId="9" xfId="0" applyNumberFormat="1" applyFont="1" applyFill="1" applyBorder="1" applyAlignment="1" applyProtection="1">
      <alignment horizontal="center" vertical="center"/>
      <protection locked="0"/>
    </xf>
    <xf numFmtId="2" fontId="17" fillId="7" borderId="14" xfId="0" applyNumberFormat="1" applyFont="1" applyFill="1" applyBorder="1" applyAlignment="1" applyProtection="1">
      <alignment horizontal="center" vertical="center"/>
      <protection locked="0"/>
    </xf>
    <xf numFmtId="2" fontId="17" fillId="7" borderId="12" xfId="0" applyNumberFormat="1" applyFont="1" applyFill="1" applyBorder="1" applyAlignment="1" applyProtection="1">
      <alignment horizontal="center" vertical="center"/>
      <protection locked="0"/>
    </xf>
    <xf numFmtId="2" fontId="17" fillId="7" borderId="11" xfId="0" applyNumberFormat="1" applyFont="1" applyFill="1" applyBorder="1" applyAlignment="1" applyProtection="1">
      <alignment horizontal="center" vertical="center"/>
      <protection locked="0"/>
    </xf>
    <xf numFmtId="2" fontId="17" fillId="7" borderId="9" xfId="1" applyNumberFormat="1" applyFont="1" applyFill="1" applyBorder="1" applyAlignment="1" applyProtection="1">
      <alignment horizontal="center" vertical="center" wrapText="1"/>
      <protection locked="0"/>
    </xf>
    <xf numFmtId="2" fontId="17" fillId="7" borderId="14" xfId="1" applyNumberFormat="1" applyFont="1" applyFill="1" applyBorder="1" applyAlignment="1" applyProtection="1">
      <alignment horizontal="center" vertical="center" wrapText="1"/>
      <protection locked="0"/>
    </xf>
    <xf numFmtId="2" fontId="28" fillId="0" borderId="13" xfId="1" applyNumberFormat="1" applyFont="1" applyBorder="1" applyAlignment="1" applyProtection="1">
      <alignment horizontal="center" vertical="center"/>
      <protection locked="0"/>
    </xf>
    <xf numFmtId="2" fontId="6" fillId="0" borderId="13" xfId="1" applyNumberFormat="1" applyFont="1" applyBorder="1" applyAlignment="1" applyProtection="1">
      <alignment horizontal="center" vertical="center"/>
      <protection locked="0"/>
    </xf>
    <xf numFmtId="2" fontId="6" fillId="10" borderId="13" xfId="1" applyNumberFormat="1" applyFont="1" applyFill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9" fontId="6" fillId="0" borderId="13" xfId="0" applyNumberFormat="1" applyFont="1" applyBorder="1" applyAlignment="1" applyProtection="1">
      <alignment horizontal="center" vertical="center"/>
      <protection locked="0"/>
    </xf>
    <xf numFmtId="2" fontId="28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9" fontId="6" fillId="0" borderId="13" xfId="0" applyNumberFormat="1" applyFont="1" applyBorder="1" applyProtection="1">
      <protection locked="0"/>
    </xf>
    <xf numFmtId="9" fontId="6" fillId="0" borderId="13" xfId="0" applyNumberFormat="1" applyFont="1" applyBorder="1" applyAlignment="1" applyProtection="1">
      <alignment horizontal="center"/>
      <protection locked="0"/>
    </xf>
    <xf numFmtId="0" fontId="28" fillId="0" borderId="13" xfId="0" applyFont="1" applyBorder="1" applyProtection="1">
      <protection locked="0"/>
    </xf>
    <xf numFmtId="0" fontId="6" fillId="0" borderId="13" xfId="4" applyFont="1" applyFill="1" applyBorder="1" applyAlignment="1" applyProtection="1">
      <alignment horizontal="right"/>
      <protection locked="0"/>
    </xf>
    <xf numFmtId="0" fontId="6" fillId="0" borderId="13" xfId="4" applyFont="1" applyFill="1" applyBorder="1" applyAlignment="1" applyProtection="1">
      <alignment horizontal="center"/>
      <protection locked="0"/>
    </xf>
    <xf numFmtId="2" fontId="6" fillId="0" borderId="13" xfId="7" applyNumberFormat="1" applyFont="1" applyFill="1" applyBorder="1" applyAlignment="1" applyProtection="1">
      <alignment horizontal="center"/>
      <protection locked="0"/>
    </xf>
    <xf numFmtId="0" fontId="6" fillId="0" borderId="13" xfId="4" applyFont="1" applyFill="1" applyBorder="1" applyAlignment="1" applyProtection="1">
      <alignment horizontal="left"/>
      <protection locked="0"/>
    </xf>
    <xf numFmtId="9" fontId="15" fillId="0" borderId="13" xfId="2" applyFont="1" applyFill="1" applyBorder="1" applyAlignment="1" applyProtection="1">
      <alignment horizontal="center" vertical="center"/>
      <protection locked="0"/>
    </xf>
    <xf numFmtId="9" fontId="6" fillId="0" borderId="13" xfId="4" applyNumberFormat="1" applyFont="1" applyFill="1" applyBorder="1" applyAlignment="1" applyProtection="1">
      <alignment horizontal="center"/>
      <protection locked="0"/>
    </xf>
    <xf numFmtId="0" fontId="6" fillId="0" borderId="13" xfId="4" applyFont="1" applyFill="1" applyBorder="1" applyAlignment="1" applyProtection="1">
      <alignment horizontal="right"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2" fontId="6" fillId="0" borderId="13" xfId="0" applyNumberFormat="1" applyFont="1" applyBorder="1" applyAlignment="1" applyProtection="1">
      <alignment horizontal="center" vertical="top" wrapText="1"/>
      <protection locked="0"/>
    </xf>
    <xf numFmtId="2" fontId="6" fillId="0" borderId="13" xfId="1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right" vertical="top" wrapText="1"/>
      <protection locked="0"/>
    </xf>
    <xf numFmtId="9" fontId="6" fillId="0" borderId="13" xfId="6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3" xfId="4" applyFont="1" applyFill="1" applyBorder="1" applyAlignment="1" applyProtection="1">
      <alignment horizontal="left" wrapText="1"/>
      <protection locked="0"/>
    </xf>
    <xf numFmtId="2" fontId="7" fillId="0" borderId="12" xfId="7" applyNumberFormat="1" applyFont="1" applyFill="1" applyBorder="1" applyAlignment="1" applyProtection="1">
      <alignment horizontal="center"/>
      <protection locked="0"/>
    </xf>
    <xf numFmtId="0" fontId="6" fillId="0" borderId="12" xfId="3" applyFont="1" applyFill="1" applyBorder="1" applyAlignment="1" applyProtection="1">
      <alignment horizontal="right" wrapText="1"/>
      <protection locked="0"/>
    </xf>
    <xf numFmtId="9" fontId="7" fillId="0" borderId="13" xfId="6" applyFont="1" applyFill="1" applyBorder="1" applyAlignment="1" applyProtection="1">
      <alignment horizontal="center"/>
      <protection locked="0"/>
    </xf>
    <xf numFmtId="0" fontId="6" fillId="0" borderId="12" xfId="3" applyFont="1" applyFill="1" applyBorder="1" applyAlignment="1" applyProtection="1">
      <alignment horizontal="left" wrapText="1"/>
      <protection locked="0"/>
    </xf>
    <xf numFmtId="0" fontId="6" fillId="0" borderId="13" xfId="3" applyFont="1" applyFill="1" applyBorder="1" applyAlignment="1" applyProtection="1">
      <alignment horizontal="left" vertical="top" wrapText="1"/>
      <protection locked="0"/>
    </xf>
    <xf numFmtId="2" fontId="8" fillId="0" borderId="13" xfId="3" applyNumberFormat="1" applyFont="1" applyFill="1" applyBorder="1" applyProtection="1">
      <protection locked="0"/>
    </xf>
    <xf numFmtId="0" fontId="6" fillId="0" borderId="13" xfId="3" applyFont="1" applyFill="1" applyBorder="1" applyAlignment="1" applyProtection="1">
      <alignment horizontal="right" vertical="top" wrapText="1"/>
      <protection locked="0"/>
    </xf>
    <xf numFmtId="0" fontId="20" fillId="0" borderId="13" xfId="3" applyFont="1" applyFill="1" applyBorder="1" applyProtection="1">
      <protection locked="0"/>
    </xf>
    <xf numFmtId="0" fontId="18" fillId="0" borderId="5" xfId="3" quotePrefix="1" applyFont="1" applyFill="1" applyBorder="1" applyAlignment="1" applyProtection="1">
      <alignment horizontal="center" vertical="top" wrapText="1"/>
    </xf>
    <xf numFmtId="0" fontId="18" fillId="0" borderId="9" xfId="3" quotePrefix="1" applyFont="1" applyFill="1" applyBorder="1" applyAlignment="1" applyProtection="1">
      <alignment horizontal="center" vertical="top" wrapText="1"/>
    </xf>
    <xf numFmtId="0" fontId="18" fillId="0" borderId="12" xfId="3" quotePrefix="1" applyFont="1" applyFill="1" applyBorder="1" applyAlignment="1" applyProtection="1">
      <alignment horizontal="center" vertical="top" wrapText="1"/>
    </xf>
    <xf numFmtId="49" fontId="7" fillId="0" borderId="8" xfId="8" applyNumberFormat="1" applyFont="1" applyFill="1" applyBorder="1" applyAlignment="1" applyProtection="1">
      <alignment horizontal="center" vertical="top" wrapText="1"/>
    </xf>
    <xf numFmtId="49" fontId="7" fillId="0" borderId="9" xfId="8" applyNumberFormat="1" applyFont="1" applyFill="1" applyBorder="1" applyAlignment="1" applyProtection="1">
      <alignment horizontal="center" vertical="top" wrapText="1"/>
    </xf>
    <xf numFmtId="49" fontId="7" fillId="0" borderId="12" xfId="8" applyNumberFormat="1" applyFont="1" applyFill="1" applyBorder="1" applyAlignment="1" applyProtection="1">
      <alignment horizontal="center" vertical="top" wrapText="1"/>
    </xf>
    <xf numFmtId="0" fontId="8" fillId="0" borderId="8" xfId="0" quotePrefix="1" applyFont="1" applyFill="1" applyBorder="1" applyAlignment="1" applyProtection="1">
      <alignment horizontal="center" vertical="top" wrapText="1"/>
    </xf>
    <xf numFmtId="0" fontId="8" fillId="0" borderId="9" xfId="0" quotePrefix="1" applyFont="1" applyFill="1" applyBorder="1" applyAlignment="1" applyProtection="1">
      <alignment horizontal="center" vertical="top" wrapText="1"/>
    </xf>
    <xf numFmtId="0" fontId="8" fillId="0" borderId="12" xfId="0" quotePrefix="1" applyFont="1" applyFill="1" applyBorder="1" applyAlignment="1" applyProtection="1">
      <alignment horizontal="center" vertical="top" wrapText="1"/>
    </xf>
    <xf numFmtId="0" fontId="8" fillId="0" borderId="5" xfId="0" quotePrefix="1" applyFont="1" applyFill="1" applyBorder="1" applyAlignment="1" applyProtection="1">
      <alignment horizontal="center" vertical="top" wrapText="1"/>
    </xf>
    <xf numFmtId="0" fontId="8" fillId="0" borderId="8" xfId="3" quotePrefix="1" applyFont="1" applyFill="1" applyBorder="1" applyAlignment="1" applyProtection="1">
      <alignment horizontal="center" vertical="top" wrapText="1"/>
    </xf>
    <xf numFmtId="0" fontId="8" fillId="0" borderId="9" xfId="3" quotePrefix="1" applyFont="1" applyFill="1" applyBorder="1" applyAlignment="1" applyProtection="1">
      <alignment horizontal="center" vertical="top" wrapText="1"/>
    </xf>
    <xf numFmtId="49" fontId="7" fillId="0" borderId="8" xfId="3" applyNumberFormat="1" applyFont="1" applyFill="1" applyBorder="1" applyAlignment="1" applyProtection="1">
      <alignment horizontal="center" vertical="top" wrapText="1"/>
    </xf>
    <xf numFmtId="49" fontId="7" fillId="0" borderId="9" xfId="3" applyNumberFormat="1" applyFont="1" applyFill="1" applyBorder="1" applyAlignment="1" applyProtection="1">
      <alignment horizontal="center" vertical="top" wrapText="1"/>
    </xf>
    <xf numFmtId="43" fontId="7" fillId="4" borderId="5" xfId="1" applyFont="1" applyFill="1" applyBorder="1" applyAlignment="1" applyProtection="1">
      <alignment horizontal="center" vertical="center"/>
    </xf>
    <xf numFmtId="43" fontId="7" fillId="4" borderId="12" xfId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49" fontId="7" fillId="0" borderId="12" xfId="0" applyNumberFormat="1" applyFont="1" applyFill="1" applyBorder="1" applyAlignment="1" applyProtection="1">
      <alignment horizontal="center" vertical="top" wrapText="1"/>
    </xf>
    <xf numFmtId="49" fontId="7" fillId="0" borderId="8" xfId="0" applyNumberFormat="1" applyFont="1" applyFill="1" applyBorder="1" applyAlignment="1" applyProtection="1">
      <alignment horizontal="center" vertical="top" wrapText="1"/>
    </xf>
    <xf numFmtId="49" fontId="7" fillId="0" borderId="9" xfId="0" applyNumberFormat="1" applyFont="1" applyFill="1" applyBorder="1" applyAlignment="1" applyProtection="1">
      <alignment horizontal="center" vertical="top" wrapText="1"/>
    </xf>
    <xf numFmtId="0" fontId="8" fillId="0" borderId="5" xfId="3" quotePrefix="1" applyFont="1" applyFill="1" applyBorder="1" applyAlignment="1" applyProtection="1">
      <alignment horizontal="center" vertical="top" wrapText="1"/>
    </xf>
    <xf numFmtId="0" fontId="7" fillId="0" borderId="8" xfId="3" quotePrefix="1" applyFont="1" applyFill="1" applyBorder="1" applyAlignment="1" applyProtection="1">
      <alignment horizontal="center" vertical="top" wrapText="1"/>
    </xf>
    <xf numFmtId="0" fontId="7" fillId="0" borderId="9" xfId="3" quotePrefix="1" applyFont="1" applyFill="1" applyBorder="1" applyAlignment="1" applyProtection="1">
      <alignment horizontal="center" vertical="top" wrapText="1"/>
    </xf>
    <xf numFmtId="0" fontId="7" fillId="0" borderId="5" xfId="5" applyNumberFormat="1" applyFont="1" applyFill="1" applyBorder="1" applyAlignment="1" applyProtection="1">
      <alignment horizontal="center" vertical="center"/>
    </xf>
    <xf numFmtId="0" fontId="7" fillId="0" borderId="9" xfId="5" applyNumberFormat="1" applyFont="1" applyFill="1" applyBorder="1" applyAlignment="1" applyProtection="1">
      <alignment horizontal="center" vertical="center"/>
    </xf>
    <xf numFmtId="0" fontId="7" fillId="0" borderId="12" xfId="5" applyNumberFormat="1" applyFont="1" applyFill="1" applyBorder="1" applyAlignment="1" applyProtection="1">
      <alignment horizontal="center" vertical="center"/>
    </xf>
    <xf numFmtId="0" fontId="7" fillId="0" borderId="5" xfId="5" applyFont="1" applyFill="1" applyBorder="1" applyAlignment="1" applyProtection="1">
      <alignment horizontal="center" vertical="center" wrapText="1"/>
    </xf>
    <xf numFmtId="0" fontId="7" fillId="0" borderId="9" xfId="5" applyFont="1" applyFill="1" applyBorder="1" applyAlignment="1" applyProtection="1">
      <alignment horizontal="center" vertical="center" wrapText="1"/>
    </xf>
    <xf numFmtId="0" fontId="7" fillId="0" borderId="12" xfId="5" applyFont="1" applyFill="1" applyBorder="1" applyAlignment="1" applyProtection="1">
      <alignment horizontal="center" vertical="center" wrapText="1"/>
    </xf>
    <xf numFmtId="9" fontId="7" fillId="0" borderId="5" xfId="6" applyFont="1" applyFill="1" applyBorder="1" applyAlignment="1" applyProtection="1">
      <alignment horizontal="center" vertical="center"/>
    </xf>
    <xf numFmtId="9" fontId="7" fillId="0" borderId="9" xfId="6" applyFont="1" applyFill="1" applyBorder="1" applyAlignment="1" applyProtection="1">
      <alignment horizontal="center" vertical="center"/>
    </xf>
    <xf numFmtId="9" fontId="7" fillId="0" borderId="12" xfId="6" applyFont="1" applyFill="1" applyBorder="1" applyAlignment="1" applyProtection="1">
      <alignment horizontal="center" vertical="center"/>
    </xf>
    <xf numFmtId="165" fontId="7" fillId="0" borderId="7" xfId="7" applyNumberFormat="1" applyFont="1" applyFill="1" applyBorder="1" applyAlignment="1" applyProtection="1">
      <alignment horizontal="center"/>
    </xf>
    <xf numFmtId="43" fontId="7" fillId="0" borderId="8" xfId="1" applyFont="1" applyFill="1" applyBorder="1" applyAlignment="1" applyProtection="1">
      <alignment horizontal="center"/>
    </xf>
    <xf numFmtId="43" fontId="7" fillId="0" borderId="7" xfId="1" applyFont="1" applyFill="1" applyBorder="1" applyAlignment="1" applyProtection="1">
      <alignment horizontal="center" vertical="center"/>
    </xf>
    <xf numFmtId="43" fontId="7" fillId="0" borderId="8" xfId="1" applyFont="1" applyFill="1" applyBorder="1" applyAlignment="1" applyProtection="1">
      <alignment horizontal="center" vertical="center"/>
    </xf>
    <xf numFmtId="43" fontId="7" fillId="0" borderId="10" xfId="1" applyFont="1" applyFill="1" applyBorder="1" applyAlignment="1" applyProtection="1">
      <alignment horizontal="center" vertical="center"/>
    </xf>
    <xf numFmtId="43" fontId="7" fillId="0" borderId="11" xfId="1" applyFont="1" applyFill="1" applyBorder="1" applyAlignment="1" applyProtection="1">
      <alignment horizontal="center" vertical="center"/>
    </xf>
    <xf numFmtId="165" fontId="7" fillId="0" borderId="10" xfId="7" applyNumberFormat="1" applyFont="1" applyFill="1" applyBorder="1" applyAlignment="1" applyProtection="1">
      <alignment horizontal="center"/>
    </xf>
    <xf numFmtId="43" fontId="7" fillId="0" borderId="11" xfId="1" applyFont="1" applyFill="1" applyBorder="1" applyAlignment="1" applyProtection="1">
      <alignment horizontal="center"/>
    </xf>
    <xf numFmtId="165" fontId="7" fillId="0" borderId="5" xfId="7" applyNumberFormat="1" applyFont="1" applyFill="1" applyBorder="1" applyAlignment="1" applyProtection="1">
      <alignment horizontal="center" vertical="center"/>
    </xf>
    <xf numFmtId="165" fontId="7" fillId="0" borderId="12" xfId="7" applyNumberFormat="1" applyFont="1" applyFill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43" fontId="2" fillId="2" borderId="2" xfId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43" fontId="7" fillId="0" borderId="0" xfId="1" applyFont="1" applyFill="1" applyAlignment="1" applyProtection="1"/>
    <xf numFmtId="43" fontId="7" fillId="0" borderId="4" xfId="1" applyFont="1" applyFill="1" applyBorder="1" applyAlignment="1" applyProtection="1"/>
    <xf numFmtId="43" fontId="7" fillId="0" borderId="7" xfId="1" applyFont="1" applyFill="1" applyBorder="1" applyAlignment="1" applyProtection="1">
      <alignment horizontal="center"/>
    </xf>
    <xf numFmtId="43" fontId="7" fillId="0" borderId="5" xfId="1" applyFont="1" applyFill="1" applyBorder="1" applyAlignment="1" applyProtection="1">
      <alignment horizontal="center" vertical="center"/>
    </xf>
    <xf numFmtId="43" fontId="7" fillId="0" borderId="9" xfId="1" applyFont="1" applyFill="1" applyBorder="1" applyAlignment="1" applyProtection="1">
      <alignment horizontal="center" vertical="center"/>
    </xf>
    <xf numFmtId="43" fontId="7" fillId="0" borderId="12" xfId="1" applyFont="1" applyFill="1" applyBorder="1" applyAlignment="1" applyProtection="1">
      <alignment horizontal="center" vertical="center"/>
    </xf>
    <xf numFmtId="43" fontId="7" fillId="0" borderId="10" xfId="1" applyFont="1" applyFill="1" applyBorder="1" applyAlignment="1" applyProtection="1">
      <alignment horizontal="center"/>
    </xf>
  </cellXfs>
  <cellStyles count="9">
    <cellStyle name="Comma" xfId="1" builtinId="3"/>
    <cellStyle name="Comma 3" xfId="7"/>
    <cellStyle name="Normal" xfId="0" builtinId="0"/>
    <cellStyle name="Normal 10" xfId="4"/>
    <cellStyle name="Normal 3" xfId="3"/>
    <cellStyle name="Normal 3 2" xfId="8"/>
    <cellStyle name="Normal_gare wyalsadfenigagarini 2_SMSH2008-IIkv ." xfId="5"/>
    <cellStyle name="Percent" xfId="2" builtinId="5"/>
    <cellStyle name="Percent 3" xfId="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7"/>
  <sheetViews>
    <sheetView tabSelected="1" view="pageBreakPreview" topLeftCell="A285" zoomScaleNormal="100" zoomScaleSheetLayoutView="100" workbookViewId="0">
      <selection activeCell="C438" sqref="C438:C439"/>
    </sheetView>
  </sheetViews>
  <sheetFormatPr defaultRowHeight="15" x14ac:dyDescent="0.25"/>
  <cols>
    <col min="1" max="1" width="4" customWidth="1"/>
    <col min="2" max="2" width="9" customWidth="1"/>
    <col min="3" max="3" width="50.140625" customWidth="1"/>
    <col min="4" max="4" width="10.5703125" customWidth="1"/>
    <col min="5" max="5" width="13" customWidth="1"/>
    <col min="6" max="6" width="12.7109375" customWidth="1"/>
    <col min="7" max="8" width="13.140625" customWidth="1"/>
    <col min="9" max="9" width="13.7109375" customWidth="1"/>
    <col min="10" max="12" width="11.7109375" bestFit="1" customWidth="1"/>
    <col min="13" max="13" width="14" customWidth="1"/>
  </cols>
  <sheetData>
    <row r="1" spans="1:13" s="4" customFormat="1" ht="13.5" x14ac:dyDescent="0.25">
      <c r="A1" s="1"/>
      <c r="B1" s="2"/>
      <c r="C1" s="3" t="s">
        <v>0</v>
      </c>
      <c r="D1" s="472" t="s">
        <v>290</v>
      </c>
      <c r="E1" s="473"/>
      <c r="F1" s="474"/>
      <c r="G1" s="475"/>
      <c r="H1" s="475"/>
      <c r="I1" s="475"/>
      <c r="J1" s="475"/>
      <c r="K1" s="475"/>
      <c r="L1" s="475"/>
      <c r="M1" s="476"/>
    </row>
    <row r="2" spans="1:13" s="12" customFormat="1" ht="13.5" x14ac:dyDescent="0.25">
      <c r="A2" s="1"/>
      <c r="B2" s="5"/>
      <c r="C2" s="6" t="s">
        <v>1</v>
      </c>
      <c r="D2" s="7"/>
      <c r="E2" s="8"/>
      <c r="F2" s="9"/>
      <c r="G2" s="10"/>
      <c r="H2" s="10"/>
      <c r="I2" s="11"/>
      <c r="J2" s="11"/>
      <c r="K2" s="11"/>
      <c r="L2" s="11"/>
      <c r="M2" s="11"/>
    </row>
    <row r="3" spans="1:13" s="12" customFormat="1" ht="29.25" customHeight="1" x14ac:dyDescent="0.25">
      <c r="A3" s="13"/>
      <c r="B3" s="14"/>
      <c r="C3" s="15" t="s">
        <v>2</v>
      </c>
      <c r="D3" s="16"/>
      <c r="F3" s="17"/>
      <c r="G3" s="11"/>
      <c r="H3" s="477" t="s">
        <v>3</v>
      </c>
      <c r="I3" s="477"/>
      <c r="J3" s="477"/>
      <c r="K3" s="477"/>
      <c r="L3" s="11" t="e">
        <f>M438</f>
        <v>#VALUE!</v>
      </c>
      <c r="M3" s="11" t="s">
        <v>4</v>
      </c>
    </row>
    <row r="4" spans="1:13" s="12" customFormat="1" ht="13.5" x14ac:dyDescent="0.25">
      <c r="A4" s="13"/>
      <c r="B4" s="14"/>
      <c r="C4" s="18" t="s">
        <v>229</v>
      </c>
      <c r="D4" s="16"/>
      <c r="E4" s="19"/>
      <c r="F4" s="9"/>
      <c r="G4" s="20"/>
      <c r="H4" s="11"/>
      <c r="I4" s="478" t="s">
        <v>5</v>
      </c>
      <c r="J4" s="478"/>
      <c r="K4" s="478"/>
      <c r="L4" s="11">
        <f>J5212</f>
        <v>0</v>
      </c>
      <c r="M4" s="11" t="s">
        <v>4</v>
      </c>
    </row>
    <row r="5" spans="1:13" s="12" customFormat="1" ht="21" customHeight="1" x14ac:dyDescent="0.25">
      <c r="A5" s="449" t="s">
        <v>6</v>
      </c>
      <c r="B5" s="452" t="s">
        <v>7</v>
      </c>
      <c r="C5" s="21"/>
      <c r="D5" s="455" t="s">
        <v>8</v>
      </c>
      <c r="E5" s="458" t="s">
        <v>9</v>
      </c>
      <c r="F5" s="459"/>
      <c r="G5" s="460" t="s">
        <v>10</v>
      </c>
      <c r="H5" s="461"/>
      <c r="I5" s="460" t="s">
        <v>11</v>
      </c>
      <c r="J5" s="461"/>
      <c r="K5" s="479" t="s">
        <v>34</v>
      </c>
      <c r="L5" s="459"/>
      <c r="M5" s="480" t="s">
        <v>13</v>
      </c>
    </row>
    <row r="6" spans="1:13" s="12" customFormat="1" ht="24" customHeight="1" x14ac:dyDescent="0.25">
      <c r="A6" s="450"/>
      <c r="B6" s="453"/>
      <c r="C6" s="22" t="s">
        <v>14</v>
      </c>
      <c r="D6" s="456"/>
      <c r="E6" s="464" t="s">
        <v>15</v>
      </c>
      <c r="F6" s="465"/>
      <c r="G6" s="462"/>
      <c r="H6" s="463"/>
      <c r="I6" s="462"/>
      <c r="J6" s="463"/>
      <c r="K6" s="483" t="s">
        <v>16</v>
      </c>
      <c r="L6" s="465"/>
      <c r="M6" s="481"/>
    </row>
    <row r="7" spans="1:13" s="12" customFormat="1" ht="13.5" x14ac:dyDescent="0.25">
      <c r="A7" s="450"/>
      <c r="B7" s="453"/>
      <c r="C7" s="23" t="s">
        <v>17</v>
      </c>
      <c r="D7" s="456"/>
      <c r="E7" s="466" t="s">
        <v>18</v>
      </c>
      <c r="F7" s="440" t="s">
        <v>19</v>
      </c>
      <c r="G7" s="24" t="s">
        <v>20</v>
      </c>
      <c r="H7" s="440" t="s">
        <v>19</v>
      </c>
      <c r="I7" s="24" t="s">
        <v>20</v>
      </c>
      <c r="J7" s="440" t="s">
        <v>19</v>
      </c>
      <c r="K7" s="24" t="s">
        <v>20</v>
      </c>
      <c r="L7" s="440" t="s">
        <v>19</v>
      </c>
      <c r="M7" s="481"/>
    </row>
    <row r="8" spans="1:13" s="12" customFormat="1" ht="13.5" x14ac:dyDescent="0.25">
      <c r="A8" s="451"/>
      <c r="B8" s="454"/>
      <c r="C8" s="25"/>
      <c r="D8" s="457"/>
      <c r="E8" s="467"/>
      <c r="F8" s="441"/>
      <c r="G8" s="26" t="s">
        <v>21</v>
      </c>
      <c r="H8" s="441"/>
      <c r="I8" s="26" t="s">
        <v>21</v>
      </c>
      <c r="J8" s="441"/>
      <c r="K8" s="26" t="s">
        <v>21</v>
      </c>
      <c r="L8" s="441"/>
      <c r="M8" s="482"/>
    </row>
    <row r="9" spans="1:13" s="12" customFormat="1" ht="15" customHeight="1" x14ac:dyDescent="0.25">
      <c r="A9" s="27">
        <v>1</v>
      </c>
      <c r="B9" s="27" t="s">
        <v>22</v>
      </c>
      <c r="C9" s="28" t="s">
        <v>23</v>
      </c>
      <c r="D9" s="29" t="s">
        <v>24</v>
      </c>
      <c r="E9" s="30" t="s">
        <v>25</v>
      </c>
      <c r="F9" s="31" t="s">
        <v>26</v>
      </c>
      <c r="G9" s="32" t="s">
        <v>27</v>
      </c>
      <c r="H9" s="33" t="s">
        <v>28</v>
      </c>
      <c r="I9" s="34" t="s">
        <v>29</v>
      </c>
      <c r="J9" s="32" t="s">
        <v>30</v>
      </c>
      <c r="K9" s="34" t="s">
        <v>31</v>
      </c>
      <c r="L9" s="33" t="s">
        <v>32</v>
      </c>
      <c r="M9" s="34" t="s">
        <v>33</v>
      </c>
    </row>
    <row r="10" spans="1:13" s="12" customFormat="1" ht="15" customHeight="1" x14ac:dyDescent="0.25">
      <c r="A10" s="78"/>
      <c r="B10" s="78"/>
      <c r="C10" s="164" t="s">
        <v>223</v>
      </c>
      <c r="D10" s="79"/>
      <c r="E10" s="80"/>
      <c r="F10" s="81"/>
      <c r="G10" s="322"/>
      <c r="H10" s="323"/>
      <c r="I10" s="324"/>
      <c r="J10" s="322"/>
      <c r="K10" s="324"/>
      <c r="L10" s="323"/>
      <c r="M10" s="324"/>
    </row>
    <row r="11" spans="1:13" s="12" customFormat="1" ht="15" customHeight="1" x14ac:dyDescent="0.25">
      <c r="A11" s="78"/>
      <c r="B11" s="78"/>
      <c r="C11" s="82" t="s">
        <v>60</v>
      </c>
      <c r="D11" s="79"/>
      <c r="E11" s="80"/>
      <c r="F11" s="81"/>
      <c r="G11" s="322"/>
      <c r="H11" s="323"/>
      <c r="I11" s="324"/>
      <c r="J11" s="322"/>
      <c r="K11" s="324"/>
      <c r="L11" s="323"/>
      <c r="M11" s="324"/>
    </row>
    <row r="12" spans="1:13" s="40" customFormat="1" ht="27" customHeight="1" x14ac:dyDescent="0.2">
      <c r="A12" s="35">
        <v>1</v>
      </c>
      <c r="B12" s="36" t="s">
        <v>35</v>
      </c>
      <c r="C12" s="37" t="s">
        <v>36</v>
      </c>
      <c r="D12" s="38" t="s">
        <v>37</v>
      </c>
      <c r="E12" s="196"/>
      <c r="F12" s="259">
        <v>15</v>
      </c>
      <c r="G12" s="325"/>
      <c r="H12" s="325"/>
      <c r="I12" s="325"/>
      <c r="J12" s="325"/>
      <c r="K12" s="325"/>
      <c r="L12" s="325"/>
      <c r="M12" s="325"/>
    </row>
    <row r="13" spans="1:13" s="40" customFormat="1" ht="15" customHeight="1" x14ac:dyDescent="0.2">
      <c r="A13" s="41"/>
      <c r="B13" s="42"/>
      <c r="C13" s="43" t="s">
        <v>38</v>
      </c>
      <c r="D13" s="44" t="s">
        <v>39</v>
      </c>
      <c r="E13" s="197">
        <f>1.54*1.15</f>
        <v>1.7709999999999999</v>
      </c>
      <c r="F13" s="45">
        <f>E13*F12</f>
        <v>26.564999999999998</v>
      </c>
      <c r="G13" s="326"/>
      <c r="H13" s="326"/>
      <c r="I13" s="326">
        <v>0</v>
      </c>
      <c r="J13" s="326">
        <f>F13*I13</f>
        <v>0</v>
      </c>
      <c r="K13" s="326"/>
      <c r="L13" s="326"/>
      <c r="M13" s="326">
        <f>H13+J13+L13</f>
        <v>0</v>
      </c>
    </row>
    <row r="14" spans="1:13" s="48" customFormat="1" ht="13.5" x14ac:dyDescent="0.2">
      <c r="A14" s="46">
        <v>2</v>
      </c>
      <c r="B14" s="442" t="s">
        <v>40</v>
      </c>
      <c r="C14" s="165" t="s">
        <v>41</v>
      </c>
      <c r="D14" s="47" t="s">
        <v>37</v>
      </c>
      <c r="E14" s="198"/>
      <c r="F14" s="199">
        <v>8</v>
      </c>
      <c r="G14" s="327"/>
      <c r="H14" s="327"/>
      <c r="I14" s="327"/>
      <c r="J14" s="327"/>
      <c r="K14" s="327"/>
      <c r="L14" s="327"/>
      <c r="M14" s="327"/>
    </row>
    <row r="15" spans="1:13" s="48" customFormat="1" ht="13.5" x14ac:dyDescent="0.2">
      <c r="A15" s="49"/>
      <c r="B15" s="443"/>
      <c r="C15" s="50" t="s">
        <v>42</v>
      </c>
      <c r="D15" s="51" t="s">
        <v>39</v>
      </c>
      <c r="E15" s="200">
        <v>1.21</v>
      </c>
      <c r="F15" s="201">
        <f>F14*E15</f>
        <v>9.68</v>
      </c>
      <c r="G15" s="328"/>
      <c r="H15" s="329"/>
      <c r="I15" s="328">
        <v>0</v>
      </c>
      <c r="J15" s="328">
        <f>F15*I15</f>
        <v>0</v>
      </c>
      <c r="K15" s="328"/>
      <c r="L15" s="328"/>
      <c r="M15" s="328">
        <f t="shared" ref="M15:M18" si="0">H15+J15+L15</f>
        <v>0</v>
      </c>
    </row>
    <row r="16" spans="1:13" s="52" customFormat="1" ht="27" x14ac:dyDescent="0.25">
      <c r="A16" s="46">
        <v>3</v>
      </c>
      <c r="B16" s="444"/>
      <c r="C16" s="166" t="s">
        <v>43</v>
      </c>
      <c r="D16" s="46" t="s">
        <v>44</v>
      </c>
      <c r="E16" s="202"/>
      <c r="F16" s="243">
        <f>(F12-F14)*1.95</f>
        <v>13.65</v>
      </c>
      <c r="G16" s="327"/>
      <c r="H16" s="327"/>
      <c r="I16" s="327"/>
      <c r="J16" s="327"/>
      <c r="K16" s="327"/>
      <c r="L16" s="327"/>
      <c r="M16" s="327">
        <f t="shared" si="0"/>
        <v>0</v>
      </c>
    </row>
    <row r="17" spans="1:14" s="52" customFormat="1" ht="13.5" x14ac:dyDescent="0.25">
      <c r="A17" s="49"/>
      <c r="B17" s="445"/>
      <c r="C17" s="53" t="s">
        <v>42</v>
      </c>
      <c r="D17" s="54" t="s">
        <v>39</v>
      </c>
      <c r="E17" s="204">
        <v>0.53</v>
      </c>
      <c r="F17" s="209">
        <f>F16*E17</f>
        <v>7.2345000000000006</v>
      </c>
      <c r="G17" s="330"/>
      <c r="H17" s="331"/>
      <c r="I17" s="328">
        <v>0</v>
      </c>
      <c r="J17" s="330">
        <f>F17*I17</f>
        <v>0</v>
      </c>
      <c r="K17" s="330"/>
      <c r="L17" s="330"/>
      <c r="M17" s="330">
        <f t="shared" si="0"/>
        <v>0</v>
      </c>
    </row>
    <row r="18" spans="1:14" s="57" customFormat="1" ht="13.5" x14ac:dyDescent="0.2">
      <c r="A18" s="55">
        <v>4</v>
      </c>
      <c r="B18" s="56"/>
      <c r="C18" s="158" t="s">
        <v>45</v>
      </c>
      <c r="D18" s="55" t="s">
        <v>44</v>
      </c>
      <c r="E18" s="206"/>
      <c r="F18" s="244">
        <f>F16</f>
        <v>13.65</v>
      </c>
      <c r="G18" s="332"/>
      <c r="H18" s="332"/>
      <c r="I18" s="332"/>
      <c r="J18" s="332"/>
      <c r="K18" s="332">
        <v>0</v>
      </c>
      <c r="L18" s="332">
        <f>F18*K18</f>
        <v>0</v>
      </c>
      <c r="M18" s="332">
        <f t="shared" si="0"/>
        <v>0</v>
      </c>
    </row>
    <row r="19" spans="1:14" s="48" customFormat="1" ht="27" x14ac:dyDescent="0.2">
      <c r="A19" s="46">
        <v>5</v>
      </c>
      <c r="B19" s="435" t="s">
        <v>46</v>
      </c>
      <c r="C19" s="167" t="s">
        <v>47</v>
      </c>
      <c r="D19" s="46" t="s">
        <v>37</v>
      </c>
      <c r="E19" s="208"/>
      <c r="F19" s="199">
        <v>1.85</v>
      </c>
      <c r="G19" s="333"/>
      <c r="H19" s="333"/>
      <c r="I19" s="333"/>
      <c r="J19" s="333"/>
      <c r="K19" s="333"/>
      <c r="L19" s="333"/>
      <c r="M19" s="333"/>
    </row>
    <row r="20" spans="1:14" s="48" customFormat="1" ht="13.5" x14ac:dyDescent="0.2">
      <c r="A20" s="49"/>
      <c r="B20" s="433"/>
      <c r="C20" s="58" t="s">
        <v>42</v>
      </c>
      <c r="D20" s="59" t="s">
        <v>39</v>
      </c>
      <c r="E20" s="119">
        <v>0.89</v>
      </c>
      <c r="F20" s="209">
        <f>F19*E20</f>
        <v>1.6465000000000001</v>
      </c>
      <c r="G20" s="330"/>
      <c r="H20" s="330"/>
      <c r="I20" s="330">
        <v>0</v>
      </c>
      <c r="J20" s="330">
        <f>F20*I20</f>
        <v>0</v>
      </c>
      <c r="K20" s="330"/>
      <c r="L20" s="330"/>
      <c r="M20" s="330">
        <f>H20+J20+L20</f>
        <v>0</v>
      </c>
    </row>
    <row r="21" spans="1:14" s="48" customFormat="1" ht="13.5" x14ac:dyDescent="0.2">
      <c r="A21" s="49"/>
      <c r="B21" s="433"/>
      <c r="C21" s="58" t="s">
        <v>48</v>
      </c>
      <c r="D21" s="49" t="s">
        <v>4</v>
      </c>
      <c r="E21" s="119">
        <v>0.37</v>
      </c>
      <c r="F21" s="209">
        <f>F19*E21</f>
        <v>0.6845</v>
      </c>
      <c r="G21" s="330"/>
      <c r="H21" s="330"/>
      <c r="I21" s="330"/>
      <c r="J21" s="330"/>
      <c r="K21" s="330">
        <v>0</v>
      </c>
      <c r="L21" s="330">
        <f>F21*K21</f>
        <v>0</v>
      </c>
      <c r="M21" s="330">
        <f>H21+J21+L21</f>
        <v>0</v>
      </c>
    </row>
    <row r="22" spans="1:14" s="48" customFormat="1" ht="13.5" x14ac:dyDescent="0.2">
      <c r="A22" s="49"/>
      <c r="B22" s="433"/>
      <c r="C22" s="60" t="s">
        <v>49</v>
      </c>
      <c r="D22" s="59"/>
      <c r="E22" s="119"/>
      <c r="F22" s="205"/>
      <c r="G22" s="330"/>
      <c r="H22" s="330"/>
      <c r="I22" s="330"/>
      <c r="J22" s="330"/>
      <c r="K22" s="330"/>
      <c r="L22" s="330"/>
      <c r="M22" s="330"/>
    </row>
    <row r="23" spans="1:14" s="48" customFormat="1" ht="13.5" x14ac:dyDescent="0.2">
      <c r="A23" s="49"/>
      <c r="B23" s="433"/>
      <c r="C23" s="58" t="s">
        <v>50</v>
      </c>
      <c r="D23" s="59" t="s">
        <v>37</v>
      </c>
      <c r="E23" s="119">
        <v>1.1499999999999999</v>
      </c>
      <c r="F23" s="209">
        <f>F19*E23</f>
        <v>2.1274999999999999</v>
      </c>
      <c r="G23" s="334">
        <v>0</v>
      </c>
      <c r="H23" s="330">
        <f>F23*G23</f>
        <v>0</v>
      </c>
      <c r="I23" s="330"/>
      <c r="J23" s="330"/>
      <c r="K23" s="330"/>
      <c r="L23" s="330"/>
      <c r="M23" s="330">
        <f>H23+J23+L23</f>
        <v>0</v>
      </c>
    </row>
    <row r="24" spans="1:14" s="48" customFormat="1" ht="13.5" x14ac:dyDescent="0.2">
      <c r="A24" s="54"/>
      <c r="B24" s="434"/>
      <c r="C24" s="61" t="s">
        <v>51</v>
      </c>
      <c r="D24" s="54" t="s">
        <v>4</v>
      </c>
      <c r="E24" s="210">
        <v>0.02</v>
      </c>
      <c r="F24" s="201">
        <f>F19*E24</f>
        <v>3.7000000000000005E-2</v>
      </c>
      <c r="G24" s="328">
        <v>0</v>
      </c>
      <c r="H24" s="328">
        <f>F24*G24</f>
        <v>0</v>
      </c>
      <c r="I24" s="328"/>
      <c r="J24" s="328"/>
      <c r="K24" s="328"/>
      <c r="L24" s="328"/>
      <c r="M24" s="328">
        <f>H24+J24+L24</f>
        <v>0</v>
      </c>
    </row>
    <row r="25" spans="1:14" s="48" customFormat="1" ht="13.5" x14ac:dyDescent="0.2">
      <c r="A25" s="83"/>
      <c r="B25" s="84"/>
      <c r="C25" s="157" t="s">
        <v>69</v>
      </c>
      <c r="D25" s="55"/>
      <c r="E25" s="211"/>
      <c r="F25" s="212"/>
      <c r="G25" s="335"/>
      <c r="H25" s="335"/>
      <c r="I25" s="335"/>
      <c r="J25" s="335"/>
      <c r="K25" s="335"/>
      <c r="L25" s="335"/>
      <c r="M25" s="335"/>
    </row>
    <row r="26" spans="1:14" s="40" customFormat="1" ht="43.5" x14ac:dyDescent="0.2">
      <c r="A26" s="163">
        <v>1</v>
      </c>
      <c r="B26" s="162" t="s">
        <v>52</v>
      </c>
      <c r="C26" s="37" t="s">
        <v>56</v>
      </c>
      <c r="D26" s="35" t="s">
        <v>37</v>
      </c>
      <c r="E26" s="39"/>
      <c r="F26" s="261">
        <v>4.5</v>
      </c>
      <c r="G26" s="325"/>
      <c r="H26" s="336"/>
      <c r="I26" s="336"/>
      <c r="J26" s="337"/>
      <c r="K26" s="336"/>
      <c r="L26" s="338"/>
      <c r="M26" s="336"/>
      <c r="N26" s="63"/>
    </row>
    <row r="27" spans="1:14" s="40" customFormat="1" ht="13.5" x14ac:dyDescent="0.2">
      <c r="A27" s="62"/>
      <c r="B27" s="111"/>
      <c r="C27" s="64" t="s">
        <v>42</v>
      </c>
      <c r="D27" s="62" t="s">
        <v>39</v>
      </c>
      <c r="E27" s="213">
        <v>6.66</v>
      </c>
      <c r="F27" s="74">
        <f>F26*E27</f>
        <v>29.97</v>
      </c>
      <c r="G27" s="325"/>
      <c r="H27" s="325"/>
      <c r="I27" s="325">
        <v>0</v>
      </c>
      <c r="J27" s="339">
        <f>F27*I27</f>
        <v>0</v>
      </c>
      <c r="K27" s="325"/>
      <c r="L27" s="340"/>
      <c r="M27" s="325">
        <f>H27+J27+L27</f>
        <v>0</v>
      </c>
      <c r="N27" s="63"/>
    </row>
    <row r="28" spans="1:14" s="40" customFormat="1" ht="13.5" x14ac:dyDescent="0.2">
      <c r="A28" s="62"/>
      <c r="B28" s="111"/>
      <c r="C28" s="64" t="s">
        <v>48</v>
      </c>
      <c r="D28" s="62" t="s">
        <v>4</v>
      </c>
      <c r="E28" s="213">
        <v>0.59</v>
      </c>
      <c r="F28" s="74">
        <f>F26*E28</f>
        <v>2.6549999999999998</v>
      </c>
      <c r="G28" s="325"/>
      <c r="H28" s="325"/>
      <c r="I28" s="325"/>
      <c r="J28" s="339"/>
      <c r="K28" s="325">
        <v>0</v>
      </c>
      <c r="L28" s="340">
        <f>F28*K28</f>
        <v>0</v>
      </c>
      <c r="M28" s="325">
        <f>H28+J28+L28</f>
        <v>0</v>
      </c>
      <c r="N28" s="63"/>
    </row>
    <row r="29" spans="1:14" s="40" customFormat="1" ht="13.5" x14ac:dyDescent="0.2">
      <c r="A29" s="62"/>
      <c r="B29" s="111"/>
      <c r="C29" s="64" t="s">
        <v>49</v>
      </c>
      <c r="D29" s="62"/>
      <c r="E29" s="213"/>
      <c r="F29" s="74">
        <f>E29*2353</f>
        <v>0</v>
      </c>
      <c r="G29" s="325"/>
      <c r="H29" s="325"/>
      <c r="I29" s="325"/>
      <c r="J29" s="339"/>
      <c r="K29" s="325"/>
      <c r="L29" s="340"/>
      <c r="M29" s="325"/>
      <c r="N29" s="63"/>
    </row>
    <row r="30" spans="1:14" s="40" customFormat="1" ht="13.5" x14ac:dyDescent="0.2">
      <c r="A30" s="62"/>
      <c r="B30" s="111"/>
      <c r="C30" s="64" t="s">
        <v>59</v>
      </c>
      <c r="D30" s="62" t="s">
        <v>37</v>
      </c>
      <c r="E30" s="213">
        <v>1.0149999999999999</v>
      </c>
      <c r="F30" s="74">
        <f>F26*E30</f>
        <v>4.5674999999999999</v>
      </c>
      <c r="G30" s="325">
        <v>0</v>
      </c>
      <c r="H30" s="325">
        <f t="shared" ref="H30:H35" si="1">F30*G30</f>
        <v>0</v>
      </c>
      <c r="I30" s="325"/>
      <c r="J30" s="339"/>
      <c r="K30" s="325"/>
      <c r="L30" s="340"/>
      <c r="M30" s="325">
        <f t="shared" ref="M30:M35" si="2">H30+J30+L30</f>
        <v>0</v>
      </c>
      <c r="N30" s="63"/>
    </row>
    <row r="31" spans="1:14" s="40" customFormat="1" ht="13.5" x14ac:dyDescent="0.2">
      <c r="A31" s="62"/>
      <c r="B31" s="111"/>
      <c r="C31" s="64" t="s">
        <v>53</v>
      </c>
      <c r="D31" s="62" t="s">
        <v>54</v>
      </c>
      <c r="E31" s="213">
        <v>1.6</v>
      </c>
      <c r="F31" s="74">
        <f>F26*E31</f>
        <v>7.2</v>
      </c>
      <c r="G31" s="325">
        <v>0</v>
      </c>
      <c r="H31" s="325">
        <f t="shared" si="1"/>
        <v>0</v>
      </c>
      <c r="I31" s="325"/>
      <c r="J31" s="339"/>
      <c r="K31" s="325"/>
      <c r="L31" s="340"/>
      <c r="M31" s="325">
        <f t="shared" si="2"/>
        <v>0</v>
      </c>
      <c r="N31" s="63"/>
    </row>
    <row r="32" spans="1:14" s="40" customFormat="1" ht="13.5" x14ac:dyDescent="0.2">
      <c r="A32" s="62"/>
      <c r="B32" s="111"/>
      <c r="C32" s="64" t="s">
        <v>55</v>
      </c>
      <c r="D32" s="62" t="s">
        <v>37</v>
      </c>
      <c r="E32" s="213">
        <v>1.83E-2</v>
      </c>
      <c r="F32" s="74">
        <f>F26*E32</f>
        <v>8.2350000000000007E-2</v>
      </c>
      <c r="G32" s="325">
        <v>0</v>
      </c>
      <c r="H32" s="325">
        <f t="shared" si="1"/>
        <v>0</v>
      </c>
      <c r="I32" s="325"/>
      <c r="J32" s="339"/>
      <c r="K32" s="325"/>
      <c r="L32" s="340"/>
      <c r="M32" s="325">
        <f t="shared" si="2"/>
        <v>0</v>
      </c>
      <c r="N32" s="63"/>
    </row>
    <row r="33" spans="1:16" s="40" customFormat="1" ht="13.5" x14ac:dyDescent="0.2">
      <c r="A33" s="62"/>
      <c r="B33" s="111"/>
      <c r="C33" s="64" t="s">
        <v>51</v>
      </c>
      <c r="D33" s="62" t="s">
        <v>4</v>
      </c>
      <c r="E33" s="213">
        <v>0.4</v>
      </c>
      <c r="F33" s="74">
        <f>F26*E33</f>
        <v>1.8</v>
      </c>
      <c r="G33" s="325">
        <v>0</v>
      </c>
      <c r="H33" s="325">
        <f t="shared" si="1"/>
        <v>0</v>
      </c>
      <c r="I33" s="325"/>
      <c r="J33" s="339"/>
      <c r="K33" s="325"/>
      <c r="L33" s="340"/>
      <c r="M33" s="325">
        <f t="shared" si="2"/>
        <v>0</v>
      </c>
      <c r="N33" s="63"/>
    </row>
    <row r="34" spans="1:16" ht="15.75" x14ac:dyDescent="0.3">
      <c r="A34" s="78"/>
      <c r="B34" s="161"/>
      <c r="C34" s="65" t="s">
        <v>57</v>
      </c>
      <c r="D34" s="35" t="s">
        <v>44</v>
      </c>
      <c r="E34" s="214"/>
      <c r="F34" s="247">
        <v>3.8399999999999997E-2</v>
      </c>
      <c r="G34" s="325">
        <v>0</v>
      </c>
      <c r="H34" s="341">
        <f t="shared" si="1"/>
        <v>0</v>
      </c>
      <c r="I34" s="342"/>
      <c r="J34" s="343"/>
      <c r="K34" s="342"/>
      <c r="L34" s="344"/>
      <c r="M34" s="341">
        <f t="shared" si="2"/>
        <v>0</v>
      </c>
    </row>
    <row r="35" spans="1:16" ht="15.75" x14ac:dyDescent="0.3">
      <c r="A35" s="76"/>
      <c r="B35" s="160"/>
      <c r="C35" s="73" t="s">
        <v>58</v>
      </c>
      <c r="D35" s="41" t="s">
        <v>44</v>
      </c>
      <c r="E35" s="215"/>
      <c r="F35" s="248">
        <f>(41.59+35.55)/1000</f>
        <v>7.714E-2</v>
      </c>
      <c r="G35" s="326">
        <v>0</v>
      </c>
      <c r="H35" s="345">
        <f t="shared" si="1"/>
        <v>0</v>
      </c>
      <c r="I35" s="346"/>
      <c r="J35" s="347"/>
      <c r="K35" s="346"/>
      <c r="L35" s="348"/>
      <c r="M35" s="345">
        <f t="shared" si="2"/>
        <v>0</v>
      </c>
      <c r="P35">
        <f>35/1000</f>
        <v>3.5000000000000003E-2</v>
      </c>
    </row>
    <row r="36" spans="1:16" x14ac:dyDescent="0.25">
      <c r="A36" s="76"/>
      <c r="B36" s="72"/>
      <c r="C36" s="85" t="s">
        <v>61</v>
      </c>
      <c r="D36" s="71"/>
      <c r="E36" s="216"/>
      <c r="F36" s="216"/>
      <c r="G36" s="349"/>
      <c r="H36" s="349"/>
      <c r="I36" s="349"/>
      <c r="J36" s="349"/>
      <c r="K36" s="349"/>
      <c r="L36" s="349"/>
      <c r="M36" s="349"/>
      <c r="N36" s="72"/>
    </row>
    <row r="37" spans="1:16" s="40" customFormat="1" ht="13.5" x14ac:dyDescent="0.2">
      <c r="A37" s="62">
        <v>1</v>
      </c>
      <c r="B37" s="36" t="s">
        <v>62</v>
      </c>
      <c r="C37" s="37" t="s">
        <v>63</v>
      </c>
      <c r="D37" s="35" t="s">
        <v>37</v>
      </c>
      <c r="E37" s="39"/>
      <c r="F37" s="260">
        <v>3.5</v>
      </c>
      <c r="G37" s="325"/>
      <c r="H37" s="325"/>
      <c r="I37" s="325"/>
      <c r="J37" s="325"/>
      <c r="K37" s="325"/>
      <c r="L37" s="325"/>
      <c r="M37" s="325"/>
      <c r="N37" s="63"/>
    </row>
    <row r="38" spans="1:16" s="40" customFormat="1" ht="14.25" customHeight="1" x14ac:dyDescent="0.2">
      <c r="A38" s="62"/>
      <c r="B38" s="36"/>
      <c r="C38" s="64" t="s">
        <v>42</v>
      </c>
      <c r="D38" s="62" t="s">
        <v>39</v>
      </c>
      <c r="E38" s="213">
        <v>24</v>
      </c>
      <c r="F38" s="39">
        <f>F37*E38</f>
        <v>84</v>
      </c>
      <c r="G38" s="325"/>
      <c r="H38" s="325"/>
      <c r="I38" s="325">
        <v>0</v>
      </c>
      <c r="J38" s="325">
        <f>F38*I38</f>
        <v>0</v>
      </c>
      <c r="K38" s="325"/>
      <c r="L38" s="325"/>
      <c r="M38" s="325">
        <f>H38+J38+L38</f>
        <v>0</v>
      </c>
      <c r="N38" s="63"/>
    </row>
    <row r="39" spans="1:16" s="40" customFormat="1" ht="13.5" x14ac:dyDescent="0.2">
      <c r="A39" s="62"/>
      <c r="B39" s="36"/>
      <c r="C39" s="64" t="s">
        <v>48</v>
      </c>
      <c r="D39" s="62" t="s">
        <v>4</v>
      </c>
      <c r="E39" s="213">
        <v>1.3</v>
      </c>
      <c r="F39" s="39">
        <f>F37*E39</f>
        <v>4.55</v>
      </c>
      <c r="G39" s="325"/>
      <c r="H39" s="325"/>
      <c r="I39" s="325"/>
      <c r="J39" s="325"/>
      <c r="K39" s="325">
        <v>0</v>
      </c>
      <c r="L39" s="325">
        <f>F39*K39</f>
        <v>0</v>
      </c>
      <c r="M39" s="325">
        <f>H39+J39+L39</f>
        <v>0</v>
      </c>
      <c r="N39" s="63"/>
    </row>
    <row r="40" spans="1:16" s="40" customFormat="1" ht="13.5" x14ac:dyDescent="0.2">
      <c r="A40" s="62"/>
      <c r="B40" s="36"/>
      <c r="C40" s="64" t="s">
        <v>49</v>
      </c>
      <c r="D40" s="62"/>
      <c r="E40" s="213"/>
      <c r="F40" s="39">
        <f>E40*2353</f>
        <v>0</v>
      </c>
      <c r="G40" s="325"/>
      <c r="H40" s="325"/>
      <c r="I40" s="325"/>
      <c r="J40" s="325"/>
      <c r="K40" s="325"/>
      <c r="L40" s="325"/>
      <c r="M40" s="325"/>
      <c r="N40" s="63"/>
    </row>
    <row r="41" spans="1:16" s="40" customFormat="1" ht="13.5" x14ac:dyDescent="0.2">
      <c r="A41" s="62"/>
      <c r="B41" s="36"/>
      <c r="C41" s="64" t="s">
        <v>64</v>
      </c>
      <c r="D41" s="62" t="s">
        <v>37</v>
      </c>
      <c r="E41" s="213">
        <v>0.93</v>
      </c>
      <c r="F41" s="39">
        <f>F37*E41</f>
        <v>3.2550000000000003</v>
      </c>
      <c r="G41" s="325">
        <v>0</v>
      </c>
      <c r="H41" s="325">
        <f t="shared" ref="H41:H48" si="3">F41*G41</f>
        <v>0</v>
      </c>
      <c r="I41" s="325"/>
      <c r="J41" s="325"/>
      <c r="K41" s="325"/>
      <c r="L41" s="325"/>
      <c r="M41" s="325">
        <f t="shared" ref="M41:M48" si="4">H41+J41+L41</f>
        <v>0</v>
      </c>
      <c r="N41" s="63"/>
    </row>
    <row r="42" spans="1:16" s="40" customFormat="1" ht="13.5" x14ac:dyDescent="0.2">
      <c r="A42" s="62"/>
      <c r="B42" s="36"/>
      <c r="C42" s="64" t="s">
        <v>65</v>
      </c>
      <c r="D42" s="62" t="s">
        <v>37</v>
      </c>
      <c r="E42" s="213">
        <v>0.12</v>
      </c>
      <c r="F42" s="39">
        <f>F37*E42</f>
        <v>0.42</v>
      </c>
      <c r="G42" s="325">
        <v>0</v>
      </c>
      <c r="H42" s="325">
        <f t="shared" si="3"/>
        <v>0</v>
      </c>
      <c r="I42" s="325"/>
      <c r="J42" s="325"/>
      <c r="K42" s="325"/>
      <c r="L42" s="325"/>
      <c r="M42" s="325">
        <f t="shared" si="4"/>
        <v>0</v>
      </c>
      <c r="N42" s="63"/>
    </row>
    <row r="43" spans="1:16" s="40" customFormat="1" ht="13.5" x14ac:dyDescent="0.2">
      <c r="A43" s="62"/>
      <c r="B43" s="36"/>
      <c r="C43" s="64" t="s">
        <v>66</v>
      </c>
      <c r="D43" s="62" t="s">
        <v>67</v>
      </c>
      <c r="E43" s="213">
        <v>7.5</v>
      </c>
      <c r="F43" s="39">
        <f>F37*E43</f>
        <v>26.25</v>
      </c>
      <c r="G43" s="325">
        <v>0</v>
      </c>
      <c r="H43" s="325">
        <f t="shared" si="3"/>
        <v>0</v>
      </c>
      <c r="I43" s="325"/>
      <c r="J43" s="325"/>
      <c r="K43" s="325"/>
      <c r="L43" s="325"/>
      <c r="M43" s="325">
        <f t="shared" si="4"/>
        <v>0</v>
      </c>
      <c r="N43" s="63"/>
    </row>
    <row r="44" spans="1:16" s="40" customFormat="1" ht="13.5" x14ac:dyDescent="0.2">
      <c r="A44" s="62"/>
      <c r="B44" s="36"/>
      <c r="C44" s="64" t="s">
        <v>83</v>
      </c>
      <c r="D44" s="62" t="s">
        <v>67</v>
      </c>
      <c r="E44" s="213">
        <v>3.01</v>
      </c>
      <c r="F44" s="39">
        <f>F37*E44</f>
        <v>10.535</v>
      </c>
      <c r="G44" s="325">
        <v>0</v>
      </c>
      <c r="H44" s="325">
        <f t="shared" si="3"/>
        <v>0</v>
      </c>
      <c r="I44" s="325"/>
      <c r="J44" s="325"/>
      <c r="K44" s="325"/>
      <c r="L44" s="325"/>
      <c r="M44" s="325">
        <f t="shared" si="4"/>
        <v>0</v>
      </c>
      <c r="N44" s="63"/>
    </row>
    <row r="45" spans="1:16" s="40" customFormat="1" ht="13.5" x14ac:dyDescent="0.2">
      <c r="A45" s="62"/>
      <c r="B45" s="36"/>
      <c r="C45" s="64" t="s">
        <v>68</v>
      </c>
      <c r="D45" s="62" t="s">
        <v>67</v>
      </c>
      <c r="E45" s="213">
        <v>3.08</v>
      </c>
      <c r="F45" s="39">
        <f>F37*E45</f>
        <v>10.780000000000001</v>
      </c>
      <c r="G45" s="325">
        <v>0</v>
      </c>
      <c r="H45" s="325">
        <f t="shared" si="3"/>
        <v>0</v>
      </c>
      <c r="I45" s="325"/>
      <c r="J45" s="325"/>
      <c r="K45" s="325"/>
      <c r="L45" s="325"/>
      <c r="M45" s="325">
        <f t="shared" si="4"/>
        <v>0</v>
      </c>
      <c r="N45" s="63"/>
    </row>
    <row r="46" spans="1:16" s="40" customFormat="1" ht="13.5" x14ac:dyDescent="0.2">
      <c r="A46" s="62"/>
      <c r="B46" s="36"/>
      <c r="C46" s="64" t="s">
        <v>94</v>
      </c>
      <c r="D46" s="62" t="s">
        <v>95</v>
      </c>
      <c r="E46" s="213">
        <v>0</v>
      </c>
      <c r="F46" s="39">
        <v>40</v>
      </c>
      <c r="G46" s="325">
        <v>0</v>
      </c>
      <c r="H46" s="325">
        <f>F46*G46</f>
        <v>0</v>
      </c>
      <c r="I46" s="325"/>
      <c r="J46" s="325"/>
      <c r="K46" s="325"/>
      <c r="L46" s="325"/>
      <c r="M46" s="325">
        <f t="shared" si="4"/>
        <v>0</v>
      </c>
      <c r="N46" s="63"/>
    </row>
    <row r="47" spans="1:16" s="40" customFormat="1" ht="13.5" x14ac:dyDescent="0.2">
      <c r="A47" s="62"/>
      <c r="B47" s="36"/>
      <c r="C47" s="64" t="s">
        <v>96</v>
      </c>
      <c r="D47" s="62" t="s">
        <v>97</v>
      </c>
      <c r="E47" s="213">
        <v>0</v>
      </c>
      <c r="F47" s="39">
        <v>90</v>
      </c>
      <c r="G47" s="325">
        <v>0</v>
      </c>
      <c r="H47" s="325">
        <f>F47*G47</f>
        <v>0</v>
      </c>
      <c r="I47" s="325"/>
      <c r="J47" s="325"/>
      <c r="K47" s="325"/>
      <c r="L47" s="325"/>
      <c r="M47" s="325">
        <f t="shared" si="4"/>
        <v>0</v>
      </c>
      <c r="N47" s="63"/>
    </row>
    <row r="48" spans="1:16" s="40" customFormat="1" ht="13.5" x14ac:dyDescent="0.2">
      <c r="A48" s="44"/>
      <c r="B48" s="42"/>
      <c r="C48" s="86" t="s">
        <v>51</v>
      </c>
      <c r="D48" s="44" t="s">
        <v>4</v>
      </c>
      <c r="E48" s="197">
        <v>1.38</v>
      </c>
      <c r="F48" s="45">
        <f>F37*E48</f>
        <v>4.83</v>
      </c>
      <c r="G48" s="326">
        <v>0</v>
      </c>
      <c r="H48" s="326">
        <f t="shared" si="3"/>
        <v>0</v>
      </c>
      <c r="I48" s="326"/>
      <c r="J48" s="326"/>
      <c r="K48" s="326"/>
      <c r="L48" s="326"/>
      <c r="M48" s="326">
        <f t="shared" si="4"/>
        <v>0</v>
      </c>
      <c r="N48" s="63"/>
    </row>
    <row r="49" spans="1:14" s="89" customFormat="1" ht="13.5" x14ac:dyDescent="0.2">
      <c r="A49" s="35">
        <v>2</v>
      </c>
      <c r="B49" s="88" t="s">
        <v>72</v>
      </c>
      <c r="C49" s="168" t="s">
        <v>74</v>
      </c>
      <c r="D49" s="35" t="s">
        <v>54</v>
      </c>
      <c r="E49" s="39"/>
      <c r="F49" s="217">
        <v>80.2</v>
      </c>
      <c r="G49" s="350"/>
      <c r="H49" s="350"/>
      <c r="I49" s="350"/>
      <c r="J49" s="350"/>
      <c r="K49" s="350"/>
      <c r="L49" s="350"/>
      <c r="M49" s="350"/>
    </row>
    <row r="50" spans="1:14" s="89" customFormat="1" ht="16.5" customHeight="1" x14ac:dyDescent="0.2">
      <c r="A50" s="35"/>
      <c r="B50" s="88"/>
      <c r="C50" s="65" t="s">
        <v>42</v>
      </c>
      <c r="D50" s="35" t="s">
        <v>39</v>
      </c>
      <c r="E50" s="39">
        <v>7.4300000000000005E-2</v>
      </c>
      <c r="F50" s="39">
        <f>F49*E50</f>
        <v>5.9588600000000005</v>
      </c>
      <c r="G50" s="351"/>
      <c r="H50" s="351"/>
      <c r="I50" s="330">
        <v>0</v>
      </c>
      <c r="J50" s="330">
        <f>F50*I50</f>
        <v>0</v>
      </c>
      <c r="K50" s="330"/>
      <c r="L50" s="330"/>
      <c r="M50" s="330">
        <f>H50+J50+L50</f>
        <v>0</v>
      </c>
    </row>
    <row r="51" spans="1:14" s="89" customFormat="1" ht="13.5" x14ac:dyDescent="0.2">
      <c r="A51" s="35"/>
      <c r="B51" s="88"/>
      <c r="C51" s="65" t="s">
        <v>48</v>
      </c>
      <c r="D51" s="35" t="s">
        <v>4</v>
      </c>
      <c r="E51" s="39">
        <v>3.5000000000000001E-3</v>
      </c>
      <c r="F51" s="218">
        <f>F49*E51</f>
        <v>0.28070000000000001</v>
      </c>
      <c r="G51" s="351"/>
      <c r="H51" s="351"/>
      <c r="I51" s="330"/>
      <c r="J51" s="330"/>
      <c r="K51" s="330">
        <v>0</v>
      </c>
      <c r="L51" s="330">
        <f>F51*K51</f>
        <v>0</v>
      </c>
      <c r="M51" s="330">
        <f>H51+J51+L51</f>
        <v>0</v>
      </c>
    </row>
    <row r="52" spans="1:14" s="89" customFormat="1" ht="13.5" x14ac:dyDescent="0.2">
      <c r="A52" s="35"/>
      <c r="B52" s="88"/>
      <c r="C52" s="65" t="s">
        <v>49</v>
      </c>
      <c r="D52" s="35"/>
      <c r="E52" s="39"/>
      <c r="F52" s="218"/>
      <c r="G52" s="351"/>
      <c r="H52" s="351"/>
      <c r="I52" s="330"/>
      <c r="J52" s="330"/>
      <c r="K52" s="330"/>
      <c r="L52" s="330"/>
      <c r="M52" s="330"/>
    </row>
    <row r="53" spans="1:14" s="89" customFormat="1" ht="13.5" x14ac:dyDescent="0.2">
      <c r="A53" s="35"/>
      <c r="B53" s="88"/>
      <c r="C53" s="65" t="s">
        <v>73</v>
      </c>
      <c r="D53" s="35" t="s">
        <v>54</v>
      </c>
      <c r="E53" s="39">
        <v>1.03</v>
      </c>
      <c r="F53" s="39">
        <f>F49*E53</f>
        <v>82.606000000000009</v>
      </c>
      <c r="G53" s="330">
        <v>0</v>
      </c>
      <c r="H53" s="330">
        <f>F53*G53</f>
        <v>0</v>
      </c>
      <c r="I53" s="330"/>
      <c r="J53" s="330"/>
      <c r="K53" s="330"/>
      <c r="L53" s="330"/>
      <c r="M53" s="330">
        <f>H53+J53+L53</f>
        <v>0</v>
      </c>
    </row>
    <row r="54" spans="1:14" s="89" customFormat="1" ht="13.5" x14ac:dyDescent="0.2">
      <c r="A54" s="41"/>
      <c r="B54" s="42"/>
      <c r="C54" s="86" t="s">
        <v>51</v>
      </c>
      <c r="D54" s="44" t="s">
        <v>4</v>
      </c>
      <c r="E54" s="197">
        <v>0.06</v>
      </c>
      <c r="F54" s="45">
        <f>F49*E54</f>
        <v>4.8120000000000003</v>
      </c>
      <c r="G54" s="326">
        <v>0</v>
      </c>
      <c r="H54" s="326">
        <f>F54*G54</f>
        <v>0</v>
      </c>
      <c r="I54" s="326"/>
      <c r="J54" s="326"/>
      <c r="K54" s="326"/>
      <c r="L54" s="326"/>
      <c r="M54" s="326">
        <f>H54+J54+L54</f>
        <v>0</v>
      </c>
    </row>
    <row r="55" spans="1:14" s="40" customFormat="1" ht="28.5" customHeight="1" x14ac:dyDescent="0.2">
      <c r="A55" s="62">
        <v>3</v>
      </c>
      <c r="B55" s="36" t="s">
        <v>75</v>
      </c>
      <c r="C55" s="90" t="s">
        <v>76</v>
      </c>
      <c r="D55" s="62" t="s">
        <v>54</v>
      </c>
      <c r="E55" s="213"/>
      <c r="F55" s="260">
        <v>80.2</v>
      </c>
      <c r="G55" s="325"/>
      <c r="H55" s="325"/>
      <c r="I55" s="325"/>
      <c r="J55" s="325"/>
      <c r="K55" s="325"/>
      <c r="L55" s="325"/>
      <c r="M55" s="325"/>
      <c r="N55" s="63"/>
    </row>
    <row r="56" spans="1:14" s="40" customFormat="1" ht="17.25" customHeight="1" x14ac:dyDescent="0.2">
      <c r="A56" s="62"/>
      <c r="B56" s="36"/>
      <c r="C56" s="91" t="s">
        <v>42</v>
      </c>
      <c r="D56" s="62" t="s">
        <v>39</v>
      </c>
      <c r="E56" s="213">
        <v>0.66</v>
      </c>
      <c r="F56" s="39">
        <f>F55*E56</f>
        <v>52.932000000000002</v>
      </c>
      <c r="G56" s="325"/>
      <c r="H56" s="325"/>
      <c r="I56" s="325">
        <v>0</v>
      </c>
      <c r="J56" s="325">
        <f>F56*I56</f>
        <v>0</v>
      </c>
      <c r="K56" s="325"/>
      <c r="L56" s="325"/>
      <c r="M56" s="325">
        <f>H56+J56+L56</f>
        <v>0</v>
      </c>
      <c r="N56" s="63"/>
    </row>
    <row r="57" spans="1:14" s="40" customFormat="1" ht="13.5" x14ac:dyDescent="0.2">
      <c r="A57" s="62"/>
      <c r="B57" s="36"/>
      <c r="C57" s="91" t="s">
        <v>77</v>
      </c>
      <c r="D57" s="62" t="s">
        <v>4</v>
      </c>
      <c r="E57" s="213">
        <v>7.7000000000000002E-3</v>
      </c>
      <c r="F57" s="39">
        <f>F55*E57</f>
        <v>0.61754000000000009</v>
      </c>
      <c r="G57" s="325"/>
      <c r="H57" s="325"/>
      <c r="I57" s="325"/>
      <c r="J57" s="325"/>
      <c r="K57" s="325">
        <v>0</v>
      </c>
      <c r="L57" s="325">
        <f>F57*K57</f>
        <v>0</v>
      </c>
      <c r="M57" s="325">
        <f>H57+J57+L57</f>
        <v>0</v>
      </c>
      <c r="N57" s="63"/>
    </row>
    <row r="58" spans="1:14" s="40" customFormat="1" ht="13.5" x14ac:dyDescent="0.2">
      <c r="A58" s="62"/>
      <c r="B58" s="36"/>
      <c r="C58" s="91" t="s">
        <v>49</v>
      </c>
      <c r="D58" s="62"/>
      <c r="E58" s="213"/>
      <c r="F58" s="39">
        <f>E58*2353</f>
        <v>0</v>
      </c>
      <c r="G58" s="325"/>
      <c r="H58" s="325"/>
      <c r="I58" s="325"/>
      <c r="J58" s="325"/>
      <c r="K58" s="325"/>
      <c r="L58" s="325"/>
      <c r="M58" s="325"/>
      <c r="N58" s="63"/>
    </row>
    <row r="59" spans="1:14" s="40" customFormat="1" ht="13.5" x14ac:dyDescent="0.2">
      <c r="A59" s="44"/>
      <c r="B59" s="42"/>
      <c r="C59" s="43" t="s">
        <v>78</v>
      </c>
      <c r="D59" s="254" t="s">
        <v>37</v>
      </c>
      <c r="E59" s="255">
        <v>0.10299999999999999</v>
      </c>
      <c r="F59" s="45">
        <f>F55*E59</f>
        <v>8.2606000000000002</v>
      </c>
      <c r="G59" s="326">
        <v>0</v>
      </c>
      <c r="H59" s="326">
        <f>F59*G59</f>
        <v>0</v>
      </c>
      <c r="I59" s="326"/>
      <c r="J59" s="326"/>
      <c r="K59" s="326"/>
      <c r="L59" s="326"/>
      <c r="M59" s="326">
        <f>H59+J59+L59</f>
        <v>0</v>
      </c>
      <c r="N59" s="92"/>
    </row>
    <row r="60" spans="1:14" s="40" customFormat="1" ht="13.5" x14ac:dyDescent="0.2">
      <c r="A60" s="62">
        <v>4</v>
      </c>
      <c r="B60" s="36" t="s">
        <v>70</v>
      </c>
      <c r="C60" s="37" t="s">
        <v>230</v>
      </c>
      <c r="D60" s="35" t="s">
        <v>54</v>
      </c>
      <c r="E60" s="39"/>
      <c r="F60" s="259">
        <v>80.2</v>
      </c>
      <c r="G60" s="325"/>
      <c r="H60" s="325"/>
      <c r="I60" s="325"/>
      <c r="J60" s="325"/>
      <c r="K60" s="325"/>
      <c r="L60" s="325"/>
      <c r="M60" s="325"/>
      <c r="N60" s="63"/>
    </row>
    <row r="61" spans="1:14" s="40" customFormat="1" ht="13.5" customHeight="1" x14ac:dyDescent="0.2">
      <c r="A61" s="62"/>
      <c r="B61" s="36"/>
      <c r="C61" s="64" t="s">
        <v>42</v>
      </c>
      <c r="D61" s="62" t="s">
        <v>39</v>
      </c>
      <c r="E61" s="213">
        <v>0.19400000000000001</v>
      </c>
      <c r="F61" s="39">
        <f>F60*E61</f>
        <v>15.558800000000002</v>
      </c>
      <c r="G61" s="325"/>
      <c r="H61" s="325"/>
      <c r="I61" s="325">
        <v>0</v>
      </c>
      <c r="J61" s="325">
        <f>F61*I61</f>
        <v>0</v>
      </c>
      <c r="K61" s="325"/>
      <c r="L61" s="325"/>
      <c r="M61" s="325">
        <f>H61+J61+L61</f>
        <v>0</v>
      </c>
      <c r="N61" s="87"/>
    </row>
    <row r="62" spans="1:14" s="40" customFormat="1" ht="13.5" x14ac:dyDescent="0.2">
      <c r="A62" s="62"/>
      <c r="B62" s="36"/>
      <c r="C62" s="64" t="s">
        <v>48</v>
      </c>
      <c r="D62" s="62" t="s">
        <v>4</v>
      </c>
      <c r="E62" s="213">
        <v>1.8200000000000001E-2</v>
      </c>
      <c r="F62" s="39">
        <f>F60*E62</f>
        <v>1.45964</v>
      </c>
      <c r="G62" s="325"/>
      <c r="H62" s="325"/>
      <c r="I62" s="325"/>
      <c r="J62" s="325"/>
      <c r="K62" s="325">
        <v>0</v>
      </c>
      <c r="L62" s="325">
        <f>F62*K62</f>
        <v>0</v>
      </c>
      <c r="M62" s="325">
        <f>H62+J62+L62</f>
        <v>0</v>
      </c>
      <c r="N62" s="63"/>
    </row>
    <row r="63" spans="1:14" s="40" customFormat="1" ht="13.5" x14ac:dyDescent="0.2">
      <c r="A63" s="62"/>
      <c r="B63" s="36"/>
      <c r="C63" s="64" t="s">
        <v>49</v>
      </c>
      <c r="D63" s="62"/>
      <c r="E63" s="213"/>
      <c r="F63" s="39"/>
      <c r="G63" s="325"/>
      <c r="H63" s="325"/>
      <c r="I63" s="325"/>
      <c r="J63" s="325"/>
      <c r="K63" s="325"/>
      <c r="L63" s="325"/>
      <c r="M63" s="325"/>
      <c r="N63" s="63"/>
    </row>
    <row r="64" spans="1:14" s="40" customFormat="1" ht="13.5" x14ac:dyDescent="0.2">
      <c r="A64" s="62"/>
      <c r="B64" s="36"/>
      <c r="C64" s="64" t="s">
        <v>79</v>
      </c>
      <c r="D64" s="62" t="s">
        <v>54</v>
      </c>
      <c r="E64" s="213">
        <v>1.05</v>
      </c>
      <c r="F64" s="39">
        <f>F60*E64</f>
        <v>84.210000000000008</v>
      </c>
      <c r="G64" s="352">
        <v>0</v>
      </c>
      <c r="H64" s="325">
        <f>F64*G64</f>
        <v>0</v>
      </c>
      <c r="I64" s="325"/>
      <c r="J64" s="325"/>
      <c r="K64" s="325"/>
      <c r="L64" s="325"/>
      <c r="M64" s="325">
        <f>H64+J64+L64</f>
        <v>0</v>
      </c>
      <c r="N64" s="63"/>
    </row>
    <row r="65" spans="1:14" s="40" customFormat="1" ht="13.5" x14ac:dyDescent="0.2">
      <c r="A65" s="44"/>
      <c r="B65" s="42"/>
      <c r="C65" s="86" t="s">
        <v>51</v>
      </c>
      <c r="D65" s="44" t="s">
        <v>4</v>
      </c>
      <c r="E65" s="197">
        <v>3.1699999999999999E-2</v>
      </c>
      <c r="F65" s="45">
        <f>F60*E65</f>
        <v>2.5423399999999998</v>
      </c>
      <c r="G65" s="326">
        <v>0</v>
      </c>
      <c r="H65" s="326">
        <f>F65*G65</f>
        <v>0</v>
      </c>
      <c r="I65" s="326"/>
      <c r="J65" s="326"/>
      <c r="K65" s="326"/>
      <c r="L65" s="326"/>
      <c r="M65" s="326">
        <f>H65+J65+L65</f>
        <v>0</v>
      </c>
      <c r="N65" s="63"/>
    </row>
    <row r="66" spans="1:14" s="48" customFormat="1" ht="13.5" x14ac:dyDescent="0.2">
      <c r="A66" s="46">
        <v>5</v>
      </c>
      <c r="B66" s="93" t="s">
        <v>227</v>
      </c>
      <c r="C66" s="167" t="s">
        <v>82</v>
      </c>
      <c r="D66" s="46" t="s">
        <v>54</v>
      </c>
      <c r="E66" s="208"/>
      <c r="F66" s="243">
        <v>190.6</v>
      </c>
      <c r="G66" s="333"/>
      <c r="H66" s="333"/>
      <c r="I66" s="333"/>
      <c r="J66" s="333"/>
      <c r="K66" s="333"/>
      <c r="L66" s="333"/>
      <c r="M66" s="333"/>
    </row>
    <row r="67" spans="1:14" s="48" customFormat="1" ht="13.5" x14ac:dyDescent="0.2">
      <c r="A67" s="49"/>
      <c r="B67" s="94"/>
      <c r="C67" s="58" t="s">
        <v>42</v>
      </c>
      <c r="D67" s="59" t="s">
        <v>39</v>
      </c>
      <c r="E67" s="119">
        <v>0.72499999999999998</v>
      </c>
      <c r="F67" s="209">
        <f>F66*E67</f>
        <v>138.185</v>
      </c>
      <c r="G67" s="330"/>
      <c r="H67" s="330"/>
      <c r="I67" s="330">
        <v>0</v>
      </c>
      <c r="J67" s="330">
        <f>F67*I67</f>
        <v>0</v>
      </c>
      <c r="K67" s="330"/>
      <c r="L67" s="330"/>
      <c r="M67" s="330">
        <f>H67+J67+L67</f>
        <v>0</v>
      </c>
    </row>
    <row r="68" spans="1:14" s="48" customFormat="1" ht="13.5" x14ac:dyDescent="0.2">
      <c r="A68" s="49"/>
      <c r="B68" s="94"/>
      <c r="C68" s="95" t="s">
        <v>48</v>
      </c>
      <c r="D68" s="49" t="s">
        <v>4</v>
      </c>
      <c r="E68" s="219">
        <v>3.5700000000000003E-2</v>
      </c>
      <c r="F68" s="209">
        <f>F66*E68</f>
        <v>6.8044200000000004</v>
      </c>
      <c r="G68" s="330"/>
      <c r="H68" s="330"/>
      <c r="I68" s="330"/>
      <c r="J68" s="330"/>
      <c r="K68" s="330">
        <v>0</v>
      </c>
      <c r="L68" s="330">
        <f>F68*K68</f>
        <v>0</v>
      </c>
      <c r="M68" s="330">
        <f>H68+J68+L68</f>
        <v>0</v>
      </c>
    </row>
    <row r="69" spans="1:14" s="48" customFormat="1" ht="13.5" customHeight="1" x14ac:dyDescent="0.2">
      <c r="A69" s="96"/>
      <c r="B69" s="84"/>
      <c r="C69" s="97" t="s">
        <v>49</v>
      </c>
      <c r="D69" s="59"/>
      <c r="E69" s="119"/>
      <c r="F69" s="246"/>
      <c r="G69" s="330"/>
      <c r="H69" s="330"/>
      <c r="I69" s="330"/>
      <c r="J69" s="330"/>
      <c r="K69" s="330"/>
      <c r="L69" s="330"/>
      <c r="M69" s="330"/>
    </row>
    <row r="70" spans="1:14" s="48" customFormat="1" ht="15.75" customHeight="1" x14ac:dyDescent="0.2">
      <c r="A70" s="49"/>
      <c r="B70" s="94"/>
      <c r="C70" s="95" t="s">
        <v>236</v>
      </c>
      <c r="D70" s="49" t="s">
        <v>37</v>
      </c>
      <c r="E70" s="256">
        <v>1.3599999999999999E-2</v>
      </c>
      <c r="F70" s="209">
        <f>F66*E70</f>
        <v>2.5921599999999998</v>
      </c>
      <c r="G70" s="330">
        <v>0</v>
      </c>
      <c r="H70" s="330">
        <f>F70*G70</f>
        <v>0</v>
      </c>
      <c r="I70" s="330"/>
      <c r="J70" s="330"/>
      <c r="K70" s="330"/>
      <c r="L70" s="330"/>
      <c r="M70" s="330">
        <f>H70+J70+L70</f>
        <v>0</v>
      </c>
    </row>
    <row r="71" spans="1:14" s="48" customFormat="1" ht="13.5" x14ac:dyDescent="0.2">
      <c r="A71" s="49"/>
      <c r="B71" s="94"/>
      <c r="C71" s="95" t="s">
        <v>235</v>
      </c>
      <c r="D71" s="49" t="s">
        <v>54</v>
      </c>
      <c r="E71" s="49">
        <v>1.03</v>
      </c>
      <c r="F71" s="257">
        <f>F66*E71</f>
        <v>196.31800000000001</v>
      </c>
      <c r="G71" s="330">
        <v>0</v>
      </c>
      <c r="H71" s="330">
        <f>F71*G71</f>
        <v>0</v>
      </c>
      <c r="I71" s="330"/>
      <c r="J71" s="330"/>
      <c r="K71" s="330"/>
      <c r="L71" s="330"/>
      <c r="M71" s="330">
        <f>H71+J71+L71</f>
        <v>0</v>
      </c>
    </row>
    <row r="72" spans="1:14" s="48" customFormat="1" ht="13.5" x14ac:dyDescent="0.2">
      <c r="A72" s="54"/>
      <c r="B72" s="98"/>
      <c r="C72" s="99" t="s">
        <v>51</v>
      </c>
      <c r="D72" s="54" t="s">
        <v>4</v>
      </c>
      <c r="E72" s="220">
        <v>2.4E-2</v>
      </c>
      <c r="F72" s="201">
        <f>F66*E72</f>
        <v>4.5743999999999998</v>
      </c>
      <c r="G72" s="328">
        <v>0</v>
      </c>
      <c r="H72" s="328">
        <f>F72*G72</f>
        <v>0</v>
      </c>
      <c r="I72" s="328"/>
      <c r="J72" s="328"/>
      <c r="K72" s="328"/>
      <c r="L72" s="328"/>
      <c r="M72" s="328">
        <f>H72+J72+L72</f>
        <v>0</v>
      </c>
    </row>
    <row r="73" spans="1:14" s="104" customFormat="1" ht="13.5" customHeight="1" x14ac:dyDescent="0.2">
      <c r="A73" s="102">
        <v>6</v>
      </c>
      <c r="B73" s="446" t="s">
        <v>165</v>
      </c>
      <c r="C73" s="169" t="s">
        <v>164</v>
      </c>
      <c r="D73" s="102" t="s">
        <v>54</v>
      </c>
      <c r="E73" s="221"/>
      <c r="F73" s="243">
        <v>56</v>
      </c>
      <c r="G73" s="353"/>
      <c r="H73" s="353"/>
      <c r="I73" s="353"/>
      <c r="J73" s="353"/>
      <c r="K73" s="353"/>
      <c r="L73" s="353"/>
      <c r="M73" s="353"/>
    </row>
    <row r="74" spans="1:14" s="104" customFormat="1" ht="13.5" x14ac:dyDescent="0.2">
      <c r="A74" s="105"/>
      <c r="B74" s="427"/>
      <c r="C74" s="106" t="s">
        <v>42</v>
      </c>
      <c r="D74" s="105" t="s">
        <v>39</v>
      </c>
      <c r="E74" s="222">
        <v>0.749</v>
      </c>
      <c r="F74" s="209">
        <f>F73*E74</f>
        <v>41.944000000000003</v>
      </c>
      <c r="G74" s="330"/>
      <c r="H74" s="330"/>
      <c r="I74" s="330">
        <v>0</v>
      </c>
      <c r="J74" s="330">
        <f>F74*I74</f>
        <v>0</v>
      </c>
      <c r="K74" s="330"/>
      <c r="L74" s="330"/>
      <c r="M74" s="330">
        <f>H74+J74+L74</f>
        <v>0</v>
      </c>
    </row>
    <row r="75" spans="1:14" s="104" customFormat="1" ht="13.5" x14ac:dyDescent="0.2">
      <c r="A75" s="105"/>
      <c r="B75" s="427"/>
      <c r="C75" s="106" t="s">
        <v>49</v>
      </c>
      <c r="D75" s="105"/>
      <c r="E75" s="222"/>
      <c r="F75" s="209"/>
      <c r="G75" s="330"/>
      <c r="H75" s="330"/>
      <c r="I75" s="354"/>
      <c r="J75" s="330"/>
      <c r="K75" s="330"/>
      <c r="L75" s="330"/>
      <c r="M75" s="330"/>
    </row>
    <row r="76" spans="1:14" s="104" customFormat="1" ht="13.5" x14ac:dyDescent="0.2">
      <c r="A76" s="105"/>
      <c r="B76" s="427"/>
      <c r="C76" s="109" t="s">
        <v>103</v>
      </c>
      <c r="D76" s="105" t="s">
        <v>67</v>
      </c>
      <c r="E76" s="222">
        <v>0.21199999999999999</v>
      </c>
      <c r="F76" s="209">
        <f>F73*E76</f>
        <v>11.872</v>
      </c>
      <c r="G76" s="330">
        <v>0</v>
      </c>
      <c r="H76" s="330">
        <f>F76*G76</f>
        <v>0</v>
      </c>
      <c r="I76" s="330"/>
      <c r="J76" s="330"/>
      <c r="K76" s="330"/>
      <c r="L76" s="330"/>
      <c r="M76" s="330">
        <f>H76+J76+L76</f>
        <v>0</v>
      </c>
    </row>
    <row r="77" spans="1:14" s="104" customFormat="1" ht="22.5" customHeight="1" x14ac:dyDescent="0.2">
      <c r="A77" s="107"/>
      <c r="B77" s="428"/>
      <c r="C77" s="110" t="s">
        <v>104</v>
      </c>
      <c r="D77" s="54" t="s">
        <v>4</v>
      </c>
      <c r="E77" s="223">
        <v>2E-3</v>
      </c>
      <c r="F77" s="201">
        <f>F73*E77</f>
        <v>0.112</v>
      </c>
      <c r="G77" s="328">
        <v>0</v>
      </c>
      <c r="H77" s="328">
        <f>F77*G77</f>
        <v>0</v>
      </c>
      <c r="I77" s="328"/>
      <c r="J77" s="328"/>
      <c r="K77" s="328"/>
      <c r="L77" s="328"/>
      <c r="M77" s="328">
        <f>H77+J77+L77</f>
        <v>0</v>
      </c>
    </row>
    <row r="78" spans="1:14" s="40" customFormat="1" ht="13.5" x14ac:dyDescent="0.2">
      <c r="A78" s="100"/>
      <c r="B78" s="66"/>
      <c r="C78" s="170" t="s">
        <v>93</v>
      </c>
      <c r="D78" s="69"/>
      <c r="E78" s="70"/>
      <c r="F78" s="70"/>
      <c r="G78" s="355"/>
      <c r="H78" s="355"/>
      <c r="I78" s="355"/>
      <c r="J78" s="355"/>
      <c r="K78" s="355"/>
      <c r="L78" s="355"/>
      <c r="M78" s="355"/>
    </row>
    <row r="79" spans="1:14" s="40" customFormat="1" ht="42.75" customHeight="1" x14ac:dyDescent="0.2">
      <c r="A79" s="35">
        <v>1</v>
      </c>
      <c r="B79" s="36" t="s">
        <v>84</v>
      </c>
      <c r="C79" s="101" t="s">
        <v>92</v>
      </c>
      <c r="D79" s="35" t="s">
        <v>54</v>
      </c>
      <c r="E79" s="39"/>
      <c r="F79" s="250">
        <v>40</v>
      </c>
      <c r="G79" s="325"/>
      <c r="H79" s="325"/>
      <c r="I79" s="325"/>
      <c r="J79" s="325"/>
      <c r="K79" s="325"/>
      <c r="L79" s="325"/>
      <c r="M79" s="325"/>
      <c r="N79" s="63"/>
    </row>
    <row r="80" spans="1:14" s="40" customFormat="1" ht="15.75" customHeight="1" x14ac:dyDescent="0.2">
      <c r="A80" s="35"/>
      <c r="B80" s="36"/>
      <c r="C80" s="64" t="s">
        <v>42</v>
      </c>
      <c r="D80" s="62" t="s">
        <v>39</v>
      </c>
      <c r="E80" s="213">
        <v>1.1399999999999999</v>
      </c>
      <c r="F80" s="39">
        <f>F79*E80</f>
        <v>45.599999999999994</v>
      </c>
      <c r="G80" s="325"/>
      <c r="H80" s="325"/>
      <c r="I80" s="325">
        <v>0</v>
      </c>
      <c r="J80" s="325">
        <f>F80*I80</f>
        <v>0</v>
      </c>
      <c r="K80" s="325"/>
      <c r="L80" s="325"/>
      <c r="M80" s="325">
        <f>H80+J80+L80</f>
        <v>0</v>
      </c>
      <c r="N80" s="63"/>
    </row>
    <row r="81" spans="1:14" s="40" customFormat="1" ht="13.5" x14ac:dyDescent="0.2">
      <c r="A81" s="35"/>
      <c r="B81" s="36"/>
      <c r="C81" s="64" t="s">
        <v>48</v>
      </c>
      <c r="D81" s="62" t="s">
        <v>4</v>
      </c>
      <c r="E81" s="213">
        <v>0.124</v>
      </c>
      <c r="F81" s="39">
        <f>F79*E81</f>
        <v>4.96</v>
      </c>
      <c r="G81" s="325"/>
      <c r="H81" s="325"/>
      <c r="I81" s="325"/>
      <c r="J81" s="325"/>
      <c r="K81" s="325">
        <v>0</v>
      </c>
      <c r="L81" s="325">
        <f>F81*K81</f>
        <v>0</v>
      </c>
      <c r="M81" s="325">
        <f>H81+J81+L81</f>
        <v>0</v>
      </c>
      <c r="N81" s="63"/>
    </row>
    <row r="82" spans="1:14" s="40" customFormat="1" ht="13.5" x14ac:dyDescent="0.2">
      <c r="A82" s="62"/>
      <c r="B82" s="36"/>
      <c r="C82" s="64" t="s">
        <v>49</v>
      </c>
      <c r="D82" s="62"/>
      <c r="E82" s="213"/>
      <c r="F82" s="39">
        <f>E82*2353</f>
        <v>0</v>
      </c>
      <c r="G82" s="325"/>
      <c r="H82" s="325"/>
      <c r="I82" s="325"/>
      <c r="J82" s="325"/>
      <c r="K82" s="325"/>
      <c r="L82" s="325"/>
      <c r="M82" s="325"/>
      <c r="N82" s="63"/>
    </row>
    <row r="83" spans="1:14" s="40" customFormat="1" ht="13.5" x14ac:dyDescent="0.2">
      <c r="A83" s="35"/>
      <c r="B83" s="36"/>
      <c r="C83" s="64" t="s">
        <v>85</v>
      </c>
      <c r="D83" s="62" t="s">
        <v>37</v>
      </c>
      <c r="E83" s="213">
        <v>2.6200000000000001E-2</v>
      </c>
      <c r="F83" s="39">
        <f>F79*E83</f>
        <v>1.048</v>
      </c>
      <c r="G83" s="325">
        <v>0</v>
      </c>
      <c r="H83" s="325">
        <f t="shared" ref="H83:H91" si="5">F83*G83</f>
        <v>0</v>
      </c>
      <c r="I83" s="325"/>
      <c r="J83" s="325"/>
      <c r="K83" s="325"/>
      <c r="L83" s="325"/>
      <c r="M83" s="325">
        <f t="shared" ref="M83:M90" si="6">H83+J83+L83</f>
        <v>0</v>
      </c>
      <c r="N83" s="63"/>
    </row>
    <row r="84" spans="1:14" s="40" customFormat="1" ht="13.5" x14ac:dyDescent="0.2">
      <c r="A84" s="35"/>
      <c r="B84" s="36"/>
      <c r="C84" s="64" t="s">
        <v>86</v>
      </c>
      <c r="D84" s="62" t="s">
        <v>37</v>
      </c>
      <c r="E84" s="213">
        <v>0</v>
      </c>
      <c r="F84" s="39">
        <v>1.1000000000000001</v>
      </c>
      <c r="G84" s="325">
        <v>0</v>
      </c>
      <c r="H84" s="325">
        <f t="shared" si="5"/>
        <v>0</v>
      </c>
      <c r="I84" s="325"/>
      <c r="J84" s="325"/>
      <c r="K84" s="325"/>
      <c r="L84" s="325"/>
      <c r="M84" s="325">
        <f t="shared" si="6"/>
        <v>0</v>
      </c>
      <c r="N84" s="63"/>
    </row>
    <row r="85" spans="1:14" s="40" customFormat="1" ht="13.5" x14ac:dyDescent="0.2">
      <c r="A85" s="35"/>
      <c r="B85" s="36"/>
      <c r="C85" s="64" t="s">
        <v>87</v>
      </c>
      <c r="D85" s="62" t="s">
        <v>67</v>
      </c>
      <c r="E85" s="213">
        <v>0.17499999999999999</v>
      </c>
      <c r="F85" s="39">
        <f>F79*E85</f>
        <v>7</v>
      </c>
      <c r="G85" s="325">
        <v>0</v>
      </c>
      <c r="H85" s="325">
        <f t="shared" si="5"/>
        <v>0</v>
      </c>
      <c r="I85" s="325"/>
      <c r="J85" s="325"/>
      <c r="K85" s="325"/>
      <c r="L85" s="325"/>
      <c r="M85" s="325">
        <f t="shared" si="6"/>
        <v>0</v>
      </c>
      <c r="N85" s="63"/>
    </row>
    <row r="86" spans="1:14" s="40" customFormat="1" ht="13.5" x14ac:dyDescent="0.2">
      <c r="A86" s="35"/>
      <c r="B86" s="36"/>
      <c r="C86" s="64" t="s">
        <v>68</v>
      </c>
      <c r="D86" s="62" t="s">
        <v>67</v>
      </c>
      <c r="E86" s="213">
        <v>1.1000000000000001</v>
      </c>
      <c r="F86" s="39">
        <f>F79*E86</f>
        <v>44</v>
      </c>
      <c r="G86" s="325">
        <v>0</v>
      </c>
      <c r="H86" s="325">
        <f t="shared" si="5"/>
        <v>0</v>
      </c>
      <c r="I86" s="325"/>
      <c r="J86" s="325"/>
      <c r="K86" s="325"/>
      <c r="L86" s="325"/>
      <c r="M86" s="325">
        <f t="shared" si="6"/>
        <v>0</v>
      </c>
      <c r="N86" s="63"/>
    </row>
    <row r="87" spans="1:14" s="40" customFormat="1" ht="13.5" x14ac:dyDescent="0.2">
      <c r="A87" s="35"/>
      <c r="B87" s="36"/>
      <c r="C87" s="64" t="s">
        <v>88</v>
      </c>
      <c r="D87" s="62" t="s">
        <v>54</v>
      </c>
      <c r="E87" s="213">
        <v>0.52500000000000002</v>
      </c>
      <c r="F87" s="39">
        <f>F79*E87</f>
        <v>21</v>
      </c>
      <c r="G87" s="325">
        <v>0</v>
      </c>
      <c r="H87" s="325">
        <f t="shared" si="5"/>
        <v>0</v>
      </c>
      <c r="I87" s="325"/>
      <c r="J87" s="325"/>
      <c r="K87" s="325"/>
      <c r="L87" s="325"/>
      <c r="M87" s="325">
        <f t="shared" si="6"/>
        <v>0</v>
      </c>
      <c r="N87" s="63"/>
    </row>
    <row r="88" spans="1:14" s="40" customFormat="1" ht="13.5" x14ac:dyDescent="0.2">
      <c r="A88" s="35"/>
      <c r="B88" s="36"/>
      <c r="C88" s="64" t="s">
        <v>89</v>
      </c>
      <c r="D88" s="62" t="s">
        <v>67</v>
      </c>
      <c r="E88" s="213">
        <v>0.26</v>
      </c>
      <c r="F88" s="39">
        <f>F79*E88</f>
        <v>10.4</v>
      </c>
      <c r="G88" s="325">
        <v>0</v>
      </c>
      <c r="H88" s="325">
        <f t="shared" si="5"/>
        <v>0</v>
      </c>
      <c r="I88" s="325"/>
      <c r="J88" s="325"/>
      <c r="K88" s="325"/>
      <c r="L88" s="325"/>
      <c r="M88" s="325">
        <f t="shared" si="6"/>
        <v>0</v>
      </c>
      <c r="N88" s="63"/>
    </row>
    <row r="89" spans="1:14" s="40" customFormat="1" ht="13.5" x14ac:dyDescent="0.2">
      <c r="A89" s="35"/>
      <c r="B89" s="36"/>
      <c r="C89" s="64" t="s">
        <v>90</v>
      </c>
      <c r="D89" s="62" t="s">
        <v>54</v>
      </c>
      <c r="E89" s="213">
        <v>1.1000000000000001</v>
      </c>
      <c r="F89" s="39">
        <f>E89*F79</f>
        <v>44</v>
      </c>
      <c r="G89" s="325">
        <v>0</v>
      </c>
      <c r="H89" s="325">
        <f t="shared" si="5"/>
        <v>0</v>
      </c>
      <c r="I89" s="325"/>
      <c r="J89" s="325"/>
      <c r="K89" s="325"/>
      <c r="L89" s="325"/>
      <c r="M89" s="325">
        <f t="shared" si="6"/>
        <v>0</v>
      </c>
      <c r="N89" s="63"/>
    </row>
    <row r="90" spans="1:14" s="40" customFormat="1" ht="13.5" x14ac:dyDescent="0.2">
      <c r="A90" s="35"/>
      <c r="B90" s="36"/>
      <c r="C90" s="64" t="s">
        <v>91</v>
      </c>
      <c r="D90" s="62" t="s">
        <v>54</v>
      </c>
      <c r="E90" s="213">
        <v>1.03</v>
      </c>
      <c r="F90" s="39">
        <f>F79*E90</f>
        <v>41.2</v>
      </c>
      <c r="G90" s="325">
        <v>0</v>
      </c>
      <c r="H90" s="325">
        <f t="shared" si="5"/>
        <v>0</v>
      </c>
      <c r="I90" s="325"/>
      <c r="J90" s="325"/>
      <c r="K90" s="325"/>
      <c r="L90" s="325"/>
      <c r="M90" s="325">
        <f t="shared" si="6"/>
        <v>0</v>
      </c>
      <c r="N90" s="63"/>
    </row>
    <row r="91" spans="1:14" s="40" customFormat="1" ht="13.5" x14ac:dyDescent="0.2">
      <c r="A91" s="35"/>
      <c r="B91" s="36"/>
      <c r="C91" s="64" t="s">
        <v>51</v>
      </c>
      <c r="D91" s="62" t="s">
        <v>4</v>
      </c>
      <c r="E91" s="213">
        <v>9.2399999999999996E-2</v>
      </c>
      <c r="F91" s="39">
        <f>F79*E91</f>
        <v>3.6959999999999997</v>
      </c>
      <c r="G91" s="325">
        <v>0</v>
      </c>
      <c r="H91" s="325">
        <f t="shared" si="5"/>
        <v>0</v>
      </c>
      <c r="I91" s="326"/>
      <c r="J91" s="325"/>
      <c r="K91" s="325"/>
      <c r="L91" s="325"/>
      <c r="M91" s="325">
        <f>H91+J91+L91</f>
        <v>0</v>
      </c>
      <c r="N91" s="63"/>
    </row>
    <row r="92" spans="1:14" s="104" customFormat="1" ht="13.5" x14ac:dyDescent="0.2">
      <c r="A92" s="102">
        <v>2</v>
      </c>
      <c r="B92" s="436" t="s">
        <v>105</v>
      </c>
      <c r="C92" s="171" t="s">
        <v>239</v>
      </c>
      <c r="D92" s="102" t="s">
        <v>54</v>
      </c>
      <c r="E92" s="221"/>
      <c r="F92" s="243">
        <v>40</v>
      </c>
      <c r="G92" s="327"/>
      <c r="H92" s="327"/>
      <c r="I92" s="327"/>
      <c r="J92" s="327"/>
      <c r="K92" s="327"/>
      <c r="L92" s="327"/>
      <c r="M92" s="327"/>
    </row>
    <row r="93" spans="1:14" s="104" customFormat="1" ht="13.5" x14ac:dyDescent="0.2">
      <c r="A93" s="105"/>
      <c r="B93" s="437"/>
      <c r="C93" s="106" t="s">
        <v>42</v>
      </c>
      <c r="D93" s="105" t="s">
        <v>39</v>
      </c>
      <c r="E93" s="222">
        <v>8.2199999999999995E-2</v>
      </c>
      <c r="F93" s="209">
        <f>F92*E93</f>
        <v>3.2879999999999998</v>
      </c>
      <c r="G93" s="330"/>
      <c r="H93" s="330"/>
      <c r="I93" s="330">
        <v>0</v>
      </c>
      <c r="J93" s="330">
        <f>F93*I93</f>
        <v>0</v>
      </c>
      <c r="K93" s="330"/>
      <c r="L93" s="330"/>
      <c r="M93" s="330">
        <f>H93+J93+L93</f>
        <v>0</v>
      </c>
    </row>
    <row r="94" spans="1:14" s="104" customFormat="1" ht="13.5" x14ac:dyDescent="0.2">
      <c r="A94" s="105"/>
      <c r="B94" s="437"/>
      <c r="C94" s="106" t="s">
        <v>48</v>
      </c>
      <c r="D94" s="49" t="s">
        <v>4</v>
      </c>
      <c r="E94" s="222">
        <v>1.7600000000000001E-2</v>
      </c>
      <c r="F94" s="209">
        <f>F92*E94</f>
        <v>0.70400000000000007</v>
      </c>
      <c r="G94" s="330"/>
      <c r="H94" s="330"/>
      <c r="I94" s="330"/>
      <c r="J94" s="330"/>
      <c r="K94" s="330">
        <v>0</v>
      </c>
      <c r="L94" s="330">
        <f>F94*K94</f>
        <v>0</v>
      </c>
      <c r="M94" s="330">
        <f>H94+J94+L94</f>
        <v>0</v>
      </c>
    </row>
    <row r="95" spans="1:14" s="104" customFormat="1" ht="13.5" x14ac:dyDescent="0.2">
      <c r="A95" s="105"/>
      <c r="B95" s="437"/>
      <c r="C95" s="106" t="s">
        <v>49</v>
      </c>
      <c r="D95" s="105"/>
      <c r="E95" s="222"/>
      <c r="F95" s="209"/>
      <c r="G95" s="330"/>
      <c r="H95" s="330"/>
      <c r="I95" s="330"/>
      <c r="J95" s="330"/>
      <c r="K95" s="330"/>
      <c r="L95" s="330"/>
      <c r="M95" s="330"/>
    </row>
    <row r="96" spans="1:14" s="104" customFormat="1" ht="13.5" x14ac:dyDescent="0.2">
      <c r="A96" s="105"/>
      <c r="B96" s="437"/>
      <c r="C96" s="106" t="s">
        <v>240</v>
      </c>
      <c r="D96" s="107" t="s">
        <v>54</v>
      </c>
      <c r="E96" s="222">
        <v>1.02</v>
      </c>
      <c r="F96" s="209">
        <f>F92*E96</f>
        <v>40.799999999999997</v>
      </c>
      <c r="G96" s="330">
        <v>0</v>
      </c>
      <c r="H96" s="330">
        <f>F96*G96</f>
        <v>0</v>
      </c>
      <c r="I96" s="330"/>
      <c r="J96" s="330"/>
      <c r="K96" s="330"/>
      <c r="L96" s="330"/>
      <c r="M96" s="330">
        <f>H96+J96+L96</f>
        <v>0</v>
      </c>
    </row>
    <row r="97" spans="1:13" s="104" customFormat="1" ht="27" x14ac:dyDescent="0.2">
      <c r="A97" s="102">
        <v>3</v>
      </c>
      <c r="B97" s="436" t="s">
        <v>98</v>
      </c>
      <c r="C97" s="171" t="s">
        <v>237</v>
      </c>
      <c r="D97" s="102" t="s">
        <v>54</v>
      </c>
      <c r="E97" s="221"/>
      <c r="F97" s="243">
        <v>38.1</v>
      </c>
      <c r="G97" s="327"/>
      <c r="H97" s="327"/>
      <c r="I97" s="327"/>
      <c r="J97" s="327"/>
      <c r="K97" s="327"/>
      <c r="L97" s="327"/>
      <c r="M97" s="327"/>
    </row>
    <row r="98" spans="1:13" s="104" customFormat="1" ht="13.5" x14ac:dyDescent="0.2">
      <c r="A98" s="105"/>
      <c r="B98" s="437"/>
      <c r="C98" s="106" t="s">
        <v>42</v>
      </c>
      <c r="D98" s="105" t="s">
        <v>39</v>
      </c>
      <c r="E98" s="222">
        <v>0.85099999999999998</v>
      </c>
      <c r="F98" s="209">
        <f>F97*E98</f>
        <v>32.423099999999998</v>
      </c>
      <c r="G98" s="330"/>
      <c r="H98" s="330"/>
      <c r="I98" s="330">
        <v>0</v>
      </c>
      <c r="J98" s="330">
        <f>F98*I98</f>
        <v>0</v>
      </c>
      <c r="K98" s="330"/>
      <c r="L98" s="330"/>
      <c r="M98" s="330">
        <f>H98+J98+L98</f>
        <v>0</v>
      </c>
    </row>
    <row r="99" spans="1:13" s="104" customFormat="1" ht="13.5" x14ac:dyDescent="0.2">
      <c r="A99" s="105"/>
      <c r="B99" s="437"/>
      <c r="C99" s="106" t="s">
        <v>48</v>
      </c>
      <c r="D99" s="49" t="s">
        <v>4</v>
      </c>
      <c r="E99" s="222">
        <v>4.8300000000000003E-2</v>
      </c>
      <c r="F99" s="209">
        <f>F97*E99</f>
        <v>1.8402300000000003</v>
      </c>
      <c r="G99" s="330"/>
      <c r="H99" s="330"/>
      <c r="I99" s="330"/>
      <c r="J99" s="330"/>
      <c r="K99" s="330">
        <v>0</v>
      </c>
      <c r="L99" s="330">
        <f>F99*K99</f>
        <v>0</v>
      </c>
      <c r="M99" s="330">
        <f>H99+J99+L99</f>
        <v>0</v>
      </c>
    </row>
    <row r="100" spans="1:13" s="104" customFormat="1" ht="13.5" x14ac:dyDescent="0.2">
      <c r="A100" s="105"/>
      <c r="B100" s="437"/>
      <c r="C100" s="106" t="s">
        <v>49</v>
      </c>
      <c r="D100" s="105"/>
      <c r="E100" s="222"/>
      <c r="F100" s="209"/>
      <c r="G100" s="330"/>
      <c r="H100" s="330"/>
      <c r="I100" s="330"/>
      <c r="J100" s="330"/>
      <c r="K100" s="330"/>
      <c r="L100" s="330"/>
      <c r="M100" s="330"/>
    </row>
    <row r="101" spans="1:13" s="104" customFormat="1" ht="13.5" x14ac:dyDescent="0.2">
      <c r="A101" s="105"/>
      <c r="B101" s="437"/>
      <c r="C101" s="106" t="s">
        <v>71</v>
      </c>
      <c r="D101" s="105" t="s">
        <v>67</v>
      </c>
      <c r="E101" s="222">
        <v>0.23300000000000001</v>
      </c>
      <c r="F101" s="209">
        <f>F97*E101</f>
        <v>8.8773</v>
      </c>
      <c r="G101" s="330">
        <v>0</v>
      </c>
      <c r="H101" s="330">
        <f>F101*G101</f>
        <v>0</v>
      </c>
      <c r="I101" s="330"/>
      <c r="J101" s="330"/>
      <c r="K101" s="330"/>
      <c r="L101" s="330"/>
      <c r="M101" s="330">
        <f>H101+J101+L101</f>
        <v>0</v>
      </c>
    </row>
    <row r="102" spans="1:13" s="104" customFormat="1" ht="13.5" x14ac:dyDescent="0.2">
      <c r="A102" s="105"/>
      <c r="B102" s="437"/>
      <c r="C102" s="106" t="s">
        <v>238</v>
      </c>
      <c r="D102" s="105" t="s">
        <v>37</v>
      </c>
      <c r="E102" s="222">
        <v>6.1800000000000001E-2</v>
      </c>
      <c r="F102" s="209">
        <f>F97*E102</f>
        <v>2.3545799999999999</v>
      </c>
      <c r="G102" s="334">
        <v>0</v>
      </c>
      <c r="H102" s="330">
        <f>F102*G102</f>
        <v>0</v>
      </c>
      <c r="I102" s="330"/>
      <c r="J102" s="330"/>
      <c r="K102" s="330"/>
      <c r="L102" s="330"/>
      <c r="M102" s="330">
        <f>H102+J102+L102</f>
        <v>0</v>
      </c>
    </row>
    <row r="103" spans="1:13" s="104" customFormat="1" ht="14.25" customHeight="1" x14ac:dyDescent="0.2">
      <c r="A103" s="105"/>
      <c r="B103" s="437"/>
      <c r="C103" s="106" t="s">
        <v>99</v>
      </c>
      <c r="D103" s="107" t="s">
        <v>100</v>
      </c>
      <c r="E103" s="222">
        <v>1.07</v>
      </c>
      <c r="F103" s="209">
        <f>F97*E103</f>
        <v>40.767000000000003</v>
      </c>
      <c r="G103" s="330">
        <v>0</v>
      </c>
      <c r="H103" s="330">
        <f>F103*G103</f>
        <v>0</v>
      </c>
      <c r="I103" s="330"/>
      <c r="J103" s="330"/>
      <c r="K103" s="330"/>
      <c r="L103" s="330"/>
      <c r="M103" s="330">
        <f>H103+J103+L103</f>
        <v>0</v>
      </c>
    </row>
    <row r="104" spans="1:13" s="104" customFormat="1" ht="27" x14ac:dyDescent="0.2">
      <c r="A104" s="102">
        <v>4</v>
      </c>
      <c r="B104" s="426" t="s">
        <v>101</v>
      </c>
      <c r="C104" s="169" t="s">
        <v>102</v>
      </c>
      <c r="D104" s="102" t="s">
        <v>54</v>
      </c>
      <c r="E104" s="221"/>
      <c r="F104" s="243">
        <f>F97</f>
        <v>38.1</v>
      </c>
      <c r="G104" s="327"/>
      <c r="H104" s="327"/>
      <c r="I104" s="327"/>
      <c r="J104" s="327"/>
      <c r="K104" s="327"/>
      <c r="L104" s="327"/>
      <c r="M104" s="327"/>
    </row>
    <row r="105" spans="1:13" s="104" customFormat="1" ht="13.5" x14ac:dyDescent="0.2">
      <c r="A105" s="105"/>
      <c r="B105" s="427"/>
      <c r="C105" s="106" t="s">
        <v>42</v>
      </c>
      <c r="D105" s="105" t="s">
        <v>39</v>
      </c>
      <c r="E105" s="222">
        <v>0.749</v>
      </c>
      <c r="F105" s="209">
        <f>F104*E105</f>
        <v>28.536899999999999</v>
      </c>
      <c r="G105" s="330"/>
      <c r="H105" s="330"/>
      <c r="I105" s="330">
        <v>0</v>
      </c>
      <c r="J105" s="330">
        <f>F105*I105</f>
        <v>0</v>
      </c>
      <c r="K105" s="330"/>
      <c r="L105" s="330"/>
      <c r="M105" s="330">
        <f>H105+J105+L105</f>
        <v>0</v>
      </c>
    </row>
    <row r="106" spans="1:13" s="104" customFormat="1" ht="13.5" x14ac:dyDescent="0.2">
      <c r="A106" s="105"/>
      <c r="B106" s="427"/>
      <c r="C106" s="106" t="s">
        <v>49</v>
      </c>
      <c r="D106" s="105"/>
      <c r="E106" s="222"/>
      <c r="F106" s="209"/>
      <c r="G106" s="330"/>
      <c r="H106" s="330"/>
      <c r="I106" s="354"/>
      <c r="J106" s="330"/>
      <c r="K106" s="330"/>
      <c r="L106" s="330"/>
      <c r="M106" s="330"/>
    </row>
    <row r="107" spans="1:13" s="104" customFormat="1" ht="13.5" x14ac:dyDescent="0.2">
      <c r="A107" s="105"/>
      <c r="B107" s="427"/>
      <c r="C107" s="109" t="s">
        <v>103</v>
      </c>
      <c r="D107" s="105" t="s">
        <v>67</v>
      </c>
      <c r="E107" s="222">
        <v>0.21199999999999999</v>
      </c>
      <c r="F107" s="209">
        <f>F104*E107</f>
        <v>8.0771999999999995</v>
      </c>
      <c r="G107" s="330">
        <v>0</v>
      </c>
      <c r="H107" s="330">
        <f>F107*G107</f>
        <v>0</v>
      </c>
      <c r="I107" s="330"/>
      <c r="J107" s="330"/>
      <c r="K107" s="330"/>
      <c r="L107" s="330"/>
      <c r="M107" s="330">
        <f>H107+J107+L107</f>
        <v>0</v>
      </c>
    </row>
    <row r="108" spans="1:13" s="104" customFormat="1" ht="22.5" customHeight="1" x14ac:dyDescent="0.2">
      <c r="A108" s="107"/>
      <c r="B108" s="428"/>
      <c r="C108" s="110" t="s">
        <v>104</v>
      </c>
      <c r="D108" s="54" t="s">
        <v>4</v>
      </c>
      <c r="E108" s="223">
        <v>2E-3</v>
      </c>
      <c r="F108" s="201">
        <f>F104*E108</f>
        <v>7.6200000000000004E-2</v>
      </c>
      <c r="G108" s="328">
        <v>0</v>
      </c>
      <c r="H108" s="328">
        <f>F108*G108</f>
        <v>0</v>
      </c>
      <c r="I108" s="328"/>
      <c r="J108" s="328"/>
      <c r="K108" s="328"/>
      <c r="L108" s="328"/>
      <c r="M108" s="328">
        <f>H108+J108+L108</f>
        <v>0</v>
      </c>
    </row>
    <row r="109" spans="1:13" s="114" customFormat="1" ht="13.5" x14ac:dyDescent="0.2">
      <c r="A109" s="173"/>
      <c r="B109" s="112"/>
      <c r="C109" s="172" t="s">
        <v>113</v>
      </c>
      <c r="D109" s="113"/>
      <c r="E109" s="221"/>
      <c r="F109" s="203"/>
      <c r="G109" s="353"/>
      <c r="H109" s="353"/>
      <c r="I109" s="353"/>
      <c r="J109" s="353"/>
      <c r="K109" s="353"/>
      <c r="L109" s="353"/>
      <c r="M109" s="353"/>
    </row>
    <row r="110" spans="1:13" s="104" customFormat="1" ht="13.5" x14ac:dyDescent="0.2">
      <c r="A110" s="102">
        <v>5</v>
      </c>
      <c r="B110" s="436" t="s">
        <v>106</v>
      </c>
      <c r="C110" s="103" t="s">
        <v>107</v>
      </c>
      <c r="D110" s="102" t="s">
        <v>54</v>
      </c>
      <c r="E110" s="221"/>
      <c r="F110" s="243">
        <v>3.46</v>
      </c>
      <c r="G110" s="327"/>
      <c r="H110" s="327"/>
      <c r="I110" s="327"/>
      <c r="J110" s="327"/>
      <c r="K110" s="327"/>
      <c r="L110" s="327"/>
      <c r="M110" s="327"/>
    </row>
    <row r="111" spans="1:13" s="104" customFormat="1" ht="13.5" x14ac:dyDescent="0.2">
      <c r="A111" s="105"/>
      <c r="B111" s="437"/>
      <c r="C111" s="106" t="s">
        <v>108</v>
      </c>
      <c r="D111" s="105" t="s">
        <v>39</v>
      </c>
      <c r="E111" s="222">
        <v>1.0054000000000001</v>
      </c>
      <c r="F111" s="209">
        <f>F110*E111</f>
        <v>3.4786840000000003</v>
      </c>
      <c r="G111" s="330"/>
      <c r="H111" s="330"/>
      <c r="I111" s="330">
        <v>0</v>
      </c>
      <c r="J111" s="330">
        <f>F111*I111</f>
        <v>0</v>
      </c>
      <c r="K111" s="330"/>
      <c r="L111" s="330"/>
      <c r="M111" s="330">
        <f>H111+J111+L111</f>
        <v>0</v>
      </c>
    </row>
    <row r="112" spans="1:13" s="104" customFormat="1" ht="13.5" x14ac:dyDescent="0.2">
      <c r="A112" s="105"/>
      <c r="B112" s="437"/>
      <c r="C112" s="106" t="s">
        <v>48</v>
      </c>
      <c r="D112" s="49" t="s">
        <v>4</v>
      </c>
      <c r="E112" s="222">
        <v>0.35299999999999998</v>
      </c>
      <c r="F112" s="209">
        <f>F110*E112</f>
        <v>1.2213799999999999</v>
      </c>
      <c r="G112" s="330"/>
      <c r="H112" s="330"/>
      <c r="I112" s="330"/>
      <c r="J112" s="330"/>
      <c r="K112" s="330">
        <v>0</v>
      </c>
      <c r="L112" s="330">
        <f>F112*K112</f>
        <v>0</v>
      </c>
      <c r="M112" s="330">
        <f>H112+J112+L112</f>
        <v>0</v>
      </c>
    </row>
    <row r="113" spans="1:256" s="104" customFormat="1" ht="13.5" x14ac:dyDescent="0.2">
      <c r="A113" s="105"/>
      <c r="B113" s="437"/>
      <c r="C113" s="106" t="s">
        <v>49</v>
      </c>
      <c r="D113" s="105"/>
      <c r="E113" s="222"/>
      <c r="F113" s="209"/>
      <c r="G113" s="330"/>
      <c r="H113" s="330"/>
      <c r="I113" s="330"/>
      <c r="J113" s="330"/>
      <c r="K113" s="330"/>
      <c r="L113" s="330"/>
      <c r="M113" s="330"/>
    </row>
    <row r="114" spans="1:256" s="104" customFormat="1" ht="13.5" x14ac:dyDescent="0.2">
      <c r="A114" s="105"/>
      <c r="B114" s="437"/>
      <c r="C114" s="106" t="s">
        <v>109</v>
      </c>
      <c r="D114" s="105" t="s">
        <v>54</v>
      </c>
      <c r="E114" s="222">
        <v>1</v>
      </c>
      <c r="F114" s="209">
        <f>F110*E114</f>
        <v>3.46</v>
      </c>
      <c r="G114" s="334">
        <v>0</v>
      </c>
      <c r="H114" s="330">
        <f>F114*G114</f>
        <v>0</v>
      </c>
      <c r="I114" s="330"/>
      <c r="J114" s="330"/>
      <c r="K114" s="330"/>
      <c r="L114" s="330"/>
      <c r="M114" s="330">
        <f>H114+J114+L114</f>
        <v>0</v>
      </c>
    </row>
    <row r="115" spans="1:256" s="104" customFormat="1" ht="13.5" x14ac:dyDescent="0.2">
      <c r="A115" s="105"/>
      <c r="B115" s="437"/>
      <c r="C115" s="106" t="s">
        <v>110</v>
      </c>
      <c r="D115" s="105" t="s">
        <v>37</v>
      </c>
      <c r="E115" s="222">
        <v>8.0000000000000004E-4</v>
      </c>
      <c r="F115" s="209">
        <f>F110*E115</f>
        <v>2.7680000000000001E-3</v>
      </c>
      <c r="G115" s="330">
        <v>0</v>
      </c>
      <c r="H115" s="330">
        <f>F115*G115</f>
        <v>0</v>
      </c>
      <c r="I115" s="330"/>
      <c r="J115" s="330"/>
      <c r="K115" s="330"/>
      <c r="L115" s="330"/>
      <c r="M115" s="330">
        <f>H115+J115+L115</f>
        <v>0</v>
      </c>
    </row>
    <row r="116" spans="1:256" s="104" customFormat="1" ht="13.5" x14ac:dyDescent="0.2">
      <c r="A116" s="105"/>
      <c r="B116" s="437"/>
      <c r="C116" s="106" t="s">
        <v>88</v>
      </c>
      <c r="D116" s="105" t="s">
        <v>54</v>
      </c>
      <c r="E116" s="222">
        <v>0.89</v>
      </c>
      <c r="F116" s="209">
        <f>F110*E116</f>
        <v>3.0794000000000001</v>
      </c>
      <c r="G116" s="330">
        <v>0</v>
      </c>
      <c r="H116" s="330">
        <f>F116*G116</f>
        <v>0</v>
      </c>
      <c r="I116" s="330"/>
      <c r="J116" s="330"/>
      <c r="K116" s="330"/>
      <c r="L116" s="330"/>
      <c r="M116" s="330">
        <f>H116+J116+L116</f>
        <v>0</v>
      </c>
    </row>
    <row r="117" spans="1:256" s="104" customFormat="1" ht="13.5" x14ac:dyDescent="0.2">
      <c r="A117" s="105"/>
      <c r="B117" s="437"/>
      <c r="C117" s="106" t="s">
        <v>111</v>
      </c>
      <c r="D117" s="105" t="s">
        <v>112</v>
      </c>
      <c r="E117" s="222"/>
      <c r="F117" s="251">
        <v>1</v>
      </c>
      <c r="G117" s="330">
        <v>0</v>
      </c>
      <c r="H117" s="330">
        <f>F117*G117</f>
        <v>0</v>
      </c>
      <c r="I117" s="330"/>
      <c r="J117" s="330"/>
      <c r="K117" s="330"/>
      <c r="L117" s="330"/>
      <c r="M117" s="330">
        <f>H117+J117+L117</f>
        <v>0</v>
      </c>
    </row>
    <row r="118" spans="1:256" x14ac:dyDescent="0.25">
      <c r="A118" s="105"/>
      <c r="B118" s="437"/>
      <c r="C118" s="106" t="s">
        <v>51</v>
      </c>
      <c r="D118" s="54" t="s">
        <v>4</v>
      </c>
      <c r="E118" s="222">
        <v>0.27600000000000002</v>
      </c>
      <c r="F118" s="209">
        <f>F110*E118</f>
        <v>0.95496000000000003</v>
      </c>
      <c r="G118" s="330">
        <v>0</v>
      </c>
      <c r="H118" s="330">
        <f>F118*G118</f>
        <v>0</v>
      </c>
      <c r="I118" s="330"/>
      <c r="J118" s="330"/>
      <c r="K118" s="330"/>
      <c r="L118" s="330"/>
      <c r="M118" s="330">
        <f>H118+J118+L118</f>
        <v>0</v>
      </c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</row>
    <row r="119" spans="1:256" s="48" customFormat="1" ht="27" x14ac:dyDescent="0.2">
      <c r="A119" s="46">
        <v>6</v>
      </c>
      <c r="B119" s="432" t="s">
        <v>114</v>
      </c>
      <c r="C119" s="167" t="s">
        <v>115</v>
      </c>
      <c r="D119" s="46" t="s">
        <v>54</v>
      </c>
      <c r="E119" s="208"/>
      <c r="F119" s="243">
        <f>F110</f>
        <v>3.46</v>
      </c>
      <c r="G119" s="356"/>
      <c r="H119" s="356"/>
      <c r="I119" s="356"/>
      <c r="J119" s="356"/>
      <c r="K119" s="356"/>
      <c r="L119" s="356"/>
      <c r="M119" s="356"/>
    </row>
    <row r="120" spans="1:256" s="48" customFormat="1" ht="13.5" x14ac:dyDescent="0.2">
      <c r="A120" s="49"/>
      <c r="B120" s="433"/>
      <c r="C120" s="58" t="s">
        <v>42</v>
      </c>
      <c r="D120" s="59" t="s">
        <v>39</v>
      </c>
      <c r="E120" s="119">
        <v>0.88700000000000001</v>
      </c>
      <c r="F120" s="209">
        <f>F119*E120</f>
        <v>3.0690200000000001</v>
      </c>
      <c r="G120" s="350"/>
      <c r="H120" s="350"/>
      <c r="I120" s="330">
        <v>0</v>
      </c>
      <c r="J120" s="350">
        <f>F120*I120</f>
        <v>0</v>
      </c>
      <c r="K120" s="350"/>
      <c r="L120" s="350"/>
      <c r="M120" s="350">
        <f>H120+J120+L120</f>
        <v>0</v>
      </c>
    </row>
    <row r="121" spans="1:256" s="48" customFormat="1" ht="13.5" x14ac:dyDescent="0.2">
      <c r="A121" s="49"/>
      <c r="B121" s="433"/>
      <c r="C121" s="58" t="s">
        <v>48</v>
      </c>
      <c r="D121" s="49" t="s">
        <v>4</v>
      </c>
      <c r="E121" s="119">
        <v>8.0000000000000004E-4</v>
      </c>
      <c r="F121" s="209">
        <f>F119*E121</f>
        <v>2.7680000000000001E-3</v>
      </c>
      <c r="G121" s="350"/>
      <c r="H121" s="350"/>
      <c r="I121" s="350"/>
      <c r="J121" s="350"/>
      <c r="K121" s="350">
        <v>0</v>
      </c>
      <c r="L121" s="350">
        <f>F121*K121</f>
        <v>0</v>
      </c>
      <c r="M121" s="350">
        <f>H121+J121+L121</f>
        <v>0</v>
      </c>
    </row>
    <row r="122" spans="1:256" s="48" customFormat="1" ht="13.5" x14ac:dyDescent="0.2">
      <c r="A122" s="49"/>
      <c r="B122" s="433"/>
      <c r="C122" s="106" t="s">
        <v>49</v>
      </c>
      <c r="D122" s="59"/>
      <c r="E122" s="119"/>
      <c r="F122" s="209"/>
      <c r="G122" s="350"/>
      <c r="H122" s="350"/>
      <c r="I122" s="350"/>
      <c r="J122" s="350"/>
      <c r="K122" s="350"/>
      <c r="L122" s="350"/>
      <c r="M122" s="350"/>
    </row>
    <row r="123" spans="1:256" s="48" customFormat="1" ht="13.5" x14ac:dyDescent="0.2">
      <c r="A123" s="49"/>
      <c r="B123" s="433"/>
      <c r="C123" s="58" t="s">
        <v>116</v>
      </c>
      <c r="D123" s="59" t="s">
        <v>67</v>
      </c>
      <c r="E123" s="119">
        <v>0.24740000000000001</v>
      </c>
      <c r="F123" s="209">
        <f>F119*E123</f>
        <v>0.85600399999999999</v>
      </c>
      <c r="G123" s="350">
        <v>0</v>
      </c>
      <c r="H123" s="350">
        <f>F123*G123</f>
        <v>0</v>
      </c>
      <c r="I123" s="350"/>
      <c r="J123" s="350"/>
      <c r="K123" s="350"/>
      <c r="L123" s="350"/>
      <c r="M123" s="350">
        <f>H123+J123+L123</f>
        <v>0</v>
      </c>
    </row>
    <row r="124" spans="1:256" s="48" customFormat="1" ht="13.5" x14ac:dyDescent="0.2">
      <c r="A124" s="49"/>
      <c r="B124" s="433"/>
      <c r="C124" s="58" t="s">
        <v>117</v>
      </c>
      <c r="D124" s="59" t="s">
        <v>67</v>
      </c>
      <c r="E124" s="119">
        <v>0.41</v>
      </c>
      <c r="F124" s="209">
        <f>F119*E124</f>
        <v>1.4185999999999999</v>
      </c>
      <c r="G124" s="350">
        <v>0</v>
      </c>
      <c r="H124" s="350">
        <f>F124*G124</f>
        <v>0</v>
      </c>
      <c r="I124" s="350"/>
      <c r="J124" s="350"/>
      <c r="K124" s="350"/>
      <c r="L124" s="350"/>
      <c r="M124" s="350">
        <f>H124+J124+L124</f>
        <v>0</v>
      </c>
    </row>
    <row r="125" spans="1:256" s="48" customFormat="1" ht="13.5" x14ac:dyDescent="0.2">
      <c r="A125" s="49"/>
      <c r="B125" s="433"/>
      <c r="C125" s="58" t="s">
        <v>118</v>
      </c>
      <c r="D125" s="59" t="s">
        <v>67</v>
      </c>
      <c r="E125" s="119">
        <v>2.5000000000000001E-2</v>
      </c>
      <c r="F125" s="209">
        <f>F119*E125</f>
        <v>8.6500000000000007E-2</v>
      </c>
      <c r="G125" s="350">
        <v>0</v>
      </c>
      <c r="H125" s="350">
        <f>F125*G125</f>
        <v>0</v>
      </c>
      <c r="I125" s="350"/>
      <c r="J125" s="350"/>
      <c r="K125" s="350"/>
      <c r="L125" s="350"/>
      <c r="M125" s="350">
        <f>H125+J125+L125</f>
        <v>0</v>
      </c>
    </row>
    <row r="126" spans="1:256" s="48" customFormat="1" ht="13.5" x14ac:dyDescent="0.2">
      <c r="A126" s="54"/>
      <c r="B126" s="434"/>
      <c r="C126" s="61" t="s">
        <v>51</v>
      </c>
      <c r="D126" s="54" t="s">
        <v>4</v>
      </c>
      <c r="E126" s="210">
        <v>7.0000000000000001E-3</v>
      </c>
      <c r="F126" s="201">
        <f>F119*E126</f>
        <v>2.4220000000000002E-2</v>
      </c>
      <c r="G126" s="357">
        <v>0</v>
      </c>
      <c r="H126" s="357">
        <f>F126*G126</f>
        <v>0</v>
      </c>
      <c r="I126" s="357"/>
      <c r="J126" s="357"/>
      <c r="K126" s="357"/>
      <c r="L126" s="357"/>
      <c r="M126" s="357">
        <f>H126+J126+L126</f>
        <v>0</v>
      </c>
    </row>
    <row r="127" spans="1:256" s="115" customFormat="1" ht="27" x14ac:dyDescent="0.2">
      <c r="A127" s="102">
        <v>7</v>
      </c>
      <c r="B127" s="436" t="s">
        <v>119</v>
      </c>
      <c r="C127" s="171" t="s">
        <v>120</v>
      </c>
      <c r="D127" s="102" t="s">
        <v>54</v>
      </c>
      <c r="E127" s="221"/>
      <c r="F127" s="258">
        <v>6.16</v>
      </c>
      <c r="G127" s="327"/>
      <c r="H127" s="327"/>
      <c r="I127" s="327"/>
      <c r="J127" s="327"/>
      <c r="K127" s="327"/>
      <c r="L127" s="327"/>
      <c r="M127" s="327"/>
    </row>
    <row r="128" spans="1:256" s="115" customFormat="1" ht="13.5" x14ac:dyDescent="0.2">
      <c r="A128" s="105"/>
      <c r="B128" s="437"/>
      <c r="C128" s="106" t="s">
        <v>42</v>
      </c>
      <c r="D128" s="105" t="s">
        <v>39</v>
      </c>
      <c r="E128" s="222">
        <v>2.72</v>
      </c>
      <c r="F128" s="209">
        <f>F127*E128</f>
        <v>16.755200000000002</v>
      </c>
      <c r="G128" s="330"/>
      <c r="H128" s="330"/>
      <c r="I128" s="330">
        <v>0</v>
      </c>
      <c r="J128" s="330">
        <f>F128*I128</f>
        <v>0</v>
      </c>
      <c r="K128" s="330"/>
      <c r="L128" s="330"/>
      <c r="M128" s="330">
        <f>H128+J128+L128</f>
        <v>0</v>
      </c>
    </row>
    <row r="129" spans="1:13" s="115" customFormat="1" ht="13.5" x14ac:dyDescent="0.2">
      <c r="A129" s="105"/>
      <c r="B129" s="437"/>
      <c r="C129" s="109" t="s">
        <v>48</v>
      </c>
      <c r="D129" s="49" t="s">
        <v>4</v>
      </c>
      <c r="E129" s="222">
        <v>0.67</v>
      </c>
      <c r="F129" s="209">
        <f>F127*E129</f>
        <v>4.1272000000000002</v>
      </c>
      <c r="G129" s="330"/>
      <c r="H129" s="330"/>
      <c r="I129" s="330"/>
      <c r="J129" s="330"/>
      <c r="K129" s="330">
        <v>0</v>
      </c>
      <c r="L129" s="330">
        <f>F129*K129</f>
        <v>0</v>
      </c>
      <c r="M129" s="330">
        <f>H129+J129+L129</f>
        <v>0</v>
      </c>
    </row>
    <row r="130" spans="1:13" s="115" customFormat="1" ht="13.5" x14ac:dyDescent="0.2">
      <c r="A130" s="105"/>
      <c r="B130" s="437"/>
      <c r="C130" s="106" t="s">
        <v>49</v>
      </c>
      <c r="D130" s="105"/>
      <c r="E130" s="222"/>
      <c r="F130" s="209"/>
      <c r="G130" s="330"/>
      <c r="H130" s="330"/>
      <c r="I130" s="330"/>
      <c r="J130" s="330"/>
      <c r="K130" s="330"/>
      <c r="L130" s="330"/>
      <c r="M130" s="330"/>
    </row>
    <row r="131" spans="1:13" s="115" customFormat="1" ht="13.5" x14ac:dyDescent="0.2">
      <c r="A131" s="105"/>
      <c r="B131" s="437"/>
      <c r="C131" s="106" t="s">
        <v>121</v>
      </c>
      <c r="D131" s="105" t="s">
        <v>54</v>
      </c>
      <c r="E131" s="222">
        <v>1</v>
      </c>
      <c r="F131" s="209">
        <f>F127*E131</f>
        <v>6.16</v>
      </c>
      <c r="G131" s="330">
        <v>0</v>
      </c>
      <c r="H131" s="330">
        <f>F131*G131</f>
        <v>0</v>
      </c>
      <c r="I131" s="330"/>
      <c r="J131" s="330"/>
      <c r="K131" s="330"/>
      <c r="L131" s="330"/>
      <c r="M131" s="330">
        <f>H131+J131+L131</f>
        <v>0</v>
      </c>
    </row>
    <row r="132" spans="1:13" s="115" customFormat="1" ht="13.5" x14ac:dyDescent="0.2">
      <c r="A132" s="105"/>
      <c r="B132" s="437"/>
      <c r="C132" s="106" t="s">
        <v>51</v>
      </c>
      <c r="D132" s="54" t="s">
        <v>4</v>
      </c>
      <c r="E132" s="222">
        <v>0.65600000000000003</v>
      </c>
      <c r="F132" s="209">
        <f>F127*E132</f>
        <v>4.0409600000000001</v>
      </c>
      <c r="G132" s="330">
        <v>0</v>
      </c>
      <c r="H132" s="330">
        <f>F132*G132</f>
        <v>0</v>
      </c>
      <c r="I132" s="330"/>
      <c r="J132" s="330"/>
      <c r="K132" s="330"/>
      <c r="L132" s="330"/>
      <c r="M132" s="330">
        <f>H132+J132+L132</f>
        <v>0</v>
      </c>
    </row>
    <row r="133" spans="1:13" s="115" customFormat="1" ht="27" customHeight="1" x14ac:dyDescent="0.2">
      <c r="A133" s="102">
        <v>8</v>
      </c>
      <c r="B133" s="436" t="s">
        <v>119</v>
      </c>
      <c r="C133" s="171" t="s">
        <v>122</v>
      </c>
      <c r="D133" s="102" t="s">
        <v>54</v>
      </c>
      <c r="E133" s="221"/>
      <c r="F133" s="258">
        <v>8.36</v>
      </c>
      <c r="G133" s="327"/>
      <c r="H133" s="327"/>
      <c r="I133" s="327"/>
      <c r="J133" s="327"/>
      <c r="K133" s="327"/>
      <c r="L133" s="327"/>
      <c r="M133" s="327"/>
    </row>
    <row r="134" spans="1:13" s="115" customFormat="1" ht="13.5" x14ac:dyDescent="0.2">
      <c r="A134" s="105"/>
      <c r="B134" s="437"/>
      <c r="C134" s="106" t="s">
        <v>42</v>
      </c>
      <c r="D134" s="105" t="s">
        <v>39</v>
      </c>
      <c r="E134" s="222">
        <v>2.72</v>
      </c>
      <c r="F134" s="209">
        <f>F133*E134</f>
        <v>22.7392</v>
      </c>
      <c r="G134" s="330"/>
      <c r="H134" s="330"/>
      <c r="I134" s="330">
        <v>0</v>
      </c>
      <c r="J134" s="330">
        <f>F134*I134</f>
        <v>0</v>
      </c>
      <c r="K134" s="330"/>
      <c r="L134" s="330"/>
      <c r="M134" s="330">
        <f>H134+J134+L134</f>
        <v>0</v>
      </c>
    </row>
    <row r="135" spans="1:13" s="115" customFormat="1" ht="13.5" x14ac:dyDescent="0.2">
      <c r="A135" s="105"/>
      <c r="B135" s="437"/>
      <c r="C135" s="109" t="s">
        <v>48</v>
      </c>
      <c r="D135" s="49" t="s">
        <v>4</v>
      </c>
      <c r="E135" s="222">
        <v>0.65</v>
      </c>
      <c r="F135" s="209">
        <f>F133*E135</f>
        <v>5.4340000000000002</v>
      </c>
      <c r="G135" s="330"/>
      <c r="H135" s="330"/>
      <c r="I135" s="330"/>
      <c r="J135" s="330"/>
      <c r="K135" s="330">
        <v>0</v>
      </c>
      <c r="L135" s="330">
        <f>F135*K135</f>
        <v>0</v>
      </c>
      <c r="M135" s="330">
        <f>H135+J135+L135</f>
        <v>0</v>
      </c>
    </row>
    <row r="136" spans="1:13" s="115" customFormat="1" ht="13.5" x14ac:dyDescent="0.2">
      <c r="A136" s="105"/>
      <c r="B136" s="437"/>
      <c r="C136" s="106" t="s">
        <v>49</v>
      </c>
      <c r="D136" s="105"/>
      <c r="E136" s="222"/>
      <c r="F136" s="209"/>
      <c r="G136" s="330"/>
      <c r="H136" s="330"/>
      <c r="I136" s="330"/>
      <c r="J136" s="330"/>
      <c r="K136" s="330"/>
      <c r="L136" s="330"/>
      <c r="M136" s="330"/>
    </row>
    <row r="137" spans="1:13" s="115" customFormat="1" ht="13.5" x14ac:dyDescent="0.2">
      <c r="A137" s="105"/>
      <c r="B137" s="437"/>
      <c r="C137" s="106" t="s">
        <v>123</v>
      </c>
      <c r="D137" s="105" t="s">
        <v>54</v>
      </c>
      <c r="E137" s="222">
        <v>1</v>
      </c>
      <c r="F137" s="209">
        <f>F133*E137</f>
        <v>8.36</v>
      </c>
      <c r="G137" s="330">
        <v>0</v>
      </c>
      <c r="H137" s="330">
        <f>F137*G137</f>
        <v>0</v>
      </c>
      <c r="I137" s="330"/>
      <c r="J137" s="330"/>
      <c r="K137" s="330"/>
      <c r="L137" s="330"/>
      <c r="M137" s="330">
        <f>H137+J137+L137</f>
        <v>0</v>
      </c>
    </row>
    <row r="138" spans="1:13" s="115" customFormat="1" ht="13.5" x14ac:dyDescent="0.2">
      <c r="A138" s="105"/>
      <c r="B138" s="437"/>
      <c r="C138" s="106" t="s">
        <v>51</v>
      </c>
      <c r="D138" s="54" t="s">
        <v>4</v>
      </c>
      <c r="E138" s="222">
        <v>0.65600000000000003</v>
      </c>
      <c r="F138" s="209">
        <f>F133*E138</f>
        <v>5.4841600000000001</v>
      </c>
      <c r="G138" s="330">
        <v>0</v>
      </c>
      <c r="H138" s="330">
        <f>F138*G138</f>
        <v>0</v>
      </c>
      <c r="I138" s="330"/>
      <c r="J138" s="330"/>
      <c r="K138" s="330"/>
      <c r="L138" s="330"/>
      <c r="M138" s="330">
        <f>H138+J138+L138</f>
        <v>0</v>
      </c>
    </row>
    <row r="139" spans="1:13" s="115" customFormat="1" ht="13.5" x14ac:dyDescent="0.2">
      <c r="A139" s="102">
        <v>9</v>
      </c>
      <c r="B139" s="447" t="s">
        <v>124</v>
      </c>
      <c r="C139" s="171" t="s">
        <v>125</v>
      </c>
      <c r="D139" s="102" t="s">
        <v>100</v>
      </c>
      <c r="E139" s="221"/>
      <c r="F139" s="243">
        <v>7.5</v>
      </c>
      <c r="G139" s="327"/>
      <c r="H139" s="327"/>
      <c r="I139" s="327"/>
      <c r="J139" s="327"/>
      <c r="K139" s="327"/>
      <c r="L139" s="327"/>
      <c r="M139" s="327"/>
    </row>
    <row r="140" spans="1:13" s="115" customFormat="1" ht="13.5" x14ac:dyDescent="0.2">
      <c r="A140" s="105"/>
      <c r="B140" s="448"/>
      <c r="C140" s="106" t="s">
        <v>42</v>
      </c>
      <c r="D140" s="105" t="s">
        <v>100</v>
      </c>
      <c r="E140" s="222">
        <v>1</v>
      </c>
      <c r="F140" s="209">
        <f>F139*E140</f>
        <v>7.5</v>
      </c>
      <c r="G140" s="330"/>
      <c r="H140" s="330"/>
      <c r="I140" s="330">
        <v>0</v>
      </c>
      <c r="J140" s="330">
        <f>F140*I140</f>
        <v>0</v>
      </c>
      <c r="K140" s="330"/>
      <c r="L140" s="330"/>
      <c r="M140" s="330">
        <f>H140+J140+L140</f>
        <v>0</v>
      </c>
    </row>
    <row r="141" spans="1:13" s="115" customFormat="1" ht="13.5" x14ac:dyDescent="0.2">
      <c r="A141" s="105"/>
      <c r="B141" s="448"/>
      <c r="C141" s="106" t="s">
        <v>49</v>
      </c>
      <c r="D141" s="105"/>
      <c r="E141" s="222"/>
      <c r="F141" s="209"/>
      <c r="G141" s="330"/>
      <c r="H141" s="330"/>
      <c r="I141" s="330"/>
      <c r="J141" s="330"/>
      <c r="K141" s="330"/>
      <c r="L141" s="330"/>
      <c r="M141" s="330"/>
    </row>
    <row r="142" spans="1:13" s="115" customFormat="1" ht="13.5" x14ac:dyDescent="0.2">
      <c r="A142" s="105"/>
      <c r="B142" s="448"/>
      <c r="C142" s="106" t="s">
        <v>126</v>
      </c>
      <c r="D142" s="107" t="s">
        <v>100</v>
      </c>
      <c r="E142" s="222">
        <v>1</v>
      </c>
      <c r="F142" s="209">
        <f>F139*E142</f>
        <v>7.5</v>
      </c>
      <c r="G142" s="330">
        <v>0</v>
      </c>
      <c r="H142" s="330">
        <f>F142*G142</f>
        <v>0</v>
      </c>
      <c r="I142" s="330"/>
      <c r="J142" s="330"/>
      <c r="K142" s="330"/>
      <c r="L142" s="330"/>
      <c r="M142" s="330">
        <f>H142+J142+L142</f>
        <v>0</v>
      </c>
    </row>
    <row r="143" spans="1:13" s="104" customFormat="1" ht="13.5" x14ac:dyDescent="0.2">
      <c r="A143" s="175"/>
      <c r="B143" s="116"/>
      <c r="C143" s="177" t="s">
        <v>127</v>
      </c>
      <c r="D143" s="113"/>
      <c r="E143" s="224"/>
      <c r="F143" s="245"/>
      <c r="G143" s="332"/>
      <c r="H143" s="332"/>
      <c r="I143" s="332"/>
      <c r="J143" s="332"/>
      <c r="K143" s="332"/>
      <c r="L143" s="332"/>
      <c r="M143" s="332"/>
    </row>
    <row r="144" spans="1:13" s="48" customFormat="1" ht="13.5" x14ac:dyDescent="0.2">
      <c r="A144" s="46">
        <v>1</v>
      </c>
      <c r="B144" s="432" t="s">
        <v>128</v>
      </c>
      <c r="C144" s="176" t="s">
        <v>129</v>
      </c>
      <c r="D144" s="46" t="s">
        <v>37</v>
      </c>
      <c r="E144" s="225"/>
      <c r="F144" s="243">
        <v>3.56</v>
      </c>
      <c r="G144" s="327"/>
      <c r="H144" s="327"/>
      <c r="I144" s="327"/>
      <c r="J144" s="327"/>
      <c r="K144" s="327"/>
      <c r="L144" s="327"/>
      <c r="M144" s="327"/>
    </row>
    <row r="145" spans="1:13" s="48" customFormat="1" ht="13.5" x14ac:dyDescent="0.2">
      <c r="A145" s="49"/>
      <c r="B145" s="433"/>
      <c r="C145" s="117" t="s">
        <v>42</v>
      </c>
      <c r="D145" s="49" t="s">
        <v>39</v>
      </c>
      <c r="E145" s="226">
        <v>23.8</v>
      </c>
      <c r="F145" s="209">
        <f>F144*E145</f>
        <v>84.728000000000009</v>
      </c>
      <c r="G145" s="330"/>
      <c r="H145" s="330"/>
      <c r="I145" s="330">
        <v>0</v>
      </c>
      <c r="J145" s="330">
        <f>F145*I145</f>
        <v>0</v>
      </c>
      <c r="K145" s="330"/>
      <c r="L145" s="330"/>
      <c r="M145" s="330">
        <f>H145+J145+L145</f>
        <v>0</v>
      </c>
    </row>
    <row r="146" spans="1:13" s="48" customFormat="1" ht="13.5" x14ac:dyDescent="0.2">
      <c r="A146" s="49"/>
      <c r="B146" s="433"/>
      <c r="C146" s="117" t="s">
        <v>48</v>
      </c>
      <c r="D146" s="49" t="s">
        <v>4</v>
      </c>
      <c r="E146" s="226">
        <v>2.1</v>
      </c>
      <c r="F146" s="209">
        <f>F144*E146</f>
        <v>7.4760000000000009</v>
      </c>
      <c r="G146" s="330"/>
      <c r="H146" s="330"/>
      <c r="I146" s="330"/>
      <c r="J146" s="330"/>
      <c r="K146" s="330">
        <v>0</v>
      </c>
      <c r="L146" s="330">
        <f>F146*K146</f>
        <v>0</v>
      </c>
      <c r="M146" s="330">
        <f>H146+J146+L146</f>
        <v>0</v>
      </c>
    </row>
    <row r="147" spans="1:13" s="48" customFormat="1" ht="13.5" x14ac:dyDescent="0.2">
      <c r="A147" s="49"/>
      <c r="B147" s="433"/>
      <c r="C147" s="118" t="s">
        <v>49</v>
      </c>
      <c r="D147" s="49"/>
      <c r="E147" s="226"/>
      <c r="F147" s="209"/>
      <c r="G147" s="330"/>
      <c r="H147" s="330"/>
      <c r="I147" s="330"/>
      <c r="J147" s="330"/>
      <c r="K147" s="330"/>
      <c r="L147" s="330"/>
      <c r="M147" s="330"/>
    </row>
    <row r="148" spans="1:13" s="48" customFormat="1" ht="13.5" x14ac:dyDescent="0.2">
      <c r="A148" s="49"/>
      <c r="B148" s="433"/>
      <c r="C148" s="117" t="s">
        <v>64</v>
      </c>
      <c r="D148" s="49" t="s">
        <v>37</v>
      </c>
      <c r="E148" s="226">
        <v>0.22</v>
      </c>
      <c r="F148" s="209">
        <f>F144*E148</f>
        <v>0.78320000000000001</v>
      </c>
      <c r="G148" s="330">
        <v>0</v>
      </c>
      <c r="H148" s="330">
        <f t="shared" ref="H148:H154" si="7">F148*G148</f>
        <v>0</v>
      </c>
      <c r="I148" s="330"/>
      <c r="J148" s="330"/>
      <c r="K148" s="330"/>
      <c r="L148" s="330"/>
      <c r="M148" s="330">
        <f t="shared" ref="M148:M154" si="8">H148+J148+L148</f>
        <v>0</v>
      </c>
    </row>
    <row r="149" spans="1:13" s="48" customFormat="1" ht="13.5" x14ac:dyDescent="0.2">
      <c r="A149" s="49"/>
      <c r="B149" s="433"/>
      <c r="C149" s="117" t="s">
        <v>130</v>
      </c>
      <c r="D149" s="49" t="s">
        <v>37</v>
      </c>
      <c r="E149" s="226">
        <v>0.83</v>
      </c>
      <c r="F149" s="209">
        <f>F144*E149</f>
        <v>2.9548000000000001</v>
      </c>
      <c r="G149" s="330">
        <v>0</v>
      </c>
      <c r="H149" s="330">
        <f t="shared" si="7"/>
        <v>0</v>
      </c>
      <c r="I149" s="330"/>
      <c r="J149" s="330"/>
      <c r="K149" s="330"/>
      <c r="L149" s="330"/>
      <c r="M149" s="330">
        <f t="shared" si="8"/>
        <v>0</v>
      </c>
    </row>
    <row r="150" spans="1:13" s="48" customFormat="1" ht="13.5" x14ac:dyDescent="0.2">
      <c r="A150" s="49"/>
      <c r="B150" s="433"/>
      <c r="C150" s="117" t="s">
        <v>131</v>
      </c>
      <c r="D150" s="49" t="s">
        <v>67</v>
      </c>
      <c r="E150" s="226">
        <v>7.2</v>
      </c>
      <c r="F150" s="209">
        <f>F144*E150</f>
        <v>25.632000000000001</v>
      </c>
      <c r="G150" s="330">
        <v>0</v>
      </c>
      <c r="H150" s="330">
        <f t="shared" si="7"/>
        <v>0</v>
      </c>
      <c r="I150" s="330"/>
      <c r="J150" s="330"/>
      <c r="K150" s="330"/>
      <c r="L150" s="330"/>
      <c r="M150" s="330">
        <f t="shared" si="8"/>
        <v>0</v>
      </c>
    </row>
    <row r="151" spans="1:13" s="48" customFormat="1" ht="13.5" x14ac:dyDescent="0.2">
      <c r="A151" s="49"/>
      <c r="B151" s="433"/>
      <c r="C151" s="117" t="s">
        <v>83</v>
      </c>
      <c r="D151" s="49" t="s">
        <v>67</v>
      </c>
      <c r="E151" s="226">
        <v>1.96</v>
      </c>
      <c r="F151" s="209">
        <f>F144*E151</f>
        <v>6.9775999999999998</v>
      </c>
      <c r="G151" s="330">
        <v>0</v>
      </c>
      <c r="H151" s="330">
        <f t="shared" si="7"/>
        <v>0</v>
      </c>
      <c r="I151" s="330"/>
      <c r="J151" s="330"/>
      <c r="K151" s="330"/>
      <c r="L151" s="330"/>
      <c r="M151" s="330">
        <f t="shared" si="8"/>
        <v>0</v>
      </c>
    </row>
    <row r="152" spans="1:13" s="48" customFormat="1" ht="13.5" x14ac:dyDescent="0.2">
      <c r="A152" s="49"/>
      <c r="B152" s="433"/>
      <c r="C152" s="117" t="s">
        <v>88</v>
      </c>
      <c r="D152" s="49" t="s">
        <v>54</v>
      </c>
      <c r="E152" s="226">
        <v>3.38</v>
      </c>
      <c r="F152" s="209">
        <f>F144*E152</f>
        <v>12.0328</v>
      </c>
      <c r="G152" s="330">
        <v>0</v>
      </c>
      <c r="H152" s="330">
        <f t="shared" si="7"/>
        <v>0</v>
      </c>
      <c r="I152" s="330"/>
      <c r="J152" s="330"/>
      <c r="K152" s="330"/>
      <c r="L152" s="330"/>
      <c r="M152" s="330">
        <f t="shared" si="8"/>
        <v>0</v>
      </c>
    </row>
    <row r="153" spans="1:13" s="48" customFormat="1" ht="13.5" x14ac:dyDescent="0.2">
      <c r="A153" s="49"/>
      <c r="B153" s="433"/>
      <c r="C153" s="117" t="s">
        <v>132</v>
      </c>
      <c r="D153" s="49" t="s">
        <v>67</v>
      </c>
      <c r="E153" s="226">
        <v>4.38</v>
      </c>
      <c r="F153" s="209">
        <f>F144*E153</f>
        <v>15.5928</v>
      </c>
      <c r="G153" s="330">
        <v>0</v>
      </c>
      <c r="H153" s="330">
        <f t="shared" si="7"/>
        <v>0</v>
      </c>
      <c r="I153" s="330"/>
      <c r="J153" s="330"/>
      <c r="K153" s="330"/>
      <c r="L153" s="330"/>
      <c r="M153" s="330">
        <f t="shared" si="8"/>
        <v>0</v>
      </c>
    </row>
    <row r="154" spans="1:13" s="48" customFormat="1" ht="13.5" x14ac:dyDescent="0.2">
      <c r="A154" s="49"/>
      <c r="B154" s="433"/>
      <c r="C154" s="117" t="s">
        <v>51</v>
      </c>
      <c r="D154" s="54" t="s">
        <v>4</v>
      </c>
      <c r="E154" s="226">
        <v>3.44</v>
      </c>
      <c r="F154" s="209">
        <f>F144*E154</f>
        <v>12.2464</v>
      </c>
      <c r="G154" s="330">
        <v>0</v>
      </c>
      <c r="H154" s="330">
        <f t="shared" si="7"/>
        <v>0</v>
      </c>
      <c r="I154" s="330"/>
      <c r="J154" s="330"/>
      <c r="K154" s="330"/>
      <c r="L154" s="330"/>
      <c r="M154" s="330">
        <f t="shared" si="8"/>
        <v>0</v>
      </c>
    </row>
    <row r="155" spans="1:13" s="48" customFormat="1" ht="13.5" x14ac:dyDescent="0.2">
      <c r="A155" s="46">
        <v>2</v>
      </c>
      <c r="B155" s="432" t="s">
        <v>133</v>
      </c>
      <c r="C155" s="167" t="s">
        <v>134</v>
      </c>
      <c r="D155" s="46" t="s">
        <v>37</v>
      </c>
      <c r="E155" s="208"/>
      <c r="F155" s="243">
        <f>F144</f>
        <v>3.56</v>
      </c>
      <c r="G155" s="327"/>
      <c r="H155" s="327"/>
      <c r="I155" s="327"/>
      <c r="J155" s="327"/>
      <c r="K155" s="327"/>
      <c r="L155" s="327"/>
      <c r="M155" s="327"/>
    </row>
    <row r="156" spans="1:13" s="48" customFormat="1" ht="13.5" x14ac:dyDescent="0.2">
      <c r="A156" s="49"/>
      <c r="B156" s="433"/>
      <c r="C156" s="95" t="s">
        <v>42</v>
      </c>
      <c r="D156" s="49" t="s">
        <v>39</v>
      </c>
      <c r="E156" s="219">
        <v>0.87</v>
      </c>
      <c r="F156" s="209">
        <f>F155*E156</f>
        <v>3.0972</v>
      </c>
      <c r="G156" s="330"/>
      <c r="H156" s="330"/>
      <c r="I156" s="330">
        <v>0</v>
      </c>
      <c r="J156" s="330">
        <f>F156*I156</f>
        <v>0</v>
      </c>
      <c r="K156" s="330"/>
      <c r="L156" s="330"/>
      <c r="M156" s="330">
        <f>H156+J156+L156</f>
        <v>0</v>
      </c>
    </row>
    <row r="157" spans="1:13" s="48" customFormat="1" ht="13.5" x14ac:dyDescent="0.2">
      <c r="A157" s="49"/>
      <c r="B157" s="433"/>
      <c r="C157" s="95" t="s">
        <v>48</v>
      </c>
      <c r="D157" s="49" t="s">
        <v>4</v>
      </c>
      <c r="E157" s="219">
        <v>0.13</v>
      </c>
      <c r="F157" s="209">
        <f>F155*E157</f>
        <v>0.46280000000000004</v>
      </c>
      <c r="G157" s="330"/>
      <c r="H157" s="330"/>
      <c r="I157" s="330"/>
      <c r="J157" s="330"/>
      <c r="K157" s="330">
        <v>0</v>
      </c>
      <c r="L157" s="330">
        <f>F157*K157</f>
        <v>0</v>
      </c>
      <c r="M157" s="330">
        <f>H157+J157+L157</f>
        <v>0</v>
      </c>
    </row>
    <row r="158" spans="1:13" s="48" customFormat="1" ht="13.5" x14ac:dyDescent="0.2">
      <c r="A158" s="49"/>
      <c r="B158" s="433"/>
      <c r="C158" s="106" t="s">
        <v>49</v>
      </c>
      <c r="D158" s="49"/>
      <c r="E158" s="219"/>
      <c r="F158" s="209"/>
      <c r="G158" s="330"/>
      <c r="H158" s="330"/>
      <c r="I158" s="330"/>
      <c r="J158" s="330"/>
      <c r="K158" s="330"/>
      <c r="L158" s="330"/>
      <c r="M158" s="330"/>
    </row>
    <row r="159" spans="1:13" s="48" customFormat="1" ht="13.5" x14ac:dyDescent="0.2">
      <c r="A159" s="49"/>
      <c r="B159" s="433"/>
      <c r="C159" s="95" t="s">
        <v>135</v>
      </c>
      <c r="D159" s="49" t="s">
        <v>67</v>
      </c>
      <c r="E159" s="219">
        <v>7.2</v>
      </c>
      <c r="F159" s="209">
        <f>F155*E159</f>
        <v>25.632000000000001</v>
      </c>
      <c r="G159" s="358">
        <v>0</v>
      </c>
      <c r="H159" s="330">
        <f>F159*G159</f>
        <v>0</v>
      </c>
      <c r="I159" s="330"/>
      <c r="J159" s="330"/>
      <c r="K159" s="330"/>
      <c r="L159" s="330"/>
      <c r="M159" s="330">
        <f>H159+J159+L159</f>
        <v>0</v>
      </c>
    </row>
    <row r="160" spans="1:13" s="48" customFormat="1" ht="13.5" x14ac:dyDescent="0.2">
      <c r="A160" s="49"/>
      <c r="B160" s="433"/>
      <c r="C160" s="95" t="s">
        <v>136</v>
      </c>
      <c r="D160" s="49" t="s">
        <v>67</v>
      </c>
      <c r="E160" s="219">
        <v>1.79</v>
      </c>
      <c r="F160" s="209">
        <f>F155*E160</f>
        <v>6.3723999999999998</v>
      </c>
      <c r="G160" s="358">
        <v>0</v>
      </c>
      <c r="H160" s="330">
        <f>F160*G160</f>
        <v>0</v>
      </c>
      <c r="I160" s="330"/>
      <c r="J160" s="330"/>
      <c r="K160" s="330"/>
      <c r="L160" s="330"/>
      <c r="M160" s="330">
        <f>H160+J160+L160</f>
        <v>0</v>
      </c>
    </row>
    <row r="161" spans="1:13" s="48" customFormat="1" ht="13.5" x14ac:dyDescent="0.2">
      <c r="A161" s="49"/>
      <c r="B161" s="433"/>
      <c r="C161" s="95" t="s">
        <v>137</v>
      </c>
      <c r="D161" s="49" t="s">
        <v>67</v>
      </c>
      <c r="E161" s="219">
        <v>1.07</v>
      </c>
      <c r="F161" s="209">
        <f>F155*E161</f>
        <v>3.8092000000000001</v>
      </c>
      <c r="G161" s="358">
        <v>0</v>
      </c>
      <c r="H161" s="330">
        <f>F161*G161</f>
        <v>0</v>
      </c>
      <c r="I161" s="330"/>
      <c r="J161" s="330"/>
      <c r="K161" s="330"/>
      <c r="L161" s="330"/>
      <c r="M161" s="330">
        <f>H161+J161+L161</f>
        <v>0</v>
      </c>
    </row>
    <row r="162" spans="1:13" s="48" customFormat="1" ht="13.5" x14ac:dyDescent="0.2">
      <c r="A162" s="54"/>
      <c r="B162" s="434"/>
      <c r="C162" s="99" t="s">
        <v>51</v>
      </c>
      <c r="D162" s="54" t="s">
        <v>4</v>
      </c>
      <c r="E162" s="220">
        <v>0.1</v>
      </c>
      <c r="F162" s="201">
        <f>F155*E162</f>
        <v>0.35600000000000004</v>
      </c>
      <c r="G162" s="328">
        <v>0</v>
      </c>
      <c r="H162" s="328">
        <f>F162*G162</f>
        <v>0</v>
      </c>
      <c r="I162" s="328"/>
      <c r="J162" s="328"/>
      <c r="K162" s="328"/>
      <c r="L162" s="328"/>
      <c r="M162" s="328">
        <f>H162+J162+L162</f>
        <v>0</v>
      </c>
    </row>
    <row r="163" spans="1:13" s="48" customFormat="1" ht="13.5" x14ac:dyDescent="0.2">
      <c r="A163" s="49">
        <v>3</v>
      </c>
      <c r="B163" s="435" t="s">
        <v>138</v>
      </c>
      <c r="C163" s="178" t="s">
        <v>139</v>
      </c>
      <c r="D163" s="46" t="s">
        <v>54</v>
      </c>
      <c r="E163" s="219"/>
      <c r="F163" s="251">
        <v>58.3</v>
      </c>
      <c r="G163" s="350"/>
      <c r="H163" s="350"/>
      <c r="I163" s="350"/>
      <c r="J163" s="350"/>
      <c r="K163" s="350"/>
      <c r="L163" s="350"/>
      <c r="M163" s="350"/>
    </row>
    <row r="164" spans="1:13" s="48" customFormat="1" ht="13.5" x14ac:dyDescent="0.2">
      <c r="A164" s="49"/>
      <c r="B164" s="433"/>
      <c r="C164" s="58" t="s">
        <v>42</v>
      </c>
      <c r="D164" s="59" t="s">
        <v>39</v>
      </c>
      <c r="E164" s="119">
        <v>0.24199999999999999</v>
      </c>
      <c r="F164" s="209">
        <f>F163*E164</f>
        <v>14.108599999999999</v>
      </c>
      <c r="G164" s="350"/>
      <c r="H164" s="350"/>
      <c r="I164" s="330">
        <v>0</v>
      </c>
      <c r="J164" s="350">
        <f>F164*I164</f>
        <v>0</v>
      </c>
      <c r="K164" s="350"/>
      <c r="L164" s="350"/>
      <c r="M164" s="350">
        <f>H164+J164+L164</f>
        <v>0</v>
      </c>
    </row>
    <row r="165" spans="1:13" s="48" customFormat="1" ht="13.5" x14ac:dyDescent="0.2">
      <c r="A165" s="49"/>
      <c r="B165" s="433"/>
      <c r="C165" s="58" t="s">
        <v>48</v>
      </c>
      <c r="D165" s="49" t="s">
        <v>4</v>
      </c>
      <c r="E165" s="119">
        <v>4.2999999999999997E-2</v>
      </c>
      <c r="F165" s="209">
        <f>F163*E165</f>
        <v>2.5068999999999995</v>
      </c>
      <c r="G165" s="350"/>
      <c r="H165" s="350"/>
      <c r="I165" s="350"/>
      <c r="J165" s="350"/>
      <c r="K165" s="350">
        <v>0</v>
      </c>
      <c r="L165" s="350">
        <f>F165*K165</f>
        <v>0</v>
      </c>
      <c r="M165" s="350">
        <f>H165+J165+L165</f>
        <v>0</v>
      </c>
    </row>
    <row r="166" spans="1:13" s="48" customFormat="1" ht="13.5" x14ac:dyDescent="0.2">
      <c r="A166" s="49"/>
      <c r="B166" s="433"/>
      <c r="C166" s="106" t="s">
        <v>49</v>
      </c>
      <c r="D166" s="59"/>
      <c r="E166" s="119"/>
      <c r="F166" s="209"/>
      <c r="G166" s="350"/>
      <c r="H166" s="350"/>
      <c r="I166" s="350"/>
      <c r="J166" s="350"/>
      <c r="K166" s="350"/>
      <c r="L166" s="350"/>
      <c r="M166" s="350"/>
    </row>
    <row r="167" spans="1:13" s="48" customFormat="1" ht="13.5" x14ac:dyDescent="0.2">
      <c r="A167" s="49"/>
      <c r="B167" s="433"/>
      <c r="C167" s="58" t="s">
        <v>140</v>
      </c>
      <c r="D167" s="59" t="s">
        <v>37</v>
      </c>
      <c r="E167" s="119">
        <v>2.1000000000000001E-2</v>
      </c>
      <c r="F167" s="209">
        <f>F163*E167</f>
        <v>1.2242999999999999</v>
      </c>
      <c r="G167" s="330">
        <v>0</v>
      </c>
      <c r="H167" s="350">
        <f>F167*G167</f>
        <v>0</v>
      </c>
      <c r="I167" s="350"/>
      <c r="J167" s="350"/>
      <c r="K167" s="350"/>
      <c r="L167" s="350"/>
      <c r="M167" s="350">
        <f>H167+J167+L167</f>
        <v>0</v>
      </c>
    </row>
    <row r="168" spans="1:13" s="48" customFormat="1" ht="13.5" x14ac:dyDescent="0.2">
      <c r="A168" s="49"/>
      <c r="B168" s="433"/>
      <c r="C168" s="58" t="s">
        <v>71</v>
      </c>
      <c r="D168" s="59" t="s">
        <v>67</v>
      </c>
      <c r="E168" s="119">
        <v>0.112</v>
      </c>
      <c r="F168" s="209">
        <f>F163*E168</f>
        <v>6.5295999999999994</v>
      </c>
      <c r="G168" s="350">
        <v>0</v>
      </c>
      <c r="H168" s="350">
        <f>F168*G168</f>
        <v>0</v>
      </c>
      <c r="I168" s="350"/>
      <c r="J168" s="350"/>
      <c r="K168" s="350"/>
      <c r="L168" s="350"/>
      <c r="M168" s="350">
        <f>H168+J168+L168</f>
        <v>0</v>
      </c>
    </row>
    <row r="169" spans="1:13" s="48" customFormat="1" ht="13.5" x14ac:dyDescent="0.2">
      <c r="A169" s="49"/>
      <c r="B169" s="434"/>
      <c r="C169" s="58" t="s">
        <v>51</v>
      </c>
      <c r="D169" s="54" t="s">
        <v>4</v>
      </c>
      <c r="E169" s="119">
        <v>4.8399999999999999E-2</v>
      </c>
      <c r="F169" s="209">
        <f>F163*E169</f>
        <v>2.8217199999999996</v>
      </c>
      <c r="G169" s="350">
        <v>0</v>
      </c>
      <c r="H169" s="350">
        <f>F169*G169</f>
        <v>0</v>
      </c>
      <c r="I169" s="350"/>
      <c r="J169" s="350"/>
      <c r="K169" s="350"/>
      <c r="L169" s="350"/>
      <c r="M169" s="350">
        <f>H169+J169+L169</f>
        <v>0</v>
      </c>
    </row>
    <row r="170" spans="1:13" s="48" customFormat="1" ht="13.5" x14ac:dyDescent="0.2">
      <c r="A170" s="46">
        <v>4</v>
      </c>
      <c r="B170" s="432" t="s">
        <v>141</v>
      </c>
      <c r="C170" s="167" t="s">
        <v>142</v>
      </c>
      <c r="D170" s="46" t="s">
        <v>54</v>
      </c>
      <c r="E170" s="208"/>
      <c r="F170" s="243">
        <f>F163</f>
        <v>58.3</v>
      </c>
      <c r="G170" s="327"/>
      <c r="H170" s="327"/>
      <c r="I170" s="327"/>
      <c r="J170" s="327"/>
      <c r="K170" s="327"/>
      <c r="L170" s="327"/>
      <c r="M170" s="327"/>
    </row>
    <row r="171" spans="1:13" s="48" customFormat="1" ht="13.5" x14ac:dyDescent="0.2">
      <c r="A171" s="49"/>
      <c r="B171" s="433"/>
      <c r="C171" s="95" t="s">
        <v>42</v>
      </c>
      <c r="D171" s="49" t="s">
        <v>39</v>
      </c>
      <c r="E171" s="219">
        <v>3.0300000000000001E-2</v>
      </c>
      <c r="F171" s="209">
        <f>F170*E171</f>
        <v>1.7664899999999999</v>
      </c>
      <c r="G171" s="330"/>
      <c r="H171" s="330"/>
      <c r="I171" s="330">
        <v>0</v>
      </c>
      <c r="J171" s="330">
        <f>F171*I171</f>
        <v>0</v>
      </c>
      <c r="K171" s="330"/>
      <c r="L171" s="330"/>
      <c r="M171" s="330">
        <f>H171+J171+L171</f>
        <v>0</v>
      </c>
    </row>
    <row r="172" spans="1:13" s="48" customFormat="1" ht="13.5" x14ac:dyDescent="0.2">
      <c r="A172" s="49"/>
      <c r="B172" s="433"/>
      <c r="C172" s="95" t="s">
        <v>48</v>
      </c>
      <c r="D172" s="49" t="s">
        <v>4</v>
      </c>
      <c r="E172" s="219">
        <v>4.1000000000000003E-3</v>
      </c>
      <c r="F172" s="209">
        <f>F170*E172</f>
        <v>0.23903000000000002</v>
      </c>
      <c r="G172" s="330"/>
      <c r="H172" s="330"/>
      <c r="I172" s="330"/>
      <c r="J172" s="330"/>
      <c r="K172" s="330">
        <v>0</v>
      </c>
      <c r="L172" s="330">
        <f>F172*K172</f>
        <v>0</v>
      </c>
      <c r="M172" s="330">
        <f>H172+J172+L172</f>
        <v>0</v>
      </c>
    </row>
    <row r="173" spans="1:13" s="48" customFormat="1" ht="13.5" x14ac:dyDescent="0.2">
      <c r="A173" s="49"/>
      <c r="B173" s="433"/>
      <c r="C173" s="106" t="s">
        <v>49</v>
      </c>
      <c r="D173" s="49"/>
      <c r="E173" s="219"/>
      <c r="F173" s="209"/>
      <c r="G173" s="330"/>
      <c r="H173" s="330"/>
      <c r="I173" s="330"/>
      <c r="J173" s="330"/>
      <c r="K173" s="330"/>
      <c r="L173" s="330"/>
      <c r="M173" s="330"/>
    </row>
    <row r="174" spans="1:13" s="48" customFormat="1" ht="13.5" x14ac:dyDescent="0.2">
      <c r="A174" s="49"/>
      <c r="B174" s="433"/>
      <c r="C174" s="95" t="s">
        <v>135</v>
      </c>
      <c r="D174" s="49" t="s">
        <v>67</v>
      </c>
      <c r="E174" s="219">
        <v>0.23100000000000001</v>
      </c>
      <c r="F174" s="209">
        <f>F170*E174</f>
        <v>13.4673</v>
      </c>
      <c r="G174" s="330">
        <v>0</v>
      </c>
      <c r="H174" s="330">
        <f>F174*G174</f>
        <v>0</v>
      </c>
      <c r="I174" s="330"/>
      <c r="J174" s="330"/>
      <c r="K174" s="330"/>
      <c r="L174" s="330"/>
      <c r="M174" s="330">
        <f>H174+J174+L174</f>
        <v>0</v>
      </c>
    </row>
    <row r="175" spans="1:13" s="48" customFormat="1" ht="13.5" x14ac:dyDescent="0.2">
      <c r="A175" s="49"/>
      <c r="B175" s="433"/>
      <c r="C175" s="95" t="s">
        <v>136</v>
      </c>
      <c r="D175" s="49" t="s">
        <v>67</v>
      </c>
      <c r="E175" s="219">
        <v>5.8000000000000003E-2</v>
      </c>
      <c r="F175" s="209">
        <f>F170*E175</f>
        <v>3.3814000000000002</v>
      </c>
      <c r="G175" s="330">
        <v>0</v>
      </c>
      <c r="H175" s="330">
        <f>F175*G175</f>
        <v>0</v>
      </c>
      <c r="I175" s="330"/>
      <c r="J175" s="330"/>
      <c r="K175" s="330"/>
      <c r="L175" s="330"/>
      <c r="M175" s="330">
        <f>H175+J175+L175</f>
        <v>0</v>
      </c>
    </row>
    <row r="176" spans="1:13" s="48" customFormat="1" ht="13.5" x14ac:dyDescent="0.2">
      <c r="A176" s="49"/>
      <c r="B176" s="433"/>
      <c r="C176" s="95" t="s">
        <v>137</v>
      </c>
      <c r="D176" s="49" t="s">
        <v>67</v>
      </c>
      <c r="E176" s="219">
        <v>3.5000000000000003E-2</v>
      </c>
      <c r="F176" s="209">
        <f>F170*E176</f>
        <v>2.0405000000000002</v>
      </c>
      <c r="G176" s="330">
        <v>0</v>
      </c>
      <c r="H176" s="330">
        <f>F176*G176</f>
        <v>0</v>
      </c>
      <c r="I176" s="330"/>
      <c r="J176" s="330"/>
      <c r="K176" s="330"/>
      <c r="L176" s="330"/>
      <c r="M176" s="330">
        <f>H176+J176+L176</f>
        <v>0</v>
      </c>
    </row>
    <row r="177" spans="1:13" s="48" customFormat="1" ht="13.5" x14ac:dyDescent="0.2">
      <c r="A177" s="49"/>
      <c r="B177" s="433"/>
      <c r="C177" s="95" t="s">
        <v>51</v>
      </c>
      <c r="D177" s="54" t="s">
        <v>4</v>
      </c>
      <c r="E177" s="219">
        <v>4.0000000000000002E-4</v>
      </c>
      <c r="F177" s="209">
        <f>F170*E177</f>
        <v>2.332E-2</v>
      </c>
      <c r="G177" s="330">
        <v>0</v>
      </c>
      <c r="H177" s="330">
        <f>F177*G177</f>
        <v>0</v>
      </c>
      <c r="I177" s="330"/>
      <c r="J177" s="330"/>
      <c r="K177" s="330"/>
      <c r="L177" s="330"/>
      <c r="M177" s="330">
        <f>H177+J177+L177</f>
        <v>0</v>
      </c>
    </row>
    <row r="178" spans="1:13" s="48" customFormat="1" ht="13.5" x14ac:dyDescent="0.2">
      <c r="A178" s="46">
        <v>5</v>
      </c>
      <c r="B178" s="432" t="s">
        <v>143</v>
      </c>
      <c r="C178" s="167" t="s">
        <v>144</v>
      </c>
      <c r="D178" s="46" t="s">
        <v>54</v>
      </c>
      <c r="E178" s="208"/>
      <c r="F178" s="243">
        <f>F170</f>
        <v>58.3</v>
      </c>
      <c r="G178" s="327"/>
      <c r="H178" s="327"/>
      <c r="I178" s="327"/>
      <c r="J178" s="327"/>
      <c r="K178" s="327"/>
      <c r="L178" s="327"/>
      <c r="M178" s="327"/>
    </row>
    <row r="179" spans="1:13" s="48" customFormat="1" ht="13.5" x14ac:dyDescent="0.2">
      <c r="A179" s="49"/>
      <c r="B179" s="433"/>
      <c r="C179" s="95" t="s">
        <v>42</v>
      </c>
      <c r="D179" s="49" t="s">
        <v>39</v>
      </c>
      <c r="E179" s="219">
        <v>6.9199999999999998E-2</v>
      </c>
      <c r="F179" s="209">
        <f>F178*E179</f>
        <v>4.0343599999999995</v>
      </c>
      <c r="G179" s="330"/>
      <c r="H179" s="330"/>
      <c r="I179" s="330">
        <v>0</v>
      </c>
      <c r="J179" s="330">
        <f>F179*I179</f>
        <v>0</v>
      </c>
      <c r="K179" s="330"/>
      <c r="L179" s="330"/>
      <c r="M179" s="330">
        <f>H179+J179+L179</f>
        <v>0</v>
      </c>
    </row>
    <row r="180" spans="1:13" s="48" customFormat="1" ht="13.5" x14ac:dyDescent="0.2">
      <c r="A180" s="49"/>
      <c r="B180" s="433"/>
      <c r="C180" s="95" t="s">
        <v>48</v>
      </c>
      <c r="D180" s="49" t="s">
        <v>4</v>
      </c>
      <c r="E180" s="219">
        <v>1.6000000000000001E-3</v>
      </c>
      <c r="F180" s="209">
        <f>F178*E180</f>
        <v>9.3280000000000002E-2</v>
      </c>
      <c r="G180" s="330"/>
      <c r="H180" s="330"/>
      <c r="I180" s="330"/>
      <c r="J180" s="330"/>
      <c r="K180" s="330">
        <v>0</v>
      </c>
      <c r="L180" s="330">
        <f>F180*K180</f>
        <v>0</v>
      </c>
      <c r="M180" s="330">
        <f>H180+J180+L180</f>
        <v>0</v>
      </c>
    </row>
    <row r="181" spans="1:13" s="48" customFormat="1" ht="13.5" x14ac:dyDescent="0.2">
      <c r="A181" s="49"/>
      <c r="B181" s="433"/>
      <c r="C181" s="106" t="s">
        <v>49</v>
      </c>
      <c r="D181" s="49"/>
      <c r="E181" s="219"/>
      <c r="F181" s="209"/>
      <c r="G181" s="330"/>
      <c r="H181" s="330"/>
      <c r="I181" s="330"/>
      <c r="J181" s="330"/>
      <c r="K181" s="330"/>
      <c r="L181" s="330"/>
      <c r="M181" s="330"/>
    </row>
    <row r="182" spans="1:13" s="48" customFormat="1" ht="13.5" x14ac:dyDescent="0.2">
      <c r="A182" s="54"/>
      <c r="B182" s="434"/>
      <c r="C182" s="99" t="s">
        <v>145</v>
      </c>
      <c r="D182" s="54" t="s">
        <v>67</v>
      </c>
      <c r="E182" s="220">
        <v>0.4</v>
      </c>
      <c r="F182" s="201">
        <f>F178*E182</f>
        <v>23.32</v>
      </c>
      <c r="G182" s="328">
        <v>0</v>
      </c>
      <c r="H182" s="328">
        <f>F182*G182</f>
        <v>0</v>
      </c>
      <c r="I182" s="328"/>
      <c r="J182" s="328"/>
      <c r="K182" s="328"/>
      <c r="L182" s="328"/>
      <c r="M182" s="328">
        <f>H182+J182+L182</f>
        <v>0</v>
      </c>
    </row>
    <row r="183" spans="1:13" s="48" customFormat="1" ht="27" x14ac:dyDescent="0.2">
      <c r="A183" s="46">
        <v>6</v>
      </c>
      <c r="B183" s="432" t="s">
        <v>146</v>
      </c>
      <c r="C183" s="167" t="s">
        <v>147</v>
      </c>
      <c r="D183" s="46" t="s">
        <v>54</v>
      </c>
      <c r="E183" s="208"/>
      <c r="F183" s="243">
        <v>58.3</v>
      </c>
      <c r="G183" s="327"/>
      <c r="H183" s="327"/>
      <c r="I183" s="327"/>
      <c r="J183" s="327"/>
      <c r="K183" s="327"/>
      <c r="L183" s="327"/>
      <c r="M183" s="327"/>
    </row>
    <row r="184" spans="1:13" s="48" customFormat="1" ht="13.5" x14ac:dyDescent="0.2">
      <c r="A184" s="49"/>
      <c r="B184" s="433"/>
      <c r="C184" s="58" t="s">
        <v>42</v>
      </c>
      <c r="D184" s="59" t="s">
        <v>39</v>
      </c>
      <c r="E184" s="119">
        <v>0.83</v>
      </c>
      <c r="F184" s="209">
        <f>F183*E184</f>
        <v>48.388999999999996</v>
      </c>
      <c r="G184" s="330"/>
      <c r="H184" s="330"/>
      <c r="I184" s="330">
        <v>0</v>
      </c>
      <c r="J184" s="330">
        <f>F184*I184</f>
        <v>0</v>
      </c>
      <c r="K184" s="330"/>
      <c r="L184" s="330"/>
      <c r="M184" s="330">
        <f>H184+J184+L184</f>
        <v>0</v>
      </c>
    </row>
    <row r="185" spans="1:13" s="48" customFormat="1" ht="13.5" x14ac:dyDescent="0.2">
      <c r="A185" s="49"/>
      <c r="B185" s="433"/>
      <c r="C185" s="95" t="s">
        <v>48</v>
      </c>
      <c r="D185" s="49" t="s">
        <v>4</v>
      </c>
      <c r="E185" s="219">
        <v>4.1000000000000003E-3</v>
      </c>
      <c r="F185" s="209">
        <f>F183*E185</f>
        <v>0.23903000000000002</v>
      </c>
      <c r="G185" s="330"/>
      <c r="H185" s="330"/>
      <c r="I185" s="330"/>
      <c r="J185" s="330"/>
      <c r="K185" s="330">
        <v>0</v>
      </c>
      <c r="L185" s="330">
        <f>F185*K185</f>
        <v>0</v>
      </c>
      <c r="M185" s="330">
        <f>H185+J185+L185</f>
        <v>0</v>
      </c>
    </row>
    <row r="186" spans="1:13" s="48" customFormat="1" ht="13.5" x14ac:dyDescent="0.2">
      <c r="A186" s="49"/>
      <c r="B186" s="433"/>
      <c r="C186" s="106" t="s">
        <v>49</v>
      </c>
      <c r="D186" s="49"/>
      <c r="E186" s="219"/>
      <c r="F186" s="209"/>
      <c r="G186" s="330"/>
      <c r="H186" s="330"/>
      <c r="I186" s="330"/>
      <c r="J186" s="330"/>
      <c r="K186" s="330"/>
      <c r="L186" s="330"/>
      <c r="M186" s="330"/>
    </row>
    <row r="187" spans="1:13" s="48" customFormat="1" ht="13.5" x14ac:dyDescent="0.2">
      <c r="A187" s="49"/>
      <c r="B187" s="433"/>
      <c r="C187" s="95" t="s">
        <v>148</v>
      </c>
      <c r="D187" s="49" t="s">
        <v>54</v>
      </c>
      <c r="E187" s="219">
        <v>1.17</v>
      </c>
      <c r="F187" s="209">
        <f>F183*E187</f>
        <v>68.210999999999999</v>
      </c>
      <c r="G187" s="330">
        <v>0</v>
      </c>
      <c r="H187" s="330">
        <f>F187*G187</f>
        <v>0</v>
      </c>
      <c r="I187" s="330"/>
      <c r="J187" s="330"/>
      <c r="K187" s="330"/>
      <c r="L187" s="330"/>
      <c r="M187" s="330">
        <f>H187+J187+L187</f>
        <v>0</v>
      </c>
    </row>
    <row r="188" spans="1:13" s="48" customFormat="1" ht="13.5" x14ac:dyDescent="0.2">
      <c r="A188" s="54"/>
      <c r="B188" s="434"/>
      <c r="C188" s="99" t="s">
        <v>51</v>
      </c>
      <c r="D188" s="54" t="s">
        <v>4</v>
      </c>
      <c r="E188" s="220">
        <v>7.8E-2</v>
      </c>
      <c r="F188" s="201">
        <f>F183*E188</f>
        <v>4.5473999999999997</v>
      </c>
      <c r="G188" s="328">
        <v>0</v>
      </c>
      <c r="H188" s="328">
        <f>F188*G188</f>
        <v>0</v>
      </c>
      <c r="I188" s="328"/>
      <c r="J188" s="328"/>
      <c r="K188" s="328"/>
      <c r="L188" s="328"/>
      <c r="M188" s="328">
        <f>H188+J188+L188</f>
        <v>0</v>
      </c>
    </row>
    <row r="189" spans="1:13" s="48" customFormat="1" ht="13.5" x14ac:dyDescent="0.2">
      <c r="A189" s="46">
        <v>7</v>
      </c>
      <c r="B189" s="432" t="s">
        <v>146</v>
      </c>
      <c r="C189" s="158" t="s">
        <v>149</v>
      </c>
      <c r="D189" s="46" t="s">
        <v>54</v>
      </c>
      <c r="E189" s="208"/>
      <c r="F189" s="243">
        <v>7.5</v>
      </c>
      <c r="G189" s="327"/>
      <c r="H189" s="327"/>
      <c r="I189" s="327"/>
      <c r="J189" s="327"/>
      <c r="K189" s="327"/>
      <c r="L189" s="327"/>
      <c r="M189" s="327"/>
    </row>
    <row r="190" spans="1:13" s="48" customFormat="1" ht="13.5" x14ac:dyDescent="0.2">
      <c r="A190" s="49"/>
      <c r="B190" s="433"/>
      <c r="C190" s="58" t="s">
        <v>42</v>
      </c>
      <c r="D190" s="59" t="s">
        <v>39</v>
      </c>
      <c r="E190" s="119">
        <v>0.83</v>
      </c>
      <c r="F190" s="209">
        <f>F189*E190</f>
        <v>6.2249999999999996</v>
      </c>
      <c r="G190" s="330"/>
      <c r="H190" s="330"/>
      <c r="I190" s="330">
        <v>0</v>
      </c>
      <c r="J190" s="330">
        <f>F190*I190</f>
        <v>0</v>
      </c>
      <c r="K190" s="330"/>
      <c r="L190" s="330"/>
      <c r="M190" s="330">
        <f>H190+J190+L190</f>
        <v>0</v>
      </c>
    </row>
    <row r="191" spans="1:13" s="48" customFormat="1" ht="13.5" x14ac:dyDescent="0.2">
      <c r="A191" s="49"/>
      <c r="B191" s="433"/>
      <c r="C191" s="95" t="s">
        <v>48</v>
      </c>
      <c r="D191" s="49" t="s">
        <v>4</v>
      </c>
      <c r="E191" s="219">
        <v>4.1000000000000003E-3</v>
      </c>
      <c r="F191" s="209">
        <f>F189*E191</f>
        <v>3.0750000000000003E-2</v>
      </c>
      <c r="G191" s="330"/>
      <c r="H191" s="330"/>
      <c r="I191" s="330"/>
      <c r="J191" s="330"/>
      <c r="K191" s="330">
        <v>0</v>
      </c>
      <c r="L191" s="330">
        <f>F191*K191</f>
        <v>0</v>
      </c>
      <c r="M191" s="330">
        <f>H191+J191+L191</f>
        <v>0</v>
      </c>
    </row>
    <row r="192" spans="1:13" s="48" customFormat="1" ht="13.5" x14ac:dyDescent="0.2">
      <c r="A192" s="49"/>
      <c r="B192" s="433"/>
      <c r="C192" s="106" t="s">
        <v>49</v>
      </c>
      <c r="D192" s="49"/>
      <c r="E192" s="219"/>
      <c r="F192" s="209"/>
      <c r="G192" s="330"/>
      <c r="H192" s="330"/>
      <c r="I192" s="330"/>
      <c r="J192" s="330"/>
      <c r="K192" s="330"/>
      <c r="L192" s="330"/>
      <c r="M192" s="330"/>
    </row>
    <row r="193" spans="1:13" s="48" customFormat="1" ht="13.5" x14ac:dyDescent="0.2">
      <c r="A193" s="49"/>
      <c r="B193" s="433"/>
      <c r="C193" s="95" t="s">
        <v>150</v>
      </c>
      <c r="D193" s="49" t="s">
        <v>54</v>
      </c>
      <c r="E193" s="219">
        <v>1.22</v>
      </c>
      <c r="F193" s="209">
        <f>F189*E193</f>
        <v>9.15</v>
      </c>
      <c r="G193" s="330">
        <v>0</v>
      </c>
      <c r="H193" s="330">
        <f>F193*G193</f>
        <v>0</v>
      </c>
      <c r="I193" s="330"/>
      <c r="J193" s="330"/>
      <c r="K193" s="330"/>
      <c r="L193" s="330"/>
      <c r="M193" s="330">
        <f>H193+J193+L193</f>
        <v>0</v>
      </c>
    </row>
    <row r="194" spans="1:13" s="48" customFormat="1" ht="13.5" x14ac:dyDescent="0.2">
      <c r="A194" s="54"/>
      <c r="B194" s="434"/>
      <c r="C194" s="99" t="s">
        <v>51</v>
      </c>
      <c r="D194" s="54" t="s">
        <v>4</v>
      </c>
      <c r="E194" s="220">
        <v>7.8E-2</v>
      </c>
      <c r="F194" s="201">
        <f>F189*E194</f>
        <v>0.58499999999999996</v>
      </c>
      <c r="G194" s="328">
        <v>0</v>
      </c>
      <c r="H194" s="328">
        <f>F194*G194</f>
        <v>0</v>
      </c>
      <c r="I194" s="328"/>
      <c r="J194" s="328"/>
      <c r="K194" s="328"/>
      <c r="L194" s="328"/>
      <c r="M194" s="328">
        <f>H194+J194+L194</f>
        <v>0</v>
      </c>
    </row>
    <row r="195" spans="1:13" s="48" customFormat="1" ht="13.5" x14ac:dyDescent="0.2">
      <c r="A195" s="46">
        <v>8</v>
      </c>
      <c r="B195" s="93" t="s">
        <v>80</v>
      </c>
      <c r="C195" s="167" t="s">
        <v>151</v>
      </c>
      <c r="D195" s="46" t="s">
        <v>54</v>
      </c>
      <c r="E195" s="208"/>
      <c r="F195" s="243">
        <v>6.5</v>
      </c>
      <c r="G195" s="356"/>
      <c r="H195" s="356"/>
      <c r="I195" s="356"/>
      <c r="J195" s="356"/>
      <c r="K195" s="356"/>
      <c r="L195" s="356"/>
      <c r="M195" s="356"/>
    </row>
    <row r="196" spans="1:13" s="48" customFormat="1" ht="13.5" x14ac:dyDescent="0.2">
      <c r="A196" s="49"/>
      <c r="B196" s="94"/>
      <c r="C196" s="58" t="s">
        <v>42</v>
      </c>
      <c r="D196" s="59" t="s">
        <v>39</v>
      </c>
      <c r="E196" s="119">
        <v>0.72499999999999998</v>
      </c>
      <c r="F196" s="209">
        <f>F195*E196</f>
        <v>4.7124999999999995</v>
      </c>
      <c r="G196" s="350"/>
      <c r="H196" s="350"/>
      <c r="I196" s="330">
        <v>0</v>
      </c>
      <c r="J196" s="350">
        <f>F196*I196</f>
        <v>0</v>
      </c>
      <c r="K196" s="350"/>
      <c r="L196" s="350"/>
      <c r="M196" s="350">
        <f>H196+J196+L196</f>
        <v>0</v>
      </c>
    </row>
    <row r="197" spans="1:13" s="48" customFormat="1" ht="13.5" x14ac:dyDescent="0.2">
      <c r="A197" s="49"/>
      <c r="B197" s="94"/>
      <c r="C197" s="95" t="s">
        <v>48</v>
      </c>
      <c r="D197" s="49" t="s">
        <v>4</v>
      </c>
      <c r="E197" s="219">
        <v>3.5700000000000003E-2</v>
      </c>
      <c r="F197" s="209">
        <f>F195*E197</f>
        <v>0.23205000000000001</v>
      </c>
      <c r="G197" s="350"/>
      <c r="H197" s="350"/>
      <c r="I197" s="350"/>
      <c r="J197" s="350"/>
      <c r="K197" s="350">
        <v>0</v>
      </c>
      <c r="L197" s="350">
        <f>F197*K197</f>
        <v>0</v>
      </c>
      <c r="M197" s="350">
        <f>H197+J197+L197</f>
        <v>0</v>
      </c>
    </row>
    <row r="198" spans="1:13" s="48" customFormat="1" ht="13.5" customHeight="1" x14ac:dyDescent="0.2">
      <c r="A198" s="96"/>
      <c r="B198" s="84"/>
      <c r="C198" s="97" t="s">
        <v>49</v>
      </c>
      <c r="D198" s="59"/>
      <c r="E198" s="119"/>
      <c r="F198" s="246"/>
      <c r="G198" s="350"/>
      <c r="H198" s="350"/>
      <c r="I198" s="350"/>
      <c r="J198" s="350"/>
      <c r="K198" s="350"/>
      <c r="L198" s="350"/>
      <c r="M198" s="350"/>
    </row>
    <row r="199" spans="1:13" s="48" customFormat="1" ht="13.5" x14ac:dyDescent="0.2">
      <c r="A199" s="49"/>
      <c r="B199" s="94"/>
      <c r="C199" s="95" t="s">
        <v>81</v>
      </c>
      <c r="D199" s="49" t="s">
        <v>37</v>
      </c>
      <c r="E199" s="219">
        <v>1.3599999999999999E-2</v>
      </c>
      <c r="F199" s="209">
        <f>F195*E199</f>
        <v>8.8399999999999992E-2</v>
      </c>
      <c r="G199" s="330">
        <v>0</v>
      </c>
      <c r="H199" s="350">
        <f>F199*G199</f>
        <v>0</v>
      </c>
      <c r="I199" s="350"/>
      <c r="J199" s="350"/>
      <c r="K199" s="350"/>
      <c r="L199" s="350"/>
      <c r="M199" s="350">
        <f>H199+J199+L199</f>
        <v>0</v>
      </c>
    </row>
    <row r="200" spans="1:13" s="48" customFormat="1" ht="13.5" x14ac:dyDescent="0.2">
      <c r="A200" s="49"/>
      <c r="B200" s="94"/>
      <c r="C200" s="95" t="s">
        <v>231</v>
      </c>
      <c r="D200" s="49" t="s">
        <v>54</v>
      </c>
      <c r="E200" s="219">
        <v>1.03</v>
      </c>
      <c r="F200" s="246">
        <f>F195*E200</f>
        <v>6.6950000000000003</v>
      </c>
      <c r="G200" s="350">
        <v>0</v>
      </c>
      <c r="H200" s="350">
        <f>F200*G200</f>
        <v>0</v>
      </c>
      <c r="I200" s="350"/>
      <c r="J200" s="350"/>
      <c r="K200" s="350"/>
      <c r="L200" s="350"/>
      <c r="M200" s="350">
        <f>H200+J200+L200</f>
        <v>0</v>
      </c>
    </row>
    <row r="201" spans="1:13" s="48" customFormat="1" ht="13.5" x14ac:dyDescent="0.2">
      <c r="A201" s="54"/>
      <c r="B201" s="98"/>
      <c r="C201" s="99" t="s">
        <v>51</v>
      </c>
      <c r="D201" s="54" t="s">
        <v>4</v>
      </c>
      <c r="E201" s="220">
        <v>3.2800000000000003E-2</v>
      </c>
      <c r="F201" s="201">
        <f>F195*E201</f>
        <v>0.21320000000000003</v>
      </c>
      <c r="G201" s="357">
        <v>0</v>
      </c>
      <c r="H201" s="357">
        <f>F201*G201</f>
        <v>0</v>
      </c>
      <c r="I201" s="357"/>
      <c r="J201" s="357"/>
      <c r="K201" s="357"/>
      <c r="L201" s="357"/>
      <c r="M201" s="357">
        <f>H201+J201+L201</f>
        <v>0</v>
      </c>
    </row>
    <row r="202" spans="1:13" s="48" customFormat="1" ht="27" x14ac:dyDescent="0.2">
      <c r="A202" s="49">
        <v>9</v>
      </c>
      <c r="B202" s="433" t="s">
        <v>152</v>
      </c>
      <c r="C202" s="178" t="s">
        <v>153</v>
      </c>
      <c r="D202" s="49" t="s">
        <v>54</v>
      </c>
      <c r="E202" s="219"/>
      <c r="F202" s="251">
        <v>6.5</v>
      </c>
      <c r="G202" s="350">
        <v>0</v>
      </c>
      <c r="H202" s="350"/>
      <c r="I202" s="350"/>
      <c r="J202" s="350"/>
      <c r="K202" s="350"/>
      <c r="L202" s="350"/>
      <c r="M202" s="350"/>
    </row>
    <row r="203" spans="1:13" s="48" customFormat="1" ht="13.5" x14ac:dyDescent="0.2">
      <c r="A203" s="49"/>
      <c r="B203" s="433"/>
      <c r="C203" s="58" t="s">
        <v>42</v>
      </c>
      <c r="D203" s="59" t="s">
        <v>39</v>
      </c>
      <c r="E203" s="119">
        <v>0.68799999999999994</v>
      </c>
      <c r="F203" s="209">
        <f>F202*E203</f>
        <v>4.4719999999999995</v>
      </c>
      <c r="G203" s="350"/>
      <c r="H203" s="350"/>
      <c r="I203" s="330">
        <v>0</v>
      </c>
      <c r="J203" s="350">
        <f>F203*I203</f>
        <v>0</v>
      </c>
      <c r="K203" s="350"/>
      <c r="L203" s="350"/>
      <c r="M203" s="350">
        <f>H203+J203+L203</f>
        <v>0</v>
      </c>
    </row>
    <row r="204" spans="1:13" s="48" customFormat="1" ht="13.5" x14ac:dyDescent="0.2">
      <c r="A204" s="49"/>
      <c r="B204" s="433"/>
      <c r="C204" s="58" t="s">
        <v>48</v>
      </c>
      <c r="D204" s="49" t="s">
        <v>4</v>
      </c>
      <c r="E204" s="119">
        <v>1.15E-2</v>
      </c>
      <c r="F204" s="209">
        <f>F202*E204</f>
        <v>7.4749999999999997E-2</v>
      </c>
      <c r="G204" s="350"/>
      <c r="H204" s="350"/>
      <c r="I204" s="350"/>
      <c r="J204" s="350"/>
      <c r="K204" s="350">
        <v>0</v>
      </c>
      <c r="L204" s="350">
        <f>F204*K204</f>
        <v>0</v>
      </c>
      <c r="M204" s="350">
        <f>H204+J204+L204</f>
        <v>0</v>
      </c>
    </row>
    <row r="205" spans="1:13" s="48" customFormat="1" ht="13.5" x14ac:dyDescent="0.2">
      <c r="A205" s="49"/>
      <c r="B205" s="433"/>
      <c r="C205" s="106" t="s">
        <v>49</v>
      </c>
      <c r="D205" s="59"/>
      <c r="E205" s="119"/>
      <c r="F205" s="209"/>
      <c r="G205" s="350"/>
      <c r="H205" s="350"/>
      <c r="I205" s="350"/>
      <c r="J205" s="350"/>
      <c r="K205" s="350"/>
      <c r="L205" s="350"/>
      <c r="M205" s="350"/>
    </row>
    <row r="206" spans="1:13" s="48" customFormat="1" ht="13.5" x14ac:dyDescent="0.2">
      <c r="A206" s="49"/>
      <c r="B206" s="433"/>
      <c r="C206" s="58" t="s">
        <v>116</v>
      </c>
      <c r="D206" s="59" t="s">
        <v>67</v>
      </c>
      <c r="E206" s="119">
        <v>0.29799999999999999</v>
      </c>
      <c r="F206" s="209">
        <f>F202*E206</f>
        <v>1.9369999999999998</v>
      </c>
      <c r="G206" s="350">
        <v>0</v>
      </c>
      <c r="H206" s="350">
        <f>F206*G206</f>
        <v>0</v>
      </c>
      <c r="I206" s="350"/>
      <c r="J206" s="350"/>
      <c r="K206" s="350"/>
      <c r="L206" s="350"/>
      <c r="M206" s="350">
        <f>H206+J206+L206</f>
        <v>0</v>
      </c>
    </row>
    <row r="207" spans="1:13" s="48" customFormat="1" ht="13.5" x14ac:dyDescent="0.2">
      <c r="A207" s="49"/>
      <c r="B207" s="433"/>
      <c r="C207" s="58" t="s">
        <v>117</v>
      </c>
      <c r="D207" s="59" t="s">
        <v>67</v>
      </c>
      <c r="E207" s="119">
        <v>0.41</v>
      </c>
      <c r="F207" s="209">
        <f>F202*E207</f>
        <v>2.665</v>
      </c>
      <c r="G207" s="350">
        <v>0</v>
      </c>
      <c r="H207" s="350">
        <f>F207*G207</f>
        <v>0</v>
      </c>
      <c r="I207" s="350"/>
      <c r="J207" s="350"/>
      <c r="K207" s="350"/>
      <c r="L207" s="350"/>
      <c r="M207" s="350">
        <f>H207+J207+L207</f>
        <v>0</v>
      </c>
    </row>
    <row r="208" spans="1:13" s="48" customFormat="1" ht="13.5" x14ac:dyDescent="0.2">
      <c r="A208" s="49"/>
      <c r="B208" s="433"/>
      <c r="C208" s="58" t="s">
        <v>118</v>
      </c>
      <c r="D208" s="59" t="s">
        <v>67</v>
      </c>
      <c r="E208" s="119">
        <v>0.1</v>
      </c>
      <c r="F208" s="209">
        <f>F202*E208</f>
        <v>0.65</v>
      </c>
      <c r="G208" s="350">
        <v>0</v>
      </c>
      <c r="H208" s="350">
        <f>F208*G208</f>
        <v>0</v>
      </c>
      <c r="I208" s="350"/>
      <c r="J208" s="350"/>
      <c r="K208" s="350"/>
      <c r="L208" s="350"/>
      <c r="M208" s="350">
        <f>H208+J208+L208</f>
        <v>0</v>
      </c>
    </row>
    <row r="209" spans="1:14" s="48" customFormat="1" ht="13.5" x14ac:dyDescent="0.2">
      <c r="A209" s="54"/>
      <c r="B209" s="434"/>
      <c r="C209" s="61" t="s">
        <v>51</v>
      </c>
      <c r="D209" s="54" t="s">
        <v>4</v>
      </c>
      <c r="E209" s="119">
        <v>7.0000000000000001E-3</v>
      </c>
      <c r="F209" s="201">
        <f>F202*E209</f>
        <v>4.5499999999999999E-2</v>
      </c>
      <c r="G209" s="357">
        <v>0</v>
      </c>
      <c r="H209" s="357">
        <f>F209*G209</f>
        <v>0</v>
      </c>
      <c r="I209" s="357"/>
      <c r="J209" s="357"/>
      <c r="K209" s="357"/>
      <c r="L209" s="357"/>
      <c r="M209" s="357">
        <f>H209+J209+L209</f>
        <v>0</v>
      </c>
    </row>
    <row r="210" spans="1:14" s="40" customFormat="1" ht="27" x14ac:dyDescent="0.2">
      <c r="A210" s="75">
        <v>10</v>
      </c>
      <c r="B210" s="77" t="s">
        <v>154</v>
      </c>
      <c r="C210" s="179" t="s">
        <v>155</v>
      </c>
      <c r="D210" s="102" t="s">
        <v>100</v>
      </c>
      <c r="E210" s="120"/>
      <c r="F210" s="243">
        <v>6.5</v>
      </c>
      <c r="G210" s="336"/>
      <c r="H210" s="336"/>
      <c r="I210" s="336"/>
      <c r="J210" s="336"/>
      <c r="K210" s="336"/>
      <c r="L210" s="336"/>
      <c r="M210" s="336"/>
    </row>
    <row r="211" spans="1:14" s="40" customFormat="1" ht="15" customHeight="1" x14ac:dyDescent="0.2">
      <c r="A211" s="35"/>
      <c r="B211" s="36"/>
      <c r="C211" s="64" t="s">
        <v>42</v>
      </c>
      <c r="D211" s="62" t="s">
        <v>39</v>
      </c>
      <c r="E211" s="213">
        <v>0.74</v>
      </c>
      <c r="F211" s="209">
        <f>F210*E211</f>
        <v>4.8099999999999996</v>
      </c>
      <c r="G211" s="325"/>
      <c r="H211" s="325"/>
      <c r="I211" s="325">
        <v>0</v>
      </c>
      <c r="J211" s="325">
        <f>F211*I211</f>
        <v>0</v>
      </c>
      <c r="K211" s="325"/>
      <c r="L211" s="325"/>
      <c r="M211" s="330">
        <f>H211+J211+L211</f>
        <v>0</v>
      </c>
    </row>
    <row r="212" spans="1:14" s="40" customFormat="1" ht="13.5" x14ac:dyDescent="0.2">
      <c r="A212" s="35"/>
      <c r="B212" s="36"/>
      <c r="C212" s="64" t="s">
        <v>48</v>
      </c>
      <c r="D212" s="62" t="s">
        <v>4</v>
      </c>
      <c r="E212" s="213">
        <v>6.6199999999999995E-2</v>
      </c>
      <c r="F212" s="209">
        <f>F210*E212</f>
        <v>0.43029999999999996</v>
      </c>
      <c r="G212" s="325"/>
      <c r="H212" s="325"/>
      <c r="I212" s="325"/>
      <c r="J212" s="325"/>
      <c r="K212" s="325">
        <v>0</v>
      </c>
      <c r="L212" s="325">
        <f>F212*K212</f>
        <v>0</v>
      </c>
      <c r="M212" s="330">
        <f>H212+J212+L212</f>
        <v>0</v>
      </c>
    </row>
    <row r="213" spans="1:14" s="40" customFormat="1" ht="13.5" x14ac:dyDescent="0.2">
      <c r="A213" s="35"/>
      <c r="B213" s="36"/>
      <c r="C213" s="64" t="s">
        <v>49</v>
      </c>
      <c r="D213" s="62"/>
      <c r="E213" s="213"/>
      <c r="F213" s="39">
        <f>E213*2353</f>
        <v>0</v>
      </c>
      <c r="G213" s="325"/>
      <c r="H213" s="325"/>
      <c r="I213" s="325"/>
      <c r="J213" s="325"/>
      <c r="K213" s="325"/>
      <c r="L213" s="325"/>
      <c r="M213" s="325"/>
    </row>
    <row r="214" spans="1:14" s="40" customFormat="1" ht="13.5" x14ac:dyDescent="0.2">
      <c r="A214" s="35"/>
      <c r="B214" s="36"/>
      <c r="C214" s="64" t="s">
        <v>156</v>
      </c>
      <c r="D214" s="62" t="s">
        <v>44</v>
      </c>
      <c r="E214" s="213">
        <v>6.7000000000000002E-3</v>
      </c>
      <c r="F214" s="209">
        <f>F210*E214</f>
        <v>4.3549999999999998E-2</v>
      </c>
      <c r="G214" s="330">
        <v>0</v>
      </c>
      <c r="H214" s="325">
        <f>F214*G214</f>
        <v>0</v>
      </c>
      <c r="I214" s="325"/>
      <c r="J214" s="325"/>
      <c r="K214" s="325"/>
      <c r="L214" s="325"/>
      <c r="M214" s="330">
        <f>H214+J214+L214</f>
        <v>0</v>
      </c>
    </row>
    <row r="215" spans="1:14" s="40" customFormat="1" ht="13.5" x14ac:dyDescent="0.2">
      <c r="A215" s="35"/>
      <c r="B215" s="36"/>
      <c r="C215" s="64" t="s">
        <v>71</v>
      </c>
      <c r="D215" s="62" t="s">
        <v>67</v>
      </c>
      <c r="E215" s="213">
        <v>0.128</v>
      </c>
      <c r="F215" s="209">
        <f>F210*E215</f>
        <v>0.83200000000000007</v>
      </c>
      <c r="G215" s="325">
        <v>0</v>
      </c>
      <c r="H215" s="325">
        <f>F215*G215</f>
        <v>0</v>
      </c>
      <c r="I215" s="325"/>
      <c r="J215" s="325"/>
      <c r="K215" s="325"/>
      <c r="L215" s="325"/>
      <c r="M215" s="330">
        <f>H215+J215+L215</f>
        <v>0</v>
      </c>
    </row>
    <row r="216" spans="1:14" s="40" customFormat="1" ht="13.5" x14ac:dyDescent="0.2">
      <c r="A216" s="35"/>
      <c r="B216" s="36"/>
      <c r="C216" s="64" t="s">
        <v>157</v>
      </c>
      <c r="D216" s="62" t="s">
        <v>67</v>
      </c>
      <c r="E216" s="213">
        <v>0.128</v>
      </c>
      <c r="F216" s="209">
        <f>F210*E216</f>
        <v>0.83200000000000007</v>
      </c>
      <c r="G216" s="325">
        <v>0</v>
      </c>
      <c r="H216" s="325">
        <f>F216*G216</f>
        <v>0</v>
      </c>
      <c r="I216" s="325"/>
      <c r="J216" s="325"/>
      <c r="K216" s="325"/>
      <c r="L216" s="325"/>
      <c r="M216" s="330">
        <f>H216+J216+L216</f>
        <v>0</v>
      </c>
    </row>
    <row r="217" spans="1:14" s="40" customFormat="1" ht="13.5" x14ac:dyDescent="0.2">
      <c r="A217" s="35"/>
      <c r="B217" s="36"/>
      <c r="C217" s="64" t="s">
        <v>68</v>
      </c>
      <c r="D217" s="62" t="s">
        <v>67</v>
      </c>
      <c r="E217" s="213">
        <v>4.0599999999999996</v>
      </c>
      <c r="F217" s="209">
        <f>F210*E217</f>
        <v>26.389999999999997</v>
      </c>
      <c r="G217" s="325">
        <v>0</v>
      </c>
      <c r="H217" s="325">
        <f>F217*G217</f>
        <v>0</v>
      </c>
      <c r="I217" s="325"/>
      <c r="J217" s="325"/>
      <c r="K217" s="325"/>
      <c r="L217" s="325"/>
      <c r="M217" s="330">
        <f>H217+J217+L217</f>
        <v>0</v>
      </c>
    </row>
    <row r="218" spans="1:14" s="40" customFormat="1" ht="13.5" x14ac:dyDescent="0.2">
      <c r="A218" s="41"/>
      <c r="B218" s="42"/>
      <c r="C218" s="86" t="s">
        <v>51</v>
      </c>
      <c r="D218" s="44" t="s">
        <v>4</v>
      </c>
      <c r="E218" s="197">
        <v>0.13300000000000001</v>
      </c>
      <c r="F218" s="201">
        <f>F210*E218</f>
        <v>0.86450000000000005</v>
      </c>
      <c r="G218" s="326">
        <v>0</v>
      </c>
      <c r="H218" s="326">
        <f>F218*G218</f>
        <v>0</v>
      </c>
      <c r="I218" s="326"/>
      <c r="J218" s="326"/>
      <c r="K218" s="326"/>
      <c r="L218" s="326"/>
      <c r="M218" s="328">
        <f>H218+J218+L218</f>
        <v>0</v>
      </c>
    </row>
    <row r="219" spans="1:14" s="40" customFormat="1" ht="13.5" x14ac:dyDescent="0.2">
      <c r="A219" s="69"/>
      <c r="B219" s="67"/>
      <c r="C219" s="174" t="s">
        <v>163</v>
      </c>
      <c r="D219" s="66"/>
      <c r="E219" s="227"/>
      <c r="F219" s="207"/>
      <c r="G219" s="355"/>
      <c r="H219" s="355"/>
      <c r="I219" s="355"/>
      <c r="J219" s="355"/>
      <c r="K219" s="355"/>
      <c r="L219" s="355"/>
      <c r="M219" s="359"/>
    </row>
    <row r="220" spans="1:14" s="40" customFormat="1" ht="13.5" x14ac:dyDescent="0.2">
      <c r="A220" s="62">
        <v>1</v>
      </c>
      <c r="B220" s="36" t="s">
        <v>158</v>
      </c>
      <c r="C220" s="265" t="s">
        <v>159</v>
      </c>
      <c r="D220" s="62" t="s">
        <v>54</v>
      </c>
      <c r="E220" s="213"/>
      <c r="F220" s="260">
        <v>1.89</v>
      </c>
      <c r="G220" s="325"/>
      <c r="H220" s="325"/>
      <c r="I220" s="325"/>
      <c r="J220" s="325"/>
      <c r="K220" s="325"/>
      <c r="L220" s="325"/>
      <c r="M220" s="325"/>
      <c r="N220" s="63"/>
    </row>
    <row r="221" spans="1:14" s="40" customFormat="1" ht="15" customHeight="1" x14ac:dyDescent="0.2">
      <c r="A221" s="62"/>
      <c r="B221" s="121"/>
      <c r="C221" s="64" t="s">
        <v>160</v>
      </c>
      <c r="D221" s="62" t="s">
        <v>39</v>
      </c>
      <c r="E221" s="213">
        <v>4.91</v>
      </c>
      <c r="F221" s="39">
        <f>F220*E221</f>
        <v>9.2798999999999996</v>
      </c>
      <c r="G221" s="325"/>
      <c r="H221" s="325"/>
      <c r="I221" s="325">
        <v>0</v>
      </c>
      <c r="J221" s="325">
        <f>F221*I221</f>
        <v>0</v>
      </c>
      <c r="K221" s="325"/>
      <c r="L221" s="325"/>
      <c r="M221" s="325">
        <f>H221+J221+L221</f>
        <v>0</v>
      </c>
      <c r="N221" s="63"/>
    </row>
    <row r="222" spans="1:14" s="40" customFormat="1" ht="13.5" x14ac:dyDescent="0.2">
      <c r="A222" s="62"/>
      <c r="B222" s="122"/>
      <c r="C222" s="64" t="s">
        <v>161</v>
      </c>
      <c r="D222" s="62" t="s">
        <v>4</v>
      </c>
      <c r="E222" s="213">
        <v>0.24</v>
      </c>
      <c r="F222" s="39">
        <f>F220*E222</f>
        <v>0.45359999999999995</v>
      </c>
      <c r="G222" s="325"/>
      <c r="H222" s="325"/>
      <c r="I222" s="325"/>
      <c r="J222" s="325"/>
      <c r="K222" s="325">
        <v>0</v>
      </c>
      <c r="L222" s="325">
        <f>F222*K222</f>
        <v>0</v>
      </c>
      <c r="M222" s="325">
        <f>H222+J222+L222</f>
        <v>0</v>
      </c>
      <c r="N222" s="63"/>
    </row>
    <row r="223" spans="1:14" s="40" customFormat="1" ht="13.5" x14ac:dyDescent="0.2">
      <c r="A223" s="62"/>
      <c r="B223" s="122"/>
      <c r="C223" s="64" t="s">
        <v>49</v>
      </c>
      <c r="D223" s="62"/>
      <c r="E223" s="213"/>
      <c r="F223" s="39">
        <f>E223*2353</f>
        <v>0</v>
      </c>
      <c r="G223" s="325"/>
      <c r="H223" s="325"/>
      <c r="I223" s="325"/>
      <c r="J223" s="325"/>
      <c r="K223" s="325"/>
      <c r="L223" s="325"/>
      <c r="M223" s="325"/>
      <c r="N223" s="63"/>
    </row>
    <row r="224" spans="1:14" s="40" customFormat="1" ht="13.5" x14ac:dyDescent="0.2">
      <c r="A224" s="62"/>
      <c r="B224" s="36"/>
      <c r="C224" s="64" t="s">
        <v>64</v>
      </c>
      <c r="D224" s="62" t="s">
        <v>37</v>
      </c>
      <c r="E224" s="213">
        <v>0.05</v>
      </c>
      <c r="F224" s="39">
        <f>F220*E224</f>
        <v>9.4500000000000001E-2</v>
      </c>
      <c r="G224" s="325">
        <v>0</v>
      </c>
      <c r="H224" s="325">
        <f>F224*G224</f>
        <v>0</v>
      </c>
      <c r="I224" s="325"/>
      <c r="J224" s="325"/>
      <c r="K224" s="325"/>
      <c r="L224" s="325"/>
      <c r="M224" s="325">
        <f t="shared" ref="M224:M226" si="9">H224+J224+L224</f>
        <v>0</v>
      </c>
      <c r="N224" s="63"/>
    </row>
    <row r="225" spans="1:14" s="40" customFormat="1" ht="13.5" x14ac:dyDescent="0.2">
      <c r="A225" s="62"/>
      <c r="B225" s="36"/>
      <c r="C225" s="64" t="s">
        <v>162</v>
      </c>
      <c r="D225" s="62" t="s">
        <v>37</v>
      </c>
      <c r="E225" s="213">
        <v>0.22</v>
      </c>
      <c r="F225" s="39">
        <f>F220*E225</f>
        <v>0.4158</v>
      </c>
      <c r="G225" s="325">
        <v>0</v>
      </c>
      <c r="H225" s="325">
        <f>F225*G225</f>
        <v>0</v>
      </c>
      <c r="I225" s="325"/>
      <c r="J225" s="325"/>
      <c r="K225" s="325"/>
      <c r="L225" s="325"/>
      <c r="M225" s="325">
        <f t="shared" si="9"/>
        <v>0</v>
      </c>
      <c r="N225" s="63"/>
    </row>
    <row r="226" spans="1:14" s="40" customFormat="1" ht="15" customHeight="1" x14ac:dyDescent="0.2">
      <c r="A226" s="44"/>
      <c r="B226" s="123"/>
      <c r="C226" s="86" t="s">
        <v>51</v>
      </c>
      <c r="D226" s="44" t="s">
        <v>4</v>
      </c>
      <c r="E226" s="197">
        <v>0.08</v>
      </c>
      <c r="F226" s="45">
        <f>F220*E226</f>
        <v>0.1512</v>
      </c>
      <c r="G226" s="326">
        <v>0</v>
      </c>
      <c r="H226" s="326">
        <f>F226*G226</f>
        <v>0</v>
      </c>
      <c r="I226" s="326"/>
      <c r="J226" s="326"/>
      <c r="K226" s="326"/>
      <c r="L226" s="326"/>
      <c r="M226" s="326">
        <f t="shared" si="9"/>
        <v>0</v>
      </c>
      <c r="N226" s="63"/>
    </row>
    <row r="227" spans="1:14" s="104" customFormat="1" ht="13.5" x14ac:dyDescent="0.2">
      <c r="A227" s="175"/>
      <c r="B227" s="116"/>
      <c r="C227" s="124" t="s">
        <v>13</v>
      </c>
      <c r="D227" s="125"/>
      <c r="E227" s="224"/>
      <c r="F227" s="207"/>
      <c r="G227" s="359"/>
      <c r="H227" s="360">
        <f>SUM(H13:H226)</f>
        <v>0</v>
      </c>
      <c r="I227" s="360"/>
      <c r="J227" s="360">
        <f>SUM(J13:J226)</f>
        <v>0</v>
      </c>
      <c r="K227" s="360"/>
      <c r="L227" s="360">
        <f>SUM(L13:L226)</f>
        <v>0</v>
      </c>
      <c r="M227" s="360">
        <f>SUM(M13:M226)</f>
        <v>0</v>
      </c>
      <c r="N227" s="252">
        <f>H227+J227+L227</f>
        <v>0</v>
      </c>
    </row>
    <row r="228" spans="1:14" s="115" customFormat="1" ht="13.5" x14ac:dyDescent="0.2">
      <c r="A228" s="175"/>
      <c r="B228" s="116"/>
      <c r="C228" s="422" t="s">
        <v>166</v>
      </c>
      <c r="D228" s="407" t="s">
        <v>291</v>
      </c>
      <c r="E228" s="423"/>
      <c r="F228" s="361"/>
      <c r="G228" s="361"/>
      <c r="H228" s="362" t="e">
        <f>(H227)*D228</f>
        <v>#VALUE!</v>
      </c>
      <c r="I228" s="362"/>
      <c r="J228" s="362" t="e">
        <f>J227*D228</f>
        <v>#VALUE!</v>
      </c>
      <c r="K228" s="362"/>
      <c r="L228" s="362" t="e">
        <f>L227*D228</f>
        <v>#VALUE!</v>
      </c>
      <c r="M228" s="362" t="e">
        <f>(M227)*D228</f>
        <v>#VALUE!</v>
      </c>
    </row>
    <row r="229" spans="1:14" s="115" customFormat="1" ht="13.5" x14ac:dyDescent="0.2">
      <c r="A229" s="175"/>
      <c r="B229" s="116"/>
      <c r="C229" s="424" t="s">
        <v>13</v>
      </c>
      <c r="D229" s="425"/>
      <c r="E229" s="423"/>
      <c r="F229" s="361"/>
      <c r="G229" s="361"/>
      <c r="H229" s="362" t="e">
        <f>H227+H228</f>
        <v>#VALUE!</v>
      </c>
      <c r="I229" s="362"/>
      <c r="J229" s="362" t="e">
        <f>J227+J228</f>
        <v>#VALUE!</v>
      </c>
      <c r="K229" s="362"/>
      <c r="L229" s="362" t="e">
        <f>L227+L228</f>
        <v>#VALUE!</v>
      </c>
      <c r="M229" s="362" t="e">
        <f>M227+M228</f>
        <v>#VALUE!</v>
      </c>
    </row>
    <row r="230" spans="1:14" s="115" customFormat="1" ht="13.5" x14ac:dyDescent="0.2">
      <c r="A230" s="175"/>
      <c r="B230" s="116"/>
      <c r="C230" s="422" t="s">
        <v>167</v>
      </c>
      <c r="D230" s="407" t="s">
        <v>291</v>
      </c>
      <c r="E230" s="423"/>
      <c r="F230" s="361"/>
      <c r="G230" s="361"/>
      <c r="H230" s="362" t="e">
        <f>(H229)*D230</f>
        <v>#VALUE!</v>
      </c>
      <c r="I230" s="362"/>
      <c r="J230" s="362" t="e">
        <f>J229*D230</f>
        <v>#VALUE!</v>
      </c>
      <c r="K230" s="362"/>
      <c r="L230" s="362" t="e">
        <f>L229*D230</f>
        <v>#VALUE!</v>
      </c>
      <c r="M230" s="362" t="e">
        <f>(M229)*D230</f>
        <v>#VALUE!</v>
      </c>
    </row>
    <row r="231" spans="1:14" s="115" customFormat="1" ht="13.5" x14ac:dyDescent="0.2">
      <c r="A231" s="175"/>
      <c r="B231" s="116"/>
      <c r="C231" s="424" t="s">
        <v>168</v>
      </c>
      <c r="D231" s="425"/>
      <c r="E231" s="423"/>
      <c r="F231" s="361"/>
      <c r="G231" s="361"/>
      <c r="H231" s="362" t="e">
        <f>H229+H230</f>
        <v>#VALUE!</v>
      </c>
      <c r="I231" s="362"/>
      <c r="J231" s="362" t="e">
        <f>J229+J230</f>
        <v>#VALUE!</v>
      </c>
      <c r="K231" s="362"/>
      <c r="L231" s="362" t="e">
        <f>L229+L230</f>
        <v>#VALUE!</v>
      </c>
      <c r="M231" s="362" t="e">
        <f>M229+M230</f>
        <v>#VALUE!</v>
      </c>
    </row>
    <row r="232" spans="1:14" s="128" customFormat="1" ht="13.5" x14ac:dyDescent="0.25">
      <c r="A232" s="110"/>
      <c r="B232" s="126"/>
      <c r="C232" s="180" t="s">
        <v>232</v>
      </c>
      <c r="D232" s="127"/>
      <c r="E232" s="229"/>
      <c r="F232" s="230"/>
      <c r="G232" s="363"/>
      <c r="H232" s="363"/>
      <c r="I232" s="363"/>
      <c r="J232" s="363"/>
      <c r="K232" s="363"/>
      <c r="L232" s="363"/>
      <c r="M232" s="363"/>
    </row>
    <row r="233" spans="1:14" s="129" customFormat="1" ht="15.75" customHeight="1" x14ac:dyDescent="0.25">
      <c r="A233" s="69">
        <v>1</v>
      </c>
      <c r="B233" s="100" t="s">
        <v>169</v>
      </c>
      <c r="C233" s="181" t="s">
        <v>181</v>
      </c>
      <c r="D233" s="69" t="s">
        <v>100</v>
      </c>
      <c r="E233" s="139"/>
      <c r="F233" s="262">
        <v>20</v>
      </c>
      <c r="G233" s="364"/>
      <c r="H233" s="365"/>
      <c r="I233" s="355"/>
      <c r="J233" s="355"/>
      <c r="K233" s="355"/>
      <c r="L233" s="355"/>
      <c r="M233" s="355"/>
    </row>
    <row r="234" spans="1:14" s="129" customFormat="1" ht="15" customHeight="1" x14ac:dyDescent="0.25">
      <c r="A234" s="69"/>
      <c r="B234" s="100"/>
      <c r="C234" s="130" t="s">
        <v>42</v>
      </c>
      <c r="D234" s="69" t="s">
        <v>39</v>
      </c>
      <c r="E234" s="139">
        <v>1.43</v>
      </c>
      <c r="F234" s="139">
        <f>F233*E234</f>
        <v>28.599999999999998</v>
      </c>
      <c r="G234" s="364"/>
      <c r="H234" s="365"/>
      <c r="I234" s="355">
        <v>0</v>
      </c>
      <c r="J234" s="355">
        <f>F234*I234</f>
        <v>0</v>
      </c>
      <c r="K234" s="355"/>
      <c r="L234" s="355"/>
      <c r="M234" s="355">
        <f>H234+J234+L234</f>
        <v>0</v>
      </c>
    </row>
    <row r="235" spans="1:14" s="129" customFormat="1" ht="14.25" customHeight="1" x14ac:dyDescent="0.25">
      <c r="A235" s="69"/>
      <c r="B235" s="131"/>
      <c r="C235" s="130" t="s">
        <v>170</v>
      </c>
      <c r="D235" s="69" t="s">
        <v>4</v>
      </c>
      <c r="E235" s="139">
        <v>2.5700000000000001E-2</v>
      </c>
      <c r="F235" s="139">
        <f>F233*E235</f>
        <v>0.51400000000000001</v>
      </c>
      <c r="G235" s="355"/>
      <c r="H235" s="355"/>
      <c r="I235" s="355"/>
      <c r="J235" s="355"/>
      <c r="K235" s="355">
        <v>0</v>
      </c>
      <c r="L235" s="355">
        <f>F235*K235</f>
        <v>0</v>
      </c>
      <c r="M235" s="355">
        <f>H235+J235+L235</f>
        <v>0</v>
      </c>
    </row>
    <row r="236" spans="1:14" s="129" customFormat="1" ht="14.25" customHeight="1" x14ac:dyDescent="0.25">
      <c r="A236" s="69"/>
      <c r="B236" s="131"/>
      <c r="C236" s="130" t="s">
        <v>49</v>
      </c>
      <c r="D236" s="69"/>
      <c r="E236" s="139"/>
      <c r="F236" s="139"/>
      <c r="G236" s="355"/>
      <c r="H236" s="355"/>
      <c r="I236" s="355"/>
      <c r="J236" s="355"/>
      <c r="K236" s="355"/>
      <c r="L236" s="355"/>
      <c r="M236" s="355"/>
    </row>
    <row r="237" spans="1:14" s="129" customFormat="1" ht="33" customHeight="1" x14ac:dyDescent="0.25">
      <c r="A237" s="69"/>
      <c r="B237" s="131"/>
      <c r="C237" s="135" t="s">
        <v>182</v>
      </c>
      <c r="D237" s="69" t="s">
        <v>100</v>
      </c>
      <c r="E237" s="70">
        <v>0.92900000000000005</v>
      </c>
      <c r="F237" s="139">
        <f>F233*E237</f>
        <v>18.580000000000002</v>
      </c>
      <c r="G237" s="355">
        <v>0</v>
      </c>
      <c r="H237" s="355">
        <f>F237*G237</f>
        <v>0</v>
      </c>
      <c r="I237" s="355"/>
      <c r="J237" s="355"/>
      <c r="K237" s="355"/>
      <c r="L237" s="355"/>
      <c r="M237" s="355">
        <f>H237+J237+L237</f>
        <v>0</v>
      </c>
    </row>
    <row r="238" spans="1:14" s="129" customFormat="1" ht="13.5" customHeight="1" x14ac:dyDescent="0.25">
      <c r="A238" s="69"/>
      <c r="B238" s="131"/>
      <c r="C238" s="130" t="s">
        <v>51</v>
      </c>
      <c r="D238" s="69" t="s">
        <v>4</v>
      </c>
      <c r="E238" s="139">
        <v>4.5699999999999998E-2</v>
      </c>
      <c r="F238" s="139">
        <f>F233*E238</f>
        <v>0.91399999999999992</v>
      </c>
      <c r="G238" s="355">
        <v>0</v>
      </c>
      <c r="H238" s="355">
        <f>F238*G238</f>
        <v>0</v>
      </c>
      <c r="I238" s="355"/>
      <c r="J238" s="355"/>
      <c r="K238" s="355"/>
      <c r="L238" s="355"/>
      <c r="M238" s="355">
        <f>H238+J238+L238</f>
        <v>0</v>
      </c>
    </row>
    <row r="239" spans="1:14" s="129" customFormat="1" ht="30.75" customHeight="1" x14ac:dyDescent="0.25">
      <c r="A239" s="69">
        <v>2</v>
      </c>
      <c r="B239" s="100" t="s">
        <v>169</v>
      </c>
      <c r="C239" s="68" t="s">
        <v>180</v>
      </c>
      <c r="D239" s="69" t="s">
        <v>100</v>
      </c>
      <c r="E239" s="139"/>
      <c r="F239" s="262">
        <v>20</v>
      </c>
      <c r="G239" s="364"/>
      <c r="H239" s="365"/>
      <c r="I239" s="355"/>
      <c r="J239" s="355"/>
      <c r="K239" s="355"/>
      <c r="L239" s="355"/>
      <c r="M239" s="355"/>
    </row>
    <row r="240" spans="1:14" s="129" customFormat="1" ht="15" customHeight="1" x14ac:dyDescent="0.25">
      <c r="A240" s="69"/>
      <c r="B240" s="100"/>
      <c r="C240" s="130" t="s">
        <v>42</v>
      </c>
      <c r="D240" s="69" t="s">
        <v>39</v>
      </c>
      <c r="E240" s="139">
        <v>1.43</v>
      </c>
      <c r="F240" s="139">
        <f>F239*E240</f>
        <v>28.599999999999998</v>
      </c>
      <c r="G240" s="364"/>
      <c r="H240" s="365"/>
      <c r="I240" s="355">
        <v>0</v>
      </c>
      <c r="J240" s="355">
        <f>F240*I240</f>
        <v>0</v>
      </c>
      <c r="K240" s="355"/>
      <c r="L240" s="355"/>
      <c r="M240" s="355">
        <f>H240+J240+L240</f>
        <v>0</v>
      </c>
    </row>
    <row r="241" spans="1:14" s="129" customFormat="1" ht="14.25" customHeight="1" x14ac:dyDescent="0.25">
      <c r="A241" s="69"/>
      <c r="B241" s="131"/>
      <c r="C241" s="130" t="s">
        <v>170</v>
      </c>
      <c r="D241" s="69" t="s">
        <v>4</v>
      </c>
      <c r="E241" s="139">
        <v>2.5700000000000001E-2</v>
      </c>
      <c r="F241" s="139">
        <f>F239*E241</f>
        <v>0.51400000000000001</v>
      </c>
      <c r="G241" s="355"/>
      <c r="H241" s="355"/>
      <c r="I241" s="355"/>
      <c r="J241" s="355"/>
      <c r="K241" s="355">
        <v>0</v>
      </c>
      <c r="L241" s="355">
        <f>F241*K241</f>
        <v>0</v>
      </c>
      <c r="M241" s="355">
        <f>H241+J241+L241</f>
        <v>0</v>
      </c>
    </row>
    <row r="242" spans="1:14" s="129" customFormat="1" ht="14.25" customHeight="1" x14ac:dyDescent="0.25">
      <c r="A242" s="69"/>
      <c r="B242" s="131"/>
      <c r="C242" s="130" t="s">
        <v>49</v>
      </c>
      <c r="D242" s="69"/>
      <c r="E242" s="139"/>
      <c r="F242" s="139"/>
      <c r="G242" s="355"/>
      <c r="H242" s="355"/>
      <c r="I242" s="355"/>
      <c r="J242" s="355"/>
      <c r="K242" s="355"/>
      <c r="L242" s="355"/>
      <c r="M242" s="355"/>
    </row>
    <row r="243" spans="1:14" s="129" customFormat="1" ht="28.5" customHeight="1" x14ac:dyDescent="0.25">
      <c r="A243" s="69"/>
      <c r="B243" s="131"/>
      <c r="C243" s="135" t="s">
        <v>171</v>
      </c>
      <c r="D243" s="69" t="s">
        <v>100</v>
      </c>
      <c r="E243" s="70">
        <v>0.92900000000000005</v>
      </c>
      <c r="F243" s="139">
        <f>F239*E243</f>
        <v>18.580000000000002</v>
      </c>
      <c r="G243" s="355">
        <v>0</v>
      </c>
      <c r="H243" s="355">
        <f>F243*G243</f>
        <v>0</v>
      </c>
      <c r="I243" s="355"/>
      <c r="J243" s="355"/>
      <c r="K243" s="355"/>
      <c r="L243" s="355"/>
      <c r="M243" s="355">
        <f>H243+J243+L243</f>
        <v>0</v>
      </c>
    </row>
    <row r="244" spans="1:14" s="129" customFormat="1" ht="13.5" customHeight="1" x14ac:dyDescent="0.25">
      <c r="A244" s="69"/>
      <c r="B244" s="131"/>
      <c r="C244" s="130" t="s">
        <v>51</v>
      </c>
      <c r="D244" s="69" t="s">
        <v>4</v>
      </c>
      <c r="E244" s="139">
        <v>4.5699999999999998E-2</v>
      </c>
      <c r="F244" s="139">
        <f>F239*E244</f>
        <v>0.91399999999999992</v>
      </c>
      <c r="G244" s="355">
        <v>0</v>
      </c>
      <c r="H244" s="355">
        <f>F244*G244</f>
        <v>0</v>
      </c>
      <c r="I244" s="355"/>
      <c r="J244" s="355"/>
      <c r="K244" s="355"/>
      <c r="L244" s="355"/>
      <c r="M244" s="355">
        <f>H244+J244+L244</f>
        <v>0</v>
      </c>
    </row>
    <row r="245" spans="1:14" s="129" customFormat="1" ht="15" customHeight="1" x14ac:dyDescent="0.25">
      <c r="A245" s="69">
        <v>3</v>
      </c>
      <c r="B245" s="100" t="s">
        <v>172</v>
      </c>
      <c r="C245" s="68" t="s">
        <v>224</v>
      </c>
      <c r="D245" s="69" t="s">
        <v>97</v>
      </c>
      <c r="E245" s="139"/>
      <c r="F245" s="263">
        <v>2</v>
      </c>
      <c r="G245" s="364"/>
      <c r="H245" s="365"/>
      <c r="I245" s="355"/>
      <c r="J245" s="355"/>
      <c r="K245" s="355"/>
      <c r="L245" s="355"/>
      <c r="M245" s="355"/>
      <c r="N245" s="137"/>
    </row>
    <row r="246" spans="1:14" s="129" customFormat="1" ht="15" customHeight="1" x14ac:dyDescent="0.25">
      <c r="A246" s="69"/>
      <c r="B246" s="100"/>
      <c r="C246" s="130" t="s">
        <v>42</v>
      </c>
      <c r="D246" s="69" t="s">
        <v>39</v>
      </c>
      <c r="E246" s="139">
        <v>1.51</v>
      </c>
      <c r="F246" s="139">
        <f>F245*E246</f>
        <v>3.02</v>
      </c>
      <c r="G246" s="364"/>
      <c r="H246" s="365"/>
      <c r="I246" s="355">
        <v>0</v>
      </c>
      <c r="J246" s="355">
        <f>F246*I246</f>
        <v>0</v>
      </c>
      <c r="K246" s="355"/>
      <c r="L246" s="355"/>
      <c r="M246" s="355">
        <f>H246+J246+L246</f>
        <v>0</v>
      </c>
      <c r="N246" s="137"/>
    </row>
    <row r="247" spans="1:14" s="129" customFormat="1" ht="14.25" customHeight="1" x14ac:dyDescent="0.25">
      <c r="A247" s="69"/>
      <c r="B247" s="131"/>
      <c r="C247" s="130" t="s">
        <v>170</v>
      </c>
      <c r="D247" s="69" t="s">
        <v>4</v>
      </c>
      <c r="E247" s="139">
        <v>0.13</v>
      </c>
      <c r="F247" s="139">
        <f>F245*E247</f>
        <v>0.26</v>
      </c>
      <c r="G247" s="355"/>
      <c r="H247" s="355"/>
      <c r="I247" s="355"/>
      <c r="J247" s="355"/>
      <c r="K247" s="355">
        <v>0</v>
      </c>
      <c r="L247" s="355">
        <f>F247*K247</f>
        <v>0</v>
      </c>
      <c r="M247" s="355">
        <f>H247+J247+L247</f>
        <v>0</v>
      </c>
      <c r="N247" s="137"/>
    </row>
    <row r="248" spans="1:14" s="129" customFormat="1" ht="14.25" customHeight="1" x14ac:dyDescent="0.25">
      <c r="A248" s="69"/>
      <c r="B248" s="131"/>
      <c r="C248" s="130" t="s">
        <v>49</v>
      </c>
      <c r="D248" s="69"/>
      <c r="E248" s="139"/>
      <c r="F248" s="139"/>
      <c r="G248" s="355"/>
      <c r="H248" s="355"/>
      <c r="I248" s="355"/>
      <c r="J248" s="355"/>
      <c r="K248" s="355"/>
      <c r="L248" s="355"/>
      <c r="M248" s="355"/>
      <c r="N248" s="137"/>
    </row>
    <row r="249" spans="1:14" s="129" customFormat="1" ht="14.25" customHeight="1" x14ac:dyDescent="0.25">
      <c r="A249" s="69"/>
      <c r="B249" s="131"/>
      <c r="C249" s="130" t="s">
        <v>173</v>
      </c>
      <c r="D249" s="69" t="s">
        <v>97</v>
      </c>
      <c r="E249" s="139"/>
      <c r="F249" s="231">
        <v>1</v>
      </c>
      <c r="G249" s="355">
        <v>0</v>
      </c>
      <c r="H249" s="355">
        <f t="shared" ref="H249:H251" si="10">F249*G249</f>
        <v>0</v>
      </c>
      <c r="I249" s="355"/>
      <c r="J249" s="355"/>
      <c r="K249" s="355"/>
      <c r="L249" s="355"/>
      <c r="M249" s="355">
        <f t="shared" ref="M249:M251" si="11">H249+J249+L249</f>
        <v>0</v>
      </c>
      <c r="N249" s="137"/>
    </row>
    <row r="250" spans="1:14" s="129" customFormat="1" ht="14.25" customHeight="1" x14ac:dyDescent="0.25">
      <c r="A250" s="69"/>
      <c r="B250" s="131"/>
      <c r="C250" s="130" t="s">
        <v>225</v>
      </c>
      <c r="D250" s="69" t="s">
        <v>97</v>
      </c>
      <c r="E250" s="139"/>
      <c r="F250" s="231">
        <v>1</v>
      </c>
      <c r="G250" s="355"/>
      <c r="H250" s="355"/>
      <c r="I250" s="355"/>
      <c r="J250" s="355"/>
      <c r="K250" s="355"/>
      <c r="L250" s="355"/>
      <c r="M250" s="355"/>
      <c r="N250" s="137"/>
    </row>
    <row r="251" spans="1:14" s="129" customFormat="1" ht="15" customHeight="1" x14ac:dyDescent="0.25">
      <c r="A251" s="69"/>
      <c r="B251" s="131"/>
      <c r="C251" s="130" t="s">
        <v>51</v>
      </c>
      <c r="D251" s="69" t="s">
        <v>4</v>
      </c>
      <c r="E251" s="139">
        <v>7.0000000000000007E-2</v>
      </c>
      <c r="F251" s="139">
        <f>F245*E251</f>
        <v>0.14000000000000001</v>
      </c>
      <c r="G251" s="355">
        <v>0</v>
      </c>
      <c r="H251" s="355">
        <f t="shared" si="10"/>
        <v>0</v>
      </c>
      <c r="I251" s="355"/>
      <c r="J251" s="355"/>
      <c r="K251" s="355"/>
      <c r="L251" s="355"/>
      <c r="M251" s="355">
        <f t="shared" si="11"/>
        <v>0</v>
      </c>
      <c r="N251" s="137"/>
    </row>
    <row r="252" spans="1:14" s="129" customFormat="1" ht="15" customHeight="1" x14ac:dyDescent="0.25">
      <c r="A252" s="69">
        <v>4</v>
      </c>
      <c r="B252" s="100" t="s">
        <v>174</v>
      </c>
      <c r="C252" s="182" t="s">
        <v>175</v>
      </c>
      <c r="D252" s="69" t="s">
        <v>100</v>
      </c>
      <c r="E252" s="70"/>
      <c r="F252" s="262">
        <v>15</v>
      </c>
      <c r="G252" s="355"/>
      <c r="H252" s="355"/>
      <c r="I252" s="355"/>
      <c r="J252" s="355"/>
      <c r="K252" s="355"/>
      <c r="L252" s="355"/>
      <c r="M252" s="366"/>
    </row>
    <row r="253" spans="1:14" s="129" customFormat="1" ht="15" customHeight="1" x14ac:dyDescent="0.25">
      <c r="A253" s="69"/>
      <c r="B253" s="100"/>
      <c r="C253" s="130" t="s">
        <v>42</v>
      </c>
      <c r="D253" s="69" t="s">
        <v>39</v>
      </c>
      <c r="E253" s="70">
        <v>0.60899999999999999</v>
      </c>
      <c r="F253" s="139">
        <f>F252*E253</f>
        <v>9.1349999999999998</v>
      </c>
      <c r="G253" s="355"/>
      <c r="H253" s="367"/>
      <c r="I253" s="355">
        <v>0</v>
      </c>
      <c r="J253" s="355">
        <f>F253*I253</f>
        <v>0</v>
      </c>
      <c r="K253" s="355"/>
      <c r="L253" s="355"/>
      <c r="M253" s="366">
        <f>H253+J253+L253</f>
        <v>0</v>
      </c>
    </row>
    <row r="254" spans="1:14" s="129" customFormat="1" ht="13.5" customHeight="1" x14ac:dyDescent="0.25">
      <c r="A254" s="69"/>
      <c r="B254" s="131"/>
      <c r="C254" s="130" t="s">
        <v>48</v>
      </c>
      <c r="D254" s="69" t="s">
        <v>4</v>
      </c>
      <c r="E254" s="70">
        <v>2E-3</v>
      </c>
      <c r="F254" s="139">
        <f>F252*E254</f>
        <v>0.03</v>
      </c>
      <c r="G254" s="355"/>
      <c r="H254" s="355"/>
      <c r="I254" s="355"/>
      <c r="J254" s="355"/>
      <c r="K254" s="355">
        <v>0</v>
      </c>
      <c r="L254" s="355">
        <f>F254*K254</f>
        <v>0</v>
      </c>
      <c r="M254" s="366">
        <f>H254+J254+L254</f>
        <v>0</v>
      </c>
    </row>
    <row r="255" spans="1:14" s="129" customFormat="1" ht="15" customHeight="1" x14ac:dyDescent="0.25">
      <c r="A255" s="69"/>
      <c r="B255" s="131"/>
      <c r="C255" s="130" t="s">
        <v>49</v>
      </c>
      <c r="D255" s="69"/>
      <c r="E255" s="70"/>
      <c r="F255" s="139"/>
      <c r="G255" s="355"/>
      <c r="H255" s="355"/>
      <c r="I255" s="355"/>
      <c r="J255" s="355"/>
      <c r="K255" s="355"/>
      <c r="L255" s="355"/>
      <c r="M255" s="366"/>
    </row>
    <row r="256" spans="1:14" s="129" customFormat="1" ht="15" customHeight="1" x14ac:dyDescent="0.25">
      <c r="A256" s="69"/>
      <c r="B256" s="138"/>
      <c r="C256" s="130" t="s">
        <v>176</v>
      </c>
      <c r="D256" s="69" t="s">
        <v>100</v>
      </c>
      <c r="E256" s="70">
        <v>1</v>
      </c>
      <c r="F256" s="139">
        <f>F252*E256</f>
        <v>15</v>
      </c>
      <c r="G256" s="355">
        <v>0</v>
      </c>
      <c r="H256" s="355">
        <f>F256*G256</f>
        <v>0</v>
      </c>
      <c r="I256" s="355"/>
      <c r="J256" s="355"/>
      <c r="K256" s="355"/>
      <c r="L256" s="355"/>
      <c r="M256" s="366">
        <f>H256+J256+L256</f>
        <v>0</v>
      </c>
    </row>
    <row r="257" spans="1:13" s="129" customFormat="1" ht="14.25" customHeight="1" x14ac:dyDescent="0.25">
      <c r="A257" s="69"/>
      <c r="B257" s="131"/>
      <c r="C257" s="130" t="s">
        <v>51</v>
      </c>
      <c r="D257" s="69" t="s">
        <v>39</v>
      </c>
      <c r="E257" s="70">
        <v>0.16</v>
      </c>
      <c r="F257" s="70">
        <f>F252*E257</f>
        <v>2.4</v>
      </c>
      <c r="G257" s="355">
        <v>0</v>
      </c>
      <c r="H257" s="355">
        <f>F257*G257</f>
        <v>0</v>
      </c>
      <c r="I257" s="355"/>
      <c r="J257" s="355"/>
      <c r="K257" s="355"/>
      <c r="L257" s="355"/>
      <c r="M257" s="366">
        <f>H257+J257+L257</f>
        <v>0</v>
      </c>
    </row>
    <row r="258" spans="1:13" s="129" customFormat="1" ht="13.5" customHeight="1" x14ac:dyDescent="0.25">
      <c r="A258" s="69">
        <v>5</v>
      </c>
      <c r="B258" s="100" t="s">
        <v>177</v>
      </c>
      <c r="C258" s="182" t="s">
        <v>226</v>
      </c>
      <c r="D258" s="69" t="s">
        <v>100</v>
      </c>
      <c r="E258" s="70"/>
      <c r="F258" s="262">
        <v>15</v>
      </c>
      <c r="G258" s="355"/>
      <c r="H258" s="355"/>
      <c r="I258" s="355"/>
      <c r="J258" s="355"/>
      <c r="K258" s="355"/>
      <c r="L258" s="355"/>
      <c r="M258" s="366"/>
    </row>
    <row r="259" spans="1:13" s="129" customFormat="1" ht="13.5" customHeight="1" x14ac:dyDescent="0.25">
      <c r="A259" s="69"/>
      <c r="B259" s="100"/>
      <c r="C259" s="130" t="s">
        <v>42</v>
      </c>
      <c r="D259" s="69" t="s">
        <v>39</v>
      </c>
      <c r="E259" s="70">
        <f>0.583</f>
        <v>0.58299999999999996</v>
      </c>
      <c r="F259" s="139">
        <f>F258*E259</f>
        <v>8.7449999999999992</v>
      </c>
      <c r="G259" s="355"/>
      <c r="H259" s="367"/>
      <c r="I259" s="355">
        <v>0</v>
      </c>
      <c r="J259" s="355">
        <f>F259*I259</f>
        <v>0</v>
      </c>
      <c r="K259" s="355"/>
      <c r="L259" s="355"/>
      <c r="M259" s="366">
        <f>H259+J259+L259</f>
        <v>0</v>
      </c>
    </row>
    <row r="260" spans="1:13" s="129" customFormat="1" ht="13.5" customHeight="1" x14ac:dyDescent="0.25">
      <c r="A260" s="69"/>
      <c r="B260" s="131"/>
      <c r="C260" s="130" t="s">
        <v>48</v>
      </c>
      <c r="D260" s="69" t="s">
        <v>4</v>
      </c>
      <c r="E260" s="70">
        <v>4.5999999999999999E-3</v>
      </c>
      <c r="F260" s="139">
        <f>F258*E260</f>
        <v>6.9000000000000006E-2</v>
      </c>
      <c r="G260" s="355"/>
      <c r="H260" s="355"/>
      <c r="I260" s="355"/>
      <c r="J260" s="355"/>
      <c r="K260" s="355">
        <v>0</v>
      </c>
      <c r="L260" s="355">
        <f>F260*K260</f>
        <v>0</v>
      </c>
      <c r="M260" s="366">
        <f>H260+J260+L260</f>
        <v>0</v>
      </c>
    </row>
    <row r="261" spans="1:13" s="129" customFormat="1" ht="14.25" customHeight="1" x14ac:dyDescent="0.25">
      <c r="A261" s="69"/>
      <c r="B261" s="131"/>
      <c r="C261" s="130" t="s">
        <v>49</v>
      </c>
      <c r="D261" s="69"/>
      <c r="E261" s="70"/>
      <c r="F261" s="139"/>
      <c r="G261" s="355"/>
      <c r="H261" s="355"/>
      <c r="I261" s="355"/>
      <c r="J261" s="355"/>
      <c r="K261" s="355"/>
      <c r="L261" s="355"/>
      <c r="M261" s="366"/>
    </row>
    <row r="262" spans="1:13" s="129" customFormat="1" ht="14.25" customHeight="1" x14ac:dyDescent="0.25">
      <c r="A262" s="69"/>
      <c r="B262" s="138"/>
      <c r="C262" s="130" t="s">
        <v>183</v>
      </c>
      <c r="D262" s="69" t="s">
        <v>100</v>
      </c>
      <c r="E262" s="70">
        <v>1</v>
      </c>
      <c r="F262" s="139">
        <f>F258*E262</f>
        <v>15</v>
      </c>
      <c r="G262" s="355">
        <v>0</v>
      </c>
      <c r="H262" s="355">
        <f>F262*G262</f>
        <v>0</v>
      </c>
      <c r="I262" s="355"/>
      <c r="J262" s="355"/>
      <c r="K262" s="355"/>
      <c r="L262" s="355"/>
      <c r="M262" s="366">
        <f>H262+J262+L262</f>
        <v>0</v>
      </c>
    </row>
    <row r="263" spans="1:13" s="129" customFormat="1" ht="14.25" customHeight="1" x14ac:dyDescent="0.25">
      <c r="A263" s="69"/>
      <c r="B263" s="131"/>
      <c r="C263" s="130" t="s">
        <v>51</v>
      </c>
      <c r="D263" s="69" t="s">
        <v>4</v>
      </c>
      <c r="E263" s="70">
        <v>0.16</v>
      </c>
      <c r="F263" s="70">
        <f>F258*E263</f>
        <v>2.4</v>
      </c>
      <c r="G263" s="355">
        <v>0</v>
      </c>
      <c r="H263" s="355">
        <f>F263*G263</f>
        <v>0</v>
      </c>
      <c r="I263" s="355"/>
      <c r="J263" s="355"/>
      <c r="K263" s="355"/>
      <c r="L263" s="355"/>
      <c r="M263" s="366">
        <f>H263+J263+L263</f>
        <v>0</v>
      </c>
    </row>
    <row r="264" spans="1:13" s="141" customFormat="1" ht="14.25" customHeight="1" x14ac:dyDescent="0.25">
      <c r="A264" s="62">
        <v>6</v>
      </c>
      <c r="B264" s="140" t="s">
        <v>178</v>
      </c>
      <c r="C264" s="90" t="s">
        <v>184</v>
      </c>
      <c r="D264" s="35" t="s">
        <v>97</v>
      </c>
      <c r="E264" s="213"/>
      <c r="F264" s="259">
        <v>1</v>
      </c>
      <c r="G264" s="325"/>
      <c r="H264" s="325"/>
      <c r="I264" s="325"/>
      <c r="J264" s="325"/>
      <c r="K264" s="325"/>
      <c r="L264" s="325"/>
      <c r="M264" s="368"/>
    </row>
    <row r="265" spans="1:13" s="141" customFormat="1" ht="13.5" customHeight="1" x14ac:dyDescent="0.25">
      <c r="A265" s="62"/>
      <c r="B265" s="140"/>
      <c r="C265" s="91" t="s">
        <v>42</v>
      </c>
      <c r="D265" s="35" t="s">
        <v>97</v>
      </c>
      <c r="E265" s="39">
        <v>1</v>
      </c>
      <c r="F265" s="39">
        <f>F264*E265</f>
        <v>1</v>
      </c>
      <c r="G265" s="325"/>
      <c r="H265" s="369"/>
      <c r="I265" s="325">
        <v>0</v>
      </c>
      <c r="J265" s="325">
        <f>F265*I265</f>
        <v>0</v>
      </c>
      <c r="K265" s="325"/>
      <c r="L265" s="325"/>
      <c r="M265" s="368">
        <f>H265+J265+L265</f>
        <v>0</v>
      </c>
    </row>
    <row r="266" spans="1:13" s="141" customFormat="1" ht="13.5" customHeight="1" x14ac:dyDescent="0.25">
      <c r="A266" s="62"/>
      <c r="B266" s="142"/>
      <c r="C266" s="91" t="s">
        <v>77</v>
      </c>
      <c r="D266" s="62" t="s">
        <v>4</v>
      </c>
      <c r="E266" s="213">
        <v>7.0000000000000007E-2</v>
      </c>
      <c r="F266" s="39">
        <f>F264*E266</f>
        <v>7.0000000000000007E-2</v>
      </c>
      <c r="G266" s="325"/>
      <c r="H266" s="325"/>
      <c r="I266" s="325"/>
      <c r="J266" s="325"/>
      <c r="K266" s="325">
        <v>0</v>
      </c>
      <c r="L266" s="325">
        <f>F266*K266</f>
        <v>0</v>
      </c>
      <c r="M266" s="368">
        <f>H266+J266+L266</f>
        <v>0</v>
      </c>
    </row>
    <row r="267" spans="1:13" s="141" customFormat="1" ht="14.25" customHeight="1" x14ac:dyDescent="0.25">
      <c r="A267" s="62"/>
      <c r="B267" s="142"/>
      <c r="C267" s="91" t="s">
        <v>49</v>
      </c>
      <c r="D267" s="62"/>
      <c r="E267" s="213"/>
      <c r="F267" s="39"/>
      <c r="G267" s="325"/>
      <c r="H267" s="325"/>
      <c r="I267" s="325"/>
      <c r="J267" s="325"/>
      <c r="K267" s="325"/>
      <c r="L267" s="325"/>
      <c r="M267" s="368"/>
    </row>
    <row r="268" spans="1:13" s="141" customFormat="1" ht="14.25" customHeight="1" x14ac:dyDescent="0.25">
      <c r="A268" s="62"/>
      <c r="B268" s="143"/>
      <c r="C268" s="91" t="s">
        <v>179</v>
      </c>
      <c r="D268" s="35" t="s">
        <v>97</v>
      </c>
      <c r="E268" s="213">
        <v>1</v>
      </c>
      <c r="F268" s="39">
        <f>F264*E268</f>
        <v>1</v>
      </c>
      <c r="G268" s="325">
        <v>0</v>
      </c>
      <c r="H268" s="325">
        <f>F268*G268</f>
        <v>0</v>
      </c>
      <c r="I268" s="325"/>
      <c r="J268" s="325"/>
      <c r="K268" s="325"/>
      <c r="L268" s="325"/>
      <c r="M268" s="368">
        <f>H268+J268+L268</f>
        <v>0</v>
      </c>
    </row>
    <row r="269" spans="1:13" s="141" customFormat="1" ht="15" customHeight="1" x14ac:dyDescent="0.25">
      <c r="A269" s="44"/>
      <c r="B269" s="144"/>
      <c r="C269" s="43" t="s">
        <v>51</v>
      </c>
      <c r="D269" s="44" t="s">
        <v>4</v>
      </c>
      <c r="E269" s="197">
        <v>0.37</v>
      </c>
      <c r="F269" s="45">
        <f>F264*E269</f>
        <v>0.37</v>
      </c>
      <c r="G269" s="326">
        <v>0</v>
      </c>
      <c r="H269" s="326">
        <f>F269*G269</f>
        <v>0</v>
      </c>
      <c r="I269" s="326"/>
      <c r="J269" s="326"/>
      <c r="K269" s="326"/>
      <c r="L269" s="326"/>
      <c r="M269" s="370">
        <f>H269+J269+L269</f>
        <v>0</v>
      </c>
    </row>
    <row r="270" spans="1:13" s="145" customFormat="1" ht="13.5" x14ac:dyDescent="0.25">
      <c r="A270" s="102">
        <v>7</v>
      </c>
      <c r="B270" s="438" t="s">
        <v>203</v>
      </c>
      <c r="C270" s="183" t="s">
        <v>204</v>
      </c>
      <c r="D270" s="46" t="s">
        <v>189</v>
      </c>
      <c r="E270" s="221"/>
      <c r="F270" s="264">
        <v>1</v>
      </c>
      <c r="G270" s="327"/>
      <c r="H270" s="327"/>
      <c r="I270" s="327"/>
      <c r="J270" s="327"/>
      <c r="K270" s="327"/>
      <c r="L270" s="327"/>
      <c r="M270" s="327"/>
    </row>
    <row r="271" spans="1:13" s="145" customFormat="1" ht="13.5" x14ac:dyDescent="0.25">
      <c r="A271" s="105"/>
      <c r="B271" s="439"/>
      <c r="C271" s="109" t="s">
        <v>42</v>
      </c>
      <c r="D271" s="105" t="s">
        <v>39</v>
      </c>
      <c r="E271" s="232">
        <v>0.82</v>
      </c>
      <c r="F271" s="209">
        <f>F270*E271</f>
        <v>0.82</v>
      </c>
      <c r="G271" s="330"/>
      <c r="H271" s="331"/>
      <c r="I271" s="330">
        <v>0</v>
      </c>
      <c r="J271" s="330">
        <f>F271*I271</f>
        <v>0</v>
      </c>
      <c r="K271" s="330"/>
      <c r="L271" s="330"/>
      <c r="M271" s="330">
        <f>H271+J271+L271</f>
        <v>0</v>
      </c>
    </row>
    <row r="272" spans="1:13" s="145" customFormat="1" ht="13.5" x14ac:dyDescent="0.25">
      <c r="A272" s="105"/>
      <c r="B272" s="439"/>
      <c r="C272" s="109" t="s">
        <v>77</v>
      </c>
      <c r="D272" s="49" t="s">
        <v>4</v>
      </c>
      <c r="E272" s="232">
        <v>0.01</v>
      </c>
      <c r="F272" s="209">
        <f>F270*E272</f>
        <v>0.01</v>
      </c>
      <c r="G272" s="330"/>
      <c r="H272" s="330"/>
      <c r="I272" s="330"/>
      <c r="J272" s="330"/>
      <c r="K272" s="330">
        <v>0</v>
      </c>
      <c r="L272" s="330">
        <f>F272*K272</f>
        <v>0</v>
      </c>
      <c r="M272" s="330">
        <f>H272+J272+L272</f>
        <v>0</v>
      </c>
    </row>
    <row r="273" spans="1:13" s="145" customFormat="1" ht="13.5" x14ac:dyDescent="0.25">
      <c r="A273" s="105"/>
      <c r="B273" s="439"/>
      <c r="C273" s="106" t="s">
        <v>49</v>
      </c>
      <c r="D273" s="105"/>
      <c r="E273" s="232"/>
      <c r="F273" s="209"/>
      <c r="G273" s="330"/>
      <c r="H273" s="330"/>
      <c r="I273" s="330"/>
      <c r="J273" s="330"/>
      <c r="K273" s="330"/>
      <c r="L273" s="330"/>
      <c r="M273" s="330"/>
    </row>
    <row r="274" spans="1:13" s="145" customFormat="1" ht="13.5" x14ac:dyDescent="0.25">
      <c r="A274" s="105"/>
      <c r="B274" s="439"/>
      <c r="C274" s="109" t="s">
        <v>205</v>
      </c>
      <c r="D274" s="49" t="s">
        <v>189</v>
      </c>
      <c r="E274" s="232">
        <v>1</v>
      </c>
      <c r="F274" s="209">
        <f>F270*E274</f>
        <v>1</v>
      </c>
      <c r="G274" s="330">
        <v>0</v>
      </c>
      <c r="H274" s="330">
        <f>F274*G274</f>
        <v>0</v>
      </c>
      <c r="I274" s="330"/>
      <c r="J274" s="330"/>
      <c r="K274" s="330"/>
      <c r="L274" s="330"/>
      <c r="M274" s="330">
        <f>H274+J274+L274</f>
        <v>0</v>
      </c>
    </row>
    <row r="275" spans="1:13" s="145" customFormat="1" ht="13.5" x14ac:dyDescent="0.25">
      <c r="A275" s="105"/>
      <c r="B275" s="439"/>
      <c r="C275" s="109" t="s">
        <v>51</v>
      </c>
      <c r="D275" s="54" t="s">
        <v>4</v>
      </c>
      <c r="E275" s="232">
        <v>7.0000000000000007E-2</v>
      </c>
      <c r="F275" s="209">
        <f>F270*E275</f>
        <v>7.0000000000000007E-2</v>
      </c>
      <c r="G275" s="330">
        <v>0</v>
      </c>
      <c r="H275" s="330">
        <f>F275*G275</f>
        <v>0</v>
      </c>
      <c r="I275" s="330"/>
      <c r="J275" s="330"/>
      <c r="K275" s="330"/>
      <c r="L275" s="330"/>
      <c r="M275" s="330">
        <f>H275+J275+L275</f>
        <v>0</v>
      </c>
    </row>
    <row r="276" spans="1:13" s="145" customFormat="1" ht="13.5" x14ac:dyDescent="0.25">
      <c r="A276" s="173">
        <v>8</v>
      </c>
      <c r="B276" s="184" t="s">
        <v>185</v>
      </c>
      <c r="C276" s="183" t="s">
        <v>186</v>
      </c>
      <c r="D276" s="102" t="s">
        <v>112</v>
      </c>
      <c r="E276" s="233"/>
      <c r="F276" s="264">
        <v>1</v>
      </c>
      <c r="G276" s="327"/>
      <c r="H276" s="327"/>
      <c r="I276" s="327"/>
      <c r="J276" s="327"/>
      <c r="K276" s="327"/>
      <c r="L276" s="327"/>
      <c r="M276" s="327"/>
    </row>
    <row r="277" spans="1:13" s="145" customFormat="1" ht="13.5" x14ac:dyDescent="0.25">
      <c r="A277" s="266"/>
      <c r="B277" s="185"/>
      <c r="C277" s="109" t="s">
        <v>42</v>
      </c>
      <c r="D277" s="105" t="s">
        <v>112</v>
      </c>
      <c r="E277" s="232">
        <v>1</v>
      </c>
      <c r="F277" s="209">
        <f>F276*E277</f>
        <v>1</v>
      </c>
      <c r="G277" s="330"/>
      <c r="H277" s="331"/>
      <c r="I277" s="330">
        <v>0</v>
      </c>
      <c r="J277" s="330">
        <f>F277*I277</f>
        <v>0</v>
      </c>
      <c r="K277" s="330"/>
      <c r="L277" s="330"/>
      <c r="M277" s="330">
        <f>H277+J277+L277</f>
        <v>0</v>
      </c>
    </row>
    <row r="278" spans="1:13" s="145" customFormat="1" ht="13.5" x14ac:dyDescent="0.25">
      <c r="A278" s="266"/>
      <c r="B278" s="185"/>
      <c r="C278" s="109" t="s">
        <v>170</v>
      </c>
      <c r="D278" s="49" t="s">
        <v>4</v>
      </c>
      <c r="E278" s="232">
        <v>0.13</v>
      </c>
      <c r="F278" s="209">
        <f>F276*E278</f>
        <v>0.13</v>
      </c>
      <c r="G278" s="330"/>
      <c r="H278" s="330"/>
      <c r="I278" s="330"/>
      <c r="J278" s="330"/>
      <c r="K278" s="330">
        <v>0</v>
      </c>
      <c r="L278" s="330">
        <f>F278*K278</f>
        <v>0</v>
      </c>
      <c r="M278" s="330">
        <f>H278+J278+L278</f>
        <v>0</v>
      </c>
    </row>
    <row r="279" spans="1:13" s="145" customFormat="1" ht="13.5" x14ac:dyDescent="0.25">
      <c r="A279" s="266"/>
      <c r="B279" s="185"/>
      <c r="C279" s="106" t="s">
        <v>49</v>
      </c>
      <c r="D279" s="105"/>
      <c r="E279" s="232"/>
      <c r="F279" s="209"/>
      <c r="G279" s="330"/>
      <c r="H279" s="330"/>
      <c r="I279" s="330"/>
      <c r="J279" s="330"/>
      <c r="K279" s="330"/>
      <c r="L279" s="330"/>
      <c r="M279" s="330"/>
    </row>
    <row r="280" spans="1:13" s="145" customFormat="1" ht="13.5" x14ac:dyDescent="0.25">
      <c r="A280" s="266"/>
      <c r="B280" s="185"/>
      <c r="C280" s="109" t="s">
        <v>187</v>
      </c>
      <c r="D280" s="105" t="s">
        <v>112</v>
      </c>
      <c r="E280" s="232">
        <v>1</v>
      </c>
      <c r="F280" s="209">
        <f>F276*E280</f>
        <v>1</v>
      </c>
      <c r="G280" s="330">
        <v>0</v>
      </c>
      <c r="H280" s="330">
        <f>F280*G280</f>
        <v>0</v>
      </c>
      <c r="I280" s="330"/>
      <c r="J280" s="330"/>
      <c r="K280" s="330"/>
      <c r="L280" s="330"/>
      <c r="M280" s="330">
        <f>H280+J280+L280</f>
        <v>0</v>
      </c>
    </row>
    <row r="281" spans="1:13" s="145" customFormat="1" ht="13.5" x14ac:dyDescent="0.25">
      <c r="A281" s="267"/>
      <c r="B281" s="186"/>
      <c r="C281" s="110" t="s">
        <v>51</v>
      </c>
      <c r="D281" s="54" t="s">
        <v>4</v>
      </c>
      <c r="E281" s="234">
        <v>0.94</v>
      </c>
      <c r="F281" s="201">
        <f>F276*E281</f>
        <v>0.94</v>
      </c>
      <c r="G281" s="328">
        <v>0</v>
      </c>
      <c r="H281" s="328">
        <f>F281*G281</f>
        <v>0</v>
      </c>
      <c r="I281" s="328"/>
      <c r="J281" s="328"/>
      <c r="K281" s="328"/>
      <c r="L281" s="328"/>
      <c r="M281" s="328">
        <f>H281+J281+L281</f>
        <v>0</v>
      </c>
    </row>
    <row r="282" spans="1:13" s="141" customFormat="1" ht="13.5" customHeight="1" x14ac:dyDescent="0.25">
      <c r="A282" s="62">
        <v>9</v>
      </c>
      <c r="B282" s="140" t="s">
        <v>193</v>
      </c>
      <c r="C282" s="90" t="s">
        <v>194</v>
      </c>
      <c r="D282" s="62" t="s">
        <v>97</v>
      </c>
      <c r="E282" s="213"/>
      <c r="F282" s="259">
        <v>1</v>
      </c>
      <c r="G282" s="325"/>
      <c r="H282" s="325"/>
      <c r="I282" s="325"/>
      <c r="J282" s="325"/>
      <c r="K282" s="325"/>
      <c r="L282" s="325"/>
      <c r="M282" s="368"/>
    </row>
    <row r="283" spans="1:13" s="141" customFormat="1" ht="13.5" customHeight="1" x14ac:dyDescent="0.25">
      <c r="A283" s="62"/>
      <c r="B283" s="140"/>
      <c r="C283" s="91" t="s">
        <v>42</v>
      </c>
      <c r="D283" s="35" t="s">
        <v>97</v>
      </c>
      <c r="E283" s="39">
        <v>1</v>
      </c>
      <c r="F283" s="39">
        <f>F282*E283</f>
        <v>1</v>
      </c>
      <c r="G283" s="325"/>
      <c r="H283" s="369"/>
      <c r="I283" s="325">
        <v>0</v>
      </c>
      <c r="J283" s="325">
        <f>F283*I283</f>
        <v>0</v>
      </c>
      <c r="K283" s="325"/>
      <c r="L283" s="325"/>
      <c r="M283" s="368">
        <f>H283+J283+L283</f>
        <v>0</v>
      </c>
    </row>
    <row r="284" spans="1:13" s="141" customFormat="1" ht="13.5" customHeight="1" x14ac:dyDescent="0.25">
      <c r="A284" s="62"/>
      <c r="B284" s="142"/>
      <c r="C284" s="91" t="s">
        <v>77</v>
      </c>
      <c r="D284" s="62" t="s">
        <v>4</v>
      </c>
      <c r="E284" s="213">
        <v>0.02</v>
      </c>
      <c r="F284" s="39">
        <f>F282*E284</f>
        <v>0.02</v>
      </c>
      <c r="G284" s="325"/>
      <c r="H284" s="325"/>
      <c r="I284" s="325"/>
      <c r="J284" s="325"/>
      <c r="K284" s="325">
        <v>0</v>
      </c>
      <c r="L284" s="325">
        <f>F284*K284</f>
        <v>0</v>
      </c>
      <c r="M284" s="368">
        <f>H284+J284+L284</f>
        <v>0</v>
      </c>
    </row>
    <row r="285" spans="1:13" s="141" customFormat="1" ht="14.25" customHeight="1" x14ac:dyDescent="0.25">
      <c r="A285" s="62"/>
      <c r="B285" s="142"/>
      <c r="C285" s="91" t="s">
        <v>49</v>
      </c>
      <c r="D285" s="62"/>
      <c r="E285" s="213"/>
      <c r="F285" s="39"/>
      <c r="G285" s="325"/>
      <c r="H285" s="325"/>
      <c r="I285" s="325"/>
      <c r="J285" s="325"/>
      <c r="K285" s="325"/>
      <c r="L285" s="325"/>
      <c r="M285" s="368"/>
    </row>
    <row r="286" spans="1:13" s="141" customFormat="1" ht="14.25" customHeight="1" x14ac:dyDescent="0.25">
      <c r="A286" s="62"/>
      <c r="B286" s="143"/>
      <c r="C286" s="91" t="s">
        <v>194</v>
      </c>
      <c r="D286" s="35" t="s">
        <v>195</v>
      </c>
      <c r="E286" s="213">
        <v>1</v>
      </c>
      <c r="F286" s="39">
        <f>F282*E286</f>
        <v>1</v>
      </c>
      <c r="G286" s="325">
        <v>0</v>
      </c>
      <c r="H286" s="325">
        <f>F286*G286</f>
        <v>0</v>
      </c>
      <c r="I286" s="325"/>
      <c r="J286" s="325"/>
      <c r="K286" s="325"/>
      <c r="L286" s="325"/>
      <c r="M286" s="368">
        <f>H286+J286+L286</f>
        <v>0</v>
      </c>
    </row>
    <row r="287" spans="1:13" s="141" customFormat="1" ht="13.5" customHeight="1" x14ac:dyDescent="0.25">
      <c r="A287" s="44"/>
      <c r="B287" s="144"/>
      <c r="C287" s="43" t="s">
        <v>51</v>
      </c>
      <c r="D287" s="44" t="s">
        <v>4</v>
      </c>
      <c r="E287" s="197">
        <v>0.11</v>
      </c>
      <c r="F287" s="45">
        <f>F282*E287</f>
        <v>0.11</v>
      </c>
      <c r="G287" s="326">
        <v>0</v>
      </c>
      <c r="H287" s="326">
        <f>F287*G287</f>
        <v>0</v>
      </c>
      <c r="I287" s="326"/>
      <c r="J287" s="326"/>
      <c r="K287" s="326"/>
      <c r="L287" s="326"/>
      <c r="M287" s="370">
        <f>H287+J287+L287</f>
        <v>0</v>
      </c>
    </row>
    <row r="288" spans="1:13" s="141" customFormat="1" ht="14.25" customHeight="1" x14ac:dyDescent="0.25">
      <c r="A288" s="62">
        <v>10</v>
      </c>
      <c r="B288" s="140" t="s">
        <v>190</v>
      </c>
      <c r="C288" s="90" t="s">
        <v>192</v>
      </c>
      <c r="D288" s="35" t="s">
        <v>97</v>
      </c>
      <c r="E288" s="213"/>
      <c r="F288" s="259">
        <v>1</v>
      </c>
      <c r="G288" s="325"/>
      <c r="H288" s="325"/>
      <c r="I288" s="325"/>
      <c r="J288" s="325"/>
      <c r="K288" s="325"/>
      <c r="L288" s="325"/>
      <c r="M288" s="368"/>
    </row>
    <row r="289" spans="1:14" s="141" customFormat="1" ht="13.5" customHeight="1" x14ac:dyDescent="0.25">
      <c r="A289" s="62"/>
      <c r="B289" s="140"/>
      <c r="C289" s="91" t="s">
        <v>42</v>
      </c>
      <c r="D289" s="35" t="s">
        <v>39</v>
      </c>
      <c r="E289" s="39">
        <v>2.58</v>
      </c>
      <c r="F289" s="39">
        <f>F288*E289</f>
        <v>2.58</v>
      </c>
      <c r="G289" s="325"/>
      <c r="H289" s="369"/>
      <c r="I289" s="325">
        <v>0</v>
      </c>
      <c r="J289" s="325">
        <f>F289*I289</f>
        <v>0</v>
      </c>
      <c r="K289" s="325"/>
      <c r="L289" s="325"/>
      <c r="M289" s="368">
        <f>H289+J289+L289</f>
        <v>0</v>
      </c>
    </row>
    <row r="290" spans="1:14" s="141" customFormat="1" ht="13.5" customHeight="1" x14ac:dyDescent="0.25">
      <c r="A290" s="62"/>
      <c r="B290" s="142"/>
      <c r="C290" s="91" t="s">
        <v>77</v>
      </c>
      <c r="D290" s="62" t="s">
        <v>4</v>
      </c>
      <c r="E290" s="213">
        <v>0.17</v>
      </c>
      <c r="F290" s="39">
        <f>F288*E290</f>
        <v>0.17</v>
      </c>
      <c r="G290" s="325"/>
      <c r="H290" s="325"/>
      <c r="I290" s="325"/>
      <c r="J290" s="325"/>
      <c r="K290" s="325">
        <v>0</v>
      </c>
      <c r="L290" s="325">
        <f>F290*K290</f>
        <v>0</v>
      </c>
      <c r="M290" s="368">
        <f>H290+J290+L290</f>
        <v>0</v>
      </c>
    </row>
    <row r="291" spans="1:14" s="141" customFormat="1" ht="14.25" customHeight="1" x14ac:dyDescent="0.25">
      <c r="A291" s="62"/>
      <c r="B291" s="142"/>
      <c r="C291" s="91" t="s">
        <v>49</v>
      </c>
      <c r="D291" s="62"/>
      <c r="E291" s="213"/>
      <c r="F291" s="39"/>
      <c r="G291" s="325"/>
      <c r="H291" s="325"/>
      <c r="I291" s="325"/>
      <c r="J291" s="325"/>
      <c r="K291" s="325"/>
      <c r="L291" s="325"/>
      <c r="M291" s="368"/>
    </row>
    <row r="292" spans="1:14" s="141" customFormat="1" ht="14.25" customHeight="1" x14ac:dyDescent="0.25">
      <c r="A292" s="62"/>
      <c r="B292" s="143"/>
      <c r="C292" s="91" t="s">
        <v>191</v>
      </c>
      <c r="D292" s="35" t="s">
        <v>97</v>
      </c>
      <c r="E292" s="213">
        <v>1</v>
      </c>
      <c r="F292" s="39">
        <f>F288*E292</f>
        <v>1</v>
      </c>
      <c r="G292" s="325">
        <v>0</v>
      </c>
      <c r="H292" s="325">
        <f>F292*G292</f>
        <v>0</v>
      </c>
      <c r="I292" s="325"/>
      <c r="J292" s="325"/>
      <c r="K292" s="325"/>
      <c r="L292" s="325"/>
      <c r="M292" s="368">
        <f>H292+J292+L292</f>
        <v>0</v>
      </c>
    </row>
    <row r="293" spans="1:14" s="141" customFormat="1" ht="15" customHeight="1" x14ac:dyDescent="0.25">
      <c r="A293" s="44"/>
      <c r="B293" s="144"/>
      <c r="C293" s="43" t="s">
        <v>51</v>
      </c>
      <c r="D293" s="44" t="s">
        <v>4</v>
      </c>
      <c r="E293" s="197">
        <v>0.23</v>
      </c>
      <c r="F293" s="45">
        <f>F288*E293</f>
        <v>0.23</v>
      </c>
      <c r="G293" s="326">
        <v>0</v>
      </c>
      <c r="H293" s="326">
        <f>F293*G293</f>
        <v>0</v>
      </c>
      <c r="I293" s="326"/>
      <c r="J293" s="326"/>
      <c r="K293" s="326"/>
      <c r="L293" s="326"/>
      <c r="M293" s="370">
        <f>H293+J293+L293</f>
        <v>0</v>
      </c>
    </row>
    <row r="294" spans="1:14" s="133" customFormat="1" ht="27" x14ac:dyDescent="0.25">
      <c r="A294" s="173">
        <v>11</v>
      </c>
      <c r="B294" s="429" t="s">
        <v>177</v>
      </c>
      <c r="C294" s="187" t="s">
        <v>188</v>
      </c>
      <c r="D294" s="132" t="s">
        <v>189</v>
      </c>
      <c r="E294" s="235"/>
      <c r="F294" s="264">
        <v>1</v>
      </c>
      <c r="G294" s="327"/>
      <c r="H294" s="327"/>
      <c r="I294" s="327"/>
      <c r="J294" s="327"/>
      <c r="K294" s="327"/>
      <c r="L294" s="327"/>
      <c r="M294" s="327"/>
    </row>
    <row r="295" spans="1:14" s="133" customFormat="1" ht="13.5" x14ac:dyDescent="0.25">
      <c r="A295" s="266"/>
      <c r="B295" s="430"/>
      <c r="C295" s="146" t="s">
        <v>42</v>
      </c>
      <c r="D295" s="134" t="s">
        <v>189</v>
      </c>
      <c r="E295" s="236">
        <v>1</v>
      </c>
      <c r="F295" s="209">
        <f>F294*E295</f>
        <v>1</v>
      </c>
      <c r="G295" s="330"/>
      <c r="H295" s="331"/>
      <c r="I295" s="330">
        <v>0</v>
      </c>
      <c r="J295" s="330">
        <f>F295*I295</f>
        <v>0</v>
      </c>
      <c r="K295" s="330"/>
      <c r="L295" s="330"/>
      <c r="M295" s="330">
        <f>H295+J295+L295</f>
        <v>0</v>
      </c>
    </row>
    <row r="296" spans="1:14" s="133" customFormat="1" ht="13.5" x14ac:dyDescent="0.25">
      <c r="A296" s="266"/>
      <c r="B296" s="430"/>
      <c r="C296" s="60" t="s">
        <v>49</v>
      </c>
      <c r="D296" s="134"/>
      <c r="E296" s="236"/>
      <c r="F296" s="209"/>
      <c r="G296" s="330"/>
      <c r="H296" s="330"/>
      <c r="I296" s="330"/>
      <c r="J296" s="330"/>
      <c r="K296" s="330"/>
      <c r="L296" s="330"/>
      <c r="M296" s="330"/>
    </row>
    <row r="297" spans="1:14" s="133" customFormat="1" ht="27" x14ac:dyDescent="0.25">
      <c r="A297" s="267"/>
      <c r="B297" s="431"/>
      <c r="C297" s="147" t="s">
        <v>188</v>
      </c>
      <c r="D297" s="136" t="s">
        <v>189</v>
      </c>
      <c r="E297" s="237">
        <v>1</v>
      </c>
      <c r="F297" s="201">
        <f>F294*E297</f>
        <v>1</v>
      </c>
      <c r="G297" s="371">
        <v>0</v>
      </c>
      <c r="H297" s="328">
        <f>F297*G297</f>
        <v>0</v>
      </c>
      <c r="I297" s="328"/>
      <c r="J297" s="328"/>
      <c r="K297" s="328"/>
      <c r="L297" s="328"/>
      <c r="M297" s="328">
        <f>H297+J297+L297</f>
        <v>0</v>
      </c>
    </row>
    <row r="298" spans="1:14" s="141" customFormat="1" ht="14.25" customHeight="1" x14ac:dyDescent="0.25">
      <c r="A298" s="62">
        <v>12</v>
      </c>
      <c r="B298" s="140" t="s">
        <v>190</v>
      </c>
      <c r="C298" s="90" t="s">
        <v>192</v>
      </c>
      <c r="D298" s="35" t="s">
        <v>97</v>
      </c>
      <c r="E298" s="213"/>
      <c r="F298" s="259">
        <v>1</v>
      </c>
      <c r="G298" s="325"/>
      <c r="H298" s="325"/>
      <c r="I298" s="325"/>
      <c r="J298" s="325"/>
      <c r="K298" s="325"/>
      <c r="L298" s="325"/>
      <c r="M298" s="368"/>
    </row>
    <row r="299" spans="1:14" s="141" customFormat="1" ht="13.5" customHeight="1" x14ac:dyDescent="0.25">
      <c r="A299" s="62"/>
      <c r="B299" s="140"/>
      <c r="C299" s="91" t="s">
        <v>42</v>
      </c>
      <c r="D299" s="35" t="s">
        <v>39</v>
      </c>
      <c r="E299" s="39">
        <v>2.58</v>
      </c>
      <c r="F299" s="39">
        <f>F298*E299</f>
        <v>2.58</v>
      </c>
      <c r="G299" s="325"/>
      <c r="H299" s="369"/>
      <c r="I299" s="325">
        <v>0</v>
      </c>
      <c r="J299" s="325">
        <f>F299*I299</f>
        <v>0</v>
      </c>
      <c r="K299" s="325"/>
      <c r="L299" s="325"/>
      <c r="M299" s="368">
        <f>H299+J299+L299</f>
        <v>0</v>
      </c>
    </row>
    <row r="300" spans="1:14" s="141" customFormat="1" ht="13.5" customHeight="1" x14ac:dyDescent="0.25">
      <c r="A300" s="62"/>
      <c r="B300" s="142"/>
      <c r="C300" s="91" t="s">
        <v>77</v>
      </c>
      <c r="D300" s="62" t="s">
        <v>4</v>
      </c>
      <c r="E300" s="213">
        <v>0.17</v>
      </c>
      <c r="F300" s="39">
        <f>F298*E300</f>
        <v>0.17</v>
      </c>
      <c r="G300" s="325"/>
      <c r="H300" s="325"/>
      <c r="I300" s="325"/>
      <c r="J300" s="325"/>
      <c r="K300" s="325">
        <v>0</v>
      </c>
      <c r="L300" s="325">
        <f>F300*K300</f>
        <v>0</v>
      </c>
      <c r="M300" s="368">
        <f>H300+J300+L300</f>
        <v>0</v>
      </c>
    </row>
    <row r="301" spans="1:14" s="141" customFormat="1" ht="14.25" customHeight="1" x14ac:dyDescent="0.25">
      <c r="A301" s="62"/>
      <c r="B301" s="142"/>
      <c r="C301" s="91" t="s">
        <v>49</v>
      </c>
      <c r="D301" s="62"/>
      <c r="E301" s="213"/>
      <c r="F301" s="39"/>
      <c r="G301" s="325"/>
      <c r="H301" s="325"/>
      <c r="I301" s="325"/>
      <c r="J301" s="325"/>
      <c r="K301" s="325"/>
      <c r="L301" s="325"/>
      <c r="M301" s="368"/>
    </row>
    <row r="302" spans="1:14" s="141" customFormat="1" ht="14.25" customHeight="1" x14ac:dyDescent="0.25">
      <c r="A302" s="62"/>
      <c r="B302" s="143"/>
      <c r="C302" s="91" t="s">
        <v>191</v>
      </c>
      <c r="D302" s="35" t="s">
        <v>97</v>
      </c>
      <c r="E302" s="213">
        <v>1</v>
      </c>
      <c r="F302" s="39">
        <f>F298*E302</f>
        <v>1</v>
      </c>
      <c r="G302" s="325">
        <v>0</v>
      </c>
      <c r="H302" s="325">
        <f>F302*G302</f>
        <v>0</v>
      </c>
      <c r="I302" s="325"/>
      <c r="J302" s="325"/>
      <c r="K302" s="325"/>
      <c r="L302" s="325"/>
      <c r="M302" s="368">
        <f>H302+J302+L302</f>
        <v>0</v>
      </c>
    </row>
    <row r="303" spans="1:14" s="141" customFormat="1" ht="15" customHeight="1" x14ac:dyDescent="0.25">
      <c r="A303" s="44"/>
      <c r="B303" s="144"/>
      <c r="C303" s="43" t="s">
        <v>51</v>
      </c>
      <c r="D303" s="44" t="s">
        <v>4</v>
      </c>
      <c r="E303" s="197">
        <v>0.23</v>
      </c>
      <c r="F303" s="45">
        <f>F298*E303</f>
        <v>0.23</v>
      </c>
      <c r="G303" s="326">
        <v>0</v>
      </c>
      <c r="H303" s="326">
        <f>F303*G303</f>
        <v>0</v>
      </c>
      <c r="I303" s="326"/>
      <c r="J303" s="326"/>
      <c r="K303" s="326"/>
      <c r="L303" s="326"/>
      <c r="M303" s="370">
        <f>H303+J303+L303</f>
        <v>0</v>
      </c>
    </row>
    <row r="304" spans="1:14" s="12" customFormat="1" ht="13.5" x14ac:dyDescent="0.25">
      <c r="A304" s="189"/>
      <c r="B304" s="148"/>
      <c r="C304" s="149" t="s">
        <v>13</v>
      </c>
      <c r="D304" s="127"/>
      <c r="E304" s="238"/>
      <c r="F304" s="239"/>
      <c r="G304" s="372"/>
      <c r="H304" s="362">
        <f>SUM(H234:H303)</f>
        <v>0</v>
      </c>
      <c r="I304" s="362"/>
      <c r="J304" s="362">
        <f>SUM(J234:J303)</f>
        <v>0</v>
      </c>
      <c r="K304" s="362"/>
      <c r="L304" s="362">
        <f>SUM(L234:L303)</f>
        <v>0</v>
      </c>
      <c r="M304" s="362">
        <f>SUM(M234:M303)</f>
        <v>0</v>
      </c>
      <c r="N304" s="253">
        <f>H304+J304+L304</f>
        <v>0</v>
      </c>
    </row>
    <row r="305" spans="1:13" s="12" customFormat="1" ht="13.5" x14ac:dyDescent="0.25">
      <c r="A305" s="189"/>
      <c r="B305" s="148"/>
      <c r="C305" s="417" t="s">
        <v>166</v>
      </c>
      <c r="D305" s="407" t="s">
        <v>291</v>
      </c>
      <c r="E305" s="418"/>
      <c r="F305" s="363"/>
      <c r="G305" s="363"/>
      <c r="H305" s="362" t="e">
        <f>H304*D305</f>
        <v>#VALUE!</v>
      </c>
      <c r="I305" s="362"/>
      <c r="J305" s="362" t="e">
        <f>J304*D305</f>
        <v>#VALUE!</v>
      </c>
      <c r="K305" s="373"/>
      <c r="L305" s="362" t="e">
        <f>L304*D305</f>
        <v>#VALUE!</v>
      </c>
      <c r="M305" s="362" t="e">
        <f>M304*D305</f>
        <v>#VALUE!</v>
      </c>
    </row>
    <row r="306" spans="1:13" s="12" customFormat="1" ht="13.5" x14ac:dyDescent="0.25">
      <c r="A306" s="189"/>
      <c r="B306" s="148"/>
      <c r="C306" s="419" t="s">
        <v>13</v>
      </c>
      <c r="D306" s="420"/>
      <c r="E306" s="418"/>
      <c r="F306" s="363"/>
      <c r="G306" s="363"/>
      <c r="H306" s="362" t="e">
        <f t="shared" ref="H306:M306" si="12">H304+H305</f>
        <v>#VALUE!</v>
      </c>
      <c r="I306" s="362"/>
      <c r="J306" s="362" t="e">
        <f t="shared" si="12"/>
        <v>#VALUE!</v>
      </c>
      <c r="K306" s="362"/>
      <c r="L306" s="362" t="e">
        <f t="shared" si="12"/>
        <v>#VALUE!</v>
      </c>
      <c r="M306" s="362" t="e">
        <f t="shared" si="12"/>
        <v>#VALUE!</v>
      </c>
    </row>
    <row r="307" spans="1:13" s="12" customFormat="1" ht="13.5" x14ac:dyDescent="0.25">
      <c r="A307" s="189"/>
      <c r="B307" s="148"/>
      <c r="C307" s="421" t="s">
        <v>167</v>
      </c>
      <c r="D307" s="407" t="s">
        <v>291</v>
      </c>
      <c r="E307" s="418"/>
      <c r="F307" s="363"/>
      <c r="G307" s="363"/>
      <c r="H307" s="362" t="e">
        <f>H306*D307</f>
        <v>#VALUE!</v>
      </c>
      <c r="I307" s="373"/>
      <c r="J307" s="362" t="e">
        <f>J306*D307</f>
        <v>#VALUE!</v>
      </c>
      <c r="K307" s="373"/>
      <c r="L307" s="362" t="e">
        <f>L306*D307</f>
        <v>#VALUE!</v>
      </c>
      <c r="M307" s="362" t="e">
        <f>M306*D307</f>
        <v>#VALUE!</v>
      </c>
    </row>
    <row r="308" spans="1:13" s="12" customFormat="1" ht="13.5" x14ac:dyDescent="0.25">
      <c r="A308" s="189"/>
      <c r="B308" s="148"/>
      <c r="C308" s="419" t="s">
        <v>234</v>
      </c>
      <c r="D308" s="420"/>
      <c r="E308" s="418"/>
      <c r="F308" s="363"/>
      <c r="G308" s="363"/>
      <c r="H308" s="362" t="e">
        <f t="shared" ref="H308:M308" si="13">H306+H307</f>
        <v>#VALUE!</v>
      </c>
      <c r="I308" s="362"/>
      <c r="J308" s="362" t="e">
        <f t="shared" si="13"/>
        <v>#VALUE!</v>
      </c>
      <c r="K308" s="362"/>
      <c r="L308" s="362" t="e">
        <f t="shared" si="13"/>
        <v>#VALUE!</v>
      </c>
      <c r="M308" s="362" t="e">
        <f t="shared" si="13"/>
        <v>#VALUE!</v>
      </c>
    </row>
    <row r="309" spans="1:13" s="12" customFormat="1" ht="13.5" x14ac:dyDescent="0.25">
      <c r="A309" s="190"/>
      <c r="B309" s="153"/>
      <c r="C309" s="180" t="s">
        <v>233</v>
      </c>
      <c r="D309" s="127"/>
      <c r="E309" s="240"/>
      <c r="F309" s="239"/>
      <c r="G309" s="372"/>
      <c r="H309" s="374"/>
      <c r="I309" s="374"/>
      <c r="J309" s="374"/>
      <c r="K309" s="374"/>
      <c r="L309" s="374"/>
      <c r="M309" s="374"/>
    </row>
    <row r="310" spans="1:13" s="57" customFormat="1" ht="17.25" customHeight="1" x14ac:dyDescent="0.2">
      <c r="A310" s="46">
        <v>1</v>
      </c>
      <c r="B310" s="46" t="s">
        <v>206</v>
      </c>
      <c r="C310" s="167" t="s">
        <v>207</v>
      </c>
      <c r="D310" s="46" t="s">
        <v>189</v>
      </c>
      <c r="E310" s="208"/>
      <c r="F310" s="264">
        <v>1</v>
      </c>
      <c r="G310" s="356"/>
      <c r="H310" s="356"/>
      <c r="I310" s="356"/>
      <c r="J310" s="356"/>
      <c r="K310" s="356"/>
      <c r="L310" s="356"/>
      <c r="M310" s="356"/>
    </row>
    <row r="311" spans="1:13" s="57" customFormat="1" ht="13.5" x14ac:dyDescent="0.2">
      <c r="A311" s="49"/>
      <c r="B311" s="49"/>
      <c r="C311" s="97" t="s">
        <v>42</v>
      </c>
      <c r="D311" s="59" t="s">
        <v>39</v>
      </c>
      <c r="E311" s="119">
        <v>1</v>
      </c>
      <c r="F311" s="209">
        <f>F310*E311</f>
        <v>1</v>
      </c>
      <c r="G311" s="350"/>
      <c r="H311" s="350"/>
      <c r="I311" s="350">
        <v>0</v>
      </c>
      <c r="J311" s="350">
        <f>F311*I311</f>
        <v>0</v>
      </c>
      <c r="K311" s="350"/>
      <c r="L311" s="350"/>
      <c r="M311" s="350">
        <f>H311+J311+L311</f>
        <v>0</v>
      </c>
    </row>
    <row r="312" spans="1:13" s="57" customFormat="1" ht="13.5" x14ac:dyDescent="0.2">
      <c r="A312" s="49"/>
      <c r="B312" s="49"/>
      <c r="C312" s="97" t="s">
        <v>77</v>
      </c>
      <c r="D312" s="49" t="s">
        <v>4</v>
      </c>
      <c r="E312" s="219">
        <v>0.05</v>
      </c>
      <c r="F312" s="209">
        <f>F310*E312</f>
        <v>0.05</v>
      </c>
      <c r="G312" s="350"/>
      <c r="H312" s="350"/>
      <c r="I312" s="350"/>
      <c r="J312" s="350"/>
      <c r="K312" s="350">
        <v>0</v>
      </c>
      <c r="L312" s="350">
        <f>F312*K312</f>
        <v>0</v>
      </c>
      <c r="M312" s="350">
        <f>H312+J312+L312</f>
        <v>0</v>
      </c>
    </row>
    <row r="313" spans="1:13" s="57" customFormat="1" ht="13.5" x14ac:dyDescent="0.2">
      <c r="A313" s="49"/>
      <c r="B313" s="49"/>
      <c r="C313" s="106" t="s">
        <v>49</v>
      </c>
      <c r="D313" s="59"/>
      <c r="E313" s="119"/>
      <c r="F313" s="209"/>
      <c r="G313" s="350"/>
      <c r="H313" s="350"/>
      <c r="I313" s="350"/>
      <c r="J313" s="350"/>
      <c r="K313" s="350"/>
      <c r="L313" s="350"/>
      <c r="M313" s="350"/>
    </row>
    <row r="314" spans="1:13" s="57" customFormat="1" ht="13.5" x14ac:dyDescent="0.2">
      <c r="A314" s="49"/>
      <c r="B314" s="49"/>
      <c r="C314" s="97" t="s">
        <v>208</v>
      </c>
      <c r="D314" s="49" t="s">
        <v>189</v>
      </c>
      <c r="E314" s="119">
        <v>1</v>
      </c>
      <c r="F314" s="209">
        <f>F310*E314</f>
        <v>1</v>
      </c>
      <c r="G314" s="350">
        <v>0</v>
      </c>
      <c r="H314" s="350">
        <f>F314*G314</f>
        <v>0</v>
      </c>
      <c r="I314" s="350"/>
      <c r="J314" s="350"/>
      <c r="K314" s="350"/>
      <c r="L314" s="350"/>
      <c r="M314" s="350">
        <f>H314+J314+L314</f>
        <v>0</v>
      </c>
    </row>
    <row r="315" spans="1:13" s="57" customFormat="1" ht="13.5" x14ac:dyDescent="0.2">
      <c r="A315" s="49"/>
      <c r="B315" s="54"/>
      <c r="C315" s="97" t="s">
        <v>51</v>
      </c>
      <c r="D315" s="54" t="s">
        <v>4</v>
      </c>
      <c r="E315" s="119">
        <v>1.07</v>
      </c>
      <c r="F315" s="209">
        <f>F310*E315</f>
        <v>1.07</v>
      </c>
      <c r="G315" s="350">
        <v>0</v>
      </c>
      <c r="H315" s="350">
        <v>0</v>
      </c>
      <c r="I315" s="350"/>
      <c r="J315" s="350"/>
      <c r="K315" s="350"/>
      <c r="L315" s="350"/>
      <c r="M315" s="350">
        <f>H315+J315+L315</f>
        <v>0</v>
      </c>
    </row>
    <row r="316" spans="1:13" s="57" customFormat="1" ht="13.5" x14ac:dyDescent="0.25">
      <c r="A316" s="46">
        <v>2</v>
      </c>
      <c r="B316" s="46" t="s">
        <v>209</v>
      </c>
      <c r="C316" s="188" t="s">
        <v>210</v>
      </c>
      <c r="D316" s="46" t="s">
        <v>189</v>
      </c>
      <c r="E316" s="241"/>
      <c r="F316" s="264">
        <v>6</v>
      </c>
      <c r="G316" s="356"/>
      <c r="H316" s="356"/>
      <c r="I316" s="356"/>
      <c r="J316" s="356"/>
      <c r="K316" s="356"/>
      <c r="L316" s="356"/>
      <c r="M316" s="356"/>
    </row>
    <row r="317" spans="1:13" s="57" customFormat="1" ht="13.5" x14ac:dyDescent="0.2">
      <c r="A317" s="49"/>
      <c r="B317" s="49"/>
      <c r="C317" s="97" t="s">
        <v>42</v>
      </c>
      <c r="D317" s="59" t="s">
        <v>39</v>
      </c>
      <c r="E317" s="119">
        <v>1.03</v>
      </c>
      <c r="F317" s="209">
        <f>F316*E317</f>
        <v>6.18</v>
      </c>
      <c r="G317" s="350"/>
      <c r="H317" s="350"/>
      <c r="I317" s="350">
        <v>0</v>
      </c>
      <c r="J317" s="350">
        <f>F317*I317</f>
        <v>0</v>
      </c>
      <c r="K317" s="350"/>
      <c r="L317" s="350"/>
      <c r="M317" s="350">
        <f>H317+J317+L317</f>
        <v>0</v>
      </c>
    </row>
    <row r="318" spans="1:13" s="57" customFormat="1" ht="13.5" x14ac:dyDescent="0.2">
      <c r="A318" s="49"/>
      <c r="B318" s="49"/>
      <c r="C318" s="97" t="s">
        <v>77</v>
      </c>
      <c r="D318" s="49" t="s">
        <v>4</v>
      </c>
      <c r="E318" s="219">
        <v>0.58399999999999996</v>
      </c>
      <c r="F318" s="209">
        <f>F316*E318</f>
        <v>3.5039999999999996</v>
      </c>
      <c r="G318" s="350"/>
      <c r="H318" s="350"/>
      <c r="I318" s="350"/>
      <c r="J318" s="350"/>
      <c r="K318" s="350">
        <v>0</v>
      </c>
      <c r="L318" s="350">
        <f>F318*K318</f>
        <v>0</v>
      </c>
      <c r="M318" s="350">
        <f>H318+J318+L318</f>
        <v>0</v>
      </c>
    </row>
    <row r="319" spans="1:13" s="57" customFormat="1" ht="13.5" x14ac:dyDescent="0.2">
      <c r="A319" s="49"/>
      <c r="B319" s="49"/>
      <c r="C319" s="106" t="s">
        <v>49</v>
      </c>
      <c r="D319" s="59"/>
      <c r="E319" s="119"/>
      <c r="F319" s="209"/>
      <c r="G319" s="350"/>
      <c r="H319" s="350"/>
      <c r="I319" s="350"/>
      <c r="J319" s="350"/>
      <c r="K319" s="350"/>
      <c r="L319" s="350"/>
      <c r="M319" s="350"/>
    </row>
    <row r="320" spans="1:13" s="57" customFormat="1" ht="13.5" x14ac:dyDescent="0.2">
      <c r="A320" s="49"/>
      <c r="B320" s="49"/>
      <c r="C320" s="97" t="s">
        <v>228</v>
      </c>
      <c r="D320" s="49" t="s">
        <v>189</v>
      </c>
      <c r="E320" s="119">
        <v>1</v>
      </c>
      <c r="F320" s="209">
        <f>F316*E320</f>
        <v>6</v>
      </c>
      <c r="G320" s="350">
        <v>0</v>
      </c>
      <c r="H320" s="350">
        <f>F320*G320</f>
        <v>0</v>
      </c>
      <c r="I320" s="350"/>
      <c r="J320" s="350"/>
      <c r="K320" s="350"/>
      <c r="L320" s="350"/>
      <c r="M320" s="350">
        <f>H320+J320+L320</f>
        <v>0</v>
      </c>
    </row>
    <row r="321" spans="1:16" s="57" customFormat="1" ht="13.5" x14ac:dyDescent="0.2">
      <c r="A321" s="49"/>
      <c r="B321" s="54"/>
      <c r="C321" s="97" t="s">
        <v>51</v>
      </c>
      <c r="D321" s="54" t="s">
        <v>4</v>
      </c>
      <c r="E321" s="119">
        <v>1.62</v>
      </c>
      <c r="F321" s="209">
        <f>F316*E321</f>
        <v>9.7200000000000006</v>
      </c>
      <c r="G321" s="350">
        <v>0</v>
      </c>
      <c r="H321" s="350">
        <f>F321*G321</f>
        <v>0</v>
      </c>
      <c r="I321" s="350"/>
      <c r="J321" s="350"/>
      <c r="K321" s="350"/>
      <c r="L321" s="350"/>
      <c r="M321" s="350">
        <f>H321+J321+L321</f>
        <v>0</v>
      </c>
    </row>
    <row r="322" spans="1:16" s="57" customFormat="1" ht="27" x14ac:dyDescent="0.2">
      <c r="A322" s="191">
        <v>3</v>
      </c>
      <c r="B322" s="46" t="s">
        <v>197</v>
      </c>
      <c r="C322" s="167" t="s">
        <v>201</v>
      </c>
      <c r="D322" s="46" t="s">
        <v>189</v>
      </c>
      <c r="E322" s="208"/>
      <c r="F322" s="264">
        <v>6</v>
      </c>
      <c r="G322" s="356"/>
      <c r="H322" s="356"/>
      <c r="I322" s="356"/>
      <c r="J322" s="356"/>
      <c r="K322" s="356"/>
      <c r="L322" s="356"/>
      <c r="M322" s="356"/>
    </row>
    <row r="323" spans="1:16" s="57" customFormat="1" ht="13.5" x14ac:dyDescent="0.2">
      <c r="A323" s="192"/>
      <c r="B323" s="49"/>
      <c r="C323" s="97" t="s">
        <v>42</v>
      </c>
      <c r="D323" s="59" t="s">
        <v>39</v>
      </c>
      <c r="E323" s="119">
        <v>0.34</v>
      </c>
      <c r="F323" s="209">
        <f>F322*E323</f>
        <v>2.04</v>
      </c>
      <c r="G323" s="350"/>
      <c r="H323" s="350"/>
      <c r="I323" s="350">
        <v>0</v>
      </c>
      <c r="J323" s="350">
        <f>F323*I323</f>
        <v>0</v>
      </c>
      <c r="K323" s="350"/>
      <c r="L323" s="350"/>
      <c r="M323" s="350">
        <f>H323+J323+L323</f>
        <v>0</v>
      </c>
    </row>
    <row r="324" spans="1:16" s="57" customFormat="1" ht="13.5" x14ac:dyDescent="0.2">
      <c r="A324" s="192"/>
      <c r="B324" s="49"/>
      <c r="C324" s="97" t="s">
        <v>77</v>
      </c>
      <c r="D324" s="49" t="s">
        <v>4</v>
      </c>
      <c r="E324" s="219">
        <v>1.2999999999999999E-2</v>
      </c>
      <c r="F324" s="209">
        <f>F322*E324</f>
        <v>7.8E-2</v>
      </c>
      <c r="G324" s="350"/>
      <c r="H324" s="350"/>
      <c r="I324" s="350"/>
      <c r="J324" s="350"/>
      <c r="K324" s="350">
        <v>0</v>
      </c>
      <c r="L324" s="350">
        <f>F324*K324</f>
        <v>0</v>
      </c>
      <c r="M324" s="350">
        <f>H324+J324+L324</f>
        <v>0</v>
      </c>
    </row>
    <row r="325" spans="1:16" s="57" customFormat="1" ht="13.5" x14ac:dyDescent="0.2">
      <c r="A325" s="192"/>
      <c r="B325" s="49"/>
      <c r="C325" s="106" t="s">
        <v>49</v>
      </c>
      <c r="D325" s="59"/>
      <c r="E325" s="119"/>
      <c r="F325" s="209"/>
      <c r="G325" s="350"/>
      <c r="H325" s="350"/>
      <c r="I325" s="350"/>
      <c r="J325" s="350"/>
      <c r="K325" s="350"/>
      <c r="L325" s="350"/>
      <c r="M325" s="350"/>
    </row>
    <row r="326" spans="1:16" s="57" customFormat="1" ht="27" x14ac:dyDescent="0.2">
      <c r="A326" s="192"/>
      <c r="B326" s="49"/>
      <c r="C326" s="95" t="s">
        <v>202</v>
      </c>
      <c r="D326" s="49" t="s">
        <v>189</v>
      </c>
      <c r="E326" s="119">
        <v>1</v>
      </c>
      <c r="F326" s="209">
        <f>F322*E326</f>
        <v>6</v>
      </c>
      <c r="G326" s="350">
        <v>0</v>
      </c>
      <c r="H326" s="350">
        <f>F326*G326</f>
        <v>0</v>
      </c>
      <c r="I326" s="350"/>
      <c r="J326" s="350"/>
      <c r="K326" s="350"/>
      <c r="L326" s="350"/>
      <c r="M326" s="350">
        <f>H326+J326+L326</f>
        <v>0</v>
      </c>
    </row>
    <row r="327" spans="1:16" s="57" customFormat="1" ht="13.5" x14ac:dyDescent="0.2">
      <c r="A327" s="192"/>
      <c r="B327" s="54"/>
      <c r="C327" s="97" t="s">
        <v>51</v>
      </c>
      <c r="D327" s="54" t="s">
        <v>4</v>
      </c>
      <c r="E327" s="119">
        <v>9.4E-2</v>
      </c>
      <c r="F327" s="209">
        <f>F322*E327</f>
        <v>0.56400000000000006</v>
      </c>
      <c r="G327" s="350">
        <v>0</v>
      </c>
      <c r="H327" s="350">
        <f>F327*G327</f>
        <v>0</v>
      </c>
      <c r="I327" s="350"/>
      <c r="J327" s="350"/>
      <c r="K327" s="350"/>
      <c r="L327" s="350"/>
      <c r="M327" s="350">
        <f>H327+J327+L327</f>
        <v>0</v>
      </c>
    </row>
    <row r="328" spans="1:16" s="57" customFormat="1" ht="27" x14ac:dyDescent="0.2">
      <c r="A328" s="46">
        <v>4</v>
      </c>
      <c r="B328" s="46" t="s">
        <v>211</v>
      </c>
      <c r="C328" s="167" t="s">
        <v>212</v>
      </c>
      <c r="D328" s="46" t="s">
        <v>189</v>
      </c>
      <c r="E328" s="208"/>
      <c r="F328" s="264">
        <v>6</v>
      </c>
      <c r="G328" s="356"/>
      <c r="H328" s="356"/>
      <c r="I328" s="356"/>
      <c r="J328" s="356"/>
      <c r="K328" s="356"/>
      <c r="L328" s="356"/>
      <c r="M328" s="356"/>
    </row>
    <row r="329" spans="1:16" s="57" customFormat="1" ht="13.5" x14ac:dyDescent="0.2">
      <c r="A329" s="49"/>
      <c r="B329" s="49"/>
      <c r="C329" s="97" t="s">
        <v>42</v>
      </c>
      <c r="D329" s="59" t="s">
        <v>39</v>
      </c>
      <c r="E329" s="119">
        <v>0.68</v>
      </c>
      <c r="F329" s="209">
        <f>F328*E329</f>
        <v>4.08</v>
      </c>
      <c r="G329" s="350"/>
      <c r="H329" s="350"/>
      <c r="I329" s="350">
        <v>0</v>
      </c>
      <c r="J329" s="350">
        <f>F329*I329</f>
        <v>0</v>
      </c>
      <c r="K329" s="350"/>
      <c r="L329" s="350"/>
      <c r="M329" s="350">
        <f>H329+J329+L329</f>
        <v>0</v>
      </c>
    </row>
    <row r="330" spans="1:16" s="57" customFormat="1" ht="13.5" x14ac:dyDescent="0.2">
      <c r="A330" s="49"/>
      <c r="B330" s="49"/>
      <c r="C330" s="97" t="s">
        <v>77</v>
      </c>
      <c r="D330" s="49" t="s">
        <v>4</v>
      </c>
      <c r="E330" s="219">
        <v>1.0999999999999999E-2</v>
      </c>
      <c r="F330" s="209">
        <f>F328*E330</f>
        <v>6.6000000000000003E-2</v>
      </c>
      <c r="G330" s="350"/>
      <c r="H330" s="350"/>
      <c r="I330" s="350"/>
      <c r="J330" s="350"/>
      <c r="K330" s="350">
        <v>0</v>
      </c>
      <c r="L330" s="350">
        <f>F330*K330</f>
        <v>0</v>
      </c>
      <c r="M330" s="350">
        <f>H330+J330+L330</f>
        <v>0</v>
      </c>
    </row>
    <row r="331" spans="1:16" s="57" customFormat="1" ht="13.5" x14ac:dyDescent="0.2">
      <c r="A331" s="49"/>
      <c r="B331" s="49"/>
      <c r="C331" s="106" t="s">
        <v>49</v>
      </c>
      <c r="D331" s="59"/>
      <c r="E331" s="119"/>
      <c r="F331" s="209"/>
      <c r="G331" s="350"/>
      <c r="H331" s="350"/>
      <c r="I331" s="350"/>
      <c r="J331" s="350"/>
      <c r="K331" s="350"/>
      <c r="L331" s="350"/>
      <c r="M331" s="350"/>
    </row>
    <row r="332" spans="1:16" s="57" customFormat="1" ht="13.5" x14ac:dyDescent="0.2">
      <c r="A332" s="49"/>
      <c r="B332" s="49"/>
      <c r="C332" s="97" t="s">
        <v>213</v>
      </c>
      <c r="D332" s="49" t="s">
        <v>189</v>
      </c>
      <c r="E332" s="119">
        <v>1</v>
      </c>
      <c r="F332" s="209">
        <f>F328*E332</f>
        <v>6</v>
      </c>
      <c r="G332" s="350">
        <v>0</v>
      </c>
      <c r="H332" s="350">
        <f>F332*G332</f>
        <v>0</v>
      </c>
      <c r="I332" s="350"/>
      <c r="J332" s="350"/>
      <c r="K332" s="350"/>
      <c r="L332" s="350"/>
      <c r="M332" s="350">
        <f>H332+J332+L332</f>
        <v>0</v>
      </c>
    </row>
    <row r="333" spans="1:16" s="57" customFormat="1" ht="13.5" x14ac:dyDescent="0.2">
      <c r="A333" s="49"/>
      <c r="B333" s="54"/>
      <c r="C333" s="50" t="s">
        <v>51</v>
      </c>
      <c r="D333" s="54" t="s">
        <v>4</v>
      </c>
      <c r="E333" s="210">
        <v>0.10299999999999999</v>
      </c>
      <c r="F333" s="201">
        <f>F328*E333</f>
        <v>0.61799999999999999</v>
      </c>
      <c r="G333" s="357">
        <v>0</v>
      </c>
      <c r="H333" s="357">
        <f>F333*G333</f>
        <v>0</v>
      </c>
      <c r="I333" s="357"/>
      <c r="J333" s="357"/>
      <c r="K333" s="357"/>
      <c r="L333" s="357"/>
      <c r="M333" s="357">
        <f>H333+J333+L333</f>
        <v>0</v>
      </c>
    </row>
    <row r="334" spans="1:16" s="150" customFormat="1" ht="27" x14ac:dyDescent="0.2">
      <c r="A334" s="46">
        <v>5</v>
      </c>
      <c r="B334" s="193" t="s">
        <v>199</v>
      </c>
      <c r="C334" s="167" t="s">
        <v>214</v>
      </c>
      <c r="D334" s="102" t="s">
        <v>100</v>
      </c>
      <c r="E334" s="208"/>
      <c r="F334" s="264">
        <v>30</v>
      </c>
      <c r="G334" s="356"/>
      <c r="H334" s="356"/>
      <c r="I334" s="356"/>
      <c r="J334" s="356"/>
      <c r="K334" s="356"/>
      <c r="L334" s="356"/>
      <c r="M334" s="356"/>
      <c r="P334" s="154"/>
    </row>
    <row r="335" spans="1:16" s="150" customFormat="1" ht="13.5" x14ac:dyDescent="0.2">
      <c r="A335" s="49"/>
      <c r="B335" s="194"/>
      <c r="C335" s="97" t="s">
        <v>42</v>
      </c>
      <c r="D335" s="59" t="s">
        <v>39</v>
      </c>
      <c r="E335" s="119">
        <v>0.11</v>
      </c>
      <c r="F335" s="209">
        <f>F334*E335</f>
        <v>3.3</v>
      </c>
      <c r="G335" s="350"/>
      <c r="H335" s="350"/>
      <c r="I335" s="350">
        <v>0</v>
      </c>
      <c r="J335" s="350">
        <f>F335*I335</f>
        <v>0</v>
      </c>
      <c r="K335" s="350"/>
      <c r="L335" s="350"/>
      <c r="M335" s="350">
        <f>H335+J335+L335</f>
        <v>0</v>
      </c>
    </row>
    <row r="336" spans="1:16" s="151" customFormat="1" ht="13.5" x14ac:dyDescent="0.2">
      <c r="A336" s="49"/>
      <c r="B336" s="194"/>
      <c r="C336" s="97" t="s">
        <v>48</v>
      </c>
      <c r="D336" s="49" t="s">
        <v>4</v>
      </c>
      <c r="E336" s="219">
        <v>2.7000000000000001E-3</v>
      </c>
      <c r="F336" s="209">
        <f>F334*E336</f>
        <v>8.1000000000000003E-2</v>
      </c>
      <c r="G336" s="350"/>
      <c r="H336" s="350"/>
      <c r="I336" s="350"/>
      <c r="J336" s="350"/>
      <c r="K336" s="350">
        <v>0</v>
      </c>
      <c r="L336" s="350">
        <f>F336*K336</f>
        <v>0</v>
      </c>
      <c r="M336" s="350">
        <f>H336+J336+L336</f>
        <v>0</v>
      </c>
    </row>
    <row r="337" spans="1:17" s="48" customFormat="1" ht="13.5" x14ac:dyDescent="0.2">
      <c r="A337" s="49"/>
      <c r="B337" s="194"/>
      <c r="C337" s="106" t="s">
        <v>49</v>
      </c>
      <c r="D337" s="59"/>
      <c r="E337" s="119"/>
      <c r="F337" s="209"/>
      <c r="G337" s="350"/>
      <c r="H337" s="350"/>
      <c r="I337" s="350"/>
      <c r="J337" s="350"/>
      <c r="K337" s="350"/>
      <c r="L337" s="350"/>
      <c r="M337" s="350"/>
    </row>
    <row r="338" spans="1:17" s="57" customFormat="1" ht="13.5" x14ac:dyDescent="0.2">
      <c r="A338" s="49"/>
      <c r="B338" s="194"/>
      <c r="C338" s="95" t="s">
        <v>215</v>
      </c>
      <c r="D338" s="105" t="s">
        <v>100</v>
      </c>
      <c r="E338" s="119"/>
      <c r="F338" s="251">
        <v>30</v>
      </c>
      <c r="G338" s="375">
        <v>0</v>
      </c>
      <c r="H338" s="350">
        <f t="shared" ref="H338:H339" si="14">F338*G338</f>
        <v>0</v>
      </c>
      <c r="I338" s="350"/>
      <c r="J338" s="350"/>
      <c r="K338" s="350"/>
      <c r="L338" s="350"/>
      <c r="M338" s="350">
        <f t="shared" ref="M338:M339" si="15">H338+J338+L338</f>
        <v>0</v>
      </c>
    </row>
    <row r="339" spans="1:17" s="48" customFormat="1" ht="13.5" x14ac:dyDescent="0.2">
      <c r="A339" s="49"/>
      <c r="B339" s="195"/>
      <c r="C339" s="97" t="s">
        <v>51</v>
      </c>
      <c r="D339" s="54" t="s">
        <v>4</v>
      </c>
      <c r="E339" s="119">
        <v>3.49E-2</v>
      </c>
      <c r="F339" s="209">
        <f>F334*E339</f>
        <v>1.0469999999999999</v>
      </c>
      <c r="G339" s="350">
        <v>0</v>
      </c>
      <c r="H339" s="350">
        <f t="shared" si="14"/>
        <v>0</v>
      </c>
      <c r="I339" s="350"/>
      <c r="J339" s="350"/>
      <c r="K339" s="350"/>
      <c r="L339" s="350"/>
      <c r="M339" s="350">
        <f t="shared" si="15"/>
        <v>0</v>
      </c>
    </row>
    <row r="340" spans="1:17" s="150" customFormat="1" ht="15.75" customHeight="1" x14ac:dyDescent="0.2">
      <c r="A340" s="46">
        <v>6</v>
      </c>
      <c r="B340" s="193" t="s">
        <v>200</v>
      </c>
      <c r="C340" s="167" t="s">
        <v>216</v>
      </c>
      <c r="D340" s="102" t="s">
        <v>100</v>
      </c>
      <c r="E340" s="208"/>
      <c r="F340" s="264">
        <v>30</v>
      </c>
      <c r="G340" s="356"/>
      <c r="H340" s="356"/>
      <c r="I340" s="356"/>
      <c r="J340" s="356"/>
      <c r="K340" s="356"/>
      <c r="L340" s="356"/>
      <c r="M340" s="356"/>
    </row>
    <row r="341" spans="1:17" s="150" customFormat="1" ht="13.5" x14ac:dyDescent="0.2">
      <c r="A341" s="49"/>
      <c r="B341" s="194"/>
      <c r="C341" s="97" t="s">
        <v>42</v>
      </c>
      <c r="D341" s="59" t="s">
        <v>39</v>
      </c>
      <c r="E341" s="119">
        <v>0.26</v>
      </c>
      <c r="F341" s="209">
        <f>F340*E341</f>
        <v>7.8000000000000007</v>
      </c>
      <c r="G341" s="350"/>
      <c r="H341" s="350"/>
      <c r="I341" s="350">
        <v>0</v>
      </c>
      <c r="J341" s="350">
        <f>F341*I341</f>
        <v>0</v>
      </c>
      <c r="K341" s="350"/>
      <c r="L341" s="350"/>
      <c r="M341" s="350">
        <f>H341+J341+L341</f>
        <v>0</v>
      </c>
    </row>
    <row r="342" spans="1:17" s="151" customFormat="1" ht="13.5" x14ac:dyDescent="0.2">
      <c r="A342" s="49"/>
      <c r="B342" s="194"/>
      <c r="C342" s="97" t="s">
        <v>77</v>
      </c>
      <c r="D342" s="49" t="s">
        <v>4</v>
      </c>
      <c r="E342" s="219">
        <v>0.122</v>
      </c>
      <c r="F342" s="209">
        <f>F340*E342</f>
        <v>3.66</v>
      </c>
      <c r="G342" s="350"/>
      <c r="H342" s="350"/>
      <c r="I342" s="350"/>
      <c r="J342" s="350"/>
      <c r="K342" s="350">
        <v>0</v>
      </c>
      <c r="L342" s="350">
        <f>F342*K342</f>
        <v>0</v>
      </c>
      <c r="M342" s="350">
        <f>H342+J342+L342</f>
        <v>0</v>
      </c>
    </row>
    <row r="343" spans="1:17" s="48" customFormat="1" ht="13.5" x14ac:dyDescent="0.2">
      <c r="A343" s="49"/>
      <c r="B343" s="194"/>
      <c r="C343" s="106" t="s">
        <v>49</v>
      </c>
      <c r="D343" s="59"/>
      <c r="E343" s="119"/>
      <c r="F343" s="209"/>
      <c r="G343" s="350"/>
      <c r="H343" s="350"/>
      <c r="I343" s="350"/>
      <c r="J343" s="350"/>
      <c r="K343" s="350"/>
      <c r="L343" s="350"/>
      <c r="M343" s="350"/>
    </row>
    <row r="344" spans="1:17" s="48" customFormat="1" ht="13.5" x14ac:dyDescent="0.2">
      <c r="A344" s="49"/>
      <c r="B344" s="194"/>
      <c r="C344" s="95" t="s">
        <v>217</v>
      </c>
      <c r="D344" s="105" t="s">
        <v>100</v>
      </c>
      <c r="E344" s="119"/>
      <c r="F344" s="251">
        <v>30</v>
      </c>
      <c r="G344" s="350">
        <v>0</v>
      </c>
      <c r="H344" s="350">
        <f>F344*G344</f>
        <v>0</v>
      </c>
      <c r="I344" s="350"/>
      <c r="J344" s="350"/>
      <c r="K344" s="350"/>
      <c r="L344" s="350"/>
      <c r="M344" s="350">
        <f>H344+J344+L344</f>
        <v>0</v>
      </c>
    </row>
    <row r="345" spans="1:17" s="48" customFormat="1" ht="13.5" x14ac:dyDescent="0.2">
      <c r="A345" s="49"/>
      <c r="B345" s="194"/>
      <c r="C345" s="97" t="s">
        <v>51</v>
      </c>
      <c r="D345" s="49" t="s">
        <v>4</v>
      </c>
      <c r="E345" s="119">
        <v>8.2000000000000003E-2</v>
      </c>
      <c r="F345" s="209">
        <f>F340*E345</f>
        <v>2.46</v>
      </c>
      <c r="G345" s="350">
        <v>0</v>
      </c>
      <c r="H345" s="350">
        <f>F345*G345</f>
        <v>0</v>
      </c>
      <c r="I345" s="350"/>
      <c r="J345" s="350"/>
      <c r="K345" s="350"/>
      <c r="L345" s="350"/>
      <c r="M345" s="350">
        <f>H345+J345+L345</f>
        <v>0</v>
      </c>
    </row>
    <row r="346" spans="1:17" s="48" customFormat="1" ht="13.5" x14ac:dyDescent="0.2">
      <c r="A346" s="55">
        <v>7</v>
      </c>
      <c r="B346" s="155"/>
      <c r="C346" s="152" t="s">
        <v>198</v>
      </c>
      <c r="D346" s="55" t="s">
        <v>189</v>
      </c>
      <c r="E346" s="211"/>
      <c r="F346" s="264">
        <v>2</v>
      </c>
      <c r="G346" s="376">
        <v>0</v>
      </c>
      <c r="H346" s="376">
        <f>G346*F346</f>
        <v>0</v>
      </c>
      <c r="I346" s="376"/>
      <c r="J346" s="376"/>
      <c r="K346" s="376"/>
      <c r="L346" s="376"/>
      <c r="M346" s="376">
        <f>H346+J346+L346</f>
        <v>0</v>
      </c>
    </row>
    <row r="347" spans="1:17" s="12" customFormat="1" ht="13.5" x14ac:dyDescent="0.25">
      <c r="A347" s="148"/>
      <c r="B347" s="148"/>
      <c r="C347" s="149" t="s">
        <v>13</v>
      </c>
      <c r="D347" s="156"/>
      <c r="E347" s="242"/>
      <c r="F347" s="228"/>
      <c r="G347" s="374"/>
      <c r="H347" s="362" t="e">
        <f>SUM(H288:H346)</f>
        <v>#VALUE!</v>
      </c>
      <c r="I347" s="362"/>
      <c r="J347" s="362" t="e">
        <f>SUM(J288:J346)</f>
        <v>#VALUE!</v>
      </c>
      <c r="K347" s="362"/>
      <c r="L347" s="362" t="e">
        <f>SUM(L288:L346)</f>
        <v>#VALUE!</v>
      </c>
      <c r="M347" s="362" t="e">
        <f>SUM(M288:M346)</f>
        <v>#VALUE!</v>
      </c>
      <c r="N347" s="253" t="e">
        <f>H347+J347+L347</f>
        <v>#VALUE!</v>
      </c>
    </row>
    <row r="348" spans="1:17" s="57" customFormat="1" ht="13.5" x14ac:dyDescent="0.25">
      <c r="A348" s="148"/>
      <c r="B348" s="148"/>
      <c r="C348" s="410" t="s">
        <v>218</v>
      </c>
      <c r="D348" s="407" t="s">
        <v>291</v>
      </c>
      <c r="E348" s="411"/>
      <c r="F348" s="412"/>
      <c r="G348" s="377"/>
      <c r="H348" s="378"/>
      <c r="I348" s="378"/>
      <c r="J348" s="378" t="e">
        <f>J347*D348</f>
        <v>#VALUE!</v>
      </c>
      <c r="K348" s="378"/>
      <c r="L348" s="378"/>
      <c r="M348" s="378" t="e">
        <f>J348</f>
        <v>#VALUE!</v>
      </c>
    </row>
    <row r="349" spans="1:17" s="57" customFormat="1" ht="13.5" x14ac:dyDescent="0.25">
      <c r="A349" s="148"/>
      <c r="B349" s="148"/>
      <c r="C349" s="413" t="s">
        <v>219</v>
      </c>
      <c r="D349" s="414"/>
      <c r="E349" s="411"/>
      <c r="F349" s="412"/>
      <c r="G349" s="377"/>
      <c r="H349" s="378" t="e">
        <f t="shared" ref="H349:M349" si="16">H347+H348</f>
        <v>#VALUE!</v>
      </c>
      <c r="I349" s="378"/>
      <c r="J349" s="378" t="e">
        <f t="shared" si="16"/>
        <v>#VALUE!</v>
      </c>
      <c r="K349" s="378"/>
      <c r="L349" s="378" t="e">
        <f t="shared" si="16"/>
        <v>#VALUE!</v>
      </c>
      <c r="M349" s="378" t="e">
        <f t="shared" si="16"/>
        <v>#VALUE!</v>
      </c>
    </row>
    <row r="350" spans="1:17" s="57" customFormat="1" ht="13.5" x14ac:dyDescent="0.25">
      <c r="A350" s="148"/>
      <c r="B350" s="148"/>
      <c r="C350" s="396" t="s">
        <v>167</v>
      </c>
      <c r="D350" s="407" t="s">
        <v>291</v>
      </c>
      <c r="E350" s="415"/>
      <c r="F350" s="412"/>
      <c r="G350" s="377"/>
      <c r="H350" s="378" t="e">
        <f>H349*D350</f>
        <v>#VALUE!</v>
      </c>
      <c r="I350" s="378"/>
      <c r="J350" s="378" t="e">
        <f>J349*D350</f>
        <v>#VALUE!</v>
      </c>
      <c r="K350" s="378"/>
      <c r="L350" s="378" t="e">
        <f>L349*D350</f>
        <v>#VALUE!</v>
      </c>
      <c r="M350" s="378" t="e">
        <f>M349*D350</f>
        <v>#VALUE!</v>
      </c>
      <c r="Q350" s="159"/>
    </row>
    <row r="351" spans="1:17" s="57" customFormat="1" ht="13.5" x14ac:dyDescent="0.25">
      <c r="A351" s="148"/>
      <c r="B351" s="148"/>
      <c r="C351" s="399" t="s">
        <v>196</v>
      </c>
      <c r="D351" s="416"/>
      <c r="E351" s="415"/>
      <c r="F351" s="412"/>
      <c r="G351" s="377"/>
      <c r="H351" s="378" t="e">
        <f>SUM(H349:H350)</f>
        <v>#VALUE!</v>
      </c>
      <c r="I351" s="378"/>
      <c r="J351" s="378" t="e">
        <f>SUM(J349:J350)</f>
        <v>#VALUE!</v>
      </c>
      <c r="K351" s="378"/>
      <c r="L351" s="378" t="e">
        <f>SUM(L349:L350)</f>
        <v>#VALUE!</v>
      </c>
      <c r="M351" s="378" t="e">
        <f>SUM(M349:M350)</f>
        <v>#VALUE!</v>
      </c>
    </row>
    <row r="352" spans="1:17" s="278" customFormat="1" ht="16.5" x14ac:dyDescent="0.25">
      <c r="A352" s="274"/>
      <c r="B352" s="275"/>
      <c r="C352" s="276" t="s">
        <v>283</v>
      </c>
      <c r="D352" s="275"/>
      <c r="E352" s="275"/>
      <c r="F352" s="277"/>
      <c r="G352" s="379"/>
      <c r="H352" s="380"/>
      <c r="I352" s="380"/>
      <c r="J352" s="380"/>
      <c r="K352" s="380"/>
      <c r="L352" s="380"/>
      <c r="M352" s="380"/>
    </row>
    <row r="353" spans="1:14" s="278" customFormat="1" ht="15.75" x14ac:dyDescent="0.25">
      <c r="A353" s="274"/>
      <c r="B353" s="275"/>
      <c r="C353" s="279" t="s">
        <v>262</v>
      </c>
      <c r="D353" s="275"/>
      <c r="E353" s="275"/>
      <c r="F353" s="277"/>
      <c r="G353" s="379"/>
      <c r="H353" s="380"/>
      <c r="I353" s="380"/>
      <c r="J353" s="380"/>
      <c r="K353" s="380"/>
      <c r="L353" s="380"/>
      <c r="M353" s="380"/>
    </row>
    <row r="354" spans="1:14" s="40" customFormat="1" ht="27" x14ac:dyDescent="0.2">
      <c r="A354" s="75">
        <v>1</v>
      </c>
      <c r="B354" s="77" t="s">
        <v>241</v>
      </c>
      <c r="C354" s="268" t="s">
        <v>242</v>
      </c>
      <c r="D354" s="75" t="s">
        <v>37</v>
      </c>
      <c r="E354" s="75"/>
      <c r="F354" s="314">
        <v>95</v>
      </c>
      <c r="G354" s="381" t="s">
        <v>12</v>
      </c>
      <c r="H354" s="381"/>
      <c r="I354" s="381"/>
      <c r="J354" s="381"/>
      <c r="K354" s="381"/>
      <c r="L354" s="381"/>
      <c r="M354" s="381"/>
      <c r="N354" s="63"/>
    </row>
    <row r="355" spans="1:14" s="40" customFormat="1" ht="13.5" x14ac:dyDescent="0.2">
      <c r="A355" s="35"/>
      <c r="B355" s="36"/>
      <c r="C355" s="91" t="s">
        <v>42</v>
      </c>
      <c r="D355" s="62" t="s">
        <v>39</v>
      </c>
      <c r="E355" s="62">
        <v>0.02</v>
      </c>
      <c r="F355" s="218">
        <f>F354*E355</f>
        <v>1.9000000000000001</v>
      </c>
      <c r="G355" s="330"/>
      <c r="H355" s="330"/>
      <c r="I355" s="330">
        <v>0</v>
      </c>
      <c r="J355" s="330">
        <f>F355*I355</f>
        <v>0</v>
      </c>
      <c r="K355" s="382"/>
      <c r="L355" s="382"/>
      <c r="M355" s="330">
        <f>H355+J355+L355</f>
        <v>0</v>
      </c>
      <c r="N355" s="63"/>
    </row>
    <row r="356" spans="1:14" s="40" customFormat="1" ht="18" customHeight="1" x14ac:dyDescent="0.2">
      <c r="A356" s="35"/>
      <c r="B356" s="36"/>
      <c r="C356" s="91" t="s">
        <v>243</v>
      </c>
      <c r="D356" s="62" t="s">
        <v>244</v>
      </c>
      <c r="E356" s="62">
        <v>4.48E-2</v>
      </c>
      <c r="F356" s="218">
        <f>F354*E356</f>
        <v>4.2560000000000002</v>
      </c>
      <c r="G356" s="330"/>
      <c r="H356" s="330"/>
      <c r="I356" s="330"/>
      <c r="J356" s="330"/>
      <c r="K356" s="330">
        <v>0</v>
      </c>
      <c r="L356" s="330">
        <f>F356*K356</f>
        <v>0</v>
      </c>
      <c r="M356" s="330">
        <f>H356+J356+L356</f>
        <v>0</v>
      </c>
      <c r="N356" s="63"/>
    </row>
    <row r="357" spans="1:14" s="40" customFormat="1" ht="13.5" x14ac:dyDescent="0.2">
      <c r="A357" s="35"/>
      <c r="B357" s="36"/>
      <c r="C357" s="91" t="s">
        <v>48</v>
      </c>
      <c r="D357" s="62" t="s">
        <v>4</v>
      </c>
      <c r="E357" s="62">
        <v>2.0999999999999999E-3</v>
      </c>
      <c r="F357" s="218">
        <f>F354*E357</f>
        <v>0.19949999999999998</v>
      </c>
      <c r="G357" s="330"/>
      <c r="H357" s="330"/>
      <c r="I357" s="330"/>
      <c r="J357" s="330"/>
      <c r="K357" s="330">
        <v>0</v>
      </c>
      <c r="L357" s="330">
        <f>F357*K357</f>
        <v>0</v>
      </c>
      <c r="M357" s="330">
        <f>H357+J357+L357</f>
        <v>0</v>
      </c>
      <c r="N357" s="63"/>
    </row>
    <row r="358" spans="1:14" s="40" customFormat="1" ht="13.5" x14ac:dyDescent="0.2">
      <c r="A358" s="35"/>
      <c r="B358" s="36"/>
      <c r="C358" s="91" t="s">
        <v>49</v>
      </c>
      <c r="D358" s="62"/>
      <c r="E358" s="62"/>
      <c r="F358" s="218"/>
      <c r="G358" s="330"/>
      <c r="H358" s="330"/>
      <c r="I358" s="330"/>
      <c r="J358" s="330"/>
      <c r="K358" s="330"/>
      <c r="L358" s="330"/>
      <c r="M358" s="330"/>
      <c r="N358" s="63"/>
    </row>
    <row r="359" spans="1:14" s="40" customFormat="1" ht="15" customHeight="1" x14ac:dyDescent="0.2">
      <c r="A359" s="35"/>
      <c r="B359" s="36"/>
      <c r="C359" s="91" t="s">
        <v>245</v>
      </c>
      <c r="D359" s="62" t="s">
        <v>37</v>
      </c>
      <c r="E359" s="62">
        <v>5.0000000000000002E-5</v>
      </c>
      <c r="F359" s="218">
        <f>F354*E359</f>
        <v>4.7499999999999999E-3</v>
      </c>
      <c r="G359" s="330">
        <v>0</v>
      </c>
      <c r="H359" s="330">
        <f>F359*G359</f>
        <v>0</v>
      </c>
      <c r="I359" s="330"/>
      <c r="J359" s="330"/>
      <c r="K359" s="330"/>
      <c r="L359" s="330"/>
      <c r="M359" s="330">
        <f>H359+J359+L359</f>
        <v>0</v>
      </c>
      <c r="N359" s="63"/>
    </row>
    <row r="360" spans="1:14" s="40" customFormat="1" ht="13.5" x14ac:dyDescent="0.2">
      <c r="A360" s="69">
        <v>2</v>
      </c>
      <c r="B360" s="67"/>
      <c r="C360" s="269" t="s">
        <v>45</v>
      </c>
      <c r="D360" s="69" t="s">
        <v>44</v>
      </c>
      <c r="E360" s="69"/>
      <c r="F360" s="315">
        <f>F354*1.95</f>
        <v>185.25</v>
      </c>
      <c r="G360" s="332"/>
      <c r="H360" s="332"/>
      <c r="I360" s="332"/>
      <c r="J360" s="332"/>
      <c r="K360" s="332">
        <v>0</v>
      </c>
      <c r="L360" s="332">
        <f>F360*K360</f>
        <v>0</v>
      </c>
      <c r="M360" s="332">
        <f>H360+J360+L360</f>
        <v>0</v>
      </c>
      <c r="N360" s="270"/>
    </row>
    <row r="361" spans="1:14" s="40" customFormat="1" ht="13.5" x14ac:dyDescent="0.2">
      <c r="A361" s="35">
        <v>3</v>
      </c>
      <c r="B361" s="36" t="s">
        <v>246</v>
      </c>
      <c r="C361" s="65" t="s">
        <v>247</v>
      </c>
      <c r="D361" s="35" t="s">
        <v>37</v>
      </c>
      <c r="E361" s="35"/>
      <c r="F361" s="316">
        <v>95</v>
      </c>
      <c r="G361" s="330"/>
      <c r="H361" s="330"/>
      <c r="I361" s="330"/>
      <c r="J361" s="330"/>
      <c r="K361" s="330"/>
      <c r="L361" s="330"/>
      <c r="M361" s="330"/>
      <c r="N361" s="271"/>
    </row>
    <row r="362" spans="1:14" s="40" customFormat="1" ht="13.5" x14ac:dyDescent="0.2">
      <c r="A362" s="35"/>
      <c r="B362" s="36"/>
      <c r="C362" s="91" t="s">
        <v>42</v>
      </c>
      <c r="D362" s="62" t="s">
        <v>39</v>
      </c>
      <c r="E362" s="62">
        <v>3.2299999999999998E-3</v>
      </c>
      <c r="F362" s="218">
        <f>F361*E362</f>
        <v>0.30684999999999996</v>
      </c>
      <c r="G362" s="330"/>
      <c r="H362" s="330"/>
      <c r="I362" s="330">
        <v>0</v>
      </c>
      <c r="J362" s="330">
        <f>F362*I362</f>
        <v>0</v>
      </c>
      <c r="K362" s="330"/>
      <c r="L362" s="330"/>
      <c r="M362" s="330">
        <f>H362+J362+L362</f>
        <v>0</v>
      </c>
      <c r="N362" s="271"/>
    </row>
    <row r="363" spans="1:14" s="40" customFormat="1" ht="13.5" x14ac:dyDescent="0.2">
      <c r="A363" s="35"/>
      <c r="B363" s="36"/>
      <c r="C363" s="91" t="s">
        <v>248</v>
      </c>
      <c r="D363" s="62" t="s">
        <v>244</v>
      </c>
      <c r="E363" s="62">
        <v>3.62E-3</v>
      </c>
      <c r="F363" s="218">
        <f>F361*E363</f>
        <v>0.34389999999999998</v>
      </c>
      <c r="G363" s="330"/>
      <c r="H363" s="330"/>
      <c r="I363" s="330"/>
      <c r="J363" s="330"/>
      <c r="K363" s="330">
        <v>0</v>
      </c>
      <c r="L363" s="330">
        <f>F363*K363</f>
        <v>0</v>
      </c>
      <c r="M363" s="330">
        <f>H363+J363+L363</f>
        <v>0</v>
      </c>
      <c r="N363" s="271"/>
    </row>
    <row r="364" spans="1:14" s="40" customFormat="1" ht="13.5" customHeight="1" x14ac:dyDescent="0.2">
      <c r="A364" s="35"/>
      <c r="B364" s="36"/>
      <c r="C364" s="91" t="s">
        <v>48</v>
      </c>
      <c r="D364" s="62" t="s">
        <v>4</v>
      </c>
      <c r="E364" s="62">
        <v>1.8000000000000001E-4</v>
      </c>
      <c r="F364" s="218">
        <f>F361*E364</f>
        <v>1.7100000000000001E-2</v>
      </c>
      <c r="G364" s="330"/>
      <c r="H364" s="330"/>
      <c r="I364" s="330"/>
      <c r="J364" s="330"/>
      <c r="K364" s="330">
        <v>0</v>
      </c>
      <c r="L364" s="330">
        <f>F364*K364</f>
        <v>0</v>
      </c>
      <c r="M364" s="330">
        <f>H364+J364+L364</f>
        <v>0</v>
      </c>
      <c r="N364" s="271"/>
    </row>
    <row r="365" spans="1:14" s="40" customFormat="1" ht="27.75" customHeight="1" x14ac:dyDescent="0.2">
      <c r="A365" s="75">
        <v>4</v>
      </c>
      <c r="B365" s="77" t="s">
        <v>249</v>
      </c>
      <c r="C365" s="268" t="s">
        <v>250</v>
      </c>
      <c r="D365" s="75" t="s">
        <v>37</v>
      </c>
      <c r="E365" s="75"/>
      <c r="F365" s="314">
        <v>45</v>
      </c>
      <c r="G365" s="327"/>
      <c r="H365" s="327"/>
      <c r="I365" s="327"/>
      <c r="J365" s="327"/>
      <c r="K365" s="327"/>
      <c r="L365" s="327"/>
      <c r="M365" s="327"/>
      <c r="N365" s="63"/>
    </row>
    <row r="366" spans="1:14" s="40" customFormat="1" ht="14.25" customHeight="1" x14ac:dyDescent="0.2">
      <c r="A366" s="35"/>
      <c r="B366" s="36"/>
      <c r="C366" s="91" t="s">
        <v>42</v>
      </c>
      <c r="D366" s="62" t="s">
        <v>39</v>
      </c>
      <c r="E366" s="62">
        <v>1.6500000000000001E-2</v>
      </c>
      <c r="F366" s="218">
        <f>F365*E366</f>
        <v>0.74250000000000005</v>
      </c>
      <c r="G366" s="330"/>
      <c r="H366" s="330"/>
      <c r="I366" s="330">
        <v>0</v>
      </c>
      <c r="J366" s="330">
        <f>F366*I366</f>
        <v>0</v>
      </c>
      <c r="K366" s="330"/>
      <c r="L366" s="330"/>
      <c r="M366" s="330">
        <f>H366+J366+L366</f>
        <v>0</v>
      </c>
      <c r="N366" s="63"/>
    </row>
    <row r="367" spans="1:14" s="40" customFormat="1" ht="27" customHeight="1" x14ac:dyDescent="0.2">
      <c r="A367" s="35"/>
      <c r="B367" s="36"/>
      <c r="C367" s="91" t="s">
        <v>243</v>
      </c>
      <c r="D367" s="62" t="s">
        <v>244</v>
      </c>
      <c r="E367" s="62">
        <v>3.6999999999999998E-2</v>
      </c>
      <c r="F367" s="218">
        <f>F365*E367</f>
        <v>1.6649999999999998</v>
      </c>
      <c r="G367" s="330"/>
      <c r="H367" s="330"/>
      <c r="I367" s="330"/>
      <c r="J367" s="330"/>
      <c r="K367" s="330">
        <v>0</v>
      </c>
      <c r="L367" s="330">
        <f>F367*K367</f>
        <v>0</v>
      </c>
      <c r="M367" s="330">
        <f>H367+J367+L367</f>
        <v>0</v>
      </c>
      <c r="N367" s="63"/>
    </row>
    <row r="368" spans="1:14" s="40" customFormat="1" ht="16.5" customHeight="1" x14ac:dyDescent="0.2">
      <c r="A368" s="75">
        <v>5</v>
      </c>
      <c r="B368" s="77" t="s">
        <v>251</v>
      </c>
      <c r="C368" s="268" t="s">
        <v>252</v>
      </c>
      <c r="D368" s="75" t="s">
        <v>37</v>
      </c>
      <c r="E368" s="75"/>
      <c r="F368" s="314">
        <v>9</v>
      </c>
      <c r="G368" s="327"/>
      <c r="H368" s="327"/>
      <c r="I368" s="327"/>
      <c r="J368" s="327"/>
      <c r="K368" s="327"/>
      <c r="L368" s="327"/>
      <c r="M368" s="327"/>
      <c r="N368" s="271"/>
    </row>
    <row r="369" spans="1:14" s="40" customFormat="1" ht="13.5" x14ac:dyDescent="0.2">
      <c r="A369" s="35"/>
      <c r="B369" s="36"/>
      <c r="C369" s="91" t="s">
        <v>253</v>
      </c>
      <c r="D369" s="62" t="s">
        <v>39</v>
      </c>
      <c r="E369" s="62">
        <v>3.2349999999999999</v>
      </c>
      <c r="F369" s="218">
        <f>F368*E369</f>
        <v>29.114999999999998</v>
      </c>
      <c r="G369" s="330"/>
      <c r="H369" s="330"/>
      <c r="I369" s="330">
        <v>0</v>
      </c>
      <c r="J369" s="330">
        <f>F369*I369</f>
        <v>0</v>
      </c>
      <c r="K369" s="330"/>
      <c r="L369" s="330"/>
      <c r="M369" s="330">
        <f>H369+J369+L369</f>
        <v>0</v>
      </c>
      <c r="N369" s="271"/>
    </row>
    <row r="370" spans="1:14" s="89" customFormat="1" ht="13.5" x14ac:dyDescent="0.2">
      <c r="A370" s="75">
        <v>6</v>
      </c>
      <c r="B370" s="77" t="s">
        <v>254</v>
      </c>
      <c r="C370" s="268" t="s">
        <v>255</v>
      </c>
      <c r="D370" s="75" t="s">
        <v>37</v>
      </c>
      <c r="E370" s="75"/>
      <c r="F370" s="312">
        <v>35</v>
      </c>
      <c r="G370" s="327"/>
      <c r="H370" s="327"/>
      <c r="I370" s="327"/>
      <c r="J370" s="327"/>
      <c r="K370" s="327"/>
      <c r="L370" s="327"/>
      <c r="M370" s="327"/>
      <c r="N370" s="271"/>
    </row>
    <row r="371" spans="1:14" s="89" customFormat="1" ht="15.75" customHeight="1" x14ac:dyDescent="0.2">
      <c r="A371" s="35"/>
      <c r="B371" s="36"/>
      <c r="C371" s="91" t="s">
        <v>256</v>
      </c>
      <c r="D371" s="62" t="s">
        <v>244</v>
      </c>
      <c r="E371" s="62">
        <v>7.4900000000000001E-3</v>
      </c>
      <c r="F371" s="218">
        <f>F370*E371</f>
        <v>0.26214999999999999</v>
      </c>
      <c r="G371" s="330"/>
      <c r="H371" s="330"/>
      <c r="I371" s="330"/>
      <c r="J371" s="330"/>
      <c r="K371" s="330">
        <v>0</v>
      </c>
      <c r="L371" s="330">
        <f>F371*K371</f>
        <v>0</v>
      </c>
      <c r="M371" s="330">
        <f>H371+J371+L371</f>
        <v>0</v>
      </c>
      <c r="N371" s="271"/>
    </row>
    <row r="372" spans="1:14" s="272" customFormat="1" ht="27.75" customHeight="1" x14ac:dyDescent="0.2">
      <c r="A372" s="75">
        <v>7</v>
      </c>
      <c r="B372" s="77" t="s">
        <v>257</v>
      </c>
      <c r="C372" s="268" t="s">
        <v>258</v>
      </c>
      <c r="D372" s="75" t="s">
        <v>37</v>
      </c>
      <c r="E372" s="75"/>
      <c r="F372" s="314">
        <v>45</v>
      </c>
      <c r="G372" s="327"/>
      <c r="H372" s="327"/>
      <c r="I372" s="327"/>
      <c r="J372" s="327"/>
      <c r="K372" s="327"/>
      <c r="L372" s="327"/>
      <c r="M372" s="327"/>
      <c r="N372" s="271"/>
    </row>
    <row r="373" spans="1:14" s="272" customFormat="1" ht="14.25" customHeight="1" x14ac:dyDescent="0.2">
      <c r="A373" s="35"/>
      <c r="B373" s="36"/>
      <c r="C373" s="91" t="s">
        <v>42</v>
      </c>
      <c r="D373" s="62" t="s">
        <v>39</v>
      </c>
      <c r="E373" s="62">
        <v>0.13400000000000001</v>
      </c>
      <c r="F373" s="218">
        <f>F372*E373</f>
        <v>6.03</v>
      </c>
      <c r="G373" s="330"/>
      <c r="H373" s="330"/>
      <c r="I373" s="330">
        <v>0</v>
      </c>
      <c r="J373" s="330">
        <f>F373*I373</f>
        <v>0</v>
      </c>
      <c r="K373" s="330"/>
      <c r="L373" s="330"/>
      <c r="M373" s="330">
        <f>H373+J373+L373</f>
        <v>0</v>
      </c>
      <c r="N373" s="271"/>
    </row>
    <row r="374" spans="1:14" s="272" customFormat="1" ht="18" customHeight="1" x14ac:dyDescent="0.2">
      <c r="A374" s="35"/>
      <c r="B374" s="36"/>
      <c r="C374" s="91" t="s">
        <v>259</v>
      </c>
      <c r="D374" s="62" t="s">
        <v>244</v>
      </c>
      <c r="E374" s="62">
        <v>0.13</v>
      </c>
      <c r="F374" s="218">
        <f>F372*E374</f>
        <v>5.8500000000000005</v>
      </c>
      <c r="G374" s="330"/>
      <c r="H374" s="330"/>
      <c r="I374" s="330"/>
      <c r="J374" s="330"/>
      <c r="K374" s="330">
        <v>0</v>
      </c>
      <c r="L374" s="330">
        <f>F374*K374</f>
        <v>0</v>
      </c>
      <c r="M374" s="330">
        <f>H374+J374+L374</f>
        <v>0</v>
      </c>
      <c r="N374" s="271"/>
    </row>
    <row r="375" spans="1:14" s="40" customFormat="1" ht="13.5" x14ac:dyDescent="0.2">
      <c r="A375" s="75">
        <v>8</v>
      </c>
      <c r="B375" s="77" t="s">
        <v>260</v>
      </c>
      <c r="C375" s="273" t="s">
        <v>261</v>
      </c>
      <c r="D375" s="75" t="s">
        <v>37</v>
      </c>
      <c r="E375" s="75"/>
      <c r="F375" s="314">
        <v>5</v>
      </c>
      <c r="G375" s="327"/>
      <c r="H375" s="327"/>
      <c r="I375" s="327"/>
      <c r="J375" s="327"/>
      <c r="K375" s="327"/>
      <c r="L375" s="327"/>
      <c r="M375" s="327"/>
      <c r="N375" s="63"/>
    </row>
    <row r="376" spans="1:14" s="40" customFormat="1" ht="16.5" customHeight="1" x14ac:dyDescent="0.2">
      <c r="A376" s="35"/>
      <c r="B376" s="36"/>
      <c r="C376" s="64" t="s">
        <v>42</v>
      </c>
      <c r="D376" s="62" t="s">
        <v>39</v>
      </c>
      <c r="E376" s="62">
        <v>3.16</v>
      </c>
      <c r="F376" s="218">
        <f>F375*E376</f>
        <v>15.8</v>
      </c>
      <c r="G376" s="330"/>
      <c r="H376" s="330"/>
      <c r="I376" s="330">
        <v>0</v>
      </c>
      <c r="J376" s="330">
        <f>F376*I376</f>
        <v>0</v>
      </c>
      <c r="K376" s="330"/>
      <c r="L376" s="330"/>
      <c r="M376" s="330">
        <f>H376+J376+L376</f>
        <v>0</v>
      </c>
      <c r="N376" s="63"/>
    </row>
    <row r="377" spans="1:14" s="40" customFormat="1" ht="13.5" x14ac:dyDescent="0.2">
      <c r="A377" s="35"/>
      <c r="B377" s="36"/>
      <c r="C377" s="64" t="s">
        <v>49</v>
      </c>
      <c r="D377" s="62"/>
      <c r="E377" s="62"/>
      <c r="F377" s="218">
        <f>E377*2353</f>
        <v>0</v>
      </c>
      <c r="G377" s="330" t="s">
        <v>12</v>
      </c>
      <c r="H377" s="330"/>
      <c r="I377" s="330"/>
      <c r="J377" s="330"/>
      <c r="K377" s="330"/>
      <c r="L377" s="330"/>
      <c r="M377" s="330"/>
      <c r="N377" s="63"/>
    </row>
    <row r="378" spans="1:14" s="40" customFormat="1" ht="13.5" x14ac:dyDescent="0.2">
      <c r="A378" s="35"/>
      <c r="B378" s="36"/>
      <c r="C378" s="64" t="s">
        <v>50</v>
      </c>
      <c r="D378" s="62" t="s">
        <v>37</v>
      </c>
      <c r="E378" s="62">
        <v>1.25</v>
      </c>
      <c r="F378" s="218">
        <f>F375*E378</f>
        <v>6.25</v>
      </c>
      <c r="G378" s="330">
        <v>0</v>
      </c>
      <c r="H378" s="330">
        <f>F378*G378</f>
        <v>0</v>
      </c>
      <c r="I378" s="330"/>
      <c r="J378" s="330"/>
      <c r="K378" s="330"/>
      <c r="L378" s="330"/>
      <c r="M378" s="330">
        <f>H378+J378+L378</f>
        <v>0</v>
      </c>
      <c r="N378" s="63"/>
    </row>
    <row r="379" spans="1:14" s="40" customFormat="1" ht="13.5" x14ac:dyDescent="0.2">
      <c r="A379" s="35"/>
      <c r="B379" s="36"/>
      <c r="C379" s="64" t="s">
        <v>51</v>
      </c>
      <c r="D379" s="62" t="s">
        <v>4</v>
      </c>
      <c r="E379" s="62">
        <v>0.01</v>
      </c>
      <c r="F379" s="218">
        <f>F375*E379</f>
        <v>0.05</v>
      </c>
      <c r="G379" s="330">
        <v>0</v>
      </c>
      <c r="H379" s="330">
        <f>F379*G379</f>
        <v>0</v>
      </c>
      <c r="I379" s="330"/>
      <c r="J379" s="330"/>
      <c r="K379" s="330"/>
      <c r="L379" s="330"/>
      <c r="M379" s="330">
        <f>H379+J379+L379</f>
        <v>0</v>
      </c>
      <c r="N379" s="63"/>
    </row>
    <row r="380" spans="1:14" s="89" customFormat="1" ht="28.5" customHeight="1" x14ac:dyDescent="0.2">
      <c r="A380" s="75">
        <v>9</v>
      </c>
      <c r="B380" s="77" t="s">
        <v>263</v>
      </c>
      <c r="C380" s="280" t="s">
        <v>264</v>
      </c>
      <c r="D380" s="75" t="s">
        <v>37</v>
      </c>
      <c r="E380" s="75"/>
      <c r="F380" s="314">
        <v>25.3</v>
      </c>
      <c r="G380" s="327"/>
      <c r="H380" s="327"/>
      <c r="I380" s="327"/>
      <c r="J380" s="327"/>
      <c r="K380" s="327"/>
      <c r="L380" s="327"/>
      <c r="M380" s="327"/>
      <c r="N380" s="271"/>
    </row>
    <row r="381" spans="1:14" s="89" customFormat="1" ht="15" customHeight="1" x14ac:dyDescent="0.2">
      <c r="A381" s="35"/>
      <c r="B381" s="36"/>
      <c r="C381" s="64" t="s">
        <v>42</v>
      </c>
      <c r="D381" s="62" t="s">
        <v>39</v>
      </c>
      <c r="E381" s="62">
        <v>8.44</v>
      </c>
      <c r="F381" s="218">
        <f>F380*E381</f>
        <v>213.53199999999998</v>
      </c>
      <c r="G381" s="330"/>
      <c r="H381" s="330"/>
      <c r="I381" s="330">
        <v>0</v>
      </c>
      <c r="J381" s="330">
        <f>F381*I381</f>
        <v>0</v>
      </c>
      <c r="K381" s="330"/>
      <c r="L381" s="330"/>
      <c r="M381" s="330">
        <f>H381+J381+L381</f>
        <v>0</v>
      </c>
      <c r="N381" s="271"/>
    </row>
    <row r="382" spans="1:14" s="89" customFormat="1" ht="13.5" x14ac:dyDescent="0.2">
      <c r="A382" s="35"/>
      <c r="B382" s="36"/>
      <c r="C382" s="64" t="s">
        <v>48</v>
      </c>
      <c r="D382" s="62" t="s">
        <v>4</v>
      </c>
      <c r="E382" s="62">
        <v>1.1000000000000001</v>
      </c>
      <c r="F382" s="218">
        <f>F380*E382</f>
        <v>27.830000000000002</v>
      </c>
      <c r="G382" s="330"/>
      <c r="H382" s="330"/>
      <c r="I382" s="330"/>
      <c r="J382" s="330"/>
      <c r="K382" s="330">
        <v>0</v>
      </c>
      <c r="L382" s="330">
        <f>F382*K382</f>
        <v>0</v>
      </c>
      <c r="M382" s="330">
        <f>H382+J382+L382</f>
        <v>0</v>
      </c>
      <c r="N382" s="271"/>
    </row>
    <row r="383" spans="1:14" s="89" customFormat="1" ht="13.5" x14ac:dyDescent="0.2">
      <c r="A383" s="35"/>
      <c r="B383" s="36"/>
      <c r="C383" s="64" t="s">
        <v>49</v>
      </c>
      <c r="D383" s="62"/>
      <c r="E383" s="62"/>
      <c r="F383" s="218">
        <f>E383*2353</f>
        <v>0</v>
      </c>
      <c r="G383" s="330"/>
      <c r="H383" s="330"/>
      <c r="I383" s="330"/>
      <c r="J383" s="330"/>
      <c r="K383" s="330"/>
      <c r="L383" s="330"/>
      <c r="M383" s="330"/>
      <c r="N383" s="271"/>
    </row>
    <row r="384" spans="1:14" s="89" customFormat="1" ht="13.5" x14ac:dyDescent="0.2">
      <c r="A384" s="35"/>
      <c r="B384" s="36"/>
      <c r="C384" s="280" t="s">
        <v>265</v>
      </c>
      <c r="D384" s="62" t="s">
        <v>37</v>
      </c>
      <c r="E384" s="62">
        <v>1.0149999999999999</v>
      </c>
      <c r="F384" s="218">
        <f>F380*E384</f>
        <v>25.679499999999997</v>
      </c>
      <c r="G384" s="330">
        <v>0</v>
      </c>
      <c r="H384" s="330">
        <f t="shared" ref="H384:H390" si="17">F384*G384</f>
        <v>0</v>
      </c>
      <c r="I384" s="330"/>
      <c r="J384" s="330"/>
      <c r="K384" s="330"/>
      <c r="L384" s="330"/>
      <c r="M384" s="330">
        <f t="shared" ref="M384:M390" si="18">H384+J384+L384</f>
        <v>0</v>
      </c>
      <c r="N384" s="271"/>
    </row>
    <row r="385" spans="1:14" s="89" customFormat="1" ht="13.5" x14ac:dyDescent="0.2">
      <c r="A385" s="35"/>
      <c r="B385" s="36"/>
      <c r="C385" s="64" t="s">
        <v>53</v>
      </c>
      <c r="D385" s="62" t="s">
        <v>54</v>
      </c>
      <c r="E385" s="62">
        <v>1.84</v>
      </c>
      <c r="F385" s="218">
        <f>F380*E385</f>
        <v>46.552000000000007</v>
      </c>
      <c r="G385" s="330">
        <v>0</v>
      </c>
      <c r="H385" s="330">
        <f t="shared" si="17"/>
        <v>0</v>
      </c>
      <c r="I385" s="330"/>
      <c r="J385" s="330"/>
      <c r="K385" s="330"/>
      <c r="L385" s="330"/>
      <c r="M385" s="330">
        <f t="shared" si="18"/>
        <v>0</v>
      </c>
      <c r="N385" s="271"/>
    </row>
    <row r="386" spans="1:14" s="89" customFormat="1" ht="13.5" x14ac:dyDescent="0.2">
      <c r="A386" s="35"/>
      <c r="B386" s="36"/>
      <c r="C386" s="64" t="s">
        <v>64</v>
      </c>
      <c r="D386" s="62" t="s">
        <v>37</v>
      </c>
      <c r="E386" s="62">
        <v>3.3999999999999998E-3</v>
      </c>
      <c r="F386" s="218">
        <f>F380*E386</f>
        <v>8.6019999999999999E-2</v>
      </c>
      <c r="G386" s="330">
        <v>0</v>
      </c>
      <c r="H386" s="330">
        <f t="shared" si="17"/>
        <v>0</v>
      </c>
      <c r="I386" s="330"/>
      <c r="J386" s="330"/>
      <c r="K386" s="330"/>
      <c r="L386" s="330"/>
      <c r="M386" s="330">
        <f t="shared" si="18"/>
        <v>0</v>
      </c>
      <c r="N386" s="271"/>
    </row>
    <row r="387" spans="1:14" s="89" customFormat="1" ht="13.5" x14ac:dyDescent="0.2">
      <c r="A387" s="35"/>
      <c r="B387" s="36"/>
      <c r="C387" s="64" t="s">
        <v>266</v>
      </c>
      <c r="D387" s="62" t="s">
        <v>37</v>
      </c>
      <c r="E387" s="62">
        <v>3.9100000000000003E-2</v>
      </c>
      <c r="F387" s="218">
        <f>F380*E387</f>
        <v>0.98923000000000005</v>
      </c>
      <c r="G387" s="330">
        <v>0</v>
      </c>
      <c r="H387" s="330">
        <f t="shared" si="17"/>
        <v>0</v>
      </c>
      <c r="I387" s="330"/>
      <c r="J387" s="330"/>
      <c r="K387" s="330"/>
      <c r="L387" s="330"/>
      <c r="M387" s="330">
        <f t="shared" si="18"/>
        <v>0</v>
      </c>
      <c r="N387" s="271"/>
    </row>
    <row r="388" spans="1:14" s="89" customFormat="1" ht="13.5" x14ac:dyDescent="0.2">
      <c r="A388" s="35"/>
      <c r="B388" s="36"/>
      <c r="C388" s="64" t="s">
        <v>66</v>
      </c>
      <c r="D388" s="62" t="s">
        <v>67</v>
      </c>
      <c r="E388" s="62">
        <v>2.2000000000000002</v>
      </c>
      <c r="F388" s="218">
        <f>F380*E388</f>
        <v>55.660000000000004</v>
      </c>
      <c r="G388" s="330">
        <v>0</v>
      </c>
      <c r="H388" s="330">
        <f t="shared" si="17"/>
        <v>0</v>
      </c>
      <c r="I388" s="330"/>
      <c r="J388" s="330"/>
      <c r="K388" s="330"/>
      <c r="L388" s="330"/>
      <c r="M388" s="330">
        <f t="shared" si="18"/>
        <v>0</v>
      </c>
      <c r="N388" s="271"/>
    </row>
    <row r="389" spans="1:14" s="89" customFormat="1" ht="13.5" x14ac:dyDescent="0.2">
      <c r="A389" s="35"/>
      <c r="B389" s="36"/>
      <c r="C389" s="64" t="s">
        <v>267</v>
      </c>
      <c r="D389" s="62" t="s">
        <v>67</v>
      </c>
      <c r="E389" s="62">
        <v>1</v>
      </c>
      <c r="F389" s="218">
        <f>F380*E389</f>
        <v>25.3</v>
      </c>
      <c r="G389" s="330">
        <v>0</v>
      </c>
      <c r="H389" s="330">
        <f t="shared" si="17"/>
        <v>0</v>
      </c>
      <c r="I389" s="330"/>
      <c r="J389" s="330"/>
      <c r="K389" s="330"/>
      <c r="L389" s="330"/>
      <c r="M389" s="330">
        <f t="shared" si="18"/>
        <v>0</v>
      </c>
      <c r="N389" s="271"/>
    </row>
    <row r="390" spans="1:14" s="89" customFormat="1" ht="13.5" x14ac:dyDescent="0.2">
      <c r="A390" s="35"/>
      <c r="B390" s="36"/>
      <c r="C390" s="64" t="s">
        <v>51</v>
      </c>
      <c r="D390" s="62" t="s">
        <v>4</v>
      </c>
      <c r="E390" s="62">
        <v>0.46</v>
      </c>
      <c r="F390" s="218">
        <f>F380*E390</f>
        <v>11.638000000000002</v>
      </c>
      <c r="G390" s="330">
        <v>0</v>
      </c>
      <c r="H390" s="330">
        <f t="shared" si="17"/>
        <v>0</v>
      </c>
      <c r="I390" s="330"/>
      <c r="J390" s="330"/>
      <c r="K390" s="330"/>
      <c r="L390" s="330"/>
      <c r="M390" s="330">
        <f t="shared" si="18"/>
        <v>0</v>
      </c>
      <c r="N390" s="271"/>
    </row>
    <row r="391" spans="1:14" s="272" customFormat="1" ht="14.25" customHeight="1" x14ac:dyDescent="0.2">
      <c r="A391" s="69">
        <v>10</v>
      </c>
      <c r="B391" s="67"/>
      <c r="C391" s="281" t="s">
        <v>57</v>
      </c>
      <c r="D391" s="66" t="s">
        <v>44</v>
      </c>
      <c r="E391" s="66"/>
      <c r="F391" s="313">
        <v>0.10073</v>
      </c>
      <c r="G391" s="332">
        <v>0</v>
      </c>
      <c r="H391" s="332">
        <f>F391*G391</f>
        <v>0</v>
      </c>
      <c r="I391" s="332"/>
      <c r="J391" s="332"/>
      <c r="K391" s="383"/>
      <c r="L391" s="383"/>
      <c r="M391" s="332">
        <f>H391+J391+L391</f>
        <v>0</v>
      </c>
      <c r="N391" s="271"/>
    </row>
    <row r="392" spans="1:14" s="272" customFormat="1" ht="14.25" customHeight="1" x14ac:dyDescent="0.2">
      <c r="A392" s="69">
        <v>11</v>
      </c>
      <c r="B392" s="67"/>
      <c r="C392" s="281" t="s">
        <v>58</v>
      </c>
      <c r="D392" s="66" t="s">
        <v>44</v>
      </c>
      <c r="E392" s="66"/>
      <c r="F392" s="313">
        <v>1.3917600000000001</v>
      </c>
      <c r="G392" s="332">
        <v>0</v>
      </c>
      <c r="H392" s="332">
        <f>F392*G392</f>
        <v>0</v>
      </c>
      <c r="I392" s="332"/>
      <c r="J392" s="332"/>
      <c r="K392" s="383"/>
      <c r="L392" s="383"/>
      <c r="M392" s="332">
        <f>H392+J392+L392</f>
        <v>0</v>
      </c>
      <c r="N392" s="271"/>
    </row>
    <row r="393" spans="1:14" s="40" customFormat="1" ht="13.5" x14ac:dyDescent="0.2">
      <c r="A393" s="75">
        <v>12</v>
      </c>
      <c r="B393" s="77" t="s">
        <v>268</v>
      </c>
      <c r="C393" s="268" t="s">
        <v>269</v>
      </c>
      <c r="D393" s="75" t="s">
        <v>54</v>
      </c>
      <c r="E393" s="75"/>
      <c r="F393" s="317">
        <v>130</v>
      </c>
      <c r="G393" s="327"/>
      <c r="H393" s="327"/>
      <c r="I393" s="327"/>
      <c r="J393" s="327"/>
      <c r="K393" s="327"/>
      <c r="L393" s="327"/>
      <c r="M393" s="327"/>
      <c r="N393" s="63"/>
    </row>
    <row r="394" spans="1:14" s="40" customFormat="1" ht="15.75" customHeight="1" x14ac:dyDescent="0.2">
      <c r="A394" s="35"/>
      <c r="B394" s="36"/>
      <c r="C394" s="64" t="s">
        <v>42</v>
      </c>
      <c r="D394" s="62" t="s">
        <v>39</v>
      </c>
      <c r="E394" s="62">
        <v>0.33600000000000002</v>
      </c>
      <c r="F394" s="249">
        <f>F393*E394</f>
        <v>43.68</v>
      </c>
      <c r="G394" s="330"/>
      <c r="H394" s="330"/>
      <c r="I394" s="330">
        <v>0</v>
      </c>
      <c r="J394" s="330">
        <f>F394*I394</f>
        <v>0</v>
      </c>
      <c r="K394" s="330"/>
      <c r="L394" s="330"/>
      <c r="M394" s="330">
        <f>H394+J394+L394</f>
        <v>0</v>
      </c>
      <c r="N394" s="63"/>
    </row>
    <row r="395" spans="1:14" s="40" customFormat="1" ht="13.5" x14ac:dyDescent="0.2">
      <c r="A395" s="35"/>
      <c r="B395" s="36"/>
      <c r="C395" s="64" t="s">
        <v>48</v>
      </c>
      <c r="D395" s="62" t="s">
        <v>4</v>
      </c>
      <c r="E395" s="62">
        <v>1.4999999999999999E-2</v>
      </c>
      <c r="F395" s="249">
        <f>F393*E395</f>
        <v>1.95</v>
      </c>
      <c r="G395" s="330"/>
      <c r="H395" s="330"/>
      <c r="I395" s="330">
        <v>0</v>
      </c>
      <c r="J395" s="330"/>
      <c r="K395" s="330">
        <v>0</v>
      </c>
      <c r="L395" s="330">
        <f>F395*K395</f>
        <v>0</v>
      </c>
      <c r="M395" s="330">
        <f>H395+J395+L395</f>
        <v>0</v>
      </c>
      <c r="N395" s="63"/>
    </row>
    <row r="396" spans="1:14" s="40" customFormat="1" ht="13.5" x14ac:dyDescent="0.2">
      <c r="A396" s="35"/>
      <c r="B396" s="36"/>
      <c r="C396" s="64" t="s">
        <v>49</v>
      </c>
      <c r="D396" s="62"/>
      <c r="E396" s="62"/>
      <c r="F396" s="249">
        <f>E396*2353</f>
        <v>0</v>
      </c>
      <c r="G396" s="330"/>
      <c r="H396" s="330"/>
      <c r="I396" s="330"/>
      <c r="J396" s="330"/>
      <c r="K396" s="330"/>
      <c r="L396" s="330"/>
      <c r="M396" s="330"/>
      <c r="N396" s="63"/>
    </row>
    <row r="397" spans="1:14" s="40" customFormat="1" ht="13.5" x14ac:dyDescent="0.2">
      <c r="A397" s="35"/>
      <c r="B397" s="36"/>
      <c r="C397" s="64" t="s">
        <v>270</v>
      </c>
      <c r="D397" s="62" t="s">
        <v>67</v>
      </c>
      <c r="E397" s="62">
        <v>2.4</v>
      </c>
      <c r="F397" s="249">
        <f>F393*E397</f>
        <v>312</v>
      </c>
      <c r="G397" s="330">
        <v>0</v>
      </c>
      <c r="H397" s="330">
        <f>F397*G397</f>
        <v>0</v>
      </c>
      <c r="I397" s="330"/>
      <c r="J397" s="330"/>
      <c r="K397" s="330"/>
      <c r="L397" s="330"/>
      <c r="M397" s="330">
        <f>H397+J397+L397</f>
        <v>0</v>
      </c>
      <c r="N397" s="63"/>
    </row>
    <row r="398" spans="1:14" s="40" customFormat="1" ht="13.5" x14ac:dyDescent="0.2">
      <c r="A398" s="35"/>
      <c r="B398" s="36"/>
      <c r="C398" s="64" t="s">
        <v>51</v>
      </c>
      <c r="D398" s="62" t="s">
        <v>4</v>
      </c>
      <c r="E398" s="62">
        <v>2.2800000000000001E-2</v>
      </c>
      <c r="F398" s="249">
        <f>F393*E398</f>
        <v>2.964</v>
      </c>
      <c r="G398" s="330">
        <v>0</v>
      </c>
      <c r="H398" s="330">
        <f>F398*G398</f>
        <v>0</v>
      </c>
      <c r="I398" s="330"/>
      <c r="J398" s="330"/>
      <c r="K398" s="330"/>
      <c r="L398" s="330"/>
      <c r="M398" s="330">
        <f>H398+J398+L398</f>
        <v>0</v>
      </c>
      <c r="N398" s="63"/>
    </row>
    <row r="399" spans="1:14" s="89" customFormat="1" ht="27" x14ac:dyDescent="0.2">
      <c r="A399" s="75">
        <v>16</v>
      </c>
      <c r="B399" s="77" t="s">
        <v>271</v>
      </c>
      <c r="C399" s="280" t="s">
        <v>272</v>
      </c>
      <c r="D399" s="75" t="s">
        <v>37</v>
      </c>
      <c r="E399" s="75"/>
      <c r="F399" s="317">
        <v>12</v>
      </c>
      <c r="G399" s="327"/>
      <c r="H399" s="327"/>
      <c r="I399" s="327"/>
      <c r="J399" s="327"/>
      <c r="K399" s="327"/>
      <c r="L399" s="327"/>
      <c r="M399" s="327"/>
      <c r="N399" s="271"/>
    </row>
    <row r="400" spans="1:14" s="89" customFormat="1" ht="15.75" customHeight="1" x14ac:dyDescent="0.2">
      <c r="A400" s="35"/>
      <c r="B400" s="36"/>
      <c r="C400" s="64" t="s">
        <v>42</v>
      </c>
      <c r="D400" s="62" t="s">
        <v>39</v>
      </c>
      <c r="E400" s="62">
        <v>13.9</v>
      </c>
      <c r="F400" s="249">
        <f>F399*E400</f>
        <v>166.8</v>
      </c>
      <c r="G400" s="330"/>
      <c r="H400" s="330"/>
      <c r="I400" s="330">
        <v>0</v>
      </c>
      <c r="J400" s="330">
        <f>F400*I400</f>
        <v>0</v>
      </c>
      <c r="K400" s="330"/>
      <c r="L400" s="330"/>
      <c r="M400" s="330">
        <f>H400+J400+L400</f>
        <v>0</v>
      </c>
      <c r="N400" s="271"/>
    </row>
    <row r="401" spans="1:14" s="89" customFormat="1" ht="13.5" x14ac:dyDescent="0.2">
      <c r="A401" s="35"/>
      <c r="B401" s="36"/>
      <c r="C401" s="64" t="s">
        <v>48</v>
      </c>
      <c r="D401" s="62" t="s">
        <v>4</v>
      </c>
      <c r="E401" s="62">
        <v>1.28</v>
      </c>
      <c r="F401" s="249">
        <f>F399*E401</f>
        <v>15.36</v>
      </c>
      <c r="G401" s="330"/>
      <c r="H401" s="330"/>
      <c r="I401" s="330"/>
      <c r="J401" s="330"/>
      <c r="K401" s="330">
        <v>0</v>
      </c>
      <c r="L401" s="330">
        <f>F401*K401</f>
        <v>0</v>
      </c>
      <c r="M401" s="330">
        <f>H401+J401+L401</f>
        <v>0</v>
      </c>
      <c r="N401" s="271"/>
    </row>
    <row r="402" spans="1:14" s="89" customFormat="1" ht="13.5" x14ac:dyDescent="0.2">
      <c r="A402" s="35"/>
      <c r="B402" s="36"/>
      <c r="C402" s="64" t="s">
        <v>49</v>
      </c>
      <c r="D402" s="62"/>
      <c r="E402" s="62"/>
      <c r="F402" s="249">
        <f>E402*2353</f>
        <v>0</v>
      </c>
      <c r="G402" s="330"/>
      <c r="H402" s="330"/>
      <c r="I402" s="330"/>
      <c r="J402" s="330"/>
      <c r="K402" s="330"/>
      <c r="L402" s="330"/>
      <c r="M402" s="330"/>
      <c r="N402" s="271"/>
    </row>
    <row r="403" spans="1:14" s="89" customFormat="1" ht="13.5" x14ac:dyDescent="0.2">
      <c r="A403" s="35"/>
      <c r="B403" s="36"/>
      <c r="C403" s="280" t="s">
        <v>265</v>
      </c>
      <c r="D403" s="62" t="s">
        <v>37</v>
      </c>
      <c r="E403" s="62">
        <v>1.0149999999999999</v>
      </c>
      <c r="F403" s="249">
        <f>F399*E403</f>
        <v>12.18</v>
      </c>
      <c r="G403" s="330">
        <v>0</v>
      </c>
      <c r="H403" s="330">
        <f t="shared" ref="H403:H410" si="19">F403*G403</f>
        <v>0</v>
      </c>
      <c r="I403" s="330"/>
      <c r="J403" s="330"/>
      <c r="K403" s="330"/>
      <c r="L403" s="330"/>
      <c r="M403" s="330">
        <f t="shared" ref="M403:M410" si="20">H403+J403+L403</f>
        <v>0</v>
      </c>
      <c r="N403" s="271"/>
    </row>
    <row r="404" spans="1:14" s="89" customFormat="1" ht="13.5" x14ac:dyDescent="0.2">
      <c r="A404" s="35"/>
      <c r="B404" s="36"/>
      <c r="C404" s="64" t="s">
        <v>53</v>
      </c>
      <c r="D404" s="62" t="s">
        <v>54</v>
      </c>
      <c r="E404" s="62">
        <v>2.29</v>
      </c>
      <c r="F404" s="249">
        <f>F399*E404</f>
        <v>27.48</v>
      </c>
      <c r="G404" s="330">
        <v>0</v>
      </c>
      <c r="H404" s="330">
        <f t="shared" si="19"/>
        <v>0</v>
      </c>
      <c r="I404" s="330"/>
      <c r="J404" s="330"/>
      <c r="K404" s="330"/>
      <c r="L404" s="330"/>
      <c r="M404" s="330">
        <f t="shared" si="20"/>
        <v>0</v>
      </c>
      <c r="N404" s="271"/>
    </row>
    <row r="405" spans="1:14" s="89" customFormat="1" ht="13.5" x14ac:dyDescent="0.2">
      <c r="A405" s="35"/>
      <c r="B405" s="36"/>
      <c r="C405" s="64" t="s">
        <v>85</v>
      </c>
      <c r="D405" s="62" t="s">
        <v>37</v>
      </c>
      <c r="E405" s="62">
        <v>1.4E-2</v>
      </c>
      <c r="F405" s="249">
        <f>F399*E405</f>
        <v>0.16800000000000001</v>
      </c>
      <c r="G405" s="330">
        <v>0</v>
      </c>
      <c r="H405" s="330">
        <f t="shared" si="19"/>
        <v>0</v>
      </c>
      <c r="I405" s="330"/>
      <c r="J405" s="330"/>
      <c r="K405" s="330"/>
      <c r="L405" s="330"/>
      <c r="M405" s="330">
        <f t="shared" si="20"/>
        <v>0</v>
      </c>
      <c r="N405" s="271"/>
    </row>
    <row r="406" spans="1:14" s="89" customFormat="1" ht="13.5" x14ac:dyDescent="0.2">
      <c r="A406" s="35"/>
      <c r="B406" s="36"/>
      <c r="C406" s="64" t="s">
        <v>162</v>
      </c>
      <c r="D406" s="62" t="s">
        <v>37</v>
      </c>
      <c r="E406" s="62">
        <v>4.2900000000000001E-2</v>
      </c>
      <c r="F406" s="249">
        <f>F399*E406</f>
        <v>0.51480000000000004</v>
      </c>
      <c r="G406" s="330">
        <v>0</v>
      </c>
      <c r="H406" s="330">
        <f t="shared" si="19"/>
        <v>0</v>
      </c>
      <c r="I406" s="330"/>
      <c r="J406" s="330"/>
      <c r="K406" s="330"/>
      <c r="L406" s="330"/>
      <c r="M406" s="330">
        <f t="shared" si="20"/>
        <v>0</v>
      </c>
      <c r="N406" s="271"/>
    </row>
    <row r="407" spans="1:14" s="89" customFormat="1" ht="13.5" x14ac:dyDescent="0.2">
      <c r="A407" s="35"/>
      <c r="B407" s="36"/>
      <c r="C407" s="64" t="s">
        <v>266</v>
      </c>
      <c r="D407" s="62" t="s">
        <v>37</v>
      </c>
      <c r="E407" s="62">
        <v>2E-3</v>
      </c>
      <c r="F407" s="249">
        <f>F399*E407</f>
        <v>2.4E-2</v>
      </c>
      <c r="G407" s="330">
        <v>0</v>
      </c>
      <c r="H407" s="330">
        <f t="shared" si="19"/>
        <v>0</v>
      </c>
      <c r="I407" s="330"/>
      <c r="J407" s="330"/>
      <c r="K407" s="330"/>
      <c r="L407" s="330"/>
      <c r="M407" s="330">
        <f t="shared" si="20"/>
        <v>0</v>
      </c>
      <c r="N407" s="271"/>
    </row>
    <row r="408" spans="1:14" s="89" customFormat="1" ht="13.5" x14ac:dyDescent="0.2">
      <c r="A408" s="35"/>
      <c r="B408" s="36"/>
      <c r="C408" s="64" t="s">
        <v>51</v>
      </c>
      <c r="D408" s="62" t="s">
        <v>4</v>
      </c>
      <c r="E408" s="62">
        <v>0.93</v>
      </c>
      <c r="F408" s="249">
        <f>F399*E408</f>
        <v>11.16</v>
      </c>
      <c r="G408" s="330">
        <v>0</v>
      </c>
      <c r="H408" s="330">
        <f t="shared" si="19"/>
        <v>0</v>
      </c>
      <c r="I408" s="330"/>
      <c r="J408" s="330"/>
      <c r="K408" s="330"/>
      <c r="L408" s="330"/>
      <c r="M408" s="330">
        <f t="shared" si="20"/>
        <v>0</v>
      </c>
      <c r="N408" s="271"/>
    </row>
    <row r="409" spans="1:14" s="282" customFormat="1" ht="13.5" x14ac:dyDescent="0.2">
      <c r="A409" s="69">
        <v>17</v>
      </c>
      <c r="B409" s="67"/>
      <c r="C409" s="281" t="s">
        <v>57</v>
      </c>
      <c r="D409" s="66" t="s">
        <v>44</v>
      </c>
      <c r="E409" s="66"/>
      <c r="F409" s="244">
        <v>0.35</v>
      </c>
      <c r="G409" s="332">
        <v>0</v>
      </c>
      <c r="H409" s="332">
        <f t="shared" si="19"/>
        <v>0</v>
      </c>
      <c r="I409" s="332"/>
      <c r="J409" s="332"/>
      <c r="K409" s="332"/>
      <c r="L409" s="332"/>
      <c r="M409" s="332">
        <f t="shared" si="20"/>
        <v>0</v>
      </c>
      <c r="N409" s="271"/>
    </row>
    <row r="410" spans="1:14" s="282" customFormat="1" ht="13.5" x14ac:dyDescent="0.2">
      <c r="A410" s="69">
        <v>18</v>
      </c>
      <c r="B410" s="67"/>
      <c r="C410" s="281" t="s">
        <v>58</v>
      </c>
      <c r="D410" s="66" t="s">
        <v>44</v>
      </c>
      <c r="E410" s="66"/>
      <c r="F410" s="244">
        <v>2.2999999999999998</v>
      </c>
      <c r="G410" s="332">
        <v>0</v>
      </c>
      <c r="H410" s="332">
        <f t="shared" si="19"/>
        <v>0</v>
      </c>
      <c r="I410" s="332"/>
      <c r="J410" s="332"/>
      <c r="K410" s="332"/>
      <c r="L410" s="332"/>
      <c r="M410" s="332">
        <f t="shared" si="20"/>
        <v>0</v>
      </c>
      <c r="N410" s="271"/>
    </row>
    <row r="411" spans="1:14" s="287" customFormat="1" ht="27" x14ac:dyDescent="0.25">
      <c r="A411" s="283">
        <v>16</v>
      </c>
      <c r="B411" s="284" t="s">
        <v>273</v>
      </c>
      <c r="C411" s="299" t="s">
        <v>276</v>
      </c>
      <c r="D411" s="285" t="s">
        <v>100</v>
      </c>
      <c r="E411" s="304"/>
      <c r="F411" s="318">
        <v>2</v>
      </c>
      <c r="G411" s="384"/>
      <c r="H411" s="384"/>
      <c r="I411" s="384"/>
      <c r="J411" s="384"/>
      <c r="K411" s="384"/>
      <c r="L411" s="384"/>
      <c r="M411" s="385"/>
      <c r="N411" s="286"/>
    </row>
    <row r="412" spans="1:14" s="287" customFormat="1" ht="13.5" x14ac:dyDescent="0.25">
      <c r="A412" s="288"/>
      <c r="B412" s="289"/>
      <c r="C412" s="290" t="s">
        <v>42</v>
      </c>
      <c r="D412" s="291" t="s">
        <v>39</v>
      </c>
      <c r="E412" s="306">
        <v>0.245</v>
      </c>
      <c r="F412" s="305">
        <f>F411*E412</f>
        <v>0.49</v>
      </c>
      <c r="G412" s="386"/>
      <c r="H412" s="386"/>
      <c r="I412" s="386">
        <v>0</v>
      </c>
      <c r="J412" s="386">
        <f>I412*F412</f>
        <v>0</v>
      </c>
      <c r="K412" s="386"/>
      <c r="L412" s="386"/>
      <c r="M412" s="387">
        <f>L412+J412+H412</f>
        <v>0</v>
      </c>
      <c r="N412" s="286"/>
    </row>
    <row r="413" spans="1:14" s="287" customFormat="1" ht="13.5" x14ac:dyDescent="0.25">
      <c r="A413" s="288"/>
      <c r="B413" s="289"/>
      <c r="C413" s="290" t="s">
        <v>48</v>
      </c>
      <c r="D413" s="291" t="s">
        <v>4</v>
      </c>
      <c r="E413" s="306">
        <v>0.109</v>
      </c>
      <c r="F413" s="307">
        <f>F411*E413</f>
        <v>0.218</v>
      </c>
      <c r="G413" s="386"/>
      <c r="H413" s="386"/>
      <c r="I413" s="386"/>
      <c r="J413" s="386"/>
      <c r="K413" s="386">
        <v>0</v>
      </c>
      <c r="L413" s="386">
        <f>K413*F413</f>
        <v>0</v>
      </c>
      <c r="M413" s="387">
        <f>L413+J413+H413</f>
        <v>0</v>
      </c>
      <c r="N413" s="286"/>
    </row>
    <row r="414" spans="1:14" s="287" customFormat="1" ht="13.5" x14ac:dyDescent="0.25">
      <c r="A414" s="283"/>
      <c r="B414" s="289"/>
      <c r="C414" s="293" t="s">
        <v>277</v>
      </c>
      <c r="D414" s="292" t="s">
        <v>100</v>
      </c>
      <c r="E414" s="307">
        <v>1.01</v>
      </c>
      <c r="F414" s="307">
        <f>F411*E414</f>
        <v>2.02</v>
      </c>
      <c r="G414" s="386">
        <v>0</v>
      </c>
      <c r="H414" s="386">
        <f>G414*F414</f>
        <v>0</v>
      </c>
      <c r="I414" s="386"/>
      <c r="J414" s="386"/>
      <c r="K414" s="386"/>
      <c r="L414" s="386"/>
      <c r="M414" s="387">
        <f>L414+J414+H414</f>
        <v>0</v>
      </c>
      <c r="N414" s="286"/>
    </row>
    <row r="415" spans="1:14" s="287" customFormat="1" ht="13.5" x14ac:dyDescent="0.25">
      <c r="A415" s="283"/>
      <c r="B415" s="294"/>
      <c r="C415" s="295" t="s">
        <v>51</v>
      </c>
      <c r="D415" s="296" t="s">
        <v>4</v>
      </c>
      <c r="E415" s="308">
        <v>8.8800000000000007E-3</v>
      </c>
      <c r="F415" s="308">
        <f>F411*E415</f>
        <v>1.7760000000000001E-2</v>
      </c>
      <c r="G415" s="388">
        <v>0</v>
      </c>
      <c r="H415" s="388">
        <f>G415*F415</f>
        <v>0</v>
      </c>
      <c r="I415" s="388"/>
      <c r="J415" s="388"/>
      <c r="K415" s="388"/>
      <c r="L415" s="388"/>
      <c r="M415" s="389">
        <f>L415+J415+H415</f>
        <v>0</v>
      </c>
      <c r="N415" s="286"/>
    </row>
    <row r="416" spans="1:14" s="287" customFormat="1" ht="13.5" x14ac:dyDescent="0.25">
      <c r="A416" s="283">
        <v>16</v>
      </c>
      <c r="B416" s="284" t="s">
        <v>273</v>
      </c>
      <c r="C416" s="299" t="s">
        <v>278</v>
      </c>
      <c r="D416" s="285" t="s">
        <v>100</v>
      </c>
      <c r="E416" s="304"/>
      <c r="F416" s="318">
        <v>0.25</v>
      </c>
      <c r="G416" s="384"/>
      <c r="H416" s="384"/>
      <c r="I416" s="384"/>
      <c r="J416" s="384"/>
      <c r="K416" s="384"/>
      <c r="L416" s="384"/>
      <c r="M416" s="385"/>
      <c r="N416" s="286"/>
    </row>
    <row r="417" spans="1:16" s="287" customFormat="1" ht="13.5" x14ac:dyDescent="0.25">
      <c r="A417" s="288"/>
      <c r="B417" s="289"/>
      <c r="C417" s="290" t="s">
        <v>42</v>
      </c>
      <c r="D417" s="291" t="s">
        <v>39</v>
      </c>
      <c r="E417" s="306">
        <v>0.245</v>
      </c>
      <c r="F417" s="305">
        <f>F416*E417</f>
        <v>6.1249999999999999E-2</v>
      </c>
      <c r="G417" s="386"/>
      <c r="H417" s="386"/>
      <c r="I417" s="386">
        <v>0</v>
      </c>
      <c r="J417" s="386">
        <f>I417*F417</f>
        <v>0</v>
      </c>
      <c r="K417" s="386"/>
      <c r="L417" s="386"/>
      <c r="M417" s="387">
        <f>L417+J417+H417</f>
        <v>0</v>
      </c>
      <c r="N417" s="286"/>
    </row>
    <row r="418" spans="1:16" s="287" customFormat="1" ht="13.5" x14ac:dyDescent="0.25">
      <c r="A418" s="288"/>
      <c r="B418" s="289"/>
      <c r="C418" s="290" t="s">
        <v>48</v>
      </c>
      <c r="D418" s="291" t="s">
        <v>4</v>
      </c>
      <c r="E418" s="306">
        <v>0.109</v>
      </c>
      <c r="F418" s="307">
        <f>F416*E418</f>
        <v>2.725E-2</v>
      </c>
      <c r="G418" s="386"/>
      <c r="H418" s="386"/>
      <c r="I418" s="386"/>
      <c r="J418" s="386"/>
      <c r="K418" s="386">
        <v>0</v>
      </c>
      <c r="L418" s="386">
        <f>K418*F418</f>
        <v>0</v>
      </c>
      <c r="M418" s="387">
        <f>L418+J418+H418</f>
        <v>0</v>
      </c>
      <c r="N418" s="286"/>
    </row>
    <row r="419" spans="1:16" s="287" customFormat="1" ht="13.5" x14ac:dyDescent="0.25">
      <c r="A419" s="283"/>
      <c r="B419" s="289"/>
      <c r="C419" s="293" t="s">
        <v>287</v>
      </c>
      <c r="D419" s="292" t="s">
        <v>100</v>
      </c>
      <c r="E419" s="307">
        <v>1.01</v>
      </c>
      <c r="F419" s="307">
        <f>F416*E419</f>
        <v>0.2525</v>
      </c>
      <c r="G419" s="386">
        <v>0</v>
      </c>
      <c r="H419" s="386">
        <f>G419*F419</f>
        <v>0</v>
      </c>
      <c r="I419" s="386"/>
      <c r="J419" s="386"/>
      <c r="K419" s="386"/>
      <c r="L419" s="386"/>
      <c r="M419" s="387">
        <f>L419+J419+H419</f>
        <v>0</v>
      </c>
      <c r="N419" s="286"/>
    </row>
    <row r="420" spans="1:16" s="287" customFormat="1" ht="13.5" x14ac:dyDescent="0.25">
      <c r="A420" s="283"/>
      <c r="B420" s="294"/>
      <c r="C420" s="295" t="s">
        <v>51</v>
      </c>
      <c r="D420" s="296" t="s">
        <v>4</v>
      </c>
      <c r="E420" s="308">
        <v>8.8800000000000007E-3</v>
      </c>
      <c r="F420" s="308">
        <f>F416*E420</f>
        <v>2.2200000000000002E-3</v>
      </c>
      <c r="G420" s="388">
        <v>0</v>
      </c>
      <c r="H420" s="388">
        <f>G420*F420</f>
        <v>0</v>
      </c>
      <c r="I420" s="388"/>
      <c r="J420" s="388"/>
      <c r="K420" s="388"/>
      <c r="L420" s="388"/>
      <c r="M420" s="389">
        <f>L420+J420+H420</f>
        <v>0</v>
      </c>
      <c r="N420" s="286"/>
    </row>
    <row r="421" spans="1:16" s="287" customFormat="1" ht="13.5" x14ac:dyDescent="0.25">
      <c r="A421" s="283">
        <v>17</v>
      </c>
      <c r="B421" s="284" t="s">
        <v>274</v>
      </c>
      <c r="C421" s="299" t="s">
        <v>279</v>
      </c>
      <c r="D421" s="285" t="s">
        <v>189</v>
      </c>
      <c r="E421" s="304"/>
      <c r="F421" s="319">
        <v>2</v>
      </c>
      <c r="G421" s="384"/>
      <c r="H421" s="384"/>
      <c r="I421" s="384"/>
      <c r="J421" s="384"/>
      <c r="K421" s="384"/>
      <c r="L421" s="384"/>
      <c r="M421" s="385"/>
      <c r="N421" s="286"/>
    </row>
    <row r="422" spans="1:16" s="287" customFormat="1" ht="13.5" x14ac:dyDescent="0.25">
      <c r="A422" s="283"/>
      <c r="B422" s="289"/>
      <c r="C422" s="290" t="s">
        <v>42</v>
      </c>
      <c r="D422" s="291" t="s">
        <v>39</v>
      </c>
      <c r="E422" s="307">
        <v>1.54</v>
      </c>
      <c r="F422" s="307">
        <f>F421*E422</f>
        <v>3.08</v>
      </c>
      <c r="G422" s="386"/>
      <c r="H422" s="386"/>
      <c r="I422" s="386">
        <v>0</v>
      </c>
      <c r="J422" s="386">
        <f>I422*F422</f>
        <v>0</v>
      </c>
      <c r="K422" s="386"/>
      <c r="L422" s="386"/>
      <c r="M422" s="387">
        <f>L422+J422+H422</f>
        <v>0</v>
      </c>
      <c r="N422" s="286"/>
    </row>
    <row r="423" spans="1:16" s="287" customFormat="1" ht="13.5" x14ac:dyDescent="0.25">
      <c r="A423" s="283"/>
      <c r="B423" s="289"/>
      <c r="C423" s="290" t="s">
        <v>48</v>
      </c>
      <c r="D423" s="291" t="s">
        <v>4</v>
      </c>
      <c r="E423" s="309">
        <v>0.09</v>
      </c>
      <c r="F423" s="303">
        <f>F421*E423</f>
        <v>0.18</v>
      </c>
      <c r="G423" s="390"/>
      <c r="H423" s="390"/>
      <c r="I423" s="390"/>
      <c r="J423" s="390"/>
      <c r="K423" s="390">
        <v>0</v>
      </c>
      <c r="L423" s="390">
        <f>K423*F423</f>
        <v>0</v>
      </c>
      <c r="M423" s="391">
        <f>L423+J423+H423</f>
        <v>0</v>
      </c>
      <c r="N423" s="286"/>
    </row>
    <row r="424" spans="1:16" s="287" customFormat="1" ht="13.5" x14ac:dyDescent="0.25">
      <c r="A424" s="283"/>
      <c r="B424" s="289"/>
      <c r="C424" s="293" t="s">
        <v>280</v>
      </c>
      <c r="D424" s="297" t="s">
        <v>275</v>
      </c>
      <c r="E424" s="309">
        <v>1.4E-2</v>
      </c>
      <c r="F424" s="303">
        <f>F421*E424</f>
        <v>2.8000000000000001E-2</v>
      </c>
      <c r="G424" s="390">
        <v>0</v>
      </c>
      <c r="H424" s="390">
        <f>G424*F424</f>
        <v>0</v>
      </c>
      <c r="I424" s="390"/>
      <c r="J424" s="390"/>
      <c r="K424" s="390"/>
      <c r="L424" s="390"/>
      <c r="M424" s="391">
        <f>L424+J424+H424</f>
        <v>0</v>
      </c>
      <c r="N424" s="286"/>
    </row>
    <row r="425" spans="1:16" s="287" customFormat="1" ht="13.5" x14ac:dyDescent="0.25">
      <c r="A425" s="283"/>
      <c r="B425" s="294"/>
      <c r="C425" s="295" t="s">
        <v>281</v>
      </c>
      <c r="D425" s="298" t="s">
        <v>189</v>
      </c>
      <c r="E425" s="308"/>
      <c r="F425" s="308">
        <f>F421</f>
        <v>2</v>
      </c>
      <c r="G425" s="388">
        <v>0</v>
      </c>
      <c r="H425" s="388">
        <f>G425*F425</f>
        <v>0</v>
      </c>
      <c r="I425" s="388"/>
      <c r="J425" s="388"/>
      <c r="K425" s="388"/>
      <c r="L425" s="388"/>
      <c r="M425" s="389">
        <f>L425+J425+H425</f>
        <v>0</v>
      </c>
      <c r="N425" s="286"/>
    </row>
    <row r="426" spans="1:16" s="282" customFormat="1" ht="13.5" x14ac:dyDescent="0.25">
      <c r="A426" s="301"/>
      <c r="B426" s="302"/>
      <c r="C426" s="300" t="s">
        <v>13</v>
      </c>
      <c r="D426" s="302"/>
      <c r="E426" s="310"/>
      <c r="F426" s="311"/>
      <c r="G426" s="392"/>
      <c r="H426" s="393">
        <f>SUM(H355:H425)</f>
        <v>0</v>
      </c>
      <c r="I426" s="393"/>
      <c r="J426" s="393">
        <f>SUM(J355:J425)</f>
        <v>0</v>
      </c>
      <c r="K426" s="393"/>
      <c r="L426" s="393">
        <f>SUM(L355:L425)</f>
        <v>0</v>
      </c>
      <c r="M426" s="393">
        <f>SUM(M355:M425)</f>
        <v>0</v>
      </c>
      <c r="N426" s="320">
        <f>H426+J426+L426</f>
        <v>0</v>
      </c>
      <c r="P426" s="321">
        <f>L356+L357+L360+L363+L364+L367+L371+L374+L382+L395+L401+L413+L418+L423</f>
        <v>0</v>
      </c>
    </row>
    <row r="427" spans="1:16" s="282" customFormat="1" ht="13.5" x14ac:dyDescent="0.25">
      <c r="A427" s="301"/>
      <c r="B427" s="302"/>
      <c r="C427" s="396" t="s">
        <v>286</v>
      </c>
      <c r="D427" s="397" t="s">
        <v>291</v>
      </c>
      <c r="E427" s="398"/>
      <c r="F427" s="392"/>
      <c r="G427" s="392"/>
      <c r="H427" s="393" t="e">
        <f>H426*D427</f>
        <v>#VALUE!</v>
      </c>
      <c r="I427" s="393"/>
      <c r="J427" s="393" t="e">
        <f>J426*D427</f>
        <v>#VALUE!</v>
      </c>
      <c r="K427" s="393"/>
      <c r="L427" s="393" t="e">
        <f>L426*D427</f>
        <v>#VALUE!</v>
      </c>
      <c r="M427" s="393" t="e">
        <f>M426*D427</f>
        <v>#VALUE!</v>
      </c>
      <c r="N427" s="272"/>
    </row>
    <row r="428" spans="1:16" s="282" customFormat="1" ht="13.5" x14ac:dyDescent="0.25">
      <c r="A428" s="301"/>
      <c r="B428" s="302"/>
      <c r="C428" s="399" t="s">
        <v>13</v>
      </c>
      <c r="D428" s="400"/>
      <c r="E428" s="398"/>
      <c r="F428" s="392"/>
      <c r="G428" s="392"/>
      <c r="H428" s="393" t="e">
        <f>H427+H426</f>
        <v>#VALUE!</v>
      </c>
      <c r="I428" s="393"/>
      <c r="J428" s="393" t="e">
        <f>J427+J426</f>
        <v>#VALUE!</v>
      </c>
      <c r="K428" s="393"/>
      <c r="L428" s="393" t="e">
        <f>L427+L426</f>
        <v>#VALUE!</v>
      </c>
      <c r="M428" s="393" t="e">
        <f>M427+M426</f>
        <v>#VALUE!</v>
      </c>
      <c r="N428" s="272"/>
    </row>
    <row r="429" spans="1:16" s="272" customFormat="1" ht="13.5" x14ac:dyDescent="0.25">
      <c r="A429" s="301"/>
      <c r="B429" s="302"/>
      <c r="C429" s="396" t="s">
        <v>282</v>
      </c>
      <c r="D429" s="401" t="s">
        <v>291</v>
      </c>
      <c r="E429" s="398"/>
      <c r="F429" s="392"/>
      <c r="G429" s="392"/>
      <c r="H429" s="393" t="e">
        <f>H428*D429</f>
        <v>#VALUE!</v>
      </c>
      <c r="I429" s="393"/>
      <c r="J429" s="393" t="e">
        <f>J428*D429</f>
        <v>#VALUE!</v>
      </c>
      <c r="K429" s="393"/>
      <c r="L429" s="393" t="e">
        <f>L428*D429</f>
        <v>#VALUE!</v>
      </c>
      <c r="M429" s="393" t="e">
        <f>M428*D429</f>
        <v>#VALUE!</v>
      </c>
    </row>
    <row r="430" spans="1:16" s="282" customFormat="1" ht="13.5" x14ac:dyDescent="0.25">
      <c r="A430" s="301"/>
      <c r="B430" s="302"/>
      <c r="C430" s="399" t="s">
        <v>284</v>
      </c>
      <c r="D430" s="402"/>
      <c r="E430" s="398"/>
      <c r="F430" s="392"/>
      <c r="G430" s="392"/>
      <c r="H430" s="393" t="e">
        <f>H429+H428</f>
        <v>#VALUE!</v>
      </c>
      <c r="I430" s="393"/>
      <c r="J430" s="393" t="e">
        <f>J429+J428</f>
        <v>#VALUE!</v>
      </c>
      <c r="K430" s="393"/>
      <c r="L430" s="393" t="e">
        <f>L429+L428</f>
        <v>#VALUE!</v>
      </c>
      <c r="M430" s="394" t="e">
        <f>M429+M428</f>
        <v>#VALUE!</v>
      </c>
      <c r="N430" s="320" t="e">
        <f>H430+J430+L430</f>
        <v>#VALUE!</v>
      </c>
    </row>
    <row r="431" spans="1:16" s="12" customFormat="1" ht="13.5" x14ac:dyDescent="0.25">
      <c r="A431" s="189"/>
      <c r="B431" s="148"/>
      <c r="C431" s="403" t="s">
        <v>285</v>
      </c>
      <c r="D431" s="404"/>
      <c r="E431" s="405"/>
      <c r="F431" s="374"/>
      <c r="G431" s="374"/>
      <c r="H431" s="362" t="e">
        <f>H231+H308+H351+H430</f>
        <v>#VALUE!</v>
      </c>
      <c r="I431" s="362"/>
      <c r="J431" s="362" t="e">
        <f>J231+J308+J351+J430</f>
        <v>#VALUE!</v>
      </c>
      <c r="K431" s="362"/>
      <c r="L431" s="362" t="e">
        <f>L231+L308+L351+L430</f>
        <v>#VALUE!</v>
      </c>
      <c r="M431" s="362" t="e">
        <f>M231+M308+M351+M430</f>
        <v>#VALUE!</v>
      </c>
    </row>
    <row r="432" spans="1:16" s="12" customFormat="1" ht="13.5" x14ac:dyDescent="0.25">
      <c r="A432" s="189"/>
      <c r="B432" s="148"/>
      <c r="C432" s="406" t="s">
        <v>220</v>
      </c>
      <c r="D432" s="407" t="s">
        <v>291</v>
      </c>
      <c r="E432" s="405"/>
      <c r="F432" s="374"/>
      <c r="G432" s="374"/>
      <c r="H432" s="362" t="e">
        <f>H431*D432</f>
        <v>#VALUE!</v>
      </c>
      <c r="I432" s="362"/>
      <c r="J432" s="362"/>
      <c r="K432" s="362"/>
      <c r="L432" s="362"/>
      <c r="M432" s="362" t="e">
        <f>H432</f>
        <v>#VALUE!</v>
      </c>
    </row>
    <row r="433" spans="1:14" s="12" customFormat="1" ht="13.5" x14ac:dyDescent="0.25">
      <c r="A433" s="189"/>
      <c r="B433" s="148"/>
      <c r="C433" s="403" t="s">
        <v>13</v>
      </c>
      <c r="D433" s="408"/>
      <c r="E433" s="405"/>
      <c r="F433" s="374"/>
      <c r="G433" s="374"/>
      <c r="H433" s="362" t="e">
        <f>H432+H431</f>
        <v>#VALUE!</v>
      </c>
      <c r="I433" s="362"/>
      <c r="J433" s="362" t="e">
        <f>J431</f>
        <v>#VALUE!</v>
      </c>
      <c r="K433" s="362"/>
      <c r="L433" s="362" t="e">
        <f>L431</f>
        <v>#VALUE!</v>
      </c>
      <c r="M433" s="362" t="e">
        <f>M432+M431</f>
        <v>#VALUE!</v>
      </c>
    </row>
    <row r="434" spans="1:14" s="12" customFormat="1" ht="13.5" x14ac:dyDescent="0.25">
      <c r="A434" s="189"/>
      <c r="B434" s="148"/>
      <c r="C434" s="406" t="s">
        <v>221</v>
      </c>
      <c r="D434" s="407">
        <v>0.05</v>
      </c>
      <c r="E434" s="405"/>
      <c r="F434" s="374"/>
      <c r="G434" s="374"/>
      <c r="H434" s="362" t="e">
        <f>H433*D434</f>
        <v>#VALUE!</v>
      </c>
      <c r="I434" s="362"/>
      <c r="J434" s="362" t="e">
        <f>J433*D434</f>
        <v>#VALUE!</v>
      </c>
      <c r="K434" s="362"/>
      <c r="L434" s="362" t="e">
        <f>L433*D434</f>
        <v>#VALUE!</v>
      </c>
      <c r="M434" s="362" t="e">
        <f>M433*D434</f>
        <v>#VALUE!</v>
      </c>
    </row>
    <row r="435" spans="1:14" s="12" customFormat="1" ht="13.5" x14ac:dyDescent="0.25">
      <c r="A435" s="189"/>
      <c r="B435" s="148"/>
      <c r="C435" s="403" t="s">
        <v>13</v>
      </c>
      <c r="D435" s="404"/>
      <c r="E435" s="405"/>
      <c r="F435" s="374"/>
      <c r="G435" s="374"/>
      <c r="H435" s="362" t="e">
        <f>H434+H433</f>
        <v>#VALUE!</v>
      </c>
      <c r="I435" s="362"/>
      <c r="J435" s="362" t="e">
        <f>J434+J433</f>
        <v>#VALUE!</v>
      </c>
      <c r="K435" s="362"/>
      <c r="L435" s="362" t="e">
        <f>L434+L433</f>
        <v>#VALUE!</v>
      </c>
      <c r="M435" s="362" t="e">
        <f>M434+M433</f>
        <v>#VALUE!</v>
      </c>
    </row>
    <row r="436" spans="1:14" s="12" customFormat="1" ht="13.5" x14ac:dyDescent="0.25">
      <c r="A436" s="189"/>
      <c r="B436" s="148"/>
      <c r="C436" s="406" t="s">
        <v>222</v>
      </c>
      <c r="D436" s="407">
        <v>0.18</v>
      </c>
      <c r="E436" s="405"/>
      <c r="F436" s="374"/>
      <c r="G436" s="374"/>
      <c r="H436" s="362" t="e">
        <f>H435*D436</f>
        <v>#VALUE!</v>
      </c>
      <c r="I436" s="362"/>
      <c r="J436" s="362" t="e">
        <f>J435*D436</f>
        <v>#VALUE!</v>
      </c>
      <c r="K436" s="362"/>
      <c r="L436" s="362" t="e">
        <f>L435*D436</f>
        <v>#VALUE!</v>
      </c>
      <c r="M436" s="362" t="e">
        <f>M435*D436</f>
        <v>#VALUE!</v>
      </c>
    </row>
    <row r="437" spans="1:14" s="12" customFormat="1" ht="13.5" x14ac:dyDescent="0.25">
      <c r="A437" s="189"/>
      <c r="B437" s="148"/>
      <c r="C437" s="409" t="s">
        <v>13</v>
      </c>
      <c r="D437" s="404"/>
      <c r="E437" s="405"/>
      <c r="F437" s="374"/>
      <c r="G437" s="374"/>
      <c r="H437" s="362" t="e">
        <f>H436+H435</f>
        <v>#VALUE!</v>
      </c>
      <c r="I437" s="362"/>
      <c r="J437" s="362" t="e">
        <f>J436+J435</f>
        <v>#VALUE!</v>
      </c>
      <c r="K437" s="362"/>
      <c r="L437" s="362" t="e">
        <f>L436+L435</f>
        <v>#VALUE!</v>
      </c>
      <c r="M437" s="362" t="e">
        <f>M436+M435</f>
        <v>#VALUE!</v>
      </c>
      <c r="N437" s="253" t="e">
        <f>H437+J437+L437</f>
        <v>#VALUE!</v>
      </c>
    </row>
    <row r="438" spans="1:14" ht="18.75" x14ac:dyDescent="0.25">
      <c r="C438" s="468" t="s">
        <v>288</v>
      </c>
      <c r="D438" s="468" t="s">
        <v>289</v>
      </c>
      <c r="E438" s="468">
        <v>3</v>
      </c>
      <c r="F438" s="395"/>
      <c r="G438" s="395"/>
      <c r="H438" s="395"/>
      <c r="I438" s="395"/>
      <c r="J438" s="395"/>
      <c r="K438" s="395"/>
      <c r="L438" s="395"/>
      <c r="M438" s="470" t="e">
        <f>M437*E438</f>
        <v>#VALUE!</v>
      </c>
    </row>
    <row r="439" spans="1:14" ht="18.75" x14ac:dyDescent="0.25">
      <c r="C439" s="469"/>
      <c r="D439" s="469"/>
      <c r="E439" s="469"/>
      <c r="F439" s="395"/>
      <c r="G439" s="395"/>
      <c r="H439" s="395"/>
      <c r="I439" s="395"/>
      <c r="J439" s="395"/>
      <c r="K439" s="395"/>
      <c r="L439" s="395"/>
      <c r="M439" s="471"/>
    </row>
    <row r="440" spans="1:14" x14ac:dyDescent="0.25">
      <c r="C440" s="108" t="s">
        <v>12</v>
      </c>
      <c r="E440" t="s">
        <v>12</v>
      </c>
    </row>
    <row r="441" spans="1:14" x14ac:dyDescent="0.25">
      <c r="C441" t="s">
        <v>12</v>
      </c>
      <c r="E441" t="s">
        <v>12</v>
      </c>
      <c r="F441" t="s">
        <v>12</v>
      </c>
    </row>
    <row r="442" spans="1:14" x14ac:dyDescent="0.25">
      <c r="C442" t="s">
        <v>12</v>
      </c>
      <c r="E442" t="s">
        <v>12</v>
      </c>
    </row>
    <row r="443" spans="1:14" x14ac:dyDescent="0.25">
      <c r="C443" t="s">
        <v>12</v>
      </c>
    </row>
    <row r="444" spans="1:14" x14ac:dyDescent="0.25">
      <c r="C444" t="s">
        <v>12</v>
      </c>
    </row>
    <row r="445" spans="1:14" x14ac:dyDescent="0.25">
      <c r="C445" t="s">
        <v>12</v>
      </c>
    </row>
    <row r="447" spans="1:14" x14ac:dyDescent="0.25">
      <c r="E447" t="s">
        <v>12</v>
      </c>
    </row>
  </sheetData>
  <sheetProtection password="C63B" sheet="1" objects="1" scenarios="1"/>
  <mergeCells count="44">
    <mergeCell ref="C438:C439"/>
    <mergeCell ref="D438:D439"/>
    <mergeCell ref="E438:E439"/>
    <mergeCell ref="M438:M439"/>
    <mergeCell ref="D1:M1"/>
    <mergeCell ref="H3:K3"/>
    <mergeCell ref="I4:K4"/>
    <mergeCell ref="I5:J6"/>
    <mergeCell ref="K5:L5"/>
    <mergeCell ref="M5:M8"/>
    <mergeCell ref="K6:L6"/>
    <mergeCell ref="A5:A8"/>
    <mergeCell ref="B5:B8"/>
    <mergeCell ref="D5:D8"/>
    <mergeCell ref="E5:F5"/>
    <mergeCell ref="G5:H6"/>
    <mergeCell ref="E6:F6"/>
    <mergeCell ref="E7:E8"/>
    <mergeCell ref="F7:F8"/>
    <mergeCell ref="H7:H8"/>
    <mergeCell ref="B92:B96"/>
    <mergeCell ref="B270:B275"/>
    <mergeCell ref="B202:B209"/>
    <mergeCell ref="J7:J8"/>
    <mergeCell ref="L7:L8"/>
    <mergeCell ref="B14:B15"/>
    <mergeCell ref="B16:B17"/>
    <mergeCell ref="B19:B24"/>
    <mergeCell ref="B73:B77"/>
    <mergeCell ref="B110:B118"/>
    <mergeCell ref="B119:B126"/>
    <mergeCell ref="B127:B132"/>
    <mergeCell ref="B133:B138"/>
    <mergeCell ref="B139:B142"/>
    <mergeCell ref="B144:B154"/>
    <mergeCell ref="B97:B103"/>
    <mergeCell ref="B104:B108"/>
    <mergeCell ref="B294:B297"/>
    <mergeCell ref="B155:B162"/>
    <mergeCell ref="B163:B169"/>
    <mergeCell ref="B170:B177"/>
    <mergeCell ref="B178:B182"/>
    <mergeCell ref="B183:B188"/>
    <mergeCell ref="B189:B194"/>
  </mergeCells>
  <pageMargins left="0.7" right="0.7" top="0.75" bottom="0.75" header="0.3" footer="0.3"/>
  <pageSetup scale="25" orientation="landscape" r:id="rId1"/>
  <rowBreaks count="2" manualBreakCount="2">
    <brk id="304" max="13" man="1"/>
    <brk id="4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2022-07-12T10:16:09Z</dcterms:modified>
</cp:coreProperties>
</file>