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43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77" i="1"/>
  <c r="F90" i="1"/>
  <c r="H90" i="1" s="1"/>
  <c r="M90" i="1" s="1"/>
  <c r="F16" i="1" l="1"/>
  <c r="F12" i="1"/>
  <c r="F94" i="1" l="1"/>
  <c r="F93" i="1"/>
  <c r="H93" i="1" s="1"/>
  <c r="M93" i="1" s="1"/>
  <c r="F71" i="1"/>
  <c r="F75" i="1" s="1"/>
  <c r="F61" i="1"/>
  <c r="F76" i="1" l="1"/>
  <c r="F72" i="1"/>
  <c r="F73" i="1"/>
  <c r="F66" i="1"/>
  <c r="F63" i="1"/>
  <c r="F64" i="1"/>
  <c r="F62" i="1"/>
  <c r="F21" i="1"/>
  <c r="F14" i="1"/>
  <c r="F13" i="1"/>
  <c r="F23" i="1"/>
  <c r="H76" i="1" l="1"/>
  <c r="M76" i="1" s="1"/>
  <c r="F80" i="1"/>
  <c r="L80" i="1" s="1"/>
  <c r="M80" i="1" s="1"/>
  <c r="H68" i="1"/>
  <c r="M68" i="1" s="1"/>
  <c r="H66" i="1"/>
  <c r="M66" i="1" s="1"/>
  <c r="H67" i="1"/>
  <c r="M67" i="1" s="1"/>
  <c r="L64" i="1"/>
  <c r="M64" i="1" s="1"/>
  <c r="L63" i="1"/>
  <c r="M63" i="1" s="1"/>
  <c r="J62" i="1"/>
  <c r="M62" i="1" s="1"/>
  <c r="F39" i="1"/>
  <c r="F42" i="1" s="1"/>
  <c r="L42" i="1" s="1"/>
  <c r="M42" i="1" s="1"/>
  <c r="F33" i="1"/>
  <c r="F37" i="1" s="1"/>
  <c r="H37" i="1" s="1"/>
  <c r="M37" i="1" s="1"/>
  <c r="F29" i="1"/>
  <c r="F22" i="1"/>
  <c r="H22" i="1" s="1"/>
  <c r="M22" i="1" s="1"/>
  <c r="F19" i="1"/>
  <c r="H19" i="1" s="1"/>
  <c r="M19" i="1" s="1"/>
  <c r="F20" i="1"/>
  <c r="H20" i="1" s="1"/>
  <c r="M20" i="1" s="1"/>
  <c r="F18" i="1"/>
  <c r="H16" i="1"/>
  <c r="F17" i="1"/>
  <c r="H17" i="1" s="1"/>
  <c r="M17" i="1" s="1"/>
  <c r="F31" i="1" l="1"/>
  <c r="J31" i="1" s="1"/>
  <c r="M31" i="1" s="1"/>
  <c r="M16" i="1"/>
  <c r="H75" i="1"/>
  <c r="M75" i="1" s="1"/>
  <c r="H21" i="1"/>
  <c r="M21" i="1" s="1"/>
  <c r="F83" i="1"/>
  <c r="H94" i="1" s="1"/>
  <c r="M94" i="1" s="1"/>
  <c r="F82" i="1"/>
  <c r="H82" i="1" s="1"/>
  <c r="M82" i="1" s="1"/>
  <c r="F79" i="1"/>
  <c r="J79" i="1" s="1"/>
  <c r="M79" i="1" s="1"/>
  <c r="J72" i="1"/>
  <c r="M72" i="1" s="1"/>
  <c r="L73" i="1"/>
  <c r="F49" i="1"/>
  <c r="H49" i="1" s="1"/>
  <c r="M49" i="1" s="1"/>
  <c r="F46" i="1"/>
  <c r="H46" i="1" s="1"/>
  <c r="M46" i="1" s="1"/>
  <c r="F47" i="1"/>
  <c r="H47" i="1" s="1"/>
  <c r="M47" i="1" s="1"/>
  <c r="F48" i="1"/>
  <c r="H48" i="1" s="1"/>
  <c r="M48" i="1" s="1"/>
  <c r="F43" i="1"/>
  <c r="L43" i="1" s="1"/>
  <c r="M43" i="1" s="1"/>
  <c r="F41" i="1"/>
  <c r="J41" i="1" s="1"/>
  <c r="M41" i="1" s="1"/>
  <c r="F44" i="1"/>
  <c r="L44" i="1" s="1"/>
  <c r="M44" i="1" s="1"/>
  <c r="F35" i="1"/>
  <c r="J35" i="1" s="1"/>
  <c r="M35" i="1" s="1"/>
  <c r="F32" i="1"/>
  <c r="L32" i="1" s="1"/>
  <c r="M32" i="1" s="1"/>
  <c r="F28" i="1"/>
  <c r="H28" i="1" s="1"/>
  <c r="M28" i="1" s="1"/>
  <c r="F25" i="1"/>
  <c r="J25" i="1" s="1"/>
  <c r="M25" i="1" s="1"/>
  <c r="F27" i="1"/>
  <c r="H27" i="1" s="1"/>
  <c r="M27" i="1" s="1"/>
  <c r="L14" i="1"/>
  <c r="H18" i="1"/>
  <c r="M18" i="1" s="1"/>
  <c r="J13" i="1"/>
  <c r="M73" i="1" l="1"/>
  <c r="L95" i="1"/>
  <c r="H83" i="1"/>
  <c r="M83" i="1" s="1"/>
  <c r="M13" i="1"/>
  <c r="M14" i="1"/>
  <c r="H50" i="1" l="1"/>
  <c r="M51" i="1" s="1"/>
  <c r="L50" i="1"/>
  <c r="J50" i="1"/>
  <c r="M50" i="1" l="1"/>
  <c r="M52" i="1" s="1"/>
  <c r="M53" i="1" s="1"/>
  <c r="F91" i="1"/>
  <c r="H91" i="1" s="1"/>
  <c r="M91" i="1" s="1"/>
  <c r="M54" i="1" l="1"/>
  <c r="F87" i="1"/>
  <c r="J87" i="1" s="1"/>
  <c r="J95" i="1" s="1"/>
  <c r="F92" i="1"/>
  <c r="H92" i="1" s="1"/>
  <c r="F89" i="1"/>
  <c r="H89" i="1" s="1"/>
  <c r="M89" i="1" s="1"/>
  <c r="M98" i="1" l="1"/>
  <c r="J102" i="1"/>
  <c r="M55" i="1"/>
  <c r="M56" i="1" s="1"/>
  <c r="H95" i="1"/>
  <c r="M87" i="1"/>
  <c r="M92" i="1"/>
  <c r="M95" i="1" l="1"/>
  <c r="M96" i="1"/>
  <c r="L102" i="1" l="1"/>
  <c r="M97" i="1" l="1"/>
  <c r="M99" i="1" s="1"/>
  <c r="M100" i="1" s="1"/>
  <c r="M101" i="1" s="1"/>
  <c r="M102" i="1" l="1"/>
  <c r="M103" i="1" l="1"/>
  <c r="M104" i="1" s="1"/>
  <c r="M106" i="1" s="1"/>
</calcChain>
</file>

<file path=xl/sharedStrings.xml><?xml version="1.0" encoding="utf-8"?>
<sst xmlns="http://schemas.openxmlformats.org/spreadsheetml/2006/main" count="244" uniqueCount="133">
  <si>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</si>
  <si>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</si>
  <si>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</si>
  <si>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</si>
  <si>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</si>
  <si>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</si>
  <si>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</si>
  <si>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</si>
  <si>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</si>
  <si>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</si>
  <si>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</si>
  <si>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</si>
  <si>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</si>
  <si>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</si>
  <si>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</si>
  <si>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გეგმიური დაგროვება</t>
  </si>
  <si>
    <t>სხვა მასალები</t>
  </si>
  <si>
    <t>ლარი</t>
  </si>
  <si>
    <t>სხვა მანქანები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</si>
  <si>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</si>
  <si>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</si>
  <si>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</si>
  <si>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</si>
  <si>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</si>
  <si>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</si>
  <si>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</si>
  <si>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საბაზრო</t>
  </si>
  <si>
    <t>ტ.</t>
  </si>
  <si>
    <t>26 მ ტელესკოპური კოშკურა</t>
  </si>
  <si>
    <t>კგ</t>
  </si>
  <si>
    <t>მ³</t>
  </si>
  <si>
    <t>B-15 (M-200) ბეტონით ორმოების შევსება</t>
  </si>
  <si>
    <t>B-15 (M-200) ბეტონი</t>
  </si>
  <si>
    <t>სულ თავი II</t>
  </si>
  <si>
    <t>კომპ.</t>
  </si>
  <si>
    <t>СНиП IV.2.82.4 (21-7-1)</t>
  </si>
  <si>
    <t>СНиП IV.2.82.4 (33-124-1)</t>
  </si>
  <si>
    <t>შედუღების აგრეგატი გადასატანი ბენზინის ძრავაზე</t>
  </si>
  <si>
    <t>ჭანჭიკი ქანჩით M8</t>
  </si>
  <si>
    <t>დღგ</t>
  </si>
  <si>
    <t>დამიწების ღეროები ფოლადის კუთხოვანებით 40x40x4 მმ (2 ც. L=1,0 მ)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</si>
  <si>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</si>
  <si>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 xml:space="preserve">განათების ფოტორელე სენსორით  </t>
  </si>
  <si>
    <t>გარე განათების ანძების დამიწების კონტურის მოწყობა</t>
  </si>
  <si>
    <t>თავი I. სამშენებლო სამუშაოები</t>
  </si>
  <si>
    <t>თავი II. ელ. სამონტაჟო სამუშაოები</t>
  </si>
  <si>
    <t>2.2 (ავტომატიზაციის სისტემა)</t>
  </si>
  <si>
    <t>სულ თავი I-II</t>
  </si>
  <si>
    <t>თვითმზიდი სისტემისათვის სიპ ანკერული დამჭერები PA25</t>
  </si>
  <si>
    <t>სიპ სადენისათვის გასახვრეტი მომჭერები</t>
  </si>
  <si>
    <t>არმატურა Ø 14 მმ</t>
  </si>
  <si>
    <t>გლინულა (კატანკა) Ø 8 მმ</t>
  </si>
  <si>
    <t>რკინის კარადა,ზომით: 600x400x240 მმ</t>
  </si>
  <si>
    <t>1.1 (განათების ბოძები)</t>
  </si>
  <si>
    <t>СНиП IV.2.82.4 (9-17-5)</t>
  </si>
  <si>
    <t>ლითონის გარე განათების ანძის შეღებვა ანტიკოროზიული საღებავით ორ ფენად</t>
  </si>
  <si>
    <t>საღებავი ზეთოვანი, ანტიკოროზიული</t>
  </si>
  <si>
    <t>1 ცალი</t>
  </si>
  <si>
    <t>ანძების მონტაჟი საძირკველზე</t>
  </si>
  <si>
    <t>ავტოამწე საბურღი მოწყობილობით</t>
  </si>
  <si>
    <t>СНиП IV.2.82.4 (33-303-4)</t>
  </si>
  <si>
    <t>1 მ³</t>
  </si>
  <si>
    <t>1.3 (ბოძების დამიწების სამუშაოები)</t>
  </si>
  <si>
    <t>ექსკავატორი მუხლუხა სვლაზე ჩამჩით 0,25 მ³</t>
  </si>
  <si>
    <t>ფოლადის ზოლავანა 50x4 მმ</t>
  </si>
  <si>
    <t>ავტომობილი ბორტიანი 5 ტ-მდე</t>
  </si>
  <si>
    <t>СНиП IV.6.82 (8-409-2)</t>
  </si>
  <si>
    <t>სანათების მკვებავი კაბელის მონტაჟი</t>
  </si>
  <si>
    <t>100 მ.</t>
  </si>
  <si>
    <t>СНиП IV.6.82 (8-370-2)</t>
  </si>
  <si>
    <t>სანათების მოწყობა ბოძებზე</t>
  </si>
  <si>
    <t>2.1 (სადენი, სანათი, აქსესუარები)</t>
  </si>
  <si>
    <t>1-1-006</t>
  </si>
  <si>
    <t>ავტომატი 1 პ. (63 A)</t>
  </si>
  <si>
    <t>ელ.მაგნიტური გამშვები 65 А</t>
  </si>
  <si>
    <t>თვითმზიდი სიპ ტიპის სადენის და აქსესუარების მონტაჟი</t>
  </si>
  <si>
    <t>შედუღები ელექტროდი Ø 4 მმ</t>
  </si>
  <si>
    <t>1000 მ</t>
  </si>
  <si>
    <t xml:space="preserve"> გრძ.მ</t>
  </si>
  <si>
    <t>სიპ ალუმინის სადენი 2x16 მმ² (k=1,02)</t>
  </si>
  <si>
    <t>მ.</t>
  </si>
  <si>
    <t xml:space="preserve">ხ ა რ ჯ თ ა ღ რ ი ც ხ ვ ა </t>
  </si>
  <si>
    <t>ლითონის მილი Ø 32x3 მმ</t>
  </si>
  <si>
    <t>2-1-010</t>
  </si>
  <si>
    <t>ლითონის მილი Ø 89x3 მმ</t>
  </si>
  <si>
    <t>2-1-035</t>
  </si>
  <si>
    <t>Ø 89 მმ ლითონის მილის სფერული დამხშობი</t>
  </si>
  <si>
    <t>1-1-012</t>
  </si>
  <si>
    <t>1-19-022</t>
  </si>
  <si>
    <t>12-1-1904</t>
  </si>
  <si>
    <t>3-2-037</t>
  </si>
  <si>
    <t>12-1-1912</t>
  </si>
  <si>
    <t>3-1-353</t>
  </si>
  <si>
    <t>12-1-0701</t>
  </si>
  <si>
    <t>12-1-0916</t>
  </si>
  <si>
    <t>1-4-055</t>
  </si>
  <si>
    <t>1-6-068</t>
  </si>
  <si>
    <t>1-9-024</t>
  </si>
  <si>
    <t>ზედნადები ხარჯები</t>
  </si>
  <si>
    <t>12-1-286</t>
  </si>
  <si>
    <t>7-2-085</t>
  </si>
  <si>
    <t>7-3-148</t>
  </si>
  <si>
    <t>NYM 2x1,5 მმ² სადენი</t>
  </si>
  <si>
    <t>LED სანათების მონტაჟი 50 W; 4200-6500 K; ≥4500 lm; 85-265 V; 50/60 Hz</t>
  </si>
  <si>
    <t>7-12-131</t>
  </si>
  <si>
    <t>7-12-357</t>
  </si>
  <si>
    <t>7-12-066</t>
  </si>
  <si>
    <t>ავტომატი 1 პ. (32 A)</t>
  </si>
  <si>
    <t>7-12-064</t>
  </si>
  <si>
    <t>СНиП IV.2.82.4 (33-253-1)''</t>
  </si>
  <si>
    <t>СНиП IV.2.82.4 (33-251-6)''</t>
  </si>
  <si>
    <t>ГЭСН                (33-04-017-01); (33-04-017-03)''</t>
  </si>
  <si>
    <t>ელექტრომრიცხველის მონტაჟი, ტექნიკური პირობა და ლეგალიზაცია (Energo-Pro Georgia)</t>
  </si>
  <si>
    <t>ახალქალაქის მუნიციპალიტეტის სოფ.თოთხამი გარე განათების მოწყობა</t>
  </si>
  <si>
    <t>განზომილების ერთეული</t>
  </si>
  <si>
    <t>რაოდენობა</t>
  </si>
  <si>
    <t>თვე</t>
  </si>
  <si>
    <t>Ikvira</t>
  </si>
  <si>
    <t>IIკვირა</t>
  </si>
  <si>
    <t>IIIკვირა</t>
  </si>
  <si>
    <t>Ivკვირა</t>
  </si>
  <si>
    <t>1</t>
  </si>
  <si>
    <t>X</t>
  </si>
  <si>
    <t>ახალქალაქის მუნიციპალიტეტის სოფ.თოთხამი გარე განათების მოწყობა კალენდარული გრაფიკი</t>
  </si>
  <si>
    <t>cali</t>
  </si>
  <si>
    <t>t</t>
  </si>
  <si>
    <t>2</t>
  </si>
  <si>
    <t>m3</t>
  </si>
  <si>
    <t>kop</t>
  </si>
  <si>
    <t>m</t>
  </si>
  <si>
    <t>ახალქალაქის მუნიციპალიტეტის სოფ.თოთხამი გარე განათების ანძის მოწყობა</t>
  </si>
  <si>
    <t>შპს ნაისი 209                                                     /ი. ზედგინიძე/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</si>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</sst>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u/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b/>
      <sz val="10"/>
      <color rgb="FFFF0000"/>
      <name val="Sylfaen"/>
      <family val="1"/>
      <charset val="204"/>
    </font>
    <font>
      <b/>
      <sz val="9"/>
      <color theme="1"/>
      <name val="Sylfaen"/>
      <family val="1"/>
      <charset val="204"/>
    </font>
    <font>
      <sz val="8"/>
      <name val="Sylfaen"/>
      <family val="1"/>
      <charset val="204"/>
    </font>
    <font>
      <b/>
      <sz val="8"/>
      <color theme="1"/>
      <name val="Sylfaen"/>
      <family val="1"/>
    </font>
    <font>
      <sz val="10"/>
      <name val="Arial"/>
      <family val="2"/>
    </font>
    <font>
      <sz val="8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AcadNusx"/>
    </font>
    <font>
      <sz val="8"/>
      <color theme="1"/>
      <name val="Calibri"/>
      <family val="2"/>
      <scheme val="minor"/>
    </font>
    <font>
      <sz val="10"/>
      <name val="AcadNusx"/>
    </font>
    <font>
      <sz val="11"/>
      <color theme="1"/>
      <name val="AcadNusx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4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textRotation="90" wrapText="1"/>
    </xf>
    <xf numFmtId="0" fontId="14" fillId="0" borderId="2" xfId="1" applyNumberFormat="1" applyFont="1" applyFill="1" applyBorder="1" applyAlignment="1">
      <alignment horizontal="center" vertical="center" textRotation="90" wrapText="1"/>
    </xf>
    <xf numFmtId="0" fontId="14" fillId="0" borderId="7" xfId="1" applyNumberFormat="1" applyFont="1" applyFill="1" applyBorder="1" applyAlignment="1">
      <alignment horizontal="center" vertical="center" textRotation="90" wrapText="1"/>
    </xf>
    <xf numFmtId="0" fontId="14" fillId="0" borderId="3" xfId="1" applyNumberFormat="1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Normal_gare wyalsadfenigagarini 2 2" xfId="1"/>
    <cellStyle name="Обычный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zoomScaleNormal="100" zoomScaleSheetLayoutView="100" workbookViewId="0">
      <selection activeCell="C105" activeCellId="9" sqref="C10 C23 C29 C33 C39 C59 C69 C77 C85 C105"/>
    </sheetView>
  </sheetViews>
  <sheetFormatPr defaultColWidth="8.85546875" defaultRowHeight="15.75" x14ac:dyDescent="0.25"/>
  <cols>
    <col min="1" max="1" width="3.7109375" style="48" customWidth="1"/>
    <col min="2" max="2" width="13.85546875" style="15" customWidth="1"/>
    <col min="3" max="3" width="45.7109375" style="14" bestFit="1" customWidth="1"/>
    <col min="4" max="7" width="8.7109375" style="14" customWidth="1"/>
    <col min="8" max="8" width="10.7109375" style="14" customWidth="1"/>
    <col min="9" max="9" width="8.7109375" style="14" customWidth="1"/>
    <col min="10" max="10" width="9.7109375" style="14" customWidth="1"/>
    <col min="11" max="11" width="8.7109375" style="14" customWidth="1"/>
    <col min="12" max="12" width="10.28515625" style="14" customWidth="1"/>
    <col min="13" max="18" width="12.7109375" style="14" customWidth="1"/>
    <col min="19" max="16384" width="8.85546875" style="14"/>
  </cols>
  <sheetData>
    <row r="1" spans="1:13" x14ac:dyDescent="0.25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9.899999999999999" customHeight="1" x14ac:dyDescent="0.25">
      <c r="A2" s="102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9.899999999999999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x14ac:dyDescent="0.25">
      <c r="A4" s="14"/>
      <c r="J4" s="16"/>
    </row>
    <row r="5" spans="1:13" ht="19.899999999999999" customHeight="1" x14ac:dyDescent="0.25">
      <c r="A5" s="98" t="s">
        <v>9</v>
      </c>
      <c r="B5" s="99" t="s">
        <v>10</v>
      </c>
      <c r="C5" s="97" t="s">
        <v>0</v>
      </c>
      <c r="D5" s="101" t="s">
        <v>1</v>
      </c>
      <c r="E5" s="101" t="s">
        <v>2</v>
      </c>
      <c r="F5" s="101" t="s">
        <v>3</v>
      </c>
      <c r="G5" s="97" t="s">
        <v>4</v>
      </c>
      <c r="H5" s="97"/>
      <c r="I5" s="97" t="s">
        <v>7</v>
      </c>
      <c r="J5" s="97"/>
      <c r="K5" s="97" t="s">
        <v>8</v>
      </c>
      <c r="L5" s="97"/>
      <c r="M5" s="97" t="s">
        <v>6</v>
      </c>
    </row>
    <row r="6" spans="1:13" ht="34.9" customHeight="1" x14ac:dyDescent="0.25">
      <c r="A6" s="98"/>
      <c r="B6" s="100"/>
      <c r="C6" s="97"/>
      <c r="D6" s="101"/>
      <c r="E6" s="101"/>
      <c r="F6" s="101"/>
      <c r="G6" s="17" t="s">
        <v>11</v>
      </c>
      <c r="H6" s="9" t="s">
        <v>5</v>
      </c>
      <c r="I6" s="17" t="s">
        <v>11</v>
      </c>
      <c r="J6" s="9" t="s">
        <v>5</v>
      </c>
      <c r="K6" s="17" t="s">
        <v>11</v>
      </c>
      <c r="L6" s="9" t="s">
        <v>5</v>
      </c>
      <c r="M6" s="97"/>
    </row>
    <row r="7" spans="1:13" x14ac:dyDescent="0.25">
      <c r="A7" s="12">
        <v>1</v>
      </c>
      <c r="B7" s="1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ht="19.899999999999999" customHeight="1" x14ac:dyDescent="0.25">
      <c r="A8" s="79" t="s">
        <v>44</v>
      </c>
      <c r="B8" s="80"/>
      <c r="C8" s="80"/>
      <c r="D8" s="81"/>
      <c r="E8" s="82" t="s">
        <v>19</v>
      </c>
      <c r="F8" s="83"/>
      <c r="G8" s="83"/>
      <c r="H8" s="83"/>
      <c r="I8" s="83"/>
      <c r="J8" s="83"/>
      <c r="K8" s="83"/>
      <c r="L8" s="83"/>
      <c r="M8" s="84"/>
    </row>
    <row r="9" spans="1:13" ht="19.899999999999999" customHeight="1" x14ac:dyDescent="0.25">
      <c r="A9" s="85" t="s">
        <v>53</v>
      </c>
      <c r="B9" s="86"/>
      <c r="C9" s="87"/>
      <c r="D9" s="88"/>
      <c r="E9" s="89"/>
      <c r="F9" s="90"/>
      <c r="G9" s="90"/>
      <c r="H9" s="90"/>
      <c r="I9" s="90"/>
      <c r="J9" s="90"/>
      <c r="K9" s="90"/>
      <c r="L9" s="90"/>
      <c r="M9" s="91"/>
    </row>
    <row r="10" spans="1:13" ht="46.5" customHeight="1" x14ac:dyDescent="0.25">
      <c r="A10" s="103">
        <v>1</v>
      </c>
      <c r="B10" s="117" t="s">
        <v>54</v>
      </c>
      <c r="C10" s="61" t="s">
        <v>130</v>
      </c>
      <c r="D10" s="118" t="s">
        <v>23</v>
      </c>
      <c r="E10" s="120"/>
      <c r="F10" s="122">
        <v>10</v>
      </c>
      <c r="G10" s="105"/>
      <c r="H10" s="105"/>
      <c r="I10" s="105"/>
      <c r="J10" s="105"/>
      <c r="K10" s="105"/>
      <c r="L10" s="105"/>
      <c r="M10" s="105"/>
    </row>
    <row r="11" spans="1:13" ht="31.5" customHeight="1" x14ac:dyDescent="0.25">
      <c r="A11" s="104"/>
      <c r="B11" s="117"/>
      <c r="C11" s="62"/>
      <c r="D11" s="119"/>
      <c r="E11" s="121"/>
      <c r="F11" s="123"/>
      <c r="G11" s="106"/>
      <c r="H11" s="106"/>
      <c r="I11" s="106"/>
      <c r="J11" s="106"/>
      <c r="K11" s="106"/>
      <c r="L11" s="106"/>
      <c r="M11" s="106"/>
    </row>
    <row r="12" spans="1:13" x14ac:dyDescent="0.25">
      <c r="A12" s="19"/>
      <c r="B12" s="8"/>
      <c r="C12" s="20"/>
      <c r="D12" s="49" t="s">
        <v>27</v>
      </c>
      <c r="E12" s="21"/>
      <c r="F12" s="22">
        <f>F10*0.055</f>
        <v>0.55000000000000004</v>
      </c>
      <c r="G12" s="19"/>
      <c r="H12" s="19"/>
      <c r="I12" s="19"/>
      <c r="J12" s="19"/>
      <c r="K12" s="19"/>
      <c r="L12" s="19"/>
      <c r="M12" s="19"/>
    </row>
    <row r="13" spans="1:13" s="1" customFormat="1" x14ac:dyDescent="0.25">
      <c r="A13" s="55"/>
      <c r="B13" s="23"/>
      <c r="C13" s="24" t="s">
        <v>12</v>
      </c>
      <c r="D13" s="12" t="s">
        <v>13</v>
      </c>
      <c r="E13" s="25">
        <v>34.9</v>
      </c>
      <c r="F13" s="25">
        <f>E13*F12</f>
        <v>19.195</v>
      </c>
      <c r="G13" s="12"/>
      <c r="H13" s="12"/>
      <c r="I13" s="25"/>
      <c r="J13" s="25">
        <f>F13*I13</f>
        <v>0</v>
      </c>
      <c r="K13" s="12"/>
      <c r="L13" s="12"/>
      <c r="M13" s="25">
        <f>H13+J13+L13</f>
        <v>0</v>
      </c>
    </row>
    <row r="14" spans="1:13" x14ac:dyDescent="0.25">
      <c r="A14" s="55"/>
      <c r="B14" s="23"/>
      <c r="C14" s="24" t="s">
        <v>18</v>
      </c>
      <c r="D14" s="12" t="s">
        <v>17</v>
      </c>
      <c r="E14" s="12">
        <v>4.07</v>
      </c>
      <c r="F14" s="25">
        <f>E14*F12</f>
        <v>2.2385000000000002</v>
      </c>
      <c r="G14" s="12"/>
      <c r="H14" s="12"/>
      <c r="I14" s="12"/>
      <c r="J14" s="25"/>
      <c r="K14" s="25"/>
      <c r="L14" s="25">
        <f>F14*K14</f>
        <v>0</v>
      </c>
      <c r="M14" s="25">
        <f>H14+J14+L14</f>
        <v>0</v>
      </c>
    </row>
    <row r="15" spans="1:13" x14ac:dyDescent="0.25">
      <c r="A15" s="26"/>
      <c r="B15" s="23"/>
      <c r="C15" s="27" t="s">
        <v>14</v>
      </c>
      <c r="D15" s="26"/>
      <c r="E15" s="26"/>
      <c r="F15" s="28"/>
      <c r="G15" s="26"/>
      <c r="H15" s="26"/>
      <c r="I15" s="26"/>
      <c r="J15" s="28"/>
      <c r="K15" s="26"/>
      <c r="L15" s="26"/>
      <c r="M15" s="28"/>
    </row>
    <row r="16" spans="1:13" s="1" customFormat="1" x14ac:dyDescent="0.25">
      <c r="A16" s="55"/>
      <c r="B16" s="23" t="s">
        <v>83</v>
      </c>
      <c r="C16" s="24" t="s">
        <v>82</v>
      </c>
      <c r="D16" s="12" t="s">
        <v>22</v>
      </c>
      <c r="E16" s="25">
        <v>1.5</v>
      </c>
      <c r="F16" s="25">
        <f>F10*E16</f>
        <v>15</v>
      </c>
      <c r="G16" s="12"/>
      <c r="H16" s="25">
        <f t="shared" ref="H16:H22" si="0">F16*G16</f>
        <v>0</v>
      </c>
      <c r="I16" s="12"/>
      <c r="J16" s="25"/>
      <c r="K16" s="12"/>
      <c r="L16" s="12"/>
      <c r="M16" s="25">
        <f t="shared" ref="M16:M22" si="1">H16+J16+L16</f>
        <v>0</v>
      </c>
    </row>
    <row r="17" spans="1:13" s="1" customFormat="1" x14ac:dyDescent="0.25">
      <c r="A17" s="55"/>
      <c r="B17" s="23" t="s">
        <v>85</v>
      </c>
      <c r="C17" s="24" t="s">
        <v>84</v>
      </c>
      <c r="D17" s="12" t="s">
        <v>22</v>
      </c>
      <c r="E17" s="25">
        <v>8</v>
      </c>
      <c r="F17" s="25">
        <f>F10*E17</f>
        <v>80</v>
      </c>
      <c r="G17" s="25"/>
      <c r="H17" s="25">
        <f t="shared" si="0"/>
        <v>0</v>
      </c>
      <c r="I17" s="12"/>
      <c r="J17" s="25"/>
      <c r="K17" s="12"/>
      <c r="L17" s="12"/>
      <c r="M17" s="25">
        <f t="shared" si="1"/>
        <v>0</v>
      </c>
    </row>
    <row r="18" spans="1:13" s="1" customFormat="1" x14ac:dyDescent="0.25">
      <c r="A18" s="55"/>
      <c r="B18" s="11" t="s">
        <v>26</v>
      </c>
      <c r="C18" s="24" t="s">
        <v>86</v>
      </c>
      <c r="D18" s="12" t="s">
        <v>23</v>
      </c>
      <c r="E18" s="25">
        <v>1</v>
      </c>
      <c r="F18" s="25">
        <f>F10*E18</f>
        <v>10</v>
      </c>
      <c r="G18" s="25"/>
      <c r="H18" s="25">
        <f t="shared" si="0"/>
        <v>0</v>
      </c>
      <c r="I18" s="12"/>
      <c r="J18" s="25"/>
      <c r="K18" s="12"/>
      <c r="L18" s="12"/>
      <c r="M18" s="25">
        <f t="shared" si="1"/>
        <v>0</v>
      </c>
    </row>
    <row r="19" spans="1:13" s="1" customFormat="1" x14ac:dyDescent="0.25">
      <c r="A19" s="55"/>
      <c r="B19" s="23" t="s">
        <v>72</v>
      </c>
      <c r="C19" s="24" t="s">
        <v>51</v>
      </c>
      <c r="D19" s="12" t="s">
        <v>22</v>
      </c>
      <c r="E19" s="25">
        <v>0.24</v>
      </c>
      <c r="F19" s="25">
        <f>F10*E19</f>
        <v>2.4</v>
      </c>
      <c r="G19" s="25"/>
      <c r="H19" s="25">
        <f t="shared" si="0"/>
        <v>0</v>
      </c>
      <c r="I19" s="12"/>
      <c r="J19" s="25"/>
      <c r="K19" s="12"/>
      <c r="L19" s="12"/>
      <c r="M19" s="25">
        <f t="shared" si="1"/>
        <v>0</v>
      </c>
    </row>
    <row r="20" spans="1:13" s="1" customFormat="1" x14ac:dyDescent="0.25">
      <c r="A20" s="55"/>
      <c r="B20" s="23" t="s">
        <v>87</v>
      </c>
      <c r="C20" s="24" t="s">
        <v>50</v>
      </c>
      <c r="D20" s="12" t="s">
        <v>22</v>
      </c>
      <c r="E20" s="25">
        <v>0.7</v>
      </c>
      <c r="F20" s="25">
        <f>F10*E20</f>
        <v>7</v>
      </c>
      <c r="G20" s="12"/>
      <c r="H20" s="25">
        <f t="shared" si="0"/>
        <v>0</v>
      </c>
      <c r="I20" s="12"/>
      <c r="J20" s="25"/>
      <c r="K20" s="12"/>
      <c r="L20" s="12"/>
      <c r="M20" s="25">
        <f t="shared" si="1"/>
        <v>0</v>
      </c>
    </row>
    <row r="21" spans="1:13" s="1" customFormat="1" x14ac:dyDescent="0.25">
      <c r="A21" s="55"/>
      <c r="B21" s="23" t="s">
        <v>88</v>
      </c>
      <c r="C21" s="24" t="s">
        <v>76</v>
      </c>
      <c r="D21" s="12" t="s">
        <v>29</v>
      </c>
      <c r="E21" s="25">
        <v>15.2</v>
      </c>
      <c r="F21" s="25">
        <f>F12*E21</f>
        <v>8.36</v>
      </c>
      <c r="G21" s="25"/>
      <c r="H21" s="25">
        <f t="shared" si="0"/>
        <v>0</v>
      </c>
      <c r="I21" s="12"/>
      <c r="J21" s="25"/>
      <c r="K21" s="12"/>
      <c r="L21" s="12"/>
      <c r="M21" s="25">
        <f t="shared" si="1"/>
        <v>0</v>
      </c>
    </row>
    <row r="22" spans="1:13" x14ac:dyDescent="0.25">
      <c r="A22" s="55"/>
      <c r="B22" s="23"/>
      <c r="C22" s="24" t="s">
        <v>16</v>
      </c>
      <c r="D22" s="12" t="s">
        <v>17</v>
      </c>
      <c r="E22" s="12">
        <v>2.78</v>
      </c>
      <c r="F22" s="25">
        <f>F10*E22</f>
        <v>27.799999999999997</v>
      </c>
      <c r="G22" s="25"/>
      <c r="H22" s="25">
        <f t="shared" si="0"/>
        <v>0</v>
      </c>
      <c r="I22" s="12"/>
      <c r="J22" s="25"/>
      <c r="K22" s="12"/>
      <c r="L22" s="12"/>
      <c r="M22" s="25">
        <f t="shared" si="1"/>
        <v>0</v>
      </c>
    </row>
    <row r="23" spans="1:13" ht="31.5" x14ac:dyDescent="0.25">
      <c r="A23" s="107">
        <v>2</v>
      </c>
      <c r="B23" s="109" t="s">
        <v>109</v>
      </c>
      <c r="C23" s="63" t="s">
        <v>55</v>
      </c>
      <c r="D23" s="111" t="s">
        <v>27</v>
      </c>
      <c r="E23" s="113"/>
      <c r="F23" s="115">
        <f>F12</f>
        <v>0.55000000000000004</v>
      </c>
      <c r="G23" s="105"/>
      <c r="H23" s="105"/>
      <c r="I23" s="105"/>
      <c r="J23" s="105"/>
      <c r="K23" s="105"/>
      <c r="L23" s="105"/>
      <c r="M23" s="105"/>
    </row>
    <row r="24" spans="1:13" x14ac:dyDescent="0.25">
      <c r="A24" s="108"/>
      <c r="B24" s="110"/>
      <c r="C24" s="60"/>
      <c r="D24" s="112"/>
      <c r="E24" s="114"/>
      <c r="F24" s="116"/>
      <c r="G24" s="106"/>
      <c r="H24" s="106"/>
      <c r="I24" s="106"/>
      <c r="J24" s="106"/>
      <c r="K24" s="106"/>
      <c r="L24" s="106"/>
      <c r="M24" s="106"/>
    </row>
    <row r="25" spans="1:13" s="1" customFormat="1" x14ac:dyDescent="0.25">
      <c r="A25" s="55"/>
      <c r="B25" s="23"/>
      <c r="C25" s="20" t="s">
        <v>12</v>
      </c>
      <c r="D25" s="12" t="s">
        <v>13</v>
      </c>
      <c r="E25" s="25">
        <v>2.56</v>
      </c>
      <c r="F25" s="25">
        <f>F23*E25</f>
        <v>1.4080000000000001</v>
      </c>
      <c r="G25" s="12"/>
      <c r="H25" s="12"/>
      <c r="I25" s="25"/>
      <c r="J25" s="25">
        <f>F25*I25</f>
        <v>0</v>
      </c>
      <c r="K25" s="12"/>
      <c r="L25" s="12"/>
      <c r="M25" s="25">
        <f>H25+J25+L25</f>
        <v>0</v>
      </c>
    </row>
    <row r="26" spans="1:13" x14ac:dyDescent="0.25">
      <c r="A26" s="26"/>
      <c r="B26" s="23"/>
      <c r="C26" s="27" t="s">
        <v>14</v>
      </c>
      <c r="D26" s="26"/>
      <c r="E26" s="26"/>
      <c r="F26" s="28"/>
      <c r="G26" s="26"/>
      <c r="H26" s="26"/>
      <c r="I26" s="26"/>
      <c r="J26" s="28"/>
      <c r="K26" s="26"/>
      <c r="L26" s="26"/>
      <c r="M26" s="28"/>
    </row>
    <row r="27" spans="1:13" s="1" customFormat="1" x14ac:dyDescent="0.25">
      <c r="A27" s="55"/>
      <c r="B27" s="23" t="s">
        <v>90</v>
      </c>
      <c r="C27" s="24" t="s">
        <v>56</v>
      </c>
      <c r="D27" s="12" t="s">
        <v>29</v>
      </c>
      <c r="E27" s="25">
        <v>2.23</v>
      </c>
      <c r="F27" s="25">
        <f>F23*E27</f>
        <v>1.2265000000000001</v>
      </c>
      <c r="G27" s="25"/>
      <c r="H27" s="25">
        <f>F27*G27</f>
        <v>0</v>
      </c>
      <c r="I27" s="12"/>
      <c r="J27" s="25"/>
      <c r="K27" s="12"/>
      <c r="L27" s="12"/>
      <c r="M27" s="25">
        <f>H27+J27+L27</f>
        <v>0</v>
      </c>
    </row>
    <row r="28" spans="1:13" x14ac:dyDescent="0.25">
      <c r="A28" s="55"/>
      <c r="B28" s="13"/>
      <c r="C28" s="31" t="s">
        <v>16</v>
      </c>
      <c r="D28" s="12" t="s">
        <v>17</v>
      </c>
      <c r="E28" s="12">
        <v>0.13</v>
      </c>
      <c r="F28" s="25">
        <f>F23*E28</f>
        <v>7.1500000000000008E-2</v>
      </c>
      <c r="G28" s="25"/>
      <c r="H28" s="25">
        <f>F28*G28</f>
        <v>0</v>
      </c>
      <c r="I28" s="12"/>
      <c r="J28" s="25"/>
      <c r="K28" s="12"/>
      <c r="L28" s="12"/>
      <c r="M28" s="25">
        <f>H28+J28+L28</f>
        <v>0</v>
      </c>
    </row>
    <row r="29" spans="1:13" ht="27.6" customHeight="1" x14ac:dyDescent="0.25">
      <c r="A29" s="107">
        <v>3</v>
      </c>
      <c r="B29" s="109" t="s">
        <v>110</v>
      </c>
      <c r="C29" s="63" t="s">
        <v>58</v>
      </c>
      <c r="D29" s="111" t="s">
        <v>23</v>
      </c>
      <c r="E29" s="113"/>
      <c r="F29" s="126">
        <f>F10</f>
        <v>10</v>
      </c>
      <c r="G29" s="105"/>
      <c r="H29" s="105"/>
      <c r="I29" s="105"/>
      <c r="J29" s="105"/>
      <c r="K29" s="105"/>
      <c r="L29" s="105"/>
      <c r="M29" s="105"/>
    </row>
    <row r="30" spans="1:13" x14ac:dyDescent="0.25">
      <c r="A30" s="108"/>
      <c r="B30" s="110"/>
      <c r="C30" s="60"/>
      <c r="D30" s="112"/>
      <c r="E30" s="114"/>
      <c r="F30" s="127"/>
      <c r="G30" s="106"/>
      <c r="H30" s="106"/>
      <c r="I30" s="106"/>
      <c r="J30" s="106"/>
      <c r="K30" s="106"/>
      <c r="L30" s="106"/>
      <c r="M30" s="106"/>
    </row>
    <row r="31" spans="1:13" s="1" customFormat="1" x14ac:dyDescent="0.25">
      <c r="A31" s="55"/>
      <c r="B31" s="13"/>
      <c r="C31" s="31" t="s">
        <v>12</v>
      </c>
      <c r="D31" s="52" t="s">
        <v>13</v>
      </c>
      <c r="E31" s="52">
        <v>2.52</v>
      </c>
      <c r="F31" s="25">
        <f>E31*F29</f>
        <v>25.2</v>
      </c>
      <c r="G31" s="52"/>
      <c r="H31" s="52"/>
      <c r="I31" s="25"/>
      <c r="J31" s="25">
        <f>F31*I31</f>
        <v>0</v>
      </c>
      <c r="K31" s="52"/>
      <c r="L31" s="52"/>
      <c r="M31" s="25">
        <f>H31+J31+L31</f>
        <v>0</v>
      </c>
    </row>
    <row r="32" spans="1:13" s="1" customFormat="1" x14ac:dyDescent="0.25">
      <c r="A32" s="55"/>
      <c r="B32" s="13" t="s">
        <v>91</v>
      </c>
      <c r="C32" s="31" t="s">
        <v>59</v>
      </c>
      <c r="D32" s="52" t="s">
        <v>21</v>
      </c>
      <c r="E32" s="25">
        <v>1.2</v>
      </c>
      <c r="F32" s="25">
        <f>E32*F29</f>
        <v>12</v>
      </c>
      <c r="G32" s="52"/>
      <c r="H32" s="52"/>
      <c r="I32" s="52"/>
      <c r="J32" s="30"/>
      <c r="K32" s="52"/>
      <c r="L32" s="25">
        <f>F32*K32</f>
        <v>0</v>
      </c>
      <c r="M32" s="25">
        <f>H32+J32+L32</f>
        <v>0</v>
      </c>
    </row>
    <row r="33" spans="1:13" ht="27.6" customHeight="1" x14ac:dyDescent="0.25">
      <c r="A33" s="107">
        <v>4</v>
      </c>
      <c r="B33" s="109" t="s">
        <v>60</v>
      </c>
      <c r="C33" s="63" t="s">
        <v>31</v>
      </c>
      <c r="D33" s="113" t="s">
        <v>61</v>
      </c>
      <c r="E33" s="113"/>
      <c r="F33" s="124">
        <f>F10*0.25</f>
        <v>2.5</v>
      </c>
      <c r="G33" s="105"/>
      <c r="H33" s="105"/>
      <c r="I33" s="105"/>
      <c r="J33" s="105"/>
      <c r="K33" s="105"/>
      <c r="L33" s="105"/>
      <c r="M33" s="105"/>
    </row>
    <row r="34" spans="1:13" x14ac:dyDescent="0.25">
      <c r="A34" s="108"/>
      <c r="B34" s="110"/>
      <c r="C34" s="60"/>
      <c r="D34" s="114"/>
      <c r="E34" s="114"/>
      <c r="F34" s="125"/>
      <c r="G34" s="106"/>
      <c r="H34" s="106"/>
      <c r="I34" s="106"/>
      <c r="J34" s="106"/>
      <c r="K34" s="106"/>
      <c r="L34" s="106"/>
      <c r="M34" s="106"/>
    </row>
    <row r="35" spans="1:13" s="1" customFormat="1" x14ac:dyDescent="0.25">
      <c r="A35" s="55"/>
      <c r="B35" s="23"/>
      <c r="C35" s="20" t="s">
        <v>12</v>
      </c>
      <c r="D35" s="12" t="s">
        <v>13</v>
      </c>
      <c r="E35" s="12">
        <v>1.96</v>
      </c>
      <c r="F35" s="25">
        <f>E35*F33</f>
        <v>4.9000000000000004</v>
      </c>
      <c r="G35" s="12"/>
      <c r="H35" s="12"/>
      <c r="I35" s="25"/>
      <c r="J35" s="25">
        <f>F35*I35</f>
        <v>0</v>
      </c>
      <c r="K35" s="12"/>
      <c r="L35" s="12"/>
      <c r="M35" s="25">
        <f>H35+J35+L35</f>
        <v>0</v>
      </c>
    </row>
    <row r="36" spans="1:13" x14ac:dyDescent="0.25">
      <c r="A36" s="26"/>
      <c r="B36" s="23"/>
      <c r="C36" s="27" t="s">
        <v>14</v>
      </c>
      <c r="D36" s="26"/>
      <c r="E36" s="26"/>
      <c r="F36" s="28"/>
      <c r="G36" s="26"/>
      <c r="H36" s="26"/>
      <c r="I36" s="26"/>
      <c r="J36" s="28"/>
      <c r="K36" s="26"/>
      <c r="L36" s="26"/>
      <c r="M36" s="28"/>
    </row>
    <row r="37" spans="1:13" s="1" customFormat="1" x14ac:dyDescent="0.25">
      <c r="A37" s="55"/>
      <c r="B37" s="13" t="s">
        <v>92</v>
      </c>
      <c r="C37" s="24" t="s">
        <v>32</v>
      </c>
      <c r="D37" s="12" t="s">
        <v>30</v>
      </c>
      <c r="E37" s="29">
        <v>1.0149999999999999</v>
      </c>
      <c r="F37" s="25">
        <f>E37*F33</f>
        <v>2.5374999999999996</v>
      </c>
      <c r="G37" s="25"/>
      <c r="H37" s="25">
        <f>F37*G37</f>
        <v>0</v>
      </c>
      <c r="I37" s="12"/>
      <c r="J37" s="25"/>
      <c r="K37" s="12"/>
      <c r="L37" s="12"/>
      <c r="M37" s="25">
        <f>H37+J37+L37</f>
        <v>0</v>
      </c>
    </row>
    <row r="38" spans="1:13" ht="19.899999999999999" customHeight="1" x14ac:dyDescent="0.25">
      <c r="A38" s="85" t="s">
        <v>62</v>
      </c>
      <c r="B38" s="86"/>
      <c r="C38" s="87"/>
      <c r="D38" s="88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31.5" x14ac:dyDescent="0.25">
      <c r="A39" s="107">
        <v>5</v>
      </c>
      <c r="B39" s="109" t="s">
        <v>36</v>
      </c>
      <c r="C39" s="63" t="s">
        <v>43</v>
      </c>
      <c r="D39" s="113" t="s">
        <v>34</v>
      </c>
      <c r="E39" s="113"/>
      <c r="F39" s="126">
        <f>F10</f>
        <v>10</v>
      </c>
      <c r="G39" s="105"/>
      <c r="H39" s="105"/>
      <c r="I39" s="105"/>
      <c r="J39" s="105"/>
      <c r="K39" s="105"/>
      <c r="L39" s="105"/>
      <c r="M39" s="105"/>
    </row>
    <row r="40" spans="1:13" x14ac:dyDescent="0.25">
      <c r="A40" s="108"/>
      <c r="B40" s="110"/>
      <c r="C40" s="60"/>
      <c r="D40" s="114"/>
      <c r="E40" s="114"/>
      <c r="F40" s="127"/>
      <c r="G40" s="106"/>
      <c r="H40" s="106"/>
      <c r="I40" s="106"/>
      <c r="J40" s="106"/>
      <c r="K40" s="106"/>
      <c r="L40" s="106"/>
      <c r="M40" s="106"/>
    </row>
    <row r="41" spans="1:13" s="1" customFormat="1" x14ac:dyDescent="0.25">
      <c r="A41" s="55"/>
      <c r="B41" s="23"/>
      <c r="C41" s="20" t="s">
        <v>12</v>
      </c>
      <c r="D41" s="12" t="s">
        <v>13</v>
      </c>
      <c r="E41" s="12">
        <v>1.76</v>
      </c>
      <c r="F41" s="25">
        <f>E41*F39</f>
        <v>17.600000000000001</v>
      </c>
      <c r="G41" s="12"/>
      <c r="H41" s="12"/>
      <c r="I41" s="25"/>
      <c r="J41" s="25">
        <f>F41*I41</f>
        <v>0</v>
      </c>
      <c r="K41" s="12"/>
      <c r="L41" s="12"/>
      <c r="M41" s="25">
        <f>H41+J41+L41</f>
        <v>0</v>
      </c>
    </row>
    <row r="42" spans="1:13" s="1" customFormat="1" ht="31.5" x14ac:dyDescent="0.25">
      <c r="A42" s="55"/>
      <c r="B42" s="23" t="s">
        <v>93</v>
      </c>
      <c r="C42" s="24" t="s">
        <v>37</v>
      </c>
      <c r="D42" s="12" t="s">
        <v>21</v>
      </c>
      <c r="E42" s="12">
        <v>0.25</v>
      </c>
      <c r="F42" s="25">
        <f>E42*F39</f>
        <v>2.5</v>
      </c>
      <c r="G42" s="12"/>
      <c r="H42" s="12"/>
      <c r="I42" s="12"/>
      <c r="J42" s="30"/>
      <c r="K42" s="12"/>
      <c r="L42" s="25">
        <f>F42*K42</f>
        <v>0</v>
      </c>
      <c r="M42" s="25">
        <f>H42+J42+L42</f>
        <v>0</v>
      </c>
    </row>
    <row r="43" spans="1:13" s="1" customFormat="1" x14ac:dyDescent="0.25">
      <c r="A43" s="55"/>
      <c r="B43" s="23" t="s">
        <v>94</v>
      </c>
      <c r="C43" s="24" t="s">
        <v>63</v>
      </c>
      <c r="D43" s="12" t="s">
        <v>21</v>
      </c>
      <c r="E43" s="12">
        <v>0.09</v>
      </c>
      <c r="F43" s="25">
        <f>E43*F39</f>
        <v>0.89999999999999991</v>
      </c>
      <c r="G43" s="12"/>
      <c r="H43" s="12"/>
      <c r="I43" s="12"/>
      <c r="J43" s="30"/>
      <c r="K43" s="12"/>
      <c r="L43" s="25">
        <f>F43*K43</f>
        <v>0</v>
      </c>
      <c r="M43" s="25">
        <f>H43+J43+L43</f>
        <v>0</v>
      </c>
    </row>
    <row r="44" spans="1:13" x14ac:dyDescent="0.25">
      <c r="A44" s="55"/>
      <c r="B44" s="23"/>
      <c r="C44" s="24" t="s">
        <v>18</v>
      </c>
      <c r="D44" s="12" t="s">
        <v>17</v>
      </c>
      <c r="E44" s="12">
        <v>0.16</v>
      </c>
      <c r="F44" s="25">
        <f>E44*F39</f>
        <v>1.6</v>
      </c>
      <c r="G44" s="12"/>
      <c r="H44" s="12"/>
      <c r="I44" s="12"/>
      <c r="J44" s="25"/>
      <c r="K44" s="25"/>
      <c r="L44" s="25">
        <f>F44*K44</f>
        <v>0</v>
      </c>
      <c r="M44" s="25">
        <f>H44+J44+L44</f>
        <v>0</v>
      </c>
    </row>
    <row r="45" spans="1:13" x14ac:dyDescent="0.25">
      <c r="A45" s="26"/>
      <c r="B45" s="23"/>
      <c r="C45" s="27" t="s">
        <v>14</v>
      </c>
      <c r="D45" s="26"/>
      <c r="E45" s="26"/>
      <c r="F45" s="28"/>
      <c r="G45" s="26"/>
      <c r="H45" s="26"/>
      <c r="I45" s="26"/>
      <c r="J45" s="28"/>
      <c r="K45" s="26"/>
      <c r="L45" s="26"/>
      <c r="M45" s="28"/>
    </row>
    <row r="46" spans="1:13" s="1" customFormat="1" ht="31.5" x14ac:dyDescent="0.25">
      <c r="A46" s="55"/>
      <c r="B46" s="23" t="s">
        <v>95</v>
      </c>
      <c r="C46" s="24" t="s">
        <v>40</v>
      </c>
      <c r="D46" s="12" t="s">
        <v>22</v>
      </c>
      <c r="E46" s="25">
        <v>2</v>
      </c>
      <c r="F46" s="25">
        <f>E46*F39</f>
        <v>20</v>
      </c>
      <c r="G46" s="25"/>
      <c r="H46" s="25">
        <f>F46*G46</f>
        <v>0</v>
      </c>
      <c r="I46" s="12"/>
      <c r="J46" s="25"/>
      <c r="K46" s="12"/>
      <c r="L46" s="12"/>
      <c r="M46" s="25">
        <f>H46+J46+L46</f>
        <v>0</v>
      </c>
    </row>
    <row r="47" spans="1:13" s="1" customFormat="1" x14ac:dyDescent="0.25">
      <c r="A47" s="55"/>
      <c r="B47" s="23" t="s">
        <v>96</v>
      </c>
      <c r="C47" s="24" t="s">
        <v>64</v>
      </c>
      <c r="D47" s="12" t="s">
        <v>22</v>
      </c>
      <c r="E47" s="25">
        <v>1.4</v>
      </c>
      <c r="F47" s="25">
        <f>F39*E47</f>
        <v>14</v>
      </c>
      <c r="G47" s="25"/>
      <c r="H47" s="25">
        <f>F47*G47</f>
        <v>0</v>
      </c>
      <c r="I47" s="12"/>
      <c r="J47" s="25"/>
      <c r="K47" s="12"/>
      <c r="L47" s="12"/>
      <c r="M47" s="25">
        <f>H47+J47+L47</f>
        <v>0</v>
      </c>
    </row>
    <row r="48" spans="1:13" s="1" customFormat="1" x14ac:dyDescent="0.25">
      <c r="A48" s="55"/>
      <c r="B48" s="13" t="s">
        <v>97</v>
      </c>
      <c r="C48" s="24" t="s">
        <v>38</v>
      </c>
      <c r="D48" s="12" t="s">
        <v>29</v>
      </c>
      <c r="E48" s="25">
        <v>0.02</v>
      </c>
      <c r="F48" s="25">
        <f>F39*E48</f>
        <v>0.2</v>
      </c>
      <c r="G48" s="25"/>
      <c r="H48" s="25">
        <f>F48*G48</f>
        <v>0</v>
      </c>
      <c r="I48" s="12"/>
      <c r="J48" s="25"/>
      <c r="K48" s="12"/>
      <c r="L48" s="12"/>
      <c r="M48" s="25">
        <f>H48+J48+L48</f>
        <v>0</v>
      </c>
    </row>
    <row r="49" spans="1:15" x14ac:dyDescent="0.25">
      <c r="A49" s="55"/>
      <c r="B49" s="23"/>
      <c r="C49" s="24" t="s">
        <v>16</v>
      </c>
      <c r="D49" s="12" t="s">
        <v>17</v>
      </c>
      <c r="E49" s="12">
        <v>0.04</v>
      </c>
      <c r="F49" s="25">
        <f>F39*E49</f>
        <v>0.4</v>
      </c>
      <c r="G49" s="25"/>
      <c r="H49" s="25">
        <f>F49*G49</f>
        <v>0</v>
      </c>
      <c r="I49" s="12"/>
      <c r="J49" s="25"/>
      <c r="K49" s="12"/>
      <c r="L49" s="12"/>
      <c r="M49" s="25">
        <f>H49+J49+L49</f>
        <v>0</v>
      </c>
    </row>
    <row r="50" spans="1:15" ht="19.899999999999999" customHeight="1" x14ac:dyDescent="0.25">
      <c r="A50" s="12"/>
      <c r="B50" s="18"/>
      <c r="C50" s="36" t="s">
        <v>5</v>
      </c>
      <c r="D50" s="9"/>
      <c r="E50" s="9"/>
      <c r="F50" s="9"/>
      <c r="G50" s="9"/>
      <c r="H50" s="37">
        <f>SUM(H10:H49)</f>
        <v>0</v>
      </c>
      <c r="I50" s="9"/>
      <c r="J50" s="37">
        <f>SUM(J10:J49)</f>
        <v>0</v>
      </c>
      <c r="K50" s="9"/>
      <c r="L50" s="37">
        <f>SUM(L10:L49)</f>
        <v>0</v>
      </c>
      <c r="M50" s="37">
        <f>SUM(M10:M49)</f>
        <v>0</v>
      </c>
      <c r="N50" s="38"/>
      <c r="O50" s="38"/>
    </row>
    <row r="51" spans="1:15" s="34" customFormat="1" x14ac:dyDescent="0.25">
      <c r="A51" s="33"/>
      <c r="B51" s="35"/>
      <c r="C51" s="40" t="s">
        <v>24</v>
      </c>
      <c r="D51" s="41" t="s">
        <v>132</v>
      </c>
      <c r="E51" s="21"/>
      <c r="F51" s="21"/>
      <c r="G51" s="21"/>
      <c r="H51" s="21"/>
      <c r="I51" s="21"/>
      <c r="J51" s="21"/>
      <c r="K51" s="21"/>
      <c r="L51" s="21"/>
      <c r="M51" s="21" t="e">
        <f>H50*D51</f>
        <v>#VALUE!</v>
      </c>
      <c r="O51" s="39"/>
    </row>
    <row r="52" spans="1:15" s="34" customFormat="1" x14ac:dyDescent="0.25">
      <c r="A52" s="33"/>
      <c r="B52" s="35"/>
      <c r="C52" s="36" t="s">
        <v>5</v>
      </c>
      <c r="D52" s="41"/>
      <c r="E52" s="21"/>
      <c r="F52" s="21"/>
      <c r="G52" s="21"/>
      <c r="H52" s="21"/>
      <c r="I52" s="21"/>
      <c r="J52" s="21"/>
      <c r="K52" s="21"/>
      <c r="L52" s="21"/>
      <c r="M52" s="21" t="e">
        <f>M50+M51</f>
        <v>#VALUE!</v>
      </c>
      <c r="O52" s="39"/>
    </row>
    <row r="53" spans="1:15" s="34" customFormat="1" x14ac:dyDescent="0.25">
      <c r="A53" s="33"/>
      <c r="B53" s="35"/>
      <c r="C53" s="40" t="s">
        <v>98</v>
      </c>
      <c r="D53" s="41" t="s">
        <v>132</v>
      </c>
      <c r="E53" s="21"/>
      <c r="F53" s="21"/>
      <c r="G53" s="21"/>
      <c r="H53" s="21"/>
      <c r="I53" s="21"/>
      <c r="J53" s="21"/>
      <c r="K53" s="21"/>
      <c r="L53" s="21"/>
      <c r="M53" s="21" t="e">
        <f>M52*D53</f>
        <v>#VALUE!</v>
      </c>
      <c r="O53" s="39"/>
    </row>
    <row r="54" spans="1:15" s="34" customFormat="1" x14ac:dyDescent="0.25">
      <c r="A54" s="33"/>
      <c r="B54" s="35"/>
      <c r="C54" s="36" t="s">
        <v>5</v>
      </c>
      <c r="D54" s="41"/>
      <c r="E54" s="21"/>
      <c r="F54" s="21"/>
      <c r="G54" s="21"/>
      <c r="H54" s="21"/>
      <c r="I54" s="21"/>
      <c r="J54" s="21"/>
      <c r="K54" s="21"/>
      <c r="L54" s="21"/>
      <c r="M54" s="21" t="e">
        <f>M52+M53</f>
        <v>#VALUE!</v>
      </c>
      <c r="O54" s="39"/>
    </row>
    <row r="55" spans="1:15" s="34" customFormat="1" x14ac:dyDescent="0.25">
      <c r="A55" s="33"/>
      <c r="B55" s="35"/>
      <c r="C55" s="40" t="s">
        <v>15</v>
      </c>
      <c r="D55" s="41" t="s">
        <v>132</v>
      </c>
      <c r="E55" s="21"/>
      <c r="F55" s="21"/>
      <c r="G55" s="21"/>
      <c r="H55" s="21"/>
      <c r="I55" s="21"/>
      <c r="J55" s="21"/>
      <c r="K55" s="21"/>
      <c r="L55" s="21"/>
      <c r="M55" s="21" t="e">
        <f>M54*D55</f>
        <v>#VALUE!</v>
      </c>
      <c r="O55" s="39"/>
    </row>
    <row r="56" spans="1:15" ht="19.899999999999999" customHeight="1" x14ac:dyDescent="0.25">
      <c r="A56" s="12"/>
      <c r="B56" s="18"/>
      <c r="C56" s="42" t="s">
        <v>20</v>
      </c>
      <c r="D56" s="9"/>
      <c r="E56" s="9"/>
      <c r="F56" s="9"/>
      <c r="G56" s="9"/>
      <c r="H56" s="9"/>
      <c r="I56" s="9"/>
      <c r="J56" s="10"/>
      <c r="K56" s="9"/>
      <c r="L56" s="9"/>
      <c r="M56" s="37" t="e">
        <f>M54+M55</f>
        <v>#VALUE!</v>
      </c>
      <c r="O56" s="38"/>
    </row>
    <row r="57" spans="1:15" ht="19.899999999999999" customHeight="1" x14ac:dyDescent="0.25">
      <c r="A57" s="79" t="s">
        <v>45</v>
      </c>
      <c r="B57" s="80"/>
      <c r="C57" s="80"/>
      <c r="D57" s="81"/>
      <c r="E57" s="82" t="s">
        <v>19</v>
      </c>
      <c r="F57" s="83"/>
      <c r="G57" s="83"/>
      <c r="H57" s="83"/>
      <c r="I57" s="83"/>
      <c r="J57" s="83"/>
      <c r="K57" s="83"/>
      <c r="L57" s="83"/>
      <c r="M57" s="84"/>
    </row>
    <row r="58" spans="1:15" ht="19.899999999999999" customHeight="1" x14ac:dyDescent="0.25">
      <c r="A58" s="85" t="s">
        <v>71</v>
      </c>
      <c r="B58" s="86"/>
      <c r="C58" s="87"/>
      <c r="D58" s="88"/>
      <c r="E58" s="82" t="s">
        <v>19</v>
      </c>
      <c r="F58" s="83"/>
      <c r="G58" s="83"/>
      <c r="H58" s="83"/>
      <c r="I58" s="83"/>
      <c r="J58" s="83"/>
      <c r="K58" s="83"/>
      <c r="L58" s="83"/>
      <c r="M58" s="84"/>
    </row>
    <row r="59" spans="1:15" ht="41.45" customHeight="1" x14ac:dyDescent="0.25">
      <c r="A59" s="107">
        <v>6</v>
      </c>
      <c r="B59" s="128" t="s">
        <v>111</v>
      </c>
      <c r="C59" s="63" t="s">
        <v>75</v>
      </c>
      <c r="D59" s="111" t="s">
        <v>78</v>
      </c>
      <c r="E59" s="113"/>
      <c r="F59" s="132">
        <v>386.4</v>
      </c>
      <c r="G59" s="105"/>
      <c r="H59" s="105"/>
      <c r="I59" s="105"/>
      <c r="J59" s="105"/>
      <c r="K59" s="105"/>
      <c r="L59" s="105"/>
      <c r="M59" s="105"/>
    </row>
    <row r="60" spans="1:15" x14ac:dyDescent="0.25">
      <c r="A60" s="108"/>
      <c r="B60" s="129"/>
      <c r="C60" s="60"/>
      <c r="D60" s="112"/>
      <c r="E60" s="114"/>
      <c r="F60" s="133"/>
      <c r="G60" s="106"/>
      <c r="H60" s="106"/>
      <c r="I60" s="106"/>
      <c r="J60" s="106"/>
      <c r="K60" s="106"/>
      <c r="L60" s="106"/>
      <c r="M60" s="106"/>
    </row>
    <row r="61" spans="1:15" x14ac:dyDescent="0.25">
      <c r="A61" s="55"/>
      <c r="B61" s="7"/>
      <c r="C61" s="20"/>
      <c r="D61" s="27" t="s">
        <v>77</v>
      </c>
      <c r="E61" s="26"/>
      <c r="F61" s="28">
        <f>F59/1000</f>
        <v>0.38639999999999997</v>
      </c>
      <c r="G61" s="9"/>
      <c r="H61" s="9"/>
      <c r="I61" s="9"/>
      <c r="J61" s="9"/>
      <c r="K61" s="9"/>
      <c r="L61" s="9"/>
      <c r="M61" s="9"/>
    </row>
    <row r="62" spans="1:15" s="1" customFormat="1" x14ac:dyDescent="0.25">
      <c r="A62" s="55"/>
      <c r="B62" s="23"/>
      <c r="C62" s="24" t="s">
        <v>12</v>
      </c>
      <c r="D62" s="12" t="s">
        <v>13</v>
      </c>
      <c r="E62" s="25">
        <v>79.010000000000005</v>
      </c>
      <c r="F62" s="25">
        <f>F61*E62</f>
        <v>30.529464000000001</v>
      </c>
      <c r="G62" s="12"/>
      <c r="H62" s="12"/>
      <c r="I62" s="25"/>
      <c r="J62" s="25">
        <f>F62*I62</f>
        <v>0</v>
      </c>
      <c r="K62" s="12"/>
      <c r="L62" s="12"/>
      <c r="M62" s="25">
        <f t="shared" ref="M62:M64" si="2">H62+J62+L62</f>
        <v>0</v>
      </c>
    </row>
    <row r="63" spans="1:15" s="1" customFormat="1" x14ac:dyDescent="0.25">
      <c r="A63" s="55"/>
      <c r="B63" s="18" t="s">
        <v>89</v>
      </c>
      <c r="C63" s="31" t="s">
        <v>28</v>
      </c>
      <c r="D63" s="52" t="s">
        <v>21</v>
      </c>
      <c r="E63" s="52">
        <v>31.34</v>
      </c>
      <c r="F63" s="25">
        <f>F61*E63</f>
        <v>12.109775999999998</v>
      </c>
      <c r="G63" s="52"/>
      <c r="H63" s="52"/>
      <c r="I63" s="52"/>
      <c r="J63" s="30"/>
      <c r="K63" s="45"/>
      <c r="L63" s="25">
        <f>F63*K63</f>
        <v>0</v>
      </c>
      <c r="M63" s="25">
        <f t="shared" si="2"/>
        <v>0</v>
      </c>
    </row>
    <row r="64" spans="1:15" s="1" customFormat="1" x14ac:dyDescent="0.25">
      <c r="A64" s="55"/>
      <c r="B64" s="18" t="s">
        <v>99</v>
      </c>
      <c r="C64" s="24" t="s">
        <v>65</v>
      </c>
      <c r="D64" s="12" t="s">
        <v>21</v>
      </c>
      <c r="E64" s="12">
        <v>0.33</v>
      </c>
      <c r="F64" s="25">
        <f>F61*E64</f>
        <v>0.12751199999999999</v>
      </c>
      <c r="G64" s="12"/>
      <c r="H64" s="12"/>
      <c r="I64" s="12"/>
      <c r="J64" s="30"/>
      <c r="K64" s="45"/>
      <c r="L64" s="25">
        <f>F64*K64</f>
        <v>0</v>
      </c>
      <c r="M64" s="25">
        <f t="shared" si="2"/>
        <v>0</v>
      </c>
    </row>
    <row r="65" spans="1:13" x14ac:dyDescent="0.25">
      <c r="A65" s="26"/>
      <c r="B65" s="23"/>
      <c r="C65" s="27" t="s">
        <v>14</v>
      </c>
      <c r="D65" s="26"/>
      <c r="E65" s="26"/>
      <c r="F65" s="28"/>
      <c r="G65" s="26"/>
      <c r="H65" s="26"/>
      <c r="I65" s="26"/>
      <c r="J65" s="28"/>
      <c r="K65" s="26"/>
      <c r="L65" s="26"/>
      <c r="M65" s="28"/>
    </row>
    <row r="66" spans="1:13" s="1" customFormat="1" x14ac:dyDescent="0.25">
      <c r="A66" s="58"/>
      <c r="B66" s="18" t="s">
        <v>100</v>
      </c>
      <c r="C66" s="31" t="s">
        <v>79</v>
      </c>
      <c r="D66" s="58" t="s">
        <v>22</v>
      </c>
      <c r="E66" s="43">
        <v>1020</v>
      </c>
      <c r="F66" s="25">
        <f>E66*F61</f>
        <v>394.12799999999999</v>
      </c>
      <c r="G66" s="25"/>
      <c r="H66" s="25">
        <f>F66*G66</f>
        <v>0</v>
      </c>
      <c r="I66" s="58"/>
      <c r="J66" s="25"/>
      <c r="K66" s="58"/>
      <c r="L66" s="58"/>
      <c r="M66" s="25">
        <f>H66+J66+L66</f>
        <v>0</v>
      </c>
    </row>
    <row r="67" spans="1:13" s="1" customFormat="1" ht="31.5" x14ac:dyDescent="0.25">
      <c r="A67" s="58"/>
      <c r="B67" s="13" t="s">
        <v>26</v>
      </c>
      <c r="C67" s="31" t="s">
        <v>48</v>
      </c>
      <c r="D67" s="58" t="s">
        <v>23</v>
      </c>
      <c r="E67" s="43">
        <v>1</v>
      </c>
      <c r="F67" s="43">
        <f>F10*E67</f>
        <v>10</v>
      </c>
      <c r="G67" s="25"/>
      <c r="H67" s="25">
        <f>F67*G67</f>
        <v>0</v>
      </c>
      <c r="I67" s="58"/>
      <c r="J67" s="25"/>
      <c r="K67" s="58"/>
      <c r="L67" s="58"/>
      <c r="M67" s="25">
        <f>H67+J67+L67</f>
        <v>0</v>
      </c>
    </row>
    <row r="68" spans="1:13" s="1" customFormat="1" x14ac:dyDescent="0.25">
      <c r="A68" s="55"/>
      <c r="B68" s="13" t="s">
        <v>26</v>
      </c>
      <c r="C68" s="24" t="s">
        <v>49</v>
      </c>
      <c r="D68" s="12" t="s">
        <v>23</v>
      </c>
      <c r="E68" s="43">
        <v>2</v>
      </c>
      <c r="F68" s="43">
        <f>F10*E68</f>
        <v>20</v>
      </c>
      <c r="G68" s="25"/>
      <c r="H68" s="25">
        <f>F68*G68</f>
        <v>0</v>
      </c>
      <c r="I68" s="12"/>
      <c r="J68" s="25"/>
      <c r="K68" s="12"/>
      <c r="L68" s="12"/>
      <c r="M68" s="25">
        <f>H68+J68+L68</f>
        <v>0</v>
      </c>
    </row>
    <row r="69" spans="1:13" ht="27.6" customHeight="1" x14ac:dyDescent="0.25">
      <c r="A69" s="107">
        <v>7</v>
      </c>
      <c r="B69" s="130" t="s">
        <v>66</v>
      </c>
      <c r="C69" s="63" t="s">
        <v>67</v>
      </c>
      <c r="D69" s="113" t="s">
        <v>80</v>
      </c>
      <c r="E69" s="113"/>
      <c r="F69" s="124">
        <f>F10*2</f>
        <v>20</v>
      </c>
      <c r="G69" s="105"/>
      <c r="H69" s="105"/>
      <c r="I69" s="105"/>
      <c r="J69" s="105"/>
      <c r="K69" s="105"/>
      <c r="L69" s="105"/>
      <c r="M69" s="105"/>
    </row>
    <row r="70" spans="1:13" x14ac:dyDescent="0.25">
      <c r="A70" s="108"/>
      <c r="B70" s="131"/>
      <c r="C70" s="60"/>
      <c r="D70" s="114"/>
      <c r="E70" s="114"/>
      <c r="F70" s="125"/>
      <c r="G70" s="106"/>
      <c r="H70" s="106"/>
      <c r="I70" s="106"/>
      <c r="J70" s="106"/>
      <c r="K70" s="106"/>
      <c r="L70" s="106"/>
      <c r="M70" s="106"/>
    </row>
    <row r="71" spans="1:13" x14ac:dyDescent="0.25">
      <c r="A71" s="55"/>
      <c r="B71" s="11"/>
      <c r="C71" s="20"/>
      <c r="D71" s="9" t="s">
        <v>68</v>
      </c>
      <c r="E71" s="12"/>
      <c r="F71" s="28">
        <f>F69/100</f>
        <v>0.2</v>
      </c>
      <c r="G71" s="12"/>
      <c r="H71" s="12"/>
      <c r="I71" s="12"/>
      <c r="J71" s="12"/>
      <c r="K71" s="12"/>
      <c r="L71" s="12"/>
      <c r="M71" s="12"/>
    </row>
    <row r="72" spans="1:13" s="1" customFormat="1" x14ac:dyDescent="0.25">
      <c r="A72" s="55"/>
      <c r="B72" s="23"/>
      <c r="C72" s="24" t="s">
        <v>12</v>
      </c>
      <c r="D72" s="12" t="s">
        <v>13</v>
      </c>
      <c r="E72" s="25">
        <v>5</v>
      </c>
      <c r="F72" s="25">
        <f>F71*E72</f>
        <v>1</v>
      </c>
      <c r="G72" s="12"/>
      <c r="H72" s="12"/>
      <c r="I72" s="25"/>
      <c r="J72" s="25">
        <f>F72*I72</f>
        <v>0</v>
      </c>
      <c r="K72" s="12"/>
      <c r="L72" s="12"/>
      <c r="M72" s="25">
        <f>H72+J72+L72</f>
        <v>0</v>
      </c>
    </row>
    <row r="73" spans="1:13" x14ac:dyDescent="0.25">
      <c r="A73" s="55"/>
      <c r="B73" s="23"/>
      <c r="C73" s="24" t="s">
        <v>18</v>
      </c>
      <c r="D73" s="12" t="s">
        <v>17</v>
      </c>
      <c r="E73" s="12">
        <v>2.85</v>
      </c>
      <c r="F73" s="25">
        <f>F71*E73</f>
        <v>0.57000000000000006</v>
      </c>
      <c r="G73" s="12"/>
      <c r="H73" s="12"/>
      <c r="I73" s="12"/>
      <c r="J73" s="25"/>
      <c r="K73" s="25"/>
      <c r="L73" s="25">
        <f>F73*K73</f>
        <v>0</v>
      </c>
      <c r="M73" s="25">
        <f>H73+J73+L73</f>
        <v>0</v>
      </c>
    </row>
    <row r="74" spans="1:13" x14ac:dyDescent="0.25">
      <c r="A74" s="26"/>
      <c r="B74" s="23"/>
      <c r="C74" s="27" t="s">
        <v>14</v>
      </c>
      <c r="D74" s="26"/>
      <c r="E74" s="26"/>
      <c r="F74" s="28"/>
      <c r="G74" s="26"/>
      <c r="H74" s="26"/>
      <c r="I74" s="26"/>
      <c r="J74" s="28"/>
      <c r="K74" s="26"/>
      <c r="L74" s="26"/>
      <c r="M74" s="28"/>
    </row>
    <row r="75" spans="1:13" s="1" customFormat="1" x14ac:dyDescent="0.25">
      <c r="A75" s="55"/>
      <c r="B75" s="18" t="s">
        <v>101</v>
      </c>
      <c r="C75" s="50" t="s">
        <v>102</v>
      </c>
      <c r="D75" s="12" t="s">
        <v>22</v>
      </c>
      <c r="E75" s="25">
        <v>102</v>
      </c>
      <c r="F75" s="25">
        <f>E75*F71</f>
        <v>20.400000000000002</v>
      </c>
      <c r="G75" s="12"/>
      <c r="H75" s="25">
        <f>F75*G75</f>
        <v>0</v>
      </c>
      <c r="I75" s="12"/>
      <c r="J75" s="25"/>
      <c r="K75" s="12"/>
      <c r="L75" s="12"/>
      <c r="M75" s="25">
        <f>H75+J75+L75</f>
        <v>0</v>
      </c>
    </row>
    <row r="76" spans="1:13" x14ac:dyDescent="0.25">
      <c r="A76" s="55"/>
      <c r="B76" s="23"/>
      <c r="C76" s="24" t="s">
        <v>16</v>
      </c>
      <c r="D76" s="12" t="s">
        <v>17</v>
      </c>
      <c r="E76" s="25">
        <v>0.27</v>
      </c>
      <c r="F76" s="25">
        <f>F71*E76</f>
        <v>5.4000000000000006E-2</v>
      </c>
      <c r="G76" s="25"/>
      <c r="H76" s="25">
        <f>F76*G76</f>
        <v>0</v>
      </c>
      <c r="I76" s="12"/>
      <c r="J76" s="25"/>
      <c r="K76" s="12"/>
      <c r="L76" s="12"/>
      <c r="M76" s="25">
        <f>H76+J76+L76</f>
        <v>0</v>
      </c>
    </row>
    <row r="77" spans="1:13" ht="27.6" customHeight="1" x14ac:dyDescent="0.25">
      <c r="A77" s="107">
        <v>8</v>
      </c>
      <c r="B77" s="109" t="s">
        <v>69</v>
      </c>
      <c r="C77" s="63" t="s">
        <v>70</v>
      </c>
      <c r="D77" s="113" t="s">
        <v>57</v>
      </c>
      <c r="E77" s="113"/>
      <c r="F77" s="126">
        <f>F10</f>
        <v>10</v>
      </c>
      <c r="G77" s="105"/>
      <c r="H77" s="105"/>
      <c r="I77" s="105"/>
      <c r="J77" s="105"/>
      <c r="K77" s="105"/>
      <c r="L77" s="105"/>
      <c r="M77" s="105"/>
    </row>
    <row r="78" spans="1:13" x14ac:dyDescent="0.25">
      <c r="A78" s="108"/>
      <c r="B78" s="110"/>
      <c r="C78" s="60"/>
      <c r="D78" s="114"/>
      <c r="E78" s="114"/>
      <c r="F78" s="127"/>
      <c r="G78" s="106"/>
      <c r="H78" s="106"/>
      <c r="I78" s="106"/>
      <c r="J78" s="106"/>
      <c r="K78" s="106"/>
      <c r="L78" s="106"/>
      <c r="M78" s="106"/>
    </row>
    <row r="79" spans="1:13" s="1" customFormat="1" x14ac:dyDescent="0.25">
      <c r="A79" s="55"/>
      <c r="B79" s="23"/>
      <c r="C79" s="20" t="s">
        <v>12</v>
      </c>
      <c r="D79" s="12" t="s">
        <v>13</v>
      </c>
      <c r="E79" s="25">
        <v>2</v>
      </c>
      <c r="F79" s="25">
        <f>F77*E79</f>
        <v>20</v>
      </c>
      <c r="G79" s="12"/>
      <c r="H79" s="12"/>
      <c r="I79" s="25"/>
      <c r="J79" s="25">
        <f>F79*I79</f>
        <v>0</v>
      </c>
      <c r="K79" s="12"/>
      <c r="L79" s="12"/>
      <c r="M79" s="25">
        <f>H79+J79+L79</f>
        <v>0</v>
      </c>
    </row>
    <row r="80" spans="1:13" x14ac:dyDescent="0.25">
      <c r="A80" s="55"/>
      <c r="B80" s="23"/>
      <c r="C80" s="24" t="s">
        <v>18</v>
      </c>
      <c r="D80" s="12" t="s">
        <v>17</v>
      </c>
      <c r="E80" s="25">
        <v>2.2000000000000002</v>
      </c>
      <c r="F80" s="25">
        <f>F77*E80</f>
        <v>22</v>
      </c>
      <c r="G80" s="12"/>
      <c r="H80" s="12"/>
      <c r="I80" s="12"/>
      <c r="J80" s="25"/>
      <c r="K80" s="25"/>
      <c r="L80" s="25">
        <f>F80*K80</f>
        <v>0</v>
      </c>
      <c r="M80" s="25">
        <f>H80+J80+L80</f>
        <v>0</v>
      </c>
    </row>
    <row r="81" spans="1:15" x14ac:dyDescent="0.25">
      <c r="A81" s="26"/>
      <c r="B81" s="23"/>
      <c r="C81" s="27" t="s">
        <v>14</v>
      </c>
      <c r="D81" s="26"/>
      <c r="E81" s="26"/>
      <c r="F81" s="28"/>
      <c r="G81" s="26"/>
      <c r="H81" s="26"/>
      <c r="I81" s="26"/>
      <c r="J81" s="28"/>
      <c r="K81" s="26"/>
      <c r="L81" s="26"/>
      <c r="M81" s="28"/>
    </row>
    <row r="82" spans="1:15" s="1" customFormat="1" ht="31.5" x14ac:dyDescent="0.25">
      <c r="A82" s="55"/>
      <c r="B82" s="13" t="s">
        <v>26</v>
      </c>
      <c r="C82" s="24" t="s">
        <v>103</v>
      </c>
      <c r="D82" s="12" t="s">
        <v>23</v>
      </c>
      <c r="E82" s="43">
        <v>1</v>
      </c>
      <c r="F82" s="43">
        <f>F77*E82</f>
        <v>10</v>
      </c>
      <c r="G82" s="45"/>
      <c r="H82" s="25">
        <f>F82*G82</f>
        <v>0</v>
      </c>
      <c r="I82" s="12"/>
      <c r="J82" s="25"/>
      <c r="K82" s="12"/>
      <c r="L82" s="12"/>
      <c r="M82" s="25">
        <f>H82+J82+L82</f>
        <v>0</v>
      </c>
    </row>
    <row r="83" spans="1:15" x14ac:dyDescent="0.25">
      <c r="A83" s="55"/>
      <c r="B83" s="23"/>
      <c r="C83" s="24" t="s">
        <v>16</v>
      </c>
      <c r="D83" s="12" t="s">
        <v>17</v>
      </c>
      <c r="E83" s="25">
        <v>0.05</v>
      </c>
      <c r="F83" s="25">
        <f>F77*E83</f>
        <v>0.5</v>
      </c>
      <c r="G83" s="25"/>
      <c r="H83" s="25">
        <f>F83*G83</f>
        <v>0</v>
      </c>
      <c r="I83" s="12"/>
      <c r="J83" s="25"/>
      <c r="K83" s="12"/>
      <c r="L83" s="12"/>
      <c r="M83" s="25">
        <f>H83+J83+L83</f>
        <v>0</v>
      </c>
    </row>
    <row r="84" spans="1:15" ht="19.899999999999999" customHeight="1" x14ac:dyDescent="0.25">
      <c r="A84" s="85" t="s">
        <v>46</v>
      </c>
      <c r="B84" s="86"/>
      <c r="C84" s="87"/>
      <c r="D84" s="88"/>
      <c r="E84" s="82" t="s">
        <v>19</v>
      </c>
      <c r="F84" s="83"/>
      <c r="G84" s="83"/>
      <c r="H84" s="83"/>
      <c r="I84" s="83"/>
      <c r="J84" s="83"/>
      <c r="K84" s="83"/>
      <c r="L84" s="83"/>
      <c r="M84" s="84"/>
    </row>
    <row r="85" spans="1:15" ht="63" x14ac:dyDescent="0.25">
      <c r="A85" s="107">
        <v>9</v>
      </c>
      <c r="B85" s="109" t="s">
        <v>35</v>
      </c>
      <c r="C85" s="63" t="s">
        <v>41</v>
      </c>
      <c r="D85" s="111" t="s">
        <v>34</v>
      </c>
      <c r="E85" s="113"/>
      <c r="F85" s="134">
        <v>1</v>
      </c>
      <c r="G85" s="105"/>
      <c r="H85" s="105"/>
      <c r="I85" s="105"/>
      <c r="J85" s="105"/>
      <c r="K85" s="105"/>
      <c r="L85" s="105"/>
      <c r="M85" s="105"/>
    </row>
    <row r="86" spans="1:15" x14ac:dyDescent="0.25">
      <c r="A86" s="108"/>
      <c r="B86" s="110"/>
      <c r="C86" s="60"/>
      <c r="D86" s="112"/>
      <c r="E86" s="114"/>
      <c r="F86" s="135"/>
      <c r="G86" s="106"/>
      <c r="H86" s="106"/>
      <c r="I86" s="106"/>
      <c r="J86" s="106"/>
      <c r="K86" s="106"/>
      <c r="L86" s="106"/>
      <c r="M86" s="106"/>
    </row>
    <row r="87" spans="1:15" s="1" customFormat="1" x14ac:dyDescent="0.25">
      <c r="A87" s="55"/>
      <c r="B87" s="23"/>
      <c r="C87" s="20" t="s">
        <v>12</v>
      </c>
      <c r="D87" s="12" t="s">
        <v>13</v>
      </c>
      <c r="E87" s="12">
        <v>7.24</v>
      </c>
      <c r="F87" s="25">
        <f>F85*E87</f>
        <v>7.24</v>
      </c>
      <c r="G87" s="12"/>
      <c r="H87" s="12"/>
      <c r="I87" s="25"/>
      <c r="J87" s="25">
        <f>F87*I87</f>
        <v>0</v>
      </c>
      <c r="K87" s="12"/>
      <c r="L87" s="12"/>
      <c r="M87" s="25">
        <f>H87+J87+L87</f>
        <v>0</v>
      </c>
    </row>
    <row r="88" spans="1:15" x14ac:dyDescent="0.25">
      <c r="A88" s="26"/>
      <c r="B88" s="23"/>
      <c r="C88" s="27" t="s">
        <v>14</v>
      </c>
      <c r="D88" s="26"/>
      <c r="E88" s="26"/>
      <c r="F88" s="28"/>
      <c r="G88" s="26"/>
      <c r="H88" s="26"/>
      <c r="I88" s="26"/>
      <c r="J88" s="28"/>
      <c r="K88" s="26"/>
      <c r="L88" s="26"/>
      <c r="M88" s="28"/>
    </row>
    <row r="89" spans="1:15" s="1" customFormat="1" x14ac:dyDescent="0.25">
      <c r="A89" s="55"/>
      <c r="B89" s="23" t="s">
        <v>106</v>
      </c>
      <c r="C89" s="24" t="s">
        <v>73</v>
      </c>
      <c r="D89" s="12" t="s">
        <v>23</v>
      </c>
      <c r="E89" s="43">
        <v>2</v>
      </c>
      <c r="F89" s="43">
        <f>F85*E89</f>
        <v>2</v>
      </c>
      <c r="G89" s="25"/>
      <c r="H89" s="25">
        <f t="shared" ref="H89:H94" si="3">F89*G89</f>
        <v>0</v>
      </c>
      <c r="I89" s="12"/>
      <c r="J89" s="25"/>
      <c r="K89" s="12"/>
      <c r="L89" s="12"/>
      <c r="M89" s="25">
        <f t="shared" ref="M89:M94" si="4">H89+J89+L89</f>
        <v>0</v>
      </c>
    </row>
    <row r="90" spans="1:15" s="1" customFormat="1" x14ac:dyDescent="0.25">
      <c r="A90" s="55"/>
      <c r="B90" s="23" t="s">
        <v>108</v>
      </c>
      <c r="C90" s="24" t="s">
        <v>107</v>
      </c>
      <c r="D90" s="12" t="s">
        <v>23</v>
      </c>
      <c r="E90" s="43">
        <v>2</v>
      </c>
      <c r="F90" s="43">
        <f>F85*E90</f>
        <v>2</v>
      </c>
      <c r="G90" s="25"/>
      <c r="H90" s="25">
        <f t="shared" si="3"/>
        <v>0</v>
      </c>
      <c r="I90" s="12"/>
      <c r="J90" s="25"/>
      <c r="K90" s="12"/>
      <c r="L90" s="12"/>
      <c r="M90" s="25">
        <f t="shared" si="4"/>
        <v>0</v>
      </c>
    </row>
    <row r="91" spans="1:15" s="1" customFormat="1" x14ac:dyDescent="0.25">
      <c r="A91" s="55"/>
      <c r="B91" s="23" t="s">
        <v>104</v>
      </c>
      <c r="C91" s="24" t="s">
        <v>74</v>
      </c>
      <c r="D91" s="12" t="s">
        <v>23</v>
      </c>
      <c r="E91" s="43">
        <v>1</v>
      </c>
      <c r="F91" s="43">
        <f>F85*E91</f>
        <v>1</v>
      </c>
      <c r="G91" s="25"/>
      <c r="H91" s="25">
        <f t="shared" si="3"/>
        <v>0</v>
      </c>
      <c r="I91" s="12"/>
      <c r="J91" s="25"/>
      <c r="K91" s="12"/>
      <c r="L91" s="12"/>
      <c r="M91" s="25">
        <f t="shared" si="4"/>
        <v>0</v>
      </c>
    </row>
    <row r="92" spans="1:15" s="1" customFormat="1" x14ac:dyDescent="0.25">
      <c r="A92" s="55"/>
      <c r="B92" s="23" t="s">
        <v>105</v>
      </c>
      <c r="C92" s="24" t="s">
        <v>52</v>
      </c>
      <c r="D92" s="12" t="s">
        <v>23</v>
      </c>
      <c r="E92" s="43">
        <v>1</v>
      </c>
      <c r="F92" s="43">
        <f>F85*E92</f>
        <v>1</v>
      </c>
      <c r="G92" s="25"/>
      <c r="H92" s="25">
        <f t="shared" si="3"/>
        <v>0</v>
      </c>
      <c r="I92" s="12"/>
      <c r="J92" s="25"/>
      <c r="K92" s="12"/>
      <c r="L92" s="12"/>
      <c r="M92" s="25">
        <f t="shared" si="4"/>
        <v>0</v>
      </c>
    </row>
    <row r="93" spans="1:15" s="1" customFormat="1" x14ac:dyDescent="0.25">
      <c r="A93" s="55"/>
      <c r="B93" s="23" t="s">
        <v>26</v>
      </c>
      <c r="C93" s="24" t="s">
        <v>42</v>
      </c>
      <c r="D93" s="12" t="s">
        <v>23</v>
      </c>
      <c r="E93" s="43">
        <v>1</v>
      </c>
      <c r="F93" s="43">
        <f>F85*E93</f>
        <v>1</v>
      </c>
      <c r="G93" s="25"/>
      <c r="H93" s="25">
        <f t="shared" si="3"/>
        <v>0</v>
      </c>
      <c r="I93" s="12"/>
      <c r="J93" s="25"/>
      <c r="K93" s="12"/>
      <c r="L93" s="12"/>
      <c r="M93" s="25">
        <f t="shared" si="4"/>
        <v>0</v>
      </c>
    </row>
    <row r="94" spans="1:15" x14ac:dyDescent="0.25">
      <c r="A94" s="55"/>
      <c r="B94" s="23"/>
      <c r="C94" s="24" t="s">
        <v>16</v>
      </c>
      <c r="D94" s="12" t="s">
        <v>17</v>
      </c>
      <c r="E94" s="12">
        <v>7.34</v>
      </c>
      <c r="F94" s="25">
        <f>F85*E94</f>
        <v>7.34</v>
      </c>
      <c r="G94" s="25"/>
      <c r="H94" s="25">
        <f t="shared" si="3"/>
        <v>0</v>
      </c>
      <c r="I94" s="12"/>
      <c r="J94" s="25"/>
      <c r="K94" s="12"/>
      <c r="L94" s="12"/>
      <c r="M94" s="25">
        <f t="shared" si="4"/>
        <v>0</v>
      </c>
    </row>
    <row r="95" spans="1:15" ht="19.899999999999999" customHeight="1" x14ac:dyDescent="0.25">
      <c r="A95" s="12"/>
      <c r="B95" s="18"/>
      <c r="C95" s="36" t="s">
        <v>5</v>
      </c>
      <c r="D95" s="9"/>
      <c r="E95" s="9"/>
      <c r="F95" s="9"/>
      <c r="G95" s="9"/>
      <c r="H95" s="37">
        <f>SUM(H59:H94)</f>
        <v>0</v>
      </c>
      <c r="I95" s="9"/>
      <c r="J95" s="37">
        <f>SUM(J59:J94)</f>
        <v>0</v>
      </c>
      <c r="K95" s="9"/>
      <c r="L95" s="37">
        <f>SUM(L59:L94)</f>
        <v>0</v>
      </c>
      <c r="M95" s="37">
        <f>SUM(M59:M94)</f>
        <v>0</v>
      </c>
      <c r="O95" s="38"/>
    </row>
    <row r="96" spans="1:15" ht="19.899999999999999" customHeight="1" x14ac:dyDescent="0.25">
      <c r="A96" s="9"/>
      <c r="B96" s="18"/>
      <c r="C96" s="40" t="s">
        <v>24</v>
      </c>
      <c r="D96" s="44">
        <v>0</v>
      </c>
      <c r="E96" s="9"/>
      <c r="F96" s="9"/>
      <c r="G96" s="9"/>
      <c r="H96" s="9"/>
      <c r="I96" s="9"/>
      <c r="J96" s="9"/>
      <c r="K96" s="9"/>
      <c r="L96" s="9"/>
      <c r="M96" s="45">
        <f>H95*D96</f>
        <v>0</v>
      </c>
      <c r="O96" s="38"/>
    </row>
    <row r="97" spans="1:15" ht="19.899999999999999" customHeight="1" x14ac:dyDescent="0.25">
      <c r="A97" s="51"/>
      <c r="B97" s="18"/>
      <c r="C97" s="36" t="s">
        <v>5</v>
      </c>
      <c r="D97" s="51"/>
      <c r="E97" s="51"/>
      <c r="F97" s="51"/>
      <c r="G97" s="51"/>
      <c r="H97" s="37"/>
      <c r="I97" s="51"/>
      <c r="J97" s="37"/>
      <c r="K97" s="51"/>
      <c r="L97" s="37"/>
      <c r="M97" s="45">
        <f>M95+M96</f>
        <v>0</v>
      </c>
      <c r="O97" s="38"/>
    </row>
    <row r="98" spans="1:15" s="1" customFormat="1" ht="19.899999999999999" customHeight="1" x14ac:dyDescent="0.25">
      <c r="A98" s="52"/>
      <c r="B98" s="18"/>
      <c r="C98" s="56" t="s">
        <v>25</v>
      </c>
      <c r="D98" s="44">
        <v>0</v>
      </c>
      <c r="E98" s="51"/>
      <c r="F98" s="45"/>
      <c r="G98" s="51"/>
      <c r="H98" s="45"/>
      <c r="I98" s="51"/>
      <c r="J98" s="45"/>
      <c r="K98" s="51"/>
      <c r="L98" s="51"/>
      <c r="M98" s="45">
        <f>J95*D98</f>
        <v>0</v>
      </c>
      <c r="O98" s="46"/>
    </row>
    <row r="99" spans="1:15" ht="19.899999999999999" customHeight="1" x14ac:dyDescent="0.25">
      <c r="A99" s="12"/>
      <c r="B99" s="18"/>
      <c r="C99" s="36" t="s">
        <v>5</v>
      </c>
      <c r="D99" s="9"/>
      <c r="E99" s="9"/>
      <c r="F99" s="9"/>
      <c r="G99" s="9"/>
      <c r="H99" s="9"/>
      <c r="I99" s="9"/>
      <c r="J99" s="9"/>
      <c r="K99" s="9"/>
      <c r="L99" s="9"/>
      <c r="M99" s="45">
        <f>M97+M98</f>
        <v>0</v>
      </c>
      <c r="O99" s="38"/>
    </row>
    <row r="100" spans="1:15" ht="19.899999999999999" customHeight="1" x14ac:dyDescent="0.25">
      <c r="A100" s="12"/>
      <c r="B100" s="18"/>
      <c r="C100" s="40" t="s">
        <v>15</v>
      </c>
      <c r="D100" s="44">
        <v>0</v>
      </c>
      <c r="E100" s="9"/>
      <c r="F100" s="9"/>
      <c r="G100" s="9"/>
      <c r="H100" s="9"/>
      <c r="I100" s="9"/>
      <c r="J100" s="9"/>
      <c r="K100" s="9"/>
      <c r="L100" s="9"/>
      <c r="M100" s="45">
        <f>M99*D100</f>
        <v>0</v>
      </c>
      <c r="O100" s="38"/>
    </row>
    <row r="101" spans="1:15" ht="19.899999999999999" customHeight="1" x14ac:dyDescent="0.25">
      <c r="A101" s="12"/>
      <c r="B101" s="18"/>
      <c r="C101" s="42" t="s">
        <v>33</v>
      </c>
      <c r="D101" s="9"/>
      <c r="E101" s="9"/>
      <c r="F101" s="9"/>
      <c r="G101" s="9"/>
      <c r="H101" s="9"/>
      <c r="I101" s="9"/>
      <c r="J101" s="9"/>
      <c r="K101" s="9"/>
      <c r="L101" s="9"/>
      <c r="M101" s="37">
        <f>SUM(M99:M100)</f>
        <v>0</v>
      </c>
      <c r="O101" s="38"/>
    </row>
    <row r="102" spans="1:15" ht="19.899999999999999" customHeight="1" x14ac:dyDescent="0.25">
      <c r="A102" s="12"/>
      <c r="B102" s="18"/>
      <c r="C102" s="42" t="s">
        <v>47</v>
      </c>
      <c r="D102" s="9"/>
      <c r="E102" s="9"/>
      <c r="F102" s="9"/>
      <c r="G102" s="9"/>
      <c r="H102" s="25"/>
      <c r="I102" s="9"/>
      <c r="J102" s="47">
        <f>J50+J95</f>
        <v>0</v>
      </c>
      <c r="K102" s="9"/>
      <c r="L102" s="47">
        <f>L50+L95</f>
        <v>0</v>
      </c>
      <c r="M102" s="37" t="e">
        <f>M56+M101</f>
        <v>#VALUE!</v>
      </c>
      <c r="O102" s="38"/>
    </row>
    <row r="103" spans="1:15" ht="19.899999999999999" customHeight="1" x14ac:dyDescent="0.25">
      <c r="A103" s="12"/>
      <c r="B103" s="13"/>
      <c r="C103" s="40" t="s">
        <v>39</v>
      </c>
      <c r="D103" s="44">
        <v>0.18</v>
      </c>
      <c r="E103" s="9"/>
      <c r="F103" s="9"/>
      <c r="G103" s="9"/>
      <c r="H103" s="45"/>
      <c r="I103" s="9"/>
      <c r="J103" s="9"/>
      <c r="K103" s="9"/>
      <c r="L103" s="9"/>
      <c r="M103" s="45" t="e">
        <f>M102*D103</f>
        <v>#VALUE!</v>
      </c>
      <c r="O103" s="38"/>
    </row>
    <row r="104" spans="1:15" s="53" customFormat="1" ht="19.899999999999999" customHeight="1" x14ac:dyDescent="0.25">
      <c r="A104" s="54"/>
      <c r="B104" s="18"/>
      <c r="C104" s="36" t="s">
        <v>5</v>
      </c>
      <c r="D104" s="54"/>
      <c r="E104" s="54"/>
      <c r="F104" s="54"/>
      <c r="G104" s="54"/>
      <c r="H104" s="37"/>
      <c r="I104" s="54"/>
      <c r="J104" s="37"/>
      <c r="K104" s="54"/>
      <c r="L104" s="37"/>
      <c r="M104" s="37" t="e">
        <f>M102+M103</f>
        <v>#VALUE!</v>
      </c>
      <c r="O104" s="38"/>
    </row>
    <row r="105" spans="1:15" s="53" customFormat="1" ht="47.25" x14ac:dyDescent="0.25">
      <c r="A105" s="54"/>
      <c r="B105" s="18"/>
      <c r="C105" s="57" t="s">
        <v>112</v>
      </c>
      <c r="D105" s="44"/>
      <c r="E105" s="54"/>
      <c r="F105" s="54"/>
      <c r="G105" s="54"/>
      <c r="H105" s="54"/>
      <c r="I105" s="54"/>
      <c r="J105" s="54"/>
      <c r="K105" s="54"/>
      <c r="L105" s="54"/>
      <c r="M105" s="64">
        <v>800</v>
      </c>
      <c r="O105" s="38"/>
    </row>
    <row r="106" spans="1:15" ht="19.899999999999999" customHeight="1" x14ac:dyDescent="0.25">
      <c r="A106" s="9"/>
      <c r="B106" s="18"/>
      <c r="C106" s="42" t="s">
        <v>5</v>
      </c>
      <c r="D106" s="9"/>
      <c r="E106" s="9"/>
      <c r="F106" s="9"/>
      <c r="G106" s="9"/>
      <c r="H106" s="9"/>
      <c r="I106" s="9"/>
      <c r="J106" s="9"/>
      <c r="K106" s="9"/>
      <c r="L106" s="9"/>
      <c r="M106" s="59" t="e">
        <f>M104+M105</f>
        <v>#VALUE!</v>
      </c>
      <c r="O106" s="38"/>
    </row>
    <row r="107" spans="1:15" s="1" customFormat="1" x14ac:dyDescent="0.25">
      <c r="A107" s="4"/>
      <c r="B107" s="3"/>
      <c r="M107" s="5"/>
    </row>
    <row r="108" spans="1:15" s="1" customFormat="1" x14ac:dyDescent="0.25">
      <c r="A108" s="4"/>
      <c r="B108" s="3"/>
      <c r="I108" s="2"/>
      <c r="K108" s="94"/>
      <c r="L108" s="94"/>
      <c r="M108" s="94"/>
    </row>
    <row r="109" spans="1:15" s="1" customFormat="1" x14ac:dyDescent="0.25">
      <c r="A109" s="4"/>
      <c r="B109" s="3"/>
      <c r="I109" s="2"/>
      <c r="M109" s="6"/>
    </row>
    <row r="110" spans="1:15" s="1" customFormat="1" x14ac:dyDescent="0.25">
      <c r="A110" s="4"/>
      <c r="B110" s="3"/>
      <c r="I110" s="2"/>
      <c r="M110" s="5"/>
    </row>
    <row r="111" spans="1:15" s="1" customFormat="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</sheetData>
  <mergeCells count="134">
    <mergeCell ref="D77:D78"/>
    <mergeCell ref="E77:E78"/>
    <mergeCell ref="F77:F78"/>
    <mergeCell ref="D59:D60"/>
    <mergeCell ref="E59:E60"/>
    <mergeCell ref="F59:F60"/>
    <mergeCell ref="L77:L78"/>
    <mergeCell ref="M77:M78"/>
    <mergeCell ref="A85:A86"/>
    <mergeCell ref="B85:B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G77:G78"/>
    <mergeCell ref="H77:H78"/>
    <mergeCell ref="I77:I78"/>
    <mergeCell ref="J77:J78"/>
    <mergeCell ref="A38:D38"/>
    <mergeCell ref="K77:K78"/>
    <mergeCell ref="A77:A78"/>
    <mergeCell ref="B77:B78"/>
    <mergeCell ref="L39:L40"/>
    <mergeCell ref="M39:M40"/>
    <mergeCell ref="F39:F40"/>
    <mergeCell ref="L59:L60"/>
    <mergeCell ref="M59:M60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G59:G60"/>
    <mergeCell ref="H59:H60"/>
    <mergeCell ref="I59:I60"/>
    <mergeCell ref="K59:K60"/>
    <mergeCell ref="A59:A60"/>
    <mergeCell ref="B59:B60"/>
    <mergeCell ref="A39:A40"/>
    <mergeCell ref="B39:B40"/>
    <mergeCell ref="D39:D40"/>
    <mergeCell ref="E39:E40"/>
    <mergeCell ref="G39:G40"/>
    <mergeCell ref="H39:H40"/>
    <mergeCell ref="I39:I40"/>
    <mergeCell ref="J39:J40"/>
    <mergeCell ref="K39:K40"/>
    <mergeCell ref="E58:M58"/>
    <mergeCell ref="J59:J60"/>
    <mergeCell ref="L29:L30"/>
    <mergeCell ref="M29:M30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G29:G30"/>
    <mergeCell ref="H29:H30"/>
    <mergeCell ref="I29:I30"/>
    <mergeCell ref="J29:J30"/>
    <mergeCell ref="K29:K30"/>
    <mergeCell ref="A29:A30"/>
    <mergeCell ref="B29:B30"/>
    <mergeCell ref="D29:D30"/>
    <mergeCell ref="F29:F30"/>
    <mergeCell ref="E29:E30"/>
    <mergeCell ref="E84:M84"/>
    <mergeCell ref="L10:L11"/>
    <mergeCell ref="M10:M11"/>
    <mergeCell ref="A23:A24"/>
    <mergeCell ref="B23:B24"/>
    <mergeCell ref="D23:D24"/>
    <mergeCell ref="E23:E24"/>
    <mergeCell ref="G23:G24"/>
    <mergeCell ref="H23:H24"/>
    <mergeCell ref="I23:I24"/>
    <mergeCell ref="J23:J24"/>
    <mergeCell ref="K23:K24"/>
    <mergeCell ref="L23:L24"/>
    <mergeCell ref="M23:M24"/>
    <mergeCell ref="F23:F24"/>
    <mergeCell ref="G10:G11"/>
    <mergeCell ref="H10:H11"/>
    <mergeCell ref="I10:I11"/>
    <mergeCell ref="J10:J11"/>
    <mergeCell ref="K10:K11"/>
    <mergeCell ref="B10:B11"/>
    <mergeCell ref="D10:D11"/>
    <mergeCell ref="E10:E11"/>
    <mergeCell ref="F10:F11"/>
    <mergeCell ref="A8:D8"/>
    <mergeCell ref="E8:M8"/>
    <mergeCell ref="A9:D9"/>
    <mergeCell ref="E9:M9"/>
    <mergeCell ref="A3:M3"/>
    <mergeCell ref="K108:M108"/>
    <mergeCell ref="A111:M111"/>
    <mergeCell ref="A1:M1"/>
    <mergeCell ref="G5:H5"/>
    <mergeCell ref="I5:J5"/>
    <mergeCell ref="K5:L5"/>
    <mergeCell ref="M5:M6"/>
    <mergeCell ref="A5:A6"/>
    <mergeCell ref="B5:B6"/>
    <mergeCell ref="C5:C6"/>
    <mergeCell ref="D5:D6"/>
    <mergeCell ref="E5:E6"/>
    <mergeCell ref="F5:F6"/>
    <mergeCell ref="A2:M2"/>
    <mergeCell ref="A57:D57"/>
    <mergeCell ref="A10:A11"/>
    <mergeCell ref="E57:M57"/>
    <mergeCell ref="A84:D84"/>
    <mergeCell ref="A58:D58"/>
  </mergeCells>
  <pageMargins left="0.43307086614173229" right="0.23622047244094491" top="0.35433070866141736" bottom="0.35433070866141736" header="0.31496062992125984" footer="0.31496062992125984"/>
  <pageSetup paperSize="9" scale="87" orientation="landscape" verticalDpi="4294967293" r:id="rId1"/>
  <ignoredErrors>
    <ignoredError sqref="M98 F20 M53:M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H17"/>
    </sheetView>
  </sheetViews>
  <sheetFormatPr defaultRowHeight="15" x14ac:dyDescent="0.25"/>
  <cols>
    <col min="1" max="1" width="6" customWidth="1"/>
    <col min="2" max="2" width="39.42578125" customWidth="1"/>
  </cols>
  <sheetData>
    <row r="1" spans="1:8" x14ac:dyDescent="0.25">
      <c r="A1" s="136" t="s">
        <v>123</v>
      </c>
      <c r="B1" s="137"/>
      <c r="C1" s="137"/>
      <c r="D1" s="137"/>
      <c r="E1" s="137"/>
      <c r="F1" s="137"/>
      <c r="G1" s="137"/>
      <c r="H1" s="137"/>
    </row>
    <row r="2" spans="1:8" x14ac:dyDescent="0.25">
      <c r="A2" s="138" t="s">
        <v>9</v>
      </c>
      <c r="B2" s="139" t="s">
        <v>0</v>
      </c>
      <c r="C2" s="140" t="s">
        <v>114</v>
      </c>
      <c r="D2" s="141" t="s">
        <v>115</v>
      </c>
      <c r="E2" s="144" t="s">
        <v>116</v>
      </c>
      <c r="F2" s="145"/>
      <c r="G2" s="145"/>
      <c r="H2" s="146"/>
    </row>
    <row r="3" spans="1:8" x14ac:dyDescent="0.25">
      <c r="A3" s="138"/>
      <c r="B3" s="139"/>
      <c r="C3" s="140"/>
      <c r="D3" s="142"/>
      <c r="E3" s="147"/>
      <c r="F3" s="148"/>
      <c r="G3" s="148"/>
      <c r="H3" s="149"/>
    </row>
    <row r="4" spans="1:8" x14ac:dyDescent="0.25">
      <c r="A4" s="138"/>
      <c r="B4" s="139"/>
      <c r="C4" s="140"/>
      <c r="D4" s="142"/>
      <c r="E4" s="150" t="s">
        <v>117</v>
      </c>
      <c r="F4" s="152" t="s">
        <v>118</v>
      </c>
      <c r="G4" s="152" t="s">
        <v>119</v>
      </c>
      <c r="H4" s="152" t="s">
        <v>120</v>
      </c>
    </row>
    <row r="5" spans="1:8" x14ac:dyDescent="0.25">
      <c r="A5" s="138"/>
      <c r="B5" s="139"/>
      <c r="C5" s="140"/>
      <c r="D5" s="143"/>
      <c r="E5" s="151"/>
      <c r="F5" s="153"/>
      <c r="G5" s="153"/>
      <c r="H5" s="153"/>
    </row>
    <row r="6" spans="1:8" x14ac:dyDescent="0.25">
      <c r="A6" s="65">
        <v>1</v>
      </c>
      <c r="B6" s="66">
        <v>2</v>
      </c>
      <c r="C6" s="66">
        <v>3</v>
      </c>
      <c r="D6" s="66">
        <v>4</v>
      </c>
      <c r="E6" s="67">
        <v>5</v>
      </c>
      <c r="F6" s="67">
        <v>6</v>
      </c>
      <c r="G6" s="67">
        <v>7</v>
      </c>
      <c r="H6" s="67">
        <v>8</v>
      </c>
    </row>
    <row r="7" spans="1:8" ht="41.25" customHeight="1" x14ac:dyDescent="0.25">
      <c r="A7" s="68" t="s">
        <v>121</v>
      </c>
      <c r="B7" s="69" t="s">
        <v>113</v>
      </c>
      <c r="C7" s="76" t="s">
        <v>124</v>
      </c>
      <c r="D7" s="77">
        <v>10</v>
      </c>
      <c r="E7" s="70" t="s">
        <v>122</v>
      </c>
      <c r="F7" s="70"/>
      <c r="G7" s="70"/>
      <c r="H7" s="70"/>
    </row>
    <row r="8" spans="1:8" ht="40.5" x14ac:dyDescent="0.3">
      <c r="A8" s="72">
        <v>2</v>
      </c>
      <c r="B8" s="73" t="s">
        <v>55</v>
      </c>
      <c r="C8" s="72" t="s">
        <v>125</v>
      </c>
      <c r="D8" s="72">
        <v>0.55000000000000004</v>
      </c>
      <c r="E8" s="71"/>
      <c r="F8" s="70" t="s">
        <v>122</v>
      </c>
      <c r="G8" s="71"/>
      <c r="H8" s="71"/>
    </row>
    <row r="9" spans="1:8" ht="15.75" x14ac:dyDescent="0.3">
      <c r="A9" s="72">
        <v>3</v>
      </c>
      <c r="B9" s="74" t="s">
        <v>58</v>
      </c>
      <c r="C9" s="72" t="s">
        <v>124</v>
      </c>
      <c r="D9" s="72">
        <v>10</v>
      </c>
      <c r="E9" s="71"/>
      <c r="F9" s="70" t="s">
        <v>122</v>
      </c>
      <c r="G9" s="71"/>
      <c r="H9" s="71"/>
    </row>
    <row r="10" spans="1:8" ht="15.75" x14ac:dyDescent="0.3">
      <c r="A10" s="68" t="s">
        <v>126</v>
      </c>
      <c r="B10" s="74" t="s">
        <v>31</v>
      </c>
      <c r="C10" s="72" t="s">
        <v>127</v>
      </c>
      <c r="D10" s="72">
        <v>2.5</v>
      </c>
      <c r="E10" s="71"/>
      <c r="F10" s="70" t="s">
        <v>122</v>
      </c>
      <c r="G10" s="71"/>
      <c r="H10" s="71"/>
    </row>
    <row r="11" spans="1:8" ht="31.5" x14ac:dyDescent="0.3">
      <c r="A11" s="72">
        <v>4</v>
      </c>
      <c r="B11" s="74" t="s">
        <v>43</v>
      </c>
      <c r="C11" s="72" t="s">
        <v>128</v>
      </c>
      <c r="D11" s="72">
        <v>10</v>
      </c>
      <c r="E11" s="71"/>
      <c r="F11" s="71"/>
      <c r="G11" s="70" t="s">
        <v>122</v>
      </c>
      <c r="H11" s="71"/>
    </row>
    <row r="12" spans="1:8" ht="31.5" x14ac:dyDescent="0.3">
      <c r="A12" s="72">
        <v>5</v>
      </c>
      <c r="B12" s="74" t="s">
        <v>75</v>
      </c>
      <c r="C12" s="72" t="s">
        <v>129</v>
      </c>
      <c r="D12" s="72">
        <v>386.4</v>
      </c>
      <c r="E12" s="71"/>
      <c r="F12" s="71"/>
      <c r="G12" s="70" t="s">
        <v>122</v>
      </c>
      <c r="H12" s="71"/>
    </row>
    <row r="13" spans="1:8" ht="15.75" x14ac:dyDescent="0.3">
      <c r="A13" s="68"/>
      <c r="B13" s="74" t="s">
        <v>67</v>
      </c>
      <c r="C13" s="72" t="s">
        <v>129</v>
      </c>
      <c r="D13" s="72">
        <v>20</v>
      </c>
      <c r="E13" s="71"/>
      <c r="F13" s="71"/>
      <c r="G13" s="70" t="s">
        <v>122</v>
      </c>
      <c r="H13" s="71"/>
    </row>
    <row r="14" spans="1:8" ht="15.75" x14ac:dyDescent="0.3">
      <c r="A14" s="72">
        <v>6</v>
      </c>
      <c r="B14" s="74" t="s">
        <v>70</v>
      </c>
      <c r="C14" s="72" t="s">
        <v>124</v>
      </c>
      <c r="D14" s="72">
        <v>10</v>
      </c>
      <c r="E14" s="71"/>
      <c r="F14" s="71"/>
      <c r="G14" s="70"/>
      <c r="H14" s="70" t="s">
        <v>122</v>
      </c>
    </row>
    <row r="15" spans="1:8" ht="63" x14ac:dyDescent="0.3">
      <c r="A15" s="72">
        <v>7</v>
      </c>
      <c r="B15" s="75" t="s">
        <v>41</v>
      </c>
      <c r="C15" s="72" t="s">
        <v>128</v>
      </c>
      <c r="D15" s="72">
        <v>1</v>
      </c>
      <c r="E15" s="71"/>
      <c r="F15" s="71"/>
      <c r="G15" s="71"/>
      <c r="H15" s="70" t="s">
        <v>122</v>
      </c>
    </row>
    <row r="17" spans="1:13" ht="15.75" x14ac:dyDescent="0.25">
      <c r="A17" s="95" t="s">
        <v>131</v>
      </c>
      <c r="B17" s="95"/>
      <c r="C17" s="95"/>
      <c r="D17" s="95"/>
      <c r="E17" s="95"/>
      <c r="F17" s="95"/>
      <c r="G17" s="95"/>
      <c r="H17" s="95"/>
      <c r="I17" s="78"/>
      <c r="J17" s="78"/>
      <c r="K17" s="78"/>
      <c r="L17" s="78"/>
      <c r="M17" s="78"/>
    </row>
  </sheetData>
  <mergeCells count="11">
    <mergeCell ref="A17:H17"/>
    <mergeCell ref="A1:H1"/>
    <mergeCell ref="A2:A5"/>
    <mergeCell ref="B2:B5"/>
    <mergeCell ref="C2:C5"/>
    <mergeCell ref="D2:D5"/>
    <mergeCell ref="E2:H3"/>
    <mergeCell ref="E4:E5"/>
    <mergeCell ref="F4:F5"/>
    <mergeCell ref="G4:G5"/>
    <mergeCell ref="H4:H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2022-07-15T14:17:20Z</dcterms:modified>
</cp:coreProperties>
</file>