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4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F67" i="1" l="1"/>
  <c r="F66" i="1"/>
  <c r="F65" i="1"/>
  <c r="F74" i="1"/>
  <c r="F18" i="1" l="1"/>
  <c r="F14" i="1"/>
  <c r="F68" i="1" l="1"/>
  <c r="F72" i="1" s="1"/>
  <c r="F59" i="1"/>
  <c r="F73" i="1" l="1"/>
  <c r="F69" i="1"/>
  <c r="F70" i="1"/>
  <c r="F64" i="1"/>
  <c r="F61" i="1"/>
  <c r="F62" i="1"/>
  <c r="F60" i="1"/>
  <c r="F23" i="1"/>
  <c r="F16" i="1"/>
  <c r="F15" i="1"/>
  <c r="F25" i="1"/>
  <c r="H73" i="1" l="1"/>
  <c r="M73" i="1" s="1"/>
  <c r="F76" i="1"/>
  <c r="L76" i="1" s="1"/>
  <c r="M76" i="1" s="1"/>
  <c r="H66" i="1"/>
  <c r="M66" i="1" s="1"/>
  <c r="H64" i="1"/>
  <c r="M64" i="1" s="1"/>
  <c r="H65" i="1"/>
  <c r="M65" i="1" s="1"/>
  <c r="L62" i="1"/>
  <c r="M62" i="1" s="1"/>
  <c r="L61" i="1"/>
  <c r="M61" i="1" s="1"/>
  <c r="J60" i="1"/>
  <c r="M60" i="1" s="1"/>
  <c r="F39" i="1"/>
  <c r="F41" i="1" s="1"/>
  <c r="L41" i="1" s="1"/>
  <c r="M41" i="1" s="1"/>
  <c r="F37" i="1"/>
  <c r="H37" i="1" s="1"/>
  <c r="M37" i="1" s="1"/>
  <c r="F31" i="1"/>
  <c r="F24" i="1"/>
  <c r="H24" i="1" s="1"/>
  <c r="M24" i="1" s="1"/>
  <c r="F21" i="1"/>
  <c r="H21" i="1" s="1"/>
  <c r="M21" i="1" s="1"/>
  <c r="F22" i="1"/>
  <c r="H22" i="1" s="1"/>
  <c r="M22" i="1" s="1"/>
  <c r="F20" i="1"/>
  <c r="H18" i="1"/>
  <c r="F19" i="1"/>
  <c r="H19" i="1" s="1"/>
  <c r="M19" i="1" s="1"/>
  <c r="F32" i="1" l="1"/>
  <c r="J32" i="1" s="1"/>
  <c r="M32" i="1" s="1"/>
  <c r="M18" i="1"/>
  <c r="H72" i="1"/>
  <c r="M72" i="1" s="1"/>
  <c r="H23" i="1"/>
  <c r="M23" i="1" s="1"/>
  <c r="F79" i="1"/>
  <c r="F78" i="1"/>
  <c r="H78" i="1" s="1"/>
  <c r="M78" i="1" s="1"/>
  <c r="F75" i="1"/>
  <c r="J75" i="1" s="1"/>
  <c r="M75" i="1" s="1"/>
  <c r="J69" i="1"/>
  <c r="M69" i="1" s="1"/>
  <c r="L70" i="1"/>
  <c r="F48" i="1"/>
  <c r="H48" i="1" s="1"/>
  <c r="M48" i="1" s="1"/>
  <c r="F45" i="1"/>
  <c r="H45" i="1" s="1"/>
  <c r="M45" i="1" s="1"/>
  <c r="F46" i="1"/>
  <c r="H46" i="1" s="1"/>
  <c r="M46" i="1" s="1"/>
  <c r="F47" i="1"/>
  <c r="H47" i="1" s="1"/>
  <c r="M47" i="1" s="1"/>
  <c r="F42" i="1"/>
  <c r="L42" i="1" s="1"/>
  <c r="M42" i="1" s="1"/>
  <c r="F40" i="1"/>
  <c r="J40" i="1" s="1"/>
  <c r="M40" i="1" s="1"/>
  <c r="F43" i="1"/>
  <c r="L43" i="1" s="1"/>
  <c r="M43" i="1" s="1"/>
  <c r="F35" i="1"/>
  <c r="J35" i="1" s="1"/>
  <c r="M35" i="1" s="1"/>
  <c r="F33" i="1"/>
  <c r="L33" i="1" s="1"/>
  <c r="M33" i="1" s="1"/>
  <c r="F30" i="1"/>
  <c r="H30" i="1" s="1"/>
  <c r="M30" i="1" s="1"/>
  <c r="F27" i="1"/>
  <c r="J27" i="1" s="1"/>
  <c r="M27" i="1" s="1"/>
  <c r="F29" i="1"/>
  <c r="H29" i="1" s="1"/>
  <c r="M29" i="1" s="1"/>
  <c r="L16" i="1"/>
  <c r="H20" i="1"/>
  <c r="M20" i="1" s="1"/>
  <c r="J15" i="1"/>
  <c r="M70" i="1" l="1"/>
  <c r="L80" i="1"/>
  <c r="H79" i="1"/>
  <c r="M79" i="1" s="1"/>
  <c r="M15" i="1"/>
  <c r="M16" i="1"/>
  <c r="H49" i="1" l="1"/>
  <c r="M50" i="1" s="1"/>
  <c r="L49" i="1"/>
  <c r="J49" i="1"/>
  <c r="M49" i="1" l="1"/>
  <c r="M51" i="1" s="1"/>
  <c r="M52" i="1" s="1"/>
  <c r="M53" i="1" l="1"/>
  <c r="J80" i="1"/>
  <c r="M83" i="1" l="1"/>
  <c r="J87" i="1"/>
  <c r="M54" i="1"/>
  <c r="M55" i="1" s="1"/>
  <c r="H80" i="1"/>
  <c r="M80" i="1" l="1"/>
  <c r="M81" i="1"/>
  <c r="K5" i="1"/>
  <c r="L87" i="1" l="1"/>
  <c r="M82" i="1" l="1"/>
  <c r="M84" i="1" s="1"/>
  <c r="M85" i="1" s="1"/>
  <c r="M86" i="1" s="1"/>
  <c r="M87" i="1" l="1"/>
  <c r="M88" i="1" l="1"/>
  <c r="M89" i="1" l="1"/>
  <c r="K4" i="1" s="1"/>
</calcChain>
</file>

<file path=xl/sharedStrings.xml><?xml version="1.0" encoding="utf-8"?>
<sst xmlns="http://schemas.openxmlformats.org/spreadsheetml/2006/main" count="181" uniqueCount="108">
  <si>
    <t>სამუშაოს დასახელება</t>
  </si>
  <si>
    <t>განზ. ერთ.</t>
  </si>
  <si>
    <t>ნორმა ერთ-ზე</t>
  </si>
  <si>
    <t>რაოდე-ნობა</t>
  </si>
  <si>
    <t>მასალები</t>
  </si>
  <si>
    <t>ჯამი</t>
  </si>
  <si>
    <t>სულ</t>
  </si>
  <si>
    <t>ხელფასი</t>
  </si>
  <si>
    <t>მანქ. მექ-ზმები</t>
  </si>
  <si>
    <t>№</t>
  </si>
  <si>
    <t>საფუძველი</t>
  </si>
  <si>
    <t>სახარჯთაღრიცხვო ღირებულება:</t>
  </si>
  <si>
    <t>(ლარი)</t>
  </si>
  <si>
    <t>ერთ. ფასი</t>
  </si>
  <si>
    <t>შრომის დანახარჯი</t>
  </si>
  <si>
    <t>კაც/სთ.</t>
  </si>
  <si>
    <t>მატერიალური რესურსები</t>
  </si>
  <si>
    <t>გეგმიური დაგროვება</t>
  </si>
  <si>
    <t>სხვა მასალები</t>
  </si>
  <si>
    <t>ლარი</t>
  </si>
  <si>
    <t>სხვა მანქანები</t>
  </si>
  <si>
    <t>-</t>
  </si>
  <si>
    <t>სულ თავი I</t>
  </si>
  <si>
    <t>მან/სთ.</t>
  </si>
  <si>
    <t>გრძ.მ</t>
  </si>
  <si>
    <t>ცალი</t>
  </si>
  <si>
    <t>სატრანსპორტო ხარჯები მასალაზე</t>
  </si>
  <si>
    <t>ზედნადები ხარჯები მონტაჟზე</t>
  </si>
  <si>
    <t>საბაზრო</t>
  </si>
  <si>
    <t>ტ.</t>
  </si>
  <si>
    <t>26 მ ტელესკოპური კოშკურა</t>
  </si>
  <si>
    <t>კგ</t>
  </si>
  <si>
    <t>მ³</t>
  </si>
  <si>
    <t>B-15 (M-200) ბეტონით ორმოების შევსება</t>
  </si>
  <si>
    <t>B-15 (M-200) ბეტონი</t>
  </si>
  <si>
    <t>სულ თავი II</t>
  </si>
  <si>
    <t>კომპ.</t>
  </si>
  <si>
    <t>СНиП IV.2.82.4 (33-124-1)</t>
  </si>
  <si>
    <t>შედუღების აგრეგატი გადასატანი ბენზინის ძრავაზე</t>
  </si>
  <si>
    <t>ჭანჭიკი ქანჩით M8</t>
  </si>
  <si>
    <t>დღგ</t>
  </si>
  <si>
    <t>დამიწების ღეროები ფოლადის კუთხოვანებით 40x40x4 მმ (2 ც. L=1,0 მ)</t>
  </si>
  <si>
    <t>გარე განათების ანძების დამიწების კონტურის მოწყობა</t>
  </si>
  <si>
    <t>თავი I. სამშენებლო სამუშაოები</t>
  </si>
  <si>
    <t>თავი II. ელ. სამონტაჟო სამუშაოები</t>
  </si>
  <si>
    <t>სულ თავი I-II</t>
  </si>
  <si>
    <t>საფუძველი: საპროექტო დოკუმენტაცია</t>
  </si>
  <si>
    <t>მათ შორის ხელფასი:</t>
  </si>
  <si>
    <t>თვითმზიდი სისტემისათვის სიპ ანკერული დამჭერები PA25</t>
  </si>
  <si>
    <t>სიპ სადენისათვის გასახვრეტი მომჭერები</t>
  </si>
  <si>
    <t>არმატურა Ø 14 მმ</t>
  </si>
  <si>
    <t>გლინულა (კატანკა) Ø 8 მმ</t>
  </si>
  <si>
    <t>1.1 (განათების ბოძები)</t>
  </si>
  <si>
    <t>СНиП IV.2.82.4 (9-17-5)</t>
  </si>
  <si>
    <t>ლითონის გარე განათების ანძის შეღებვა ანტიკოროზიული საღებავით ორ ფენად</t>
  </si>
  <si>
    <t>საღებავი ზეთოვანი, ანტიკოროზიული</t>
  </si>
  <si>
    <t>1 ცალი</t>
  </si>
  <si>
    <t>ანძების მონტაჟი საძირკველზე</t>
  </si>
  <si>
    <t>ავტოამწე საბურღი მოწყობილობით</t>
  </si>
  <si>
    <t>СНиП IV.2.82.4 (33-303-4)</t>
  </si>
  <si>
    <t>1 მ³</t>
  </si>
  <si>
    <t>1.3 (ბოძების დამიწების სამუშაოები)</t>
  </si>
  <si>
    <t>ექსკავატორი მუხლუხა სვლაზე ჩამჩით 0,25 მ³</t>
  </si>
  <si>
    <t>ფოლადის ზოლავანა 50x4 მმ</t>
  </si>
  <si>
    <t>ავტომობილი ბორტიანი 5 ტ-მდე</t>
  </si>
  <si>
    <t>СНиП IV.6.82 (8-409-2)</t>
  </si>
  <si>
    <t>სანათების მკვებავი კაბელის მონტაჟი</t>
  </si>
  <si>
    <t>100 მ.</t>
  </si>
  <si>
    <t>СНиП IV.6.82 (8-370-2)</t>
  </si>
  <si>
    <t>სანათების მოწყობა ბოძებზე</t>
  </si>
  <si>
    <t>2.1 (სადენი, სანათი, აქსესუარები)</t>
  </si>
  <si>
    <t>1-1-006</t>
  </si>
  <si>
    <t>თვითმზიდი სიპ ტიპის სადენის და აქსესუარების მონტაჟი</t>
  </si>
  <si>
    <t>შედუღები ელექტროდი Ø 4 მმ</t>
  </si>
  <si>
    <t>1000 მ</t>
  </si>
  <si>
    <t xml:space="preserve"> გრძ.მ</t>
  </si>
  <si>
    <t>სიპ ალუმინის სადენი 2x16 მმ² (k=1,02)</t>
  </si>
  <si>
    <t>მ.</t>
  </si>
  <si>
    <r>
      <rPr>
        <b/>
        <sz val="10"/>
        <color theme="1"/>
        <rFont val="Sylfaen"/>
        <family val="1"/>
        <charset val="204"/>
      </rPr>
      <t>A ტიპი</t>
    </r>
    <r>
      <rPr>
        <sz val="10"/>
        <color theme="1"/>
        <rFont val="Sylfaen"/>
        <family val="1"/>
        <charset val="204"/>
      </rPr>
      <t>-ს გარე განათების ლითინის ანძის დამზადება (იხ. ნახაზი)</t>
    </r>
  </si>
  <si>
    <t xml:space="preserve">ხ ა რ ჯ თ ა ღ რ ი ც ხ ვ ა </t>
  </si>
  <si>
    <t>ახალქალაქის მუნიციპალიტეტის 2022 წლის სოფლის მხარდაჭერის პროგრამის ფარგლებში გარე განათების მოწყობა</t>
  </si>
  <si>
    <t>შედგენილია: 2022 წლის I კვარტლის რესურსული ფასების დონეზე</t>
  </si>
  <si>
    <t>ლითონის მილი Ø 32x3 მმ</t>
  </si>
  <si>
    <t>2-1-010</t>
  </si>
  <si>
    <t>ლითონის მილი Ø 89x3 მმ</t>
  </si>
  <si>
    <t>2-1-035</t>
  </si>
  <si>
    <t>Ø 89 მმ ლითონის მილის სფერული დამხშობი</t>
  </si>
  <si>
    <t>1-1-012</t>
  </si>
  <si>
    <t>1-19-022</t>
  </si>
  <si>
    <t>12-1-1904</t>
  </si>
  <si>
    <t>3-2-037</t>
  </si>
  <si>
    <t>12-1-1912</t>
  </si>
  <si>
    <t>3-1-353</t>
  </si>
  <si>
    <t>12-1-0701</t>
  </si>
  <si>
    <t>12-1-0916</t>
  </si>
  <si>
    <t>1-4-055</t>
  </si>
  <si>
    <t>1-6-068</t>
  </si>
  <si>
    <t>1-9-024</t>
  </si>
  <si>
    <t>ზედნადები ხარჯები</t>
  </si>
  <si>
    <t>12-1-286</t>
  </si>
  <si>
    <t>7-2-085</t>
  </si>
  <si>
    <t>7-3-148</t>
  </si>
  <si>
    <t>NYM 2x1,5 მმ² სადენი</t>
  </si>
  <si>
    <t>LED სანათების მონტაჟი 50 W; 4200-6500 K; ≥4500 lm; 85-265 V; 50/60 Hz</t>
  </si>
  <si>
    <t>СНиП IV.2.82.4 (33-253-1)''</t>
  </si>
  <si>
    <t>СНиП IV.2.82.4 (33-251-6)''</t>
  </si>
  <si>
    <t>ГЭСН                (33-04-017-01); (33-04-017-03)''</t>
  </si>
  <si>
    <t>სოფ. ჩუნჩხა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</si>
</sst>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color rgb="FFFF0000"/>
      <name val="Sylfaen"/>
      <family val="1"/>
      <charset val="204"/>
    </font>
    <font>
      <b/>
      <sz val="10"/>
      <color theme="1"/>
      <name val="Sylfaen"/>
      <family val="1"/>
      <charset val="204"/>
    </font>
    <font>
      <i/>
      <u/>
      <sz val="10"/>
      <color theme="1"/>
      <name val="Sylfaen"/>
      <family val="1"/>
      <charset val="204"/>
    </font>
    <font>
      <i/>
      <sz val="10"/>
      <color theme="1"/>
      <name val="Sylfaen"/>
      <family val="1"/>
      <charset val="204"/>
    </font>
    <font>
      <b/>
      <i/>
      <sz val="10"/>
      <color theme="1"/>
      <name val="Sylfaen"/>
      <family val="1"/>
      <charset val="204"/>
    </font>
    <font>
      <u/>
      <sz val="10"/>
      <color theme="1"/>
      <name val="Sylfaen"/>
      <family val="1"/>
      <charset val="204"/>
    </font>
    <font>
      <sz val="10"/>
      <color theme="1"/>
      <name val="Arial"/>
      <family val="2"/>
      <charset val="204"/>
    </font>
    <font>
      <b/>
      <sz val="10"/>
      <name val="Sylfaen"/>
      <family val="1"/>
      <charset val="204"/>
    </font>
    <font>
      <sz val="9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9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topLeftCell="A73" zoomScaleNormal="100" zoomScaleSheetLayoutView="100" workbookViewId="0">
      <selection activeCell="F25" sqref="F25:F26"/>
    </sheetView>
  </sheetViews>
  <sheetFormatPr defaultColWidth="8.85546875" defaultRowHeight="15.75" x14ac:dyDescent="0.25"/>
  <cols>
    <col min="1" max="1" width="3.7109375" style="50" customWidth="1"/>
    <col min="2" max="2" width="13.85546875" style="16" customWidth="1"/>
    <col min="3" max="3" width="45.7109375" style="14" bestFit="1" customWidth="1"/>
    <col min="4" max="7" width="8.7109375" style="14" customWidth="1"/>
    <col min="8" max="8" width="10.7109375" style="14" customWidth="1"/>
    <col min="9" max="9" width="8.7109375" style="14" customWidth="1"/>
    <col min="10" max="10" width="9.7109375" style="14" customWidth="1"/>
    <col min="11" max="11" width="8.7109375" style="14" customWidth="1"/>
    <col min="12" max="12" width="10.28515625" style="14" customWidth="1"/>
    <col min="13" max="18" width="12.7109375" style="14" customWidth="1"/>
    <col min="19" max="16384" width="8.85546875" style="14"/>
  </cols>
  <sheetData>
    <row r="1" spans="1:13" x14ac:dyDescent="0.25">
      <c r="A1" s="83" t="s">
        <v>79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9.899999999999999" customHeight="1" x14ac:dyDescent="0.25">
      <c r="A2" s="89" t="s">
        <v>80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9.899999999999999" customHeight="1" x14ac:dyDescent="0.25">
      <c r="A3" s="103" t="s">
        <v>107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9.899999999999999" customHeight="1" x14ac:dyDescent="0.25">
      <c r="A4" s="14"/>
      <c r="B4" s="104" t="s">
        <v>46</v>
      </c>
      <c r="C4" s="104"/>
      <c r="G4" s="105" t="s">
        <v>11</v>
      </c>
      <c r="H4" s="105"/>
      <c r="I4" s="105"/>
      <c r="J4" s="105"/>
      <c r="K4" s="106">
        <f>M89</f>
        <v>0</v>
      </c>
      <c r="L4" s="106"/>
      <c r="M4" s="15" t="s">
        <v>12</v>
      </c>
    </row>
    <row r="5" spans="1:13" ht="19.899999999999999" customHeight="1" x14ac:dyDescent="0.25">
      <c r="A5" s="14"/>
      <c r="B5" s="104" t="s">
        <v>81</v>
      </c>
      <c r="C5" s="104"/>
      <c r="D5" s="104"/>
      <c r="E5" s="104"/>
      <c r="G5" s="105" t="s">
        <v>47</v>
      </c>
      <c r="H5" s="105"/>
      <c r="I5" s="105"/>
      <c r="J5" s="105"/>
      <c r="K5" s="107">
        <f>J87</f>
        <v>0</v>
      </c>
      <c r="L5" s="107"/>
      <c r="M5" s="15" t="s">
        <v>12</v>
      </c>
    </row>
    <row r="6" spans="1:13" x14ac:dyDescent="0.25">
      <c r="A6" s="14"/>
      <c r="J6" s="17"/>
    </row>
    <row r="7" spans="1:13" ht="19.899999999999999" customHeight="1" x14ac:dyDescent="0.25">
      <c r="A7" s="85" t="s">
        <v>9</v>
      </c>
      <c r="B7" s="86" t="s">
        <v>10</v>
      </c>
      <c r="C7" s="84" t="s">
        <v>0</v>
      </c>
      <c r="D7" s="88" t="s">
        <v>1</v>
      </c>
      <c r="E7" s="88" t="s">
        <v>2</v>
      </c>
      <c r="F7" s="88" t="s">
        <v>3</v>
      </c>
      <c r="G7" s="84" t="s">
        <v>4</v>
      </c>
      <c r="H7" s="84"/>
      <c r="I7" s="84" t="s">
        <v>7</v>
      </c>
      <c r="J7" s="84"/>
      <c r="K7" s="84" t="s">
        <v>8</v>
      </c>
      <c r="L7" s="84"/>
      <c r="M7" s="84" t="s">
        <v>6</v>
      </c>
    </row>
    <row r="8" spans="1:13" ht="34.9" customHeight="1" x14ac:dyDescent="0.25">
      <c r="A8" s="85"/>
      <c r="B8" s="87"/>
      <c r="C8" s="84"/>
      <c r="D8" s="88"/>
      <c r="E8" s="88"/>
      <c r="F8" s="88"/>
      <c r="G8" s="18" t="s">
        <v>13</v>
      </c>
      <c r="H8" s="9" t="s">
        <v>5</v>
      </c>
      <c r="I8" s="18" t="s">
        <v>13</v>
      </c>
      <c r="J8" s="9" t="s">
        <v>5</v>
      </c>
      <c r="K8" s="18" t="s">
        <v>13</v>
      </c>
      <c r="L8" s="9" t="s">
        <v>5</v>
      </c>
      <c r="M8" s="84"/>
    </row>
    <row r="9" spans="1:13" x14ac:dyDescent="0.25">
      <c r="A9" s="12">
        <v>1</v>
      </c>
      <c r="B9" s="1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 ht="19.899999999999999" customHeight="1" x14ac:dyDescent="0.25">
      <c r="A10" s="90" t="s">
        <v>43</v>
      </c>
      <c r="B10" s="91"/>
      <c r="C10" s="91"/>
      <c r="D10" s="92"/>
      <c r="E10" s="93" t="s">
        <v>21</v>
      </c>
      <c r="F10" s="94"/>
      <c r="G10" s="94"/>
      <c r="H10" s="94"/>
      <c r="I10" s="94"/>
      <c r="J10" s="94"/>
      <c r="K10" s="94"/>
      <c r="L10" s="94"/>
      <c r="M10" s="95"/>
    </row>
    <row r="11" spans="1:13" ht="19.899999999999999" customHeight="1" x14ac:dyDescent="0.25">
      <c r="A11" s="96" t="s">
        <v>52</v>
      </c>
      <c r="B11" s="97"/>
      <c r="C11" s="98"/>
      <c r="D11" s="99"/>
      <c r="E11" s="100"/>
      <c r="F11" s="101"/>
      <c r="G11" s="101"/>
      <c r="H11" s="101"/>
      <c r="I11" s="101"/>
      <c r="J11" s="101"/>
      <c r="K11" s="101"/>
      <c r="L11" s="101"/>
      <c r="M11" s="102"/>
    </row>
    <row r="12" spans="1:13" ht="27.6" customHeight="1" x14ac:dyDescent="0.25">
      <c r="A12" s="77">
        <v>1</v>
      </c>
      <c r="B12" s="72" t="s">
        <v>53</v>
      </c>
      <c r="C12" s="31" t="s">
        <v>78</v>
      </c>
      <c r="D12" s="73" t="s">
        <v>25</v>
      </c>
      <c r="E12" s="68"/>
      <c r="F12" s="75">
        <v>14</v>
      </c>
      <c r="G12" s="68"/>
      <c r="H12" s="68"/>
      <c r="I12" s="68"/>
      <c r="J12" s="68"/>
      <c r="K12" s="68"/>
      <c r="L12" s="68"/>
      <c r="M12" s="68"/>
    </row>
    <row r="13" spans="1:13" x14ac:dyDescent="0.25">
      <c r="A13" s="78"/>
      <c r="B13" s="72"/>
      <c r="C13" s="52"/>
      <c r="D13" s="74"/>
      <c r="E13" s="69"/>
      <c r="F13" s="76"/>
      <c r="G13" s="69"/>
      <c r="H13" s="69"/>
      <c r="I13" s="69"/>
      <c r="J13" s="69"/>
      <c r="K13" s="69"/>
      <c r="L13" s="69"/>
      <c r="M13" s="69"/>
    </row>
    <row r="14" spans="1:13" x14ac:dyDescent="0.25">
      <c r="A14" s="20"/>
      <c r="B14" s="8"/>
      <c r="C14" s="21"/>
      <c r="D14" s="51" t="s">
        <v>29</v>
      </c>
      <c r="E14" s="22"/>
      <c r="F14" s="23">
        <f>F12*0.055</f>
        <v>0.77</v>
      </c>
      <c r="G14" s="20"/>
      <c r="H14" s="20"/>
      <c r="I14" s="20"/>
      <c r="J14" s="20"/>
      <c r="K14" s="20"/>
      <c r="L14" s="20"/>
      <c r="M14" s="20"/>
    </row>
    <row r="15" spans="1:13" s="1" customFormat="1" x14ac:dyDescent="0.25">
      <c r="A15" s="56"/>
      <c r="B15" s="24"/>
      <c r="C15" s="25" t="s">
        <v>14</v>
      </c>
      <c r="D15" s="12" t="s">
        <v>15</v>
      </c>
      <c r="E15" s="26">
        <v>34.9</v>
      </c>
      <c r="F15" s="26">
        <f>E15*F14</f>
        <v>26.873000000000001</v>
      </c>
      <c r="G15" s="12"/>
      <c r="H15" s="12"/>
      <c r="I15" s="26">
        <v>0</v>
      </c>
      <c r="J15" s="26">
        <f>F15*I15</f>
        <v>0</v>
      </c>
      <c r="K15" s="12"/>
      <c r="L15" s="12"/>
      <c r="M15" s="26">
        <f>H15+J15+L15</f>
        <v>0</v>
      </c>
    </row>
    <row r="16" spans="1:13" x14ac:dyDescent="0.25">
      <c r="A16" s="56"/>
      <c r="B16" s="24"/>
      <c r="C16" s="25" t="s">
        <v>20</v>
      </c>
      <c r="D16" s="12" t="s">
        <v>19</v>
      </c>
      <c r="E16" s="12">
        <v>4.07</v>
      </c>
      <c r="F16" s="26">
        <f>E16*F14</f>
        <v>3.1339000000000001</v>
      </c>
      <c r="G16" s="12"/>
      <c r="H16" s="12"/>
      <c r="I16" s="12"/>
      <c r="J16" s="26"/>
      <c r="K16" s="26">
        <v>0</v>
      </c>
      <c r="L16" s="26">
        <f>F16*K16</f>
        <v>0</v>
      </c>
      <c r="M16" s="26">
        <f>H16+J16+L16</f>
        <v>0</v>
      </c>
    </row>
    <row r="17" spans="1:13" x14ac:dyDescent="0.25">
      <c r="A17" s="27"/>
      <c r="B17" s="24"/>
      <c r="C17" s="28" t="s">
        <v>16</v>
      </c>
      <c r="D17" s="27"/>
      <c r="E17" s="27"/>
      <c r="F17" s="29"/>
      <c r="G17" s="27"/>
      <c r="H17" s="27"/>
      <c r="I17" s="27"/>
      <c r="J17" s="29"/>
      <c r="K17" s="27"/>
      <c r="L17" s="27"/>
      <c r="M17" s="29"/>
    </row>
    <row r="18" spans="1:13" s="1" customFormat="1" x14ac:dyDescent="0.25">
      <c r="A18" s="56"/>
      <c r="B18" s="24" t="s">
        <v>83</v>
      </c>
      <c r="C18" s="25" t="s">
        <v>82</v>
      </c>
      <c r="D18" s="12" t="s">
        <v>24</v>
      </c>
      <c r="E18" s="26">
        <v>1.5</v>
      </c>
      <c r="F18" s="26">
        <f>F12*E18</f>
        <v>21</v>
      </c>
      <c r="G18" s="12">
        <v>0</v>
      </c>
      <c r="H18" s="26">
        <f t="shared" ref="H18:H24" si="0">F18*G18</f>
        <v>0</v>
      </c>
      <c r="I18" s="12"/>
      <c r="J18" s="26"/>
      <c r="K18" s="12"/>
      <c r="L18" s="12"/>
      <c r="M18" s="26">
        <f t="shared" ref="M18:M24" si="1">H18+J18+L18</f>
        <v>0</v>
      </c>
    </row>
    <row r="19" spans="1:13" s="1" customFormat="1" x14ac:dyDescent="0.25">
      <c r="A19" s="56"/>
      <c r="B19" s="24" t="s">
        <v>85</v>
      </c>
      <c r="C19" s="25" t="s">
        <v>84</v>
      </c>
      <c r="D19" s="12" t="s">
        <v>24</v>
      </c>
      <c r="E19" s="26">
        <v>8</v>
      </c>
      <c r="F19" s="26">
        <f>F12*E19</f>
        <v>112</v>
      </c>
      <c r="G19" s="26">
        <v>0</v>
      </c>
      <c r="H19" s="26">
        <f t="shared" si="0"/>
        <v>0</v>
      </c>
      <c r="I19" s="12"/>
      <c r="J19" s="26"/>
      <c r="K19" s="12"/>
      <c r="L19" s="12"/>
      <c r="M19" s="26">
        <f t="shared" si="1"/>
        <v>0</v>
      </c>
    </row>
    <row r="20" spans="1:13" s="1" customFormat="1" x14ac:dyDescent="0.25">
      <c r="A20" s="56"/>
      <c r="B20" s="11" t="s">
        <v>28</v>
      </c>
      <c r="C20" s="25" t="s">
        <v>86</v>
      </c>
      <c r="D20" s="12" t="s">
        <v>25</v>
      </c>
      <c r="E20" s="26">
        <v>1</v>
      </c>
      <c r="F20" s="26">
        <f>F12*E20</f>
        <v>14</v>
      </c>
      <c r="G20" s="26">
        <v>0</v>
      </c>
      <c r="H20" s="26">
        <f t="shared" si="0"/>
        <v>0</v>
      </c>
      <c r="I20" s="12"/>
      <c r="J20" s="26"/>
      <c r="K20" s="12"/>
      <c r="L20" s="12"/>
      <c r="M20" s="26">
        <f t="shared" si="1"/>
        <v>0</v>
      </c>
    </row>
    <row r="21" spans="1:13" s="1" customFormat="1" x14ac:dyDescent="0.25">
      <c r="A21" s="56"/>
      <c r="B21" s="24" t="s">
        <v>71</v>
      </c>
      <c r="C21" s="25" t="s">
        <v>51</v>
      </c>
      <c r="D21" s="12" t="s">
        <v>24</v>
      </c>
      <c r="E21" s="26">
        <v>0.24</v>
      </c>
      <c r="F21" s="26">
        <f>F12*E21</f>
        <v>3.36</v>
      </c>
      <c r="G21" s="26">
        <v>0</v>
      </c>
      <c r="H21" s="26">
        <f t="shared" si="0"/>
        <v>0</v>
      </c>
      <c r="I21" s="12"/>
      <c r="J21" s="26"/>
      <c r="K21" s="12"/>
      <c r="L21" s="12"/>
      <c r="M21" s="26">
        <f t="shared" si="1"/>
        <v>0</v>
      </c>
    </row>
    <row r="22" spans="1:13" s="1" customFormat="1" x14ac:dyDescent="0.25">
      <c r="A22" s="56"/>
      <c r="B22" s="24" t="s">
        <v>87</v>
      </c>
      <c r="C22" s="25" t="s">
        <v>50</v>
      </c>
      <c r="D22" s="12" t="s">
        <v>24</v>
      </c>
      <c r="E22" s="26">
        <v>0.7</v>
      </c>
      <c r="F22" s="26">
        <f>F12*E22</f>
        <v>9.7999999999999989</v>
      </c>
      <c r="G22" s="12">
        <v>0</v>
      </c>
      <c r="H22" s="26">
        <f t="shared" si="0"/>
        <v>0</v>
      </c>
      <c r="I22" s="12"/>
      <c r="J22" s="26"/>
      <c r="K22" s="12"/>
      <c r="L22" s="12"/>
      <c r="M22" s="26">
        <f t="shared" si="1"/>
        <v>0</v>
      </c>
    </row>
    <row r="23" spans="1:13" s="1" customFormat="1" x14ac:dyDescent="0.25">
      <c r="A23" s="56"/>
      <c r="B23" s="24" t="s">
        <v>88</v>
      </c>
      <c r="C23" s="25" t="s">
        <v>73</v>
      </c>
      <c r="D23" s="12" t="s">
        <v>31</v>
      </c>
      <c r="E23" s="26">
        <v>15.2</v>
      </c>
      <c r="F23" s="26">
        <f>F14*E23</f>
        <v>11.703999999999999</v>
      </c>
      <c r="G23" s="26">
        <v>0</v>
      </c>
      <c r="H23" s="26">
        <f t="shared" si="0"/>
        <v>0</v>
      </c>
      <c r="I23" s="12"/>
      <c r="J23" s="26"/>
      <c r="K23" s="12"/>
      <c r="L23" s="12"/>
      <c r="M23" s="26">
        <f t="shared" si="1"/>
        <v>0</v>
      </c>
    </row>
    <row r="24" spans="1:13" x14ac:dyDescent="0.25">
      <c r="A24" s="56"/>
      <c r="B24" s="24"/>
      <c r="C24" s="25" t="s">
        <v>18</v>
      </c>
      <c r="D24" s="12" t="s">
        <v>19</v>
      </c>
      <c r="E24" s="12">
        <v>2.78</v>
      </c>
      <c r="F24" s="26">
        <f>F12*E24</f>
        <v>38.919999999999995</v>
      </c>
      <c r="G24" s="26">
        <v>0</v>
      </c>
      <c r="H24" s="26">
        <f t="shared" si="0"/>
        <v>0</v>
      </c>
      <c r="I24" s="12"/>
      <c r="J24" s="26"/>
      <c r="K24" s="12"/>
      <c r="L24" s="12"/>
      <c r="M24" s="26">
        <f t="shared" si="1"/>
        <v>0</v>
      </c>
    </row>
    <row r="25" spans="1:13" ht="31.5" x14ac:dyDescent="0.25">
      <c r="A25" s="77">
        <v>2</v>
      </c>
      <c r="B25" s="79" t="s">
        <v>104</v>
      </c>
      <c r="C25" s="31" t="s">
        <v>54</v>
      </c>
      <c r="D25" s="73" t="s">
        <v>29</v>
      </c>
      <c r="E25" s="68"/>
      <c r="F25" s="70">
        <f>F14</f>
        <v>0.77</v>
      </c>
      <c r="G25" s="68"/>
      <c r="H25" s="68"/>
      <c r="I25" s="68"/>
      <c r="J25" s="68"/>
      <c r="K25" s="68"/>
      <c r="L25" s="68"/>
      <c r="M25" s="68"/>
    </row>
    <row r="26" spans="1:13" x14ac:dyDescent="0.25">
      <c r="A26" s="78"/>
      <c r="B26" s="80"/>
      <c r="C26" s="52"/>
      <c r="D26" s="74"/>
      <c r="E26" s="69"/>
      <c r="F26" s="71"/>
      <c r="G26" s="69"/>
      <c r="H26" s="69"/>
      <c r="I26" s="69"/>
      <c r="J26" s="69"/>
      <c r="K26" s="69"/>
      <c r="L26" s="69"/>
      <c r="M26" s="69"/>
    </row>
    <row r="27" spans="1:13" s="1" customFormat="1" x14ac:dyDescent="0.25">
      <c r="A27" s="56"/>
      <c r="B27" s="24"/>
      <c r="C27" s="21" t="s">
        <v>14</v>
      </c>
      <c r="D27" s="12" t="s">
        <v>15</v>
      </c>
      <c r="E27" s="26">
        <v>2.56</v>
      </c>
      <c r="F27" s="26">
        <f>F25*E27</f>
        <v>1.9712000000000001</v>
      </c>
      <c r="G27" s="12"/>
      <c r="H27" s="12"/>
      <c r="I27" s="26">
        <v>0</v>
      </c>
      <c r="J27" s="26">
        <f>F27*I27</f>
        <v>0</v>
      </c>
      <c r="K27" s="12"/>
      <c r="L27" s="12"/>
      <c r="M27" s="26">
        <f>H27+J27+L27</f>
        <v>0</v>
      </c>
    </row>
    <row r="28" spans="1:13" x14ac:dyDescent="0.25">
      <c r="A28" s="27"/>
      <c r="B28" s="24"/>
      <c r="C28" s="28" t="s">
        <v>16</v>
      </c>
      <c r="D28" s="27"/>
      <c r="E28" s="27"/>
      <c r="F28" s="29"/>
      <c r="G28" s="27"/>
      <c r="H28" s="27"/>
      <c r="I28" s="27"/>
      <c r="J28" s="29"/>
      <c r="K28" s="27"/>
      <c r="L28" s="27"/>
      <c r="M28" s="29"/>
    </row>
    <row r="29" spans="1:13" s="1" customFormat="1" x14ac:dyDescent="0.25">
      <c r="A29" s="56"/>
      <c r="B29" s="24" t="s">
        <v>90</v>
      </c>
      <c r="C29" s="25" t="s">
        <v>55</v>
      </c>
      <c r="D29" s="12" t="s">
        <v>31</v>
      </c>
      <c r="E29" s="26">
        <v>2.23</v>
      </c>
      <c r="F29" s="26">
        <f>F25*E29</f>
        <v>1.7171000000000001</v>
      </c>
      <c r="G29" s="26">
        <v>0</v>
      </c>
      <c r="H29" s="26">
        <f>F29*G29</f>
        <v>0</v>
      </c>
      <c r="I29" s="12"/>
      <c r="J29" s="26"/>
      <c r="K29" s="12"/>
      <c r="L29" s="12"/>
      <c r="M29" s="26">
        <f>H29+J29+L29</f>
        <v>0</v>
      </c>
    </row>
    <row r="30" spans="1:13" x14ac:dyDescent="0.25">
      <c r="A30" s="56"/>
      <c r="B30" s="13"/>
      <c r="C30" s="33" t="s">
        <v>18</v>
      </c>
      <c r="D30" s="12" t="s">
        <v>19</v>
      </c>
      <c r="E30" s="12">
        <v>0.13</v>
      </c>
      <c r="F30" s="26">
        <f>F25*E30</f>
        <v>0.10010000000000001</v>
      </c>
      <c r="G30" s="26">
        <v>0</v>
      </c>
      <c r="H30" s="26">
        <f>F30*G30</f>
        <v>0</v>
      </c>
      <c r="I30" s="12"/>
      <c r="J30" s="26"/>
      <c r="K30" s="12"/>
      <c r="L30" s="12"/>
      <c r="M30" s="26">
        <f>H30+J30+L30</f>
        <v>0</v>
      </c>
    </row>
    <row r="31" spans="1:13" ht="27.6" customHeight="1" x14ac:dyDescent="0.25">
      <c r="A31" s="64">
        <v>3</v>
      </c>
      <c r="B31" s="65" t="s">
        <v>105</v>
      </c>
      <c r="C31" s="31" t="s">
        <v>57</v>
      </c>
      <c r="D31" s="62" t="s">
        <v>25</v>
      </c>
      <c r="E31" s="60"/>
      <c r="F31" s="61">
        <f>F12</f>
        <v>14</v>
      </c>
      <c r="G31" s="60"/>
      <c r="H31" s="60"/>
      <c r="I31" s="60"/>
      <c r="J31" s="60"/>
      <c r="K31" s="60"/>
      <c r="L31" s="60"/>
      <c r="M31" s="60"/>
    </row>
    <row r="32" spans="1:13" s="1" customFormat="1" x14ac:dyDescent="0.25">
      <c r="A32" s="56"/>
      <c r="B32" s="13"/>
      <c r="C32" s="33" t="s">
        <v>14</v>
      </c>
      <c r="D32" s="55" t="s">
        <v>15</v>
      </c>
      <c r="E32" s="55">
        <v>2.52</v>
      </c>
      <c r="F32" s="26">
        <f>E32*F31</f>
        <v>35.28</v>
      </c>
      <c r="G32" s="55"/>
      <c r="H32" s="55"/>
      <c r="I32" s="26">
        <v>0</v>
      </c>
      <c r="J32" s="26">
        <f>F32*I32</f>
        <v>0</v>
      </c>
      <c r="K32" s="55"/>
      <c r="L32" s="55"/>
      <c r="M32" s="26">
        <f>H32+J32+L32</f>
        <v>0</v>
      </c>
    </row>
    <row r="33" spans="1:13" s="1" customFormat="1" x14ac:dyDescent="0.25">
      <c r="A33" s="56"/>
      <c r="B33" s="13" t="s">
        <v>91</v>
      </c>
      <c r="C33" s="33" t="s">
        <v>58</v>
      </c>
      <c r="D33" s="55" t="s">
        <v>23</v>
      </c>
      <c r="E33" s="26">
        <v>1.2</v>
      </c>
      <c r="F33" s="26">
        <f>E33*F31</f>
        <v>16.8</v>
      </c>
      <c r="G33" s="55"/>
      <c r="H33" s="55"/>
      <c r="I33" s="55"/>
      <c r="J33" s="32"/>
      <c r="K33" s="55">
        <v>0</v>
      </c>
      <c r="L33" s="26">
        <f>F33*K33</f>
        <v>0</v>
      </c>
      <c r="M33" s="26">
        <f>H33+J33+L33</f>
        <v>0</v>
      </c>
    </row>
    <row r="34" spans="1:13" ht="27.6" customHeight="1" x14ac:dyDescent="0.25">
      <c r="A34" s="64">
        <v>4</v>
      </c>
      <c r="B34" s="7" t="s">
        <v>59</v>
      </c>
      <c r="C34" s="31" t="s">
        <v>33</v>
      </c>
      <c r="D34" s="60" t="s">
        <v>60</v>
      </c>
      <c r="E34" s="60"/>
      <c r="F34" s="66">
        <f>F12*0.25</f>
        <v>3.5</v>
      </c>
      <c r="G34" s="60"/>
      <c r="H34" s="60"/>
      <c r="I34" s="60"/>
      <c r="J34" s="60"/>
      <c r="K34" s="60"/>
      <c r="L34" s="60"/>
      <c r="M34" s="60"/>
    </row>
    <row r="35" spans="1:13" s="1" customFormat="1" x14ac:dyDescent="0.25">
      <c r="A35" s="56"/>
      <c r="B35" s="24"/>
      <c r="C35" s="21" t="s">
        <v>14</v>
      </c>
      <c r="D35" s="12" t="s">
        <v>15</v>
      </c>
      <c r="E35" s="12">
        <v>1.96</v>
      </c>
      <c r="F35" s="26">
        <f>E35*F34</f>
        <v>6.8599999999999994</v>
      </c>
      <c r="G35" s="12"/>
      <c r="H35" s="12"/>
      <c r="I35" s="26">
        <v>0</v>
      </c>
      <c r="J35" s="26">
        <f>F35*I35</f>
        <v>0</v>
      </c>
      <c r="K35" s="12"/>
      <c r="L35" s="12"/>
      <c r="M35" s="26">
        <f>H35+J35+L35</f>
        <v>0</v>
      </c>
    </row>
    <row r="36" spans="1:13" x14ac:dyDescent="0.25">
      <c r="A36" s="27"/>
      <c r="B36" s="24"/>
      <c r="C36" s="28" t="s">
        <v>16</v>
      </c>
      <c r="D36" s="27"/>
      <c r="E36" s="27"/>
      <c r="F36" s="29"/>
      <c r="G36" s="27"/>
      <c r="H36" s="27"/>
      <c r="I36" s="27"/>
      <c r="J36" s="29"/>
      <c r="K36" s="27"/>
      <c r="L36" s="27"/>
      <c r="M36" s="29"/>
    </row>
    <row r="37" spans="1:13" s="1" customFormat="1" x14ac:dyDescent="0.25">
      <c r="A37" s="56"/>
      <c r="B37" s="13" t="s">
        <v>92</v>
      </c>
      <c r="C37" s="25" t="s">
        <v>34</v>
      </c>
      <c r="D37" s="12" t="s">
        <v>32</v>
      </c>
      <c r="E37" s="30">
        <v>1.0149999999999999</v>
      </c>
      <c r="F37" s="26">
        <f>E37*F34</f>
        <v>3.5524999999999998</v>
      </c>
      <c r="G37" s="26">
        <v>0</v>
      </c>
      <c r="H37" s="26">
        <f>F37*G37</f>
        <v>0</v>
      </c>
      <c r="I37" s="12"/>
      <c r="J37" s="26"/>
      <c r="K37" s="12"/>
      <c r="L37" s="12"/>
      <c r="M37" s="26">
        <f>H37+J37+L37</f>
        <v>0</v>
      </c>
    </row>
    <row r="38" spans="1:13" ht="19.899999999999999" customHeight="1" x14ac:dyDescent="0.25">
      <c r="A38" s="96" t="s">
        <v>61</v>
      </c>
      <c r="B38" s="97"/>
      <c r="C38" s="98"/>
      <c r="D38" s="99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31.5" x14ac:dyDescent="0.25">
      <c r="A39" s="64">
        <v>5</v>
      </c>
      <c r="B39" s="65" t="s">
        <v>37</v>
      </c>
      <c r="C39" s="31" t="s">
        <v>42</v>
      </c>
      <c r="D39" s="60" t="s">
        <v>36</v>
      </c>
      <c r="E39" s="60"/>
      <c r="F39" s="61">
        <f>F12</f>
        <v>14</v>
      </c>
      <c r="G39" s="60"/>
      <c r="H39" s="60"/>
      <c r="I39" s="60"/>
      <c r="J39" s="60"/>
      <c r="K39" s="60"/>
      <c r="L39" s="60"/>
      <c r="M39" s="60"/>
    </row>
    <row r="40" spans="1:13" s="1" customFormat="1" x14ac:dyDescent="0.25">
      <c r="A40" s="56"/>
      <c r="B40" s="24"/>
      <c r="C40" s="21" t="s">
        <v>14</v>
      </c>
      <c r="D40" s="12" t="s">
        <v>15</v>
      </c>
      <c r="E40" s="12">
        <v>1.76</v>
      </c>
      <c r="F40" s="26">
        <f>E40*F39</f>
        <v>24.64</v>
      </c>
      <c r="G40" s="12"/>
      <c r="H40" s="12"/>
      <c r="I40" s="26">
        <v>0</v>
      </c>
      <c r="J40" s="26">
        <f>F40*I40</f>
        <v>0</v>
      </c>
      <c r="K40" s="12"/>
      <c r="L40" s="12"/>
      <c r="M40" s="26">
        <f>H40+J40+L40</f>
        <v>0</v>
      </c>
    </row>
    <row r="41" spans="1:13" s="1" customFormat="1" ht="31.5" x14ac:dyDescent="0.25">
      <c r="A41" s="56"/>
      <c r="B41" s="24" t="s">
        <v>93</v>
      </c>
      <c r="C41" s="25" t="s">
        <v>38</v>
      </c>
      <c r="D41" s="12" t="s">
        <v>23</v>
      </c>
      <c r="E41" s="12">
        <v>0.25</v>
      </c>
      <c r="F41" s="26">
        <f>E41*F39</f>
        <v>3.5</v>
      </c>
      <c r="G41" s="12"/>
      <c r="H41" s="12"/>
      <c r="I41" s="12"/>
      <c r="J41" s="32"/>
      <c r="K41" s="12">
        <v>0</v>
      </c>
      <c r="L41" s="26">
        <f>F41*K41</f>
        <v>0</v>
      </c>
      <c r="M41" s="26">
        <f>H41+J41+L41</f>
        <v>0</v>
      </c>
    </row>
    <row r="42" spans="1:13" s="1" customFormat="1" x14ac:dyDescent="0.25">
      <c r="A42" s="56"/>
      <c r="B42" s="24" t="s">
        <v>94</v>
      </c>
      <c r="C42" s="25" t="s">
        <v>62</v>
      </c>
      <c r="D42" s="12" t="s">
        <v>23</v>
      </c>
      <c r="E42" s="12">
        <v>0.09</v>
      </c>
      <c r="F42" s="26">
        <f>E42*F39</f>
        <v>1.26</v>
      </c>
      <c r="G42" s="12"/>
      <c r="H42" s="12"/>
      <c r="I42" s="12"/>
      <c r="J42" s="32"/>
      <c r="K42" s="12">
        <v>0</v>
      </c>
      <c r="L42" s="26">
        <f>F42*K42</f>
        <v>0</v>
      </c>
      <c r="M42" s="26">
        <f>H42+J42+L42</f>
        <v>0</v>
      </c>
    </row>
    <row r="43" spans="1:13" x14ac:dyDescent="0.25">
      <c r="A43" s="56"/>
      <c r="B43" s="24"/>
      <c r="C43" s="25" t="s">
        <v>20</v>
      </c>
      <c r="D43" s="12" t="s">
        <v>19</v>
      </c>
      <c r="E43" s="12">
        <v>0.16</v>
      </c>
      <c r="F43" s="26">
        <f>E43*F39</f>
        <v>2.2400000000000002</v>
      </c>
      <c r="G43" s="12"/>
      <c r="H43" s="12"/>
      <c r="I43" s="12"/>
      <c r="J43" s="26"/>
      <c r="K43" s="26">
        <v>0</v>
      </c>
      <c r="L43" s="26">
        <f>F43*K43</f>
        <v>0</v>
      </c>
      <c r="M43" s="26">
        <f>H43+J43+L43</f>
        <v>0</v>
      </c>
    </row>
    <row r="44" spans="1:13" x14ac:dyDescent="0.25">
      <c r="A44" s="27"/>
      <c r="B44" s="24"/>
      <c r="C44" s="28" t="s">
        <v>16</v>
      </c>
      <c r="D44" s="27"/>
      <c r="E44" s="27"/>
      <c r="F44" s="29"/>
      <c r="G44" s="27"/>
      <c r="H44" s="27"/>
      <c r="I44" s="27"/>
      <c r="J44" s="29"/>
      <c r="K44" s="27"/>
      <c r="L44" s="27"/>
      <c r="M44" s="29"/>
    </row>
    <row r="45" spans="1:13" s="1" customFormat="1" ht="31.5" x14ac:dyDescent="0.25">
      <c r="A45" s="56"/>
      <c r="B45" s="24" t="s">
        <v>95</v>
      </c>
      <c r="C45" s="25" t="s">
        <v>41</v>
      </c>
      <c r="D45" s="12" t="s">
        <v>24</v>
      </c>
      <c r="E45" s="26">
        <v>2</v>
      </c>
      <c r="F45" s="26">
        <f>E45*F39</f>
        <v>28</v>
      </c>
      <c r="G45" s="26">
        <v>0</v>
      </c>
      <c r="H45" s="26">
        <f>F45*G45</f>
        <v>0</v>
      </c>
      <c r="I45" s="12"/>
      <c r="J45" s="26"/>
      <c r="K45" s="12"/>
      <c r="L45" s="12"/>
      <c r="M45" s="26">
        <f>H45+J45+L45</f>
        <v>0</v>
      </c>
    </row>
    <row r="46" spans="1:13" s="1" customFormat="1" x14ac:dyDescent="0.25">
      <c r="A46" s="56"/>
      <c r="B46" s="24" t="s">
        <v>96</v>
      </c>
      <c r="C46" s="25" t="s">
        <v>63</v>
      </c>
      <c r="D46" s="12" t="s">
        <v>24</v>
      </c>
      <c r="E46" s="26">
        <v>1.4</v>
      </c>
      <c r="F46" s="26">
        <f>F39*E46</f>
        <v>19.599999999999998</v>
      </c>
      <c r="G46" s="26">
        <v>0</v>
      </c>
      <c r="H46" s="26">
        <f>F46*G46</f>
        <v>0</v>
      </c>
      <c r="I46" s="12"/>
      <c r="J46" s="26"/>
      <c r="K46" s="12"/>
      <c r="L46" s="12"/>
      <c r="M46" s="26">
        <f>H46+J46+L46</f>
        <v>0</v>
      </c>
    </row>
    <row r="47" spans="1:13" s="1" customFormat="1" x14ac:dyDescent="0.25">
      <c r="A47" s="56"/>
      <c r="B47" s="13" t="s">
        <v>97</v>
      </c>
      <c r="C47" s="25" t="s">
        <v>39</v>
      </c>
      <c r="D47" s="12" t="s">
        <v>31</v>
      </c>
      <c r="E47" s="26">
        <v>0.02</v>
      </c>
      <c r="F47" s="26">
        <f>F39*E47</f>
        <v>0.28000000000000003</v>
      </c>
      <c r="G47" s="26">
        <v>0</v>
      </c>
      <c r="H47" s="26">
        <f>F47*G47</f>
        <v>0</v>
      </c>
      <c r="I47" s="12"/>
      <c r="J47" s="26"/>
      <c r="K47" s="12"/>
      <c r="L47" s="12"/>
      <c r="M47" s="26">
        <f>H47+J47+L47</f>
        <v>0</v>
      </c>
    </row>
    <row r="48" spans="1:13" x14ac:dyDescent="0.25">
      <c r="A48" s="56"/>
      <c r="B48" s="24"/>
      <c r="C48" s="25" t="s">
        <v>18</v>
      </c>
      <c r="D48" s="12" t="s">
        <v>19</v>
      </c>
      <c r="E48" s="12">
        <v>0.04</v>
      </c>
      <c r="F48" s="26">
        <f>F39*E48</f>
        <v>0.56000000000000005</v>
      </c>
      <c r="G48" s="26">
        <v>0</v>
      </c>
      <c r="H48" s="26">
        <f>F48*G48</f>
        <v>0</v>
      </c>
      <c r="I48" s="12"/>
      <c r="J48" s="26"/>
      <c r="K48" s="12"/>
      <c r="L48" s="12"/>
      <c r="M48" s="26">
        <f>H48+J48+L48</f>
        <v>0</v>
      </c>
    </row>
    <row r="49" spans="1:15" ht="19.899999999999999" customHeight="1" x14ac:dyDescent="0.25">
      <c r="A49" s="12"/>
      <c r="B49" s="19"/>
      <c r="C49" s="38" t="s">
        <v>5</v>
      </c>
      <c r="D49" s="9"/>
      <c r="E49" s="9"/>
      <c r="F49" s="9"/>
      <c r="G49" s="9"/>
      <c r="H49" s="39">
        <f>SUM(H12:H48)</f>
        <v>0</v>
      </c>
      <c r="I49" s="9"/>
      <c r="J49" s="39">
        <f>SUM(J12:J48)</f>
        <v>0</v>
      </c>
      <c r="K49" s="9"/>
      <c r="L49" s="39">
        <f>SUM(L12:L48)</f>
        <v>0</v>
      </c>
      <c r="M49" s="39">
        <f>SUM(M12:M48)</f>
        <v>0</v>
      </c>
      <c r="N49" s="40"/>
      <c r="O49" s="40"/>
    </row>
    <row r="50" spans="1:15" s="36" customFormat="1" x14ac:dyDescent="0.25">
      <c r="A50" s="35"/>
      <c r="B50" s="37"/>
      <c r="C50" s="42" t="s">
        <v>26</v>
      </c>
      <c r="D50" s="43">
        <v>0.05</v>
      </c>
      <c r="E50" s="22"/>
      <c r="F50" s="22"/>
      <c r="G50" s="22"/>
      <c r="H50" s="22"/>
      <c r="I50" s="22"/>
      <c r="J50" s="22"/>
      <c r="K50" s="22"/>
      <c r="L50" s="22"/>
      <c r="M50" s="22">
        <f>H49*D50</f>
        <v>0</v>
      </c>
      <c r="O50" s="41"/>
    </row>
    <row r="51" spans="1:15" s="36" customFormat="1" x14ac:dyDescent="0.25">
      <c r="A51" s="35"/>
      <c r="B51" s="37"/>
      <c r="C51" s="38" t="s">
        <v>5</v>
      </c>
      <c r="D51" s="43"/>
      <c r="E51" s="22"/>
      <c r="F51" s="22"/>
      <c r="G51" s="22"/>
      <c r="H51" s="22"/>
      <c r="I51" s="22"/>
      <c r="J51" s="22"/>
      <c r="K51" s="22"/>
      <c r="L51" s="22"/>
      <c r="M51" s="22">
        <f>M49+M50</f>
        <v>0</v>
      </c>
      <c r="O51" s="41"/>
    </row>
    <row r="52" spans="1:15" s="36" customFormat="1" x14ac:dyDescent="0.25">
      <c r="A52" s="35"/>
      <c r="B52" s="37"/>
      <c r="C52" s="42" t="s">
        <v>98</v>
      </c>
      <c r="D52" s="43">
        <v>0.08</v>
      </c>
      <c r="E52" s="22"/>
      <c r="F52" s="22"/>
      <c r="G52" s="22"/>
      <c r="H52" s="22"/>
      <c r="I52" s="22"/>
      <c r="J52" s="22"/>
      <c r="K52" s="22"/>
      <c r="L52" s="22"/>
      <c r="M52" s="22">
        <f>M51*D52</f>
        <v>0</v>
      </c>
      <c r="O52" s="41"/>
    </row>
    <row r="53" spans="1:15" s="36" customFormat="1" x14ac:dyDescent="0.25">
      <c r="A53" s="35"/>
      <c r="B53" s="37"/>
      <c r="C53" s="38" t="s">
        <v>5</v>
      </c>
      <c r="D53" s="43"/>
      <c r="E53" s="22"/>
      <c r="F53" s="22"/>
      <c r="G53" s="22"/>
      <c r="H53" s="22"/>
      <c r="I53" s="22"/>
      <c r="J53" s="22"/>
      <c r="K53" s="22"/>
      <c r="L53" s="22"/>
      <c r="M53" s="22">
        <f>M51+M52</f>
        <v>0</v>
      </c>
      <c r="O53" s="41"/>
    </row>
    <row r="54" spans="1:15" s="36" customFormat="1" x14ac:dyDescent="0.25">
      <c r="A54" s="35"/>
      <c r="B54" s="37"/>
      <c r="C54" s="42" t="s">
        <v>17</v>
      </c>
      <c r="D54" s="43">
        <v>0.08</v>
      </c>
      <c r="E54" s="22"/>
      <c r="F54" s="22"/>
      <c r="G54" s="22"/>
      <c r="H54" s="22"/>
      <c r="I54" s="22"/>
      <c r="J54" s="22"/>
      <c r="K54" s="22"/>
      <c r="L54" s="22"/>
      <c r="M54" s="22">
        <f>M53*D54</f>
        <v>0</v>
      </c>
      <c r="O54" s="41"/>
    </row>
    <row r="55" spans="1:15" ht="19.899999999999999" customHeight="1" x14ac:dyDescent="0.25">
      <c r="A55" s="12"/>
      <c r="B55" s="19"/>
      <c r="C55" s="44" t="s">
        <v>22</v>
      </c>
      <c r="D55" s="9"/>
      <c r="E55" s="9"/>
      <c r="F55" s="9"/>
      <c r="G55" s="9"/>
      <c r="H55" s="9"/>
      <c r="I55" s="9"/>
      <c r="J55" s="10"/>
      <c r="K55" s="9"/>
      <c r="L55" s="9"/>
      <c r="M55" s="39">
        <f>M53+M54</f>
        <v>0</v>
      </c>
      <c r="O55" s="40"/>
    </row>
    <row r="56" spans="1:15" ht="19.899999999999999" customHeight="1" x14ac:dyDescent="0.25">
      <c r="A56" s="90" t="s">
        <v>44</v>
      </c>
      <c r="B56" s="91"/>
      <c r="C56" s="91"/>
      <c r="D56" s="92"/>
      <c r="E56" s="93" t="s">
        <v>21</v>
      </c>
      <c r="F56" s="94"/>
      <c r="G56" s="94"/>
      <c r="H56" s="94"/>
      <c r="I56" s="94"/>
      <c r="J56" s="94"/>
      <c r="K56" s="94"/>
      <c r="L56" s="94"/>
      <c r="M56" s="95"/>
    </row>
    <row r="57" spans="1:15" ht="19.899999999999999" customHeight="1" x14ac:dyDescent="0.25">
      <c r="A57" s="96" t="s">
        <v>70</v>
      </c>
      <c r="B57" s="97"/>
      <c r="C57" s="98"/>
      <c r="D57" s="99"/>
      <c r="E57" s="93" t="s">
        <v>21</v>
      </c>
      <c r="F57" s="94"/>
      <c r="G57" s="94"/>
      <c r="H57" s="94"/>
      <c r="I57" s="94"/>
      <c r="J57" s="94"/>
      <c r="K57" s="94"/>
      <c r="L57" s="94"/>
      <c r="M57" s="95"/>
    </row>
    <row r="58" spans="1:15" ht="41.45" customHeight="1" x14ac:dyDescent="0.25">
      <c r="A58" s="64">
        <v>6</v>
      </c>
      <c r="B58" s="67" t="s">
        <v>106</v>
      </c>
      <c r="C58" s="31" t="s">
        <v>72</v>
      </c>
      <c r="D58" s="62" t="s">
        <v>75</v>
      </c>
      <c r="E58" s="60"/>
      <c r="F58" s="63">
        <v>497</v>
      </c>
      <c r="G58" s="60"/>
      <c r="H58" s="60"/>
      <c r="I58" s="60"/>
      <c r="J58" s="60"/>
      <c r="K58" s="60"/>
      <c r="L58" s="60"/>
      <c r="M58" s="60"/>
    </row>
    <row r="59" spans="1:15" x14ac:dyDescent="0.25">
      <c r="A59" s="56"/>
      <c r="B59" s="7"/>
      <c r="C59" s="21"/>
      <c r="D59" s="28" t="s">
        <v>74</v>
      </c>
      <c r="E59" s="27"/>
      <c r="F59" s="29">
        <f>F58/1000</f>
        <v>0.497</v>
      </c>
      <c r="G59" s="9"/>
      <c r="H59" s="9"/>
      <c r="I59" s="9"/>
      <c r="J59" s="9"/>
      <c r="K59" s="9"/>
      <c r="L59" s="9"/>
      <c r="M59" s="9"/>
    </row>
    <row r="60" spans="1:15" s="1" customFormat="1" x14ac:dyDescent="0.25">
      <c r="A60" s="56"/>
      <c r="B60" s="24"/>
      <c r="C60" s="25" t="s">
        <v>14</v>
      </c>
      <c r="D60" s="12" t="s">
        <v>15</v>
      </c>
      <c r="E60" s="26">
        <v>79.010000000000005</v>
      </c>
      <c r="F60" s="26">
        <f>F59*E60</f>
        <v>39.267970000000005</v>
      </c>
      <c r="G60" s="12"/>
      <c r="H60" s="12"/>
      <c r="I60" s="26">
        <v>0</v>
      </c>
      <c r="J60" s="26">
        <f>F60*I60</f>
        <v>0</v>
      </c>
      <c r="K60" s="12"/>
      <c r="L60" s="12"/>
      <c r="M60" s="26">
        <f t="shared" ref="M60:M62" si="2">H60+J60+L60</f>
        <v>0</v>
      </c>
    </row>
    <row r="61" spans="1:15" s="1" customFormat="1" x14ac:dyDescent="0.25">
      <c r="A61" s="56"/>
      <c r="B61" s="19" t="s">
        <v>89</v>
      </c>
      <c r="C61" s="33" t="s">
        <v>30</v>
      </c>
      <c r="D61" s="55" t="s">
        <v>23</v>
      </c>
      <c r="E61" s="55">
        <v>31.34</v>
      </c>
      <c r="F61" s="26">
        <f>F59*E61</f>
        <v>15.575979999999999</v>
      </c>
      <c r="G61" s="55"/>
      <c r="H61" s="55"/>
      <c r="I61" s="55"/>
      <c r="J61" s="32"/>
      <c r="K61" s="47">
        <v>0</v>
      </c>
      <c r="L61" s="26">
        <f>F61*K61</f>
        <v>0</v>
      </c>
      <c r="M61" s="26">
        <f t="shared" si="2"/>
        <v>0</v>
      </c>
    </row>
    <row r="62" spans="1:15" s="1" customFormat="1" x14ac:dyDescent="0.25">
      <c r="A62" s="56"/>
      <c r="B62" s="19" t="s">
        <v>99</v>
      </c>
      <c r="C62" s="25" t="s">
        <v>64</v>
      </c>
      <c r="D62" s="12" t="s">
        <v>23</v>
      </c>
      <c r="E62" s="12">
        <v>0.33</v>
      </c>
      <c r="F62" s="26">
        <f>F59*E62</f>
        <v>0.16401000000000002</v>
      </c>
      <c r="G62" s="12"/>
      <c r="H62" s="12"/>
      <c r="I62" s="12"/>
      <c r="J62" s="32"/>
      <c r="K62" s="47">
        <v>0</v>
      </c>
      <c r="L62" s="26">
        <f>F62*K62</f>
        <v>0</v>
      </c>
      <c r="M62" s="26">
        <f t="shared" si="2"/>
        <v>0</v>
      </c>
    </row>
    <row r="63" spans="1:15" x14ac:dyDescent="0.25">
      <c r="A63" s="27"/>
      <c r="B63" s="24"/>
      <c r="C63" s="28" t="s">
        <v>16</v>
      </c>
      <c r="D63" s="27"/>
      <c r="E63" s="27"/>
      <c r="F63" s="29"/>
      <c r="G63" s="27"/>
      <c r="H63" s="27"/>
      <c r="I63" s="27"/>
      <c r="J63" s="29"/>
      <c r="K63" s="27"/>
      <c r="L63" s="27"/>
      <c r="M63" s="29"/>
    </row>
    <row r="64" spans="1:15" s="1" customFormat="1" x14ac:dyDescent="0.25">
      <c r="A64" s="58"/>
      <c r="B64" s="19" t="s">
        <v>100</v>
      </c>
      <c r="C64" s="33" t="s">
        <v>76</v>
      </c>
      <c r="D64" s="58" t="s">
        <v>24</v>
      </c>
      <c r="E64" s="45">
        <v>1020</v>
      </c>
      <c r="F64" s="26">
        <f>E64*F59</f>
        <v>506.94</v>
      </c>
      <c r="G64" s="26">
        <v>0</v>
      </c>
      <c r="H64" s="26">
        <f>F64*G64</f>
        <v>0</v>
      </c>
      <c r="I64" s="58"/>
      <c r="J64" s="26"/>
      <c r="K64" s="58"/>
      <c r="L64" s="58"/>
      <c r="M64" s="26">
        <f>H64+J64+L64</f>
        <v>0</v>
      </c>
    </row>
    <row r="65" spans="1:15" s="1" customFormat="1" ht="31.5" x14ac:dyDescent="0.25">
      <c r="A65" s="58"/>
      <c r="B65" s="13" t="s">
        <v>28</v>
      </c>
      <c r="C65" s="33" t="s">
        <v>48</v>
      </c>
      <c r="D65" s="58" t="s">
        <v>25</v>
      </c>
      <c r="E65" s="45">
        <v>1</v>
      </c>
      <c r="F65" s="45">
        <f>F12*E65</f>
        <v>14</v>
      </c>
      <c r="G65" s="26">
        <v>0</v>
      </c>
      <c r="H65" s="26">
        <f>F65*G65</f>
        <v>0</v>
      </c>
      <c r="I65" s="58"/>
      <c r="J65" s="26"/>
      <c r="K65" s="58"/>
      <c r="L65" s="58"/>
      <c r="M65" s="26">
        <f>H65+J65+L65</f>
        <v>0</v>
      </c>
    </row>
    <row r="66" spans="1:15" s="1" customFormat="1" x14ac:dyDescent="0.25">
      <c r="A66" s="56"/>
      <c r="B66" s="13" t="s">
        <v>28</v>
      </c>
      <c r="C66" s="25" t="s">
        <v>49</v>
      </c>
      <c r="D66" s="12" t="s">
        <v>25</v>
      </c>
      <c r="E66" s="45">
        <v>2</v>
      </c>
      <c r="F66" s="45">
        <f>F12*E66</f>
        <v>28</v>
      </c>
      <c r="G66" s="26">
        <v>0</v>
      </c>
      <c r="H66" s="26">
        <f>F66*G66</f>
        <v>0</v>
      </c>
      <c r="I66" s="12"/>
      <c r="J66" s="26"/>
      <c r="K66" s="12"/>
      <c r="L66" s="12"/>
      <c r="M66" s="26">
        <f>H66+J66+L66</f>
        <v>0</v>
      </c>
    </row>
    <row r="67" spans="1:15" ht="27.6" customHeight="1" x14ac:dyDescent="0.25">
      <c r="A67" s="64">
        <v>7</v>
      </c>
      <c r="B67" s="65" t="s">
        <v>65</v>
      </c>
      <c r="C67" s="31" t="s">
        <v>66</v>
      </c>
      <c r="D67" s="60" t="s">
        <v>77</v>
      </c>
      <c r="E67" s="60"/>
      <c r="F67" s="66">
        <f>F12*2</f>
        <v>28</v>
      </c>
      <c r="G67" s="60"/>
      <c r="H67" s="60"/>
      <c r="I67" s="60"/>
      <c r="J67" s="60"/>
      <c r="K67" s="60"/>
      <c r="L67" s="60"/>
      <c r="M67" s="60"/>
    </row>
    <row r="68" spans="1:15" x14ac:dyDescent="0.25">
      <c r="A68" s="56"/>
      <c r="B68" s="11"/>
      <c r="C68" s="21"/>
      <c r="D68" s="9" t="s">
        <v>67</v>
      </c>
      <c r="E68" s="12"/>
      <c r="F68" s="29">
        <f>F67/100</f>
        <v>0.28000000000000003</v>
      </c>
      <c r="G68" s="12"/>
      <c r="H68" s="12"/>
      <c r="I68" s="12"/>
      <c r="J68" s="12"/>
      <c r="K68" s="12"/>
      <c r="L68" s="12"/>
      <c r="M68" s="12"/>
    </row>
    <row r="69" spans="1:15" s="1" customFormat="1" x14ac:dyDescent="0.25">
      <c r="A69" s="56"/>
      <c r="B69" s="24"/>
      <c r="C69" s="25" t="s">
        <v>14</v>
      </c>
      <c r="D69" s="12" t="s">
        <v>15</v>
      </c>
      <c r="E69" s="26">
        <v>5</v>
      </c>
      <c r="F69" s="26">
        <f>F68*E69</f>
        <v>1.4000000000000001</v>
      </c>
      <c r="G69" s="12"/>
      <c r="H69" s="12"/>
      <c r="I69" s="26">
        <v>0</v>
      </c>
      <c r="J69" s="26">
        <f>F69*I69</f>
        <v>0</v>
      </c>
      <c r="K69" s="12"/>
      <c r="L69" s="12"/>
      <c r="M69" s="26">
        <f>H69+J69+L69</f>
        <v>0</v>
      </c>
    </row>
    <row r="70" spans="1:15" x14ac:dyDescent="0.25">
      <c r="A70" s="56"/>
      <c r="B70" s="24"/>
      <c r="C70" s="25" t="s">
        <v>20</v>
      </c>
      <c r="D70" s="12" t="s">
        <v>19</v>
      </c>
      <c r="E70" s="12">
        <v>2.85</v>
      </c>
      <c r="F70" s="26">
        <f>F68*E70</f>
        <v>0.79800000000000015</v>
      </c>
      <c r="G70" s="12"/>
      <c r="H70" s="12"/>
      <c r="I70" s="12"/>
      <c r="J70" s="26"/>
      <c r="K70" s="26">
        <v>0</v>
      </c>
      <c r="L70" s="26">
        <f>F70*K70</f>
        <v>0</v>
      </c>
      <c r="M70" s="26">
        <f>H70+J70+L70</f>
        <v>0</v>
      </c>
    </row>
    <row r="71" spans="1:15" x14ac:dyDescent="0.25">
      <c r="A71" s="27"/>
      <c r="B71" s="24"/>
      <c r="C71" s="28" t="s">
        <v>16</v>
      </c>
      <c r="D71" s="27"/>
      <c r="E71" s="27"/>
      <c r="F71" s="29"/>
      <c r="G71" s="27"/>
      <c r="H71" s="27"/>
      <c r="I71" s="27"/>
      <c r="J71" s="29"/>
      <c r="K71" s="27"/>
      <c r="L71" s="27"/>
      <c r="M71" s="29"/>
    </row>
    <row r="72" spans="1:15" s="1" customFormat="1" x14ac:dyDescent="0.25">
      <c r="A72" s="56"/>
      <c r="B72" s="19" t="s">
        <v>101</v>
      </c>
      <c r="C72" s="53" t="s">
        <v>102</v>
      </c>
      <c r="D72" s="12" t="s">
        <v>24</v>
      </c>
      <c r="E72" s="26">
        <v>102</v>
      </c>
      <c r="F72" s="26">
        <f>E72*F68</f>
        <v>28.560000000000002</v>
      </c>
      <c r="G72" s="12">
        <v>0</v>
      </c>
      <c r="H72" s="26">
        <f>F72*G72</f>
        <v>0</v>
      </c>
      <c r="I72" s="12"/>
      <c r="J72" s="26"/>
      <c r="K72" s="12"/>
      <c r="L72" s="12"/>
      <c r="M72" s="26">
        <f>H72+J72+L72</f>
        <v>0</v>
      </c>
    </row>
    <row r="73" spans="1:15" x14ac:dyDescent="0.25">
      <c r="A73" s="56"/>
      <c r="B73" s="24"/>
      <c r="C73" s="25" t="s">
        <v>18</v>
      </c>
      <c r="D73" s="12" t="s">
        <v>19</v>
      </c>
      <c r="E73" s="26">
        <v>0.27</v>
      </c>
      <c r="F73" s="26">
        <f>F68*E73</f>
        <v>7.5600000000000014E-2</v>
      </c>
      <c r="G73" s="26">
        <v>0</v>
      </c>
      <c r="H73" s="26">
        <f>F73*G73</f>
        <v>0</v>
      </c>
      <c r="I73" s="12"/>
      <c r="J73" s="26"/>
      <c r="K73" s="12"/>
      <c r="L73" s="12"/>
      <c r="M73" s="26">
        <f>H73+J73+L73</f>
        <v>0</v>
      </c>
    </row>
    <row r="74" spans="1:15" ht="27.6" customHeight="1" x14ac:dyDescent="0.25">
      <c r="A74" s="64">
        <v>8</v>
      </c>
      <c r="B74" s="65" t="s">
        <v>68</v>
      </c>
      <c r="C74" s="31" t="s">
        <v>69</v>
      </c>
      <c r="D74" s="60" t="s">
        <v>56</v>
      </c>
      <c r="E74" s="60"/>
      <c r="F74" s="61">
        <f>F12</f>
        <v>14</v>
      </c>
      <c r="G74" s="60"/>
      <c r="H74" s="60"/>
      <c r="I74" s="60"/>
      <c r="J74" s="60"/>
      <c r="K74" s="60"/>
      <c r="L74" s="60"/>
      <c r="M74" s="60"/>
    </row>
    <row r="75" spans="1:15" s="1" customFormat="1" x14ac:dyDescent="0.25">
      <c r="A75" s="56"/>
      <c r="B75" s="24"/>
      <c r="C75" s="21" t="s">
        <v>14</v>
      </c>
      <c r="D75" s="12" t="s">
        <v>15</v>
      </c>
      <c r="E75" s="26">
        <v>2</v>
      </c>
      <c r="F75" s="26">
        <f>F74*E75</f>
        <v>28</v>
      </c>
      <c r="G75" s="12"/>
      <c r="H75" s="12"/>
      <c r="I75" s="26">
        <v>0</v>
      </c>
      <c r="J75" s="26">
        <f>F75*I75</f>
        <v>0</v>
      </c>
      <c r="K75" s="12"/>
      <c r="L75" s="12"/>
      <c r="M75" s="26">
        <f>H75+J75+L75</f>
        <v>0</v>
      </c>
    </row>
    <row r="76" spans="1:15" x14ac:dyDescent="0.25">
      <c r="A76" s="56"/>
      <c r="B76" s="24"/>
      <c r="C76" s="25" t="s">
        <v>20</v>
      </c>
      <c r="D76" s="12" t="s">
        <v>19</v>
      </c>
      <c r="E76" s="26">
        <v>2.2000000000000002</v>
      </c>
      <c r="F76" s="26">
        <f>F74*E76</f>
        <v>30.800000000000004</v>
      </c>
      <c r="G76" s="12"/>
      <c r="H76" s="12"/>
      <c r="I76" s="12"/>
      <c r="J76" s="26"/>
      <c r="K76" s="26">
        <v>0</v>
      </c>
      <c r="L76" s="26">
        <f>F76*K76</f>
        <v>0</v>
      </c>
      <c r="M76" s="26">
        <f>H76+J76+L76</f>
        <v>0</v>
      </c>
    </row>
    <row r="77" spans="1:15" x14ac:dyDescent="0.25">
      <c r="A77" s="27"/>
      <c r="B77" s="24"/>
      <c r="C77" s="28" t="s">
        <v>16</v>
      </c>
      <c r="D77" s="27"/>
      <c r="E77" s="27"/>
      <c r="F77" s="29"/>
      <c r="G77" s="27"/>
      <c r="H77" s="27"/>
      <c r="I77" s="27"/>
      <c r="J77" s="29"/>
      <c r="K77" s="27"/>
      <c r="L77" s="27"/>
      <c r="M77" s="29"/>
    </row>
    <row r="78" spans="1:15" s="1" customFormat="1" ht="31.5" x14ac:dyDescent="0.25">
      <c r="A78" s="56"/>
      <c r="B78" s="13" t="s">
        <v>28</v>
      </c>
      <c r="C78" s="25" t="s">
        <v>103</v>
      </c>
      <c r="D78" s="12" t="s">
        <v>25</v>
      </c>
      <c r="E78" s="45">
        <v>1</v>
      </c>
      <c r="F78" s="45">
        <f>F74*E78</f>
        <v>14</v>
      </c>
      <c r="G78" s="47">
        <v>0</v>
      </c>
      <c r="H78" s="26">
        <f>F78*G78</f>
        <v>0</v>
      </c>
      <c r="I78" s="12"/>
      <c r="J78" s="26"/>
      <c r="K78" s="12"/>
      <c r="L78" s="12"/>
      <c r="M78" s="26">
        <f>H78+J78+L78</f>
        <v>0</v>
      </c>
    </row>
    <row r="79" spans="1:15" x14ac:dyDescent="0.25">
      <c r="A79" s="56"/>
      <c r="B79" s="24"/>
      <c r="C79" s="25" t="s">
        <v>18</v>
      </c>
      <c r="D79" s="12" t="s">
        <v>19</v>
      </c>
      <c r="E79" s="26">
        <v>0.05</v>
      </c>
      <c r="F79" s="26">
        <f>F74*E79</f>
        <v>0.70000000000000007</v>
      </c>
      <c r="G79" s="26">
        <v>0</v>
      </c>
      <c r="H79" s="26">
        <f>F79*G79</f>
        <v>0</v>
      </c>
      <c r="I79" s="12"/>
      <c r="J79" s="26"/>
      <c r="K79" s="12"/>
      <c r="L79" s="12"/>
      <c r="M79" s="26">
        <f>H79+J79+L79</f>
        <v>0</v>
      </c>
    </row>
    <row r="80" spans="1:15" ht="19.899999999999999" customHeight="1" x14ac:dyDescent="0.25">
      <c r="A80" s="12"/>
      <c r="B80" s="19"/>
      <c r="C80" s="38" t="s">
        <v>5</v>
      </c>
      <c r="D80" s="9"/>
      <c r="E80" s="9"/>
      <c r="F80" s="9"/>
      <c r="G80" s="9"/>
      <c r="H80" s="39">
        <f>SUM(H58:H79)</f>
        <v>0</v>
      </c>
      <c r="I80" s="9"/>
      <c r="J80" s="39">
        <f>SUM(J58:J79)</f>
        <v>0</v>
      </c>
      <c r="K80" s="9"/>
      <c r="L80" s="39">
        <f>SUM(L58:L79)</f>
        <v>0</v>
      </c>
      <c r="M80" s="39">
        <f>SUM(M58:M79)</f>
        <v>0</v>
      </c>
      <c r="O80" s="40"/>
    </row>
    <row r="81" spans="1:15" ht="19.899999999999999" customHeight="1" x14ac:dyDescent="0.25">
      <c r="A81" s="9"/>
      <c r="B81" s="19"/>
      <c r="C81" s="42" t="s">
        <v>26</v>
      </c>
      <c r="D81" s="46">
        <v>0</v>
      </c>
      <c r="E81" s="9"/>
      <c r="F81" s="9"/>
      <c r="G81" s="9"/>
      <c r="H81" s="9"/>
      <c r="I81" s="9"/>
      <c r="J81" s="9"/>
      <c r="K81" s="9"/>
      <c r="L81" s="9"/>
      <c r="M81" s="47">
        <f>H80*D81</f>
        <v>0</v>
      </c>
      <c r="O81" s="40"/>
    </row>
    <row r="82" spans="1:15" ht="19.899999999999999" customHeight="1" x14ac:dyDescent="0.25">
      <c r="A82" s="54"/>
      <c r="B82" s="19"/>
      <c r="C82" s="38" t="s">
        <v>5</v>
      </c>
      <c r="D82" s="54"/>
      <c r="E82" s="54"/>
      <c r="F82" s="54"/>
      <c r="G82" s="54"/>
      <c r="H82" s="39"/>
      <c r="I82" s="54"/>
      <c r="J82" s="39"/>
      <c r="K82" s="54"/>
      <c r="L82" s="39"/>
      <c r="M82" s="47">
        <f>M80+M81</f>
        <v>0</v>
      </c>
      <c r="O82" s="40"/>
    </row>
    <row r="83" spans="1:15" s="1" customFormat="1" ht="19.899999999999999" customHeight="1" x14ac:dyDescent="0.25">
      <c r="A83" s="55"/>
      <c r="B83" s="19"/>
      <c r="C83" s="57" t="s">
        <v>27</v>
      </c>
      <c r="D83" s="46">
        <v>0</v>
      </c>
      <c r="E83" s="54"/>
      <c r="F83" s="47"/>
      <c r="G83" s="54"/>
      <c r="H83" s="47"/>
      <c r="I83" s="54"/>
      <c r="J83" s="47"/>
      <c r="K83" s="54"/>
      <c r="L83" s="54"/>
      <c r="M83" s="47">
        <f>J80*D83</f>
        <v>0</v>
      </c>
      <c r="O83" s="48"/>
    </row>
    <row r="84" spans="1:15" ht="19.899999999999999" customHeight="1" x14ac:dyDescent="0.25">
      <c r="A84" s="12"/>
      <c r="B84" s="19"/>
      <c r="C84" s="38" t="s">
        <v>5</v>
      </c>
      <c r="D84" s="9"/>
      <c r="E84" s="9"/>
      <c r="F84" s="9"/>
      <c r="G84" s="9"/>
      <c r="H84" s="9"/>
      <c r="I84" s="9"/>
      <c r="J84" s="9"/>
      <c r="K84" s="9"/>
      <c r="L84" s="9"/>
      <c r="M84" s="47">
        <f>M82+M83</f>
        <v>0</v>
      </c>
      <c r="O84" s="40"/>
    </row>
    <row r="85" spans="1:15" ht="19.899999999999999" customHeight="1" x14ac:dyDescent="0.25">
      <c r="A85" s="12"/>
      <c r="B85" s="19"/>
      <c r="C85" s="42" t="s">
        <v>17</v>
      </c>
      <c r="D85" s="46">
        <v>0</v>
      </c>
      <c r="E85" s="9"/>
      <c r="F85" s="9"/>
      <c r="G85" s="9"/>
      <c r="H85" s="9"/>
      <c r="I85" s="9"/>
      <c r="J85" s="9"/>
      <c r="K85" s="9"/>
      <c r="L85" s="9"/>
      <c r="M85" s="47">
        <f>M84*D85</f>
        <v>0</v>
      </c>
      <c r="O85" s="40"/>
    </row>
    <row r="86" spans="1:15" ht="19.899999999999999" customHeight="1" x14ac:dyDescent="0.25">
      <c r="A86" s="12"/>
      <c r="B86" s="19"/>
      <c r="C86" s="44" t="s">
        <v>35</v>
      </c>
      <c r="D86" s="9"/>
      <c r="E86" s="9"/>
      <c r="F86" s="9"/>
      <c r="G86" s="9"/>
      <c r="H86" s="9"/>
      <c r="I86" s="9"/>
      <c r="J86" s="9"/>
      <c r="K86" s="9"/>
      <c r="L86" s="9"/>
      <c r="M86" s="39">
        <f>SUM(M84:M85)</f>
        <v>0</v>
      </c>
      <c r="O86" s="40"/>
    </row>
    <row r="87" spans="1:15" ht="19.899999999999999" customHeight="1" x14ac:dyDescent="0.25">
      <c r="A87" s="12"/>
      <c r="B87" s="19"/>
      <c r="C87" s="44" t="s">
        <v>45</v>
      </c>
      <c r="D87" s="9"/>
      <c r="E87" s="9"/>
      <c r="F87" s="9"/>
      <c r="G87" s="9"/>
      <c r="H87" s="26"/>
      <c r="I87" s="9"/>
      <c r="J87" s="49">
        <f>J49+J80</f>
        <v>0</v>
      </c>
      <c r="K87" s="9"/>
      <c r="L87" s="49">
        <f>L49+L80</f>
        <v>0</v>
      </c>
      <c r="M87" s="39">
        <f>M55+M86</f>
        <v>0</v>
      </c>
      <c r="O87" s="40"/>
    </row>
    <row r="88" spans="1:15" ht="19.899999999999999" customHeight="1" x14ac:dyDescent="0.25">
      <c r="A88" s="12"/>
      <c r="B88" s="13"/>
      <c r="C88" s="42" t="s">
        <v>40</v>
      </c>
      <c r="D88" s="46">
        <v>0.18</v>
      </c>
      <c r="E88" s="9"/>
      <c r="F88" s="9"/>
      <c r="G88" s="9"/>
      <c r="H88" s="47"/>
      <c r="I88" s="9"/>
      <c r="J88" s="9"/>
      <c r="K88" s="9"/>
      <c r="L88" s="9"/>
      <c r="M88" s="47">
        <f>M87*D88</f>
        <v>0</v>
      </c>
      <c r="O88" s="40"/>
    </row>
    <row r="89" spans="1:15" ht="19.899999999999999" customHeight="1" x14ac:dyDescent="0.25">
      <c r="A89" s="9"/>
      <c r="B89" s="19"/>
      <c r="C89" s="44" t="s">
        <v>5</v>
      </c>
      <c r="D89" s="9"/>
      <c r="E89" s="9"/>
      <c r="F89" s="9"/>
      <c r="G89" s="9"/>
      <c r="H89" s="9"/>
      <c r="I89" s="9"/>
      <c r="J89" s="9"/>
      <c r="K89" s="9"/>
      <c r="L89" s="9"/>
      <c r="M89" s="59">
        <f>M87+M88</f>
        <v>0</v>
      </c>
      <c r="O89" s="40"/>
    </row>
    <row r="90" spans="1:15" s="1" customFormat="1" x14ac:dyDescent="0.25">
      <c r="A90" s="4"/>
      <c r="B90" s="3"/>
      <c r="M90" s="5"/>
    </row>
    <row r="91" spans="1:15" s="1" customFormat="1" x14ac:dyDescent="0.25">
      <c r="A91" s="4"/>
      <c r="B91" s="3"/>
      <c r="I91" s="2"/>
      <c r="K91" s="81"/>
      <c r="L91" s="81"/>
      <c r="M91" s="81"/>
    </row>
    <row r="92" spans="1:15" s="1" customFormat="1" x14ac:dyDescent="0.25">
      <c r="A92" s="4"/>
      <c r="B92" s="3"/>
      <c r="I92" s="2"/>
      <c r="M92" s="6"/>
    </row>
    <row r="93" spans="1:15" s="1" customFormat="1" x14ac:dyDescent="0.25">
      <c r="A93" s="4"/>
      <c r="B93" s="3"/>
      <c r="I93" s="2"/>
      <c r="M93" s="5"/>
    </row>
    <row r="94" spans="1:15" s="1" customFormat="1" x14ac:dyDescent="0.2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</row>
  </sheetData>
  <mergeCells count="54">
    <mergeCell ref="A10:D10"/>
    <mergeCell ref="E10:M10"/>
    <mergeCell ref="A11:D11"/>
    <mergeCell ref="E11:M11"/>
    <mergeCell ref="A3:M3"/>
    <mergeCell ref="B4:C4"/>
    <mergeCell ref="G4:J4"/>
    <mergeCell ref="K4:L4"/>
    <mergeCell ref="B5:E5"/>
    <mergeCell ref="G5:J5"/>
    <mergeCell ref="K5:L5"/>
    <mergeCell ref="E56:M56"/>
    <mergeCell ref="A57:D57"/>
    <mergeCell ref="E57:M57"/>
    <mergeCell ref="A38:D38"/>
    <mergeCell ref="L12:L13"/>
    <mergeCell ref="M12:M13"/>
    <mergeCell ref="K91:M91"/>
    <mergeCell ref="A94:M94"/>
    <mergeCell ref="A1:M1"/>
    <mergeCell ref="G7:H7"/>
    <mergeCell ref="I7:J7"/>
    <mergeCell ref="K7:L7"/>
    <mergeCell ref="M7:M8"/>
    <mergeCell ref="A7:A8"/>
    <mergeCell ref="B7:B8"/>
    <mergeCell ref="C7:C8"/>
    <mergeCell ref="D7:D8"/>
    <mergeCell ref="E7:E8"/>
    <mergeCell ref="F7:F8"/>
    <mergeCell ref="A2:M2"/>
    <mergeCell ref="A56:D56"/>
    <mergeCell ref="A12:A13"/>
    <mergeCell ref="B12:B13"/>
    <mergeCell ref="D12:D13"/>
    <mergeCell ref="E12:E13"/>
    <mergeCell ref="F12:F13"/>
    <mergeCell ref="A25:A26"/>
    <mergeCell ref="B25:B26"/>
    <mergeCell ref="D25:D26"/>
    <mergeCell ref="E25:E26"/>
    <mergeCell ref="L25:L26"/>
    <mergeCell ref="M25:M26"/>
    <mergeCell ref="F25:F26"/>
    <mergeCell ref="G12:G13"/>
    <mergeCell ref="H12:H13"/>
    <mergeCell ref="I12:I13"/>
    <mergeCell ref="J12:J13"/>
    <mergeCell ref="K12:K13"/>
    <mergeCell ref="H25:H26"/>
    <mergeCell ref="I25:I26"/>
    <mergeCell ref="J25:J26"/>
    <mergeCell ref="K25:K26"/>
    <mergeCell ref="G25:G26"/>
  </mergeCells>
  <pageMargins left="0.43307086614173229" right="0.23622047244094491" top="0.35433070866141736" bottom="0.35433070866141736" header="0.31496062992125984" footer="0.31496062992125984"/>
  <pageSetup paperSize="9" scale="87" orientation="landscape" verticalDpi="0" r:id="rId1"/>
  <ignoredErrors>
    <ignoredError sqref="M83 F22 M52:M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2022-06-27T12:54:00Z</dcterms:modified>
</cp:coreProperties>
</file>