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გადასატანი\2017 წელი\2017 წლის ტენდერები\სამუშაო\გომარეთი,ზ.კარაბულახი,გოდაგდაგი,გაბაშვილი\"/>
    </mc:Choice>
  </mc:AlternateContent>
  <bookViews>
    <workbookView xWindow="240" yWindow="75" windowWidth="17235" windowHeight="6210" activeTab="4"/>
  </bookViews>
  <sheets>
    <sheet name="გოდაგდაგი" sheetId="9" r:id="rId1"/>
    <sheet name="ზ.კარაბულახი" sheetId="10" r:id="rId2"/>
    <sheet name="გომარეთი 1" sheetId="11" r:id="rId3"/>
    <sheet name="გომარეთი 2" sheetId="12" r:id="rId4"/>
    <sheet name="გაბაშვილის ქუჩა" sheetId="13" r:id="rId5"/>
  </sheets>
  <calcPr calcId="152511"/>
</workbook>
</file>

<file path=xl/calcChain.xml><?xml version="1.0" encoding="utf-8"?>
<calcChain xmlns="http://schemas.openxmlformats.org/spreadsheetml/2006/main">
  <c r="E26" i="13" l="1"/>
  <c r="F26" i="13" s="1"/>
  <c r="E25" i="13"/>
  <c r="F25" i="13" s="1"/>
  <c r="F24" i="13"/>
  <c r="F23" i="13"/>
  <c r="F22" i="13"/>
  <c r="F21" i="13"/>
  <c r="E20" i="13"/>
  <c r="F20" i="13" s="1"/>
  <c r="F18" i="13"/>
  <c r="F17" i="13"/>
  <c r="F15" i="13"/>
  <c r="E14" i="13"/>
  <c r="F14" i="13" s="1"/>
  <c r="F13" i="13"/>
  <c r="F12" i="13"/>
  <c r="F11" i="13"/>
  <c r="F10" i="13"/>
  <c r="F9" i="13"/>
  <c r="E8" i="13"/>
  <c r="F8" i="13" s="1"/>
  <c r="E7" i="13"/>
  <c r="F7" i="13" s="1"/>
  <c r="E25" i="12" l="1"/>
  <c r="F25" i="12" s="1"/>
  <c r="F22" i="12"/>
  <c r="E21" i="12"/>
  <c r="F21" i="12" s="1"/>
  <c r="F20" i="12"/>
  <c r="F19" i="12"/>
  <c r="F18" i="12"/>
  <c r="F17" i="12"/>
  <c r="F16" i="12"/>
  <c r="F15" i="12"/>
  <c r="F13" i="12"/>
  <c r="F12" i="12"/>
  <c r="F11" i="12"/>
  <c r="E10" i="12"/>
  <c r="F10" i="12" s="1"/>
  <c r="F9" i="12"/>
  <c r="F8" i="12"/>
  <c r="F271" i="11"/>
  <c r="E270" i="11"/>
  <c r="F270" i="11" s="1"/>
  <c r="F269" i="11"/>
  <c r="F268" i="11"/>
  <c r="F267" i="11"/>
  <c r="F266" i="11"/>
  <c r="F265" i="11"/>
  <c r="F264" i="11"/>
  <c r="F262" i="11"/>
  <c r="F261" i="11"/>
  <c r="F260" i="11"/>
  <c r="E259" i="11"/>
  <c r="F259" i="11" s="1"/>
  <c r="F258" i="11"/>
  <c r="F257" i="11"/>
  <c r="F255" i="11"/>
  <c r="F254" i="11"/>
  <c r="F251" i="11"/>
  <c r="F252" i="11" s="1"/>
  <c r="F250" i="11"/>
  <c r="F249" i="11"/>
  <c r="F248" i="11"/>
  <c r="F245" i="11"/>
  <c r="F243" i="11"/>
  <c r="F242" i="11"/>
  <c r="F241" i="11"/>
  <c r="F239" i="11"/>
  <c r="F238" i="11"/>
  <c r="F237" i="11"/>
  <c r="F235" i="11"/>
  <c r="F231" i="11"/>
  <c r="F234" i="11" s="1"/>
  <c r="F230" i="11"/>
  <c r="F229" i="11"/>
  <c r="F228" i="11"/>
  <c r="F226" i="11"/>
  <c r="F224" i="11"/>
  <c r="F223" i="11"/>
  <c r="F222" i="11"/>
  <c r="F221" i="11"/>
  <c r="F220" i="11"/>
  <c r="F206" i="11"/>
  <c r="F217" i="11" s="1"/>
  <c r="E203" i="11"/>
  <c r="F195" i="11"/>
  <c r="F201" i="11" s="1"/>
  <c r="F194" i="11"/>
  <c r="F193" i="11"/>
  <c r="F192" i="11"/>
  <c r="F191" i="11"/>
  <c r="F189" i="11"/>
  <c r="F188" i="11"/>
  <c r="E186" i="11"/>
  <c r="F186" i="11" s="1"/>
  <c r="F184" i="11"/>
  <c r="F183" i="11"/>
  <c r="F180" i="11"/>
  <c r="F178" i="11"/>
  <c r="F176" i="11"/>
  <c r="F175" i="11"/>
  <c r="F174" i="11"/>
  <c r="F172" i="11"/>
  <c r="F171" i="11"/>
  <c r="F170" i="11"/>
  <c r="F168" i="11"/>
  <c r="F164" i="11"/>
  <c r="F163" i="11"/>
  <c r="F162" i="11"/>
  <c r="F161" i="11"/>
  <c r="F159" i="11"/>
  <c r="F157" i="11"/>
  <c r="F156" i="11"/>
  <c r="F155" i="11"/>
  <c r="F154" i="11"/>
  <c r="F153" i="11"/>
  <c r="E149" i="11"/>
  <c r="F141" i="11"/>
  <c r="F151" i="11" s="1"/>
  <c r="F140" i="11"/>
  <c r="F139" i="11"/>
  <c r="F138" i="11"/>
  <c r="F137" i="11"/>
  <c r="F135" i="11"/>
  <c r="F134" i="11"/>
  <c r="E132" i="11"/>
  <c r="F132" i="11" s="1"/>
  <c r="F130" i="11"/>
  <c r="F129" i="11"/>
  <c r="F126" i="11"/>
  <c r="F124" i="11"/>
  <c r="F123" i="11"/>
  <c r="F122" i="11"/>
  <c r="F120" i="11"/>
  <c r="F118" i="11"/>
  <c r="F117" i="11"/>
  <c r="F116" i="11"/>
  <c r="F115" i="11"/>
  <c r="F114" i="11"/>
  <c r="F112" i="11"/>
  <c r="F111" i="11"/>
  <c r="F110" i="11"/>
  <c r="F109" i="11"/>
  <c r="F107" i="11"/>
  <c r="F106" i="11"/>
  <c r="F104" i="11"/>
  <c r="E104" i="11"/>
  <c r="F101" i="11"/>
  <c r="E101" i="11"/>
  <c r="F99" i="11"/>
  <c r="F98" i="11"/>
  <c r="F95" i="11"/>
  <c r="F91" i="11"/>
  <c r="F92" i="11" s="1"/>
  <c r="F90" i="11"/>
  <c r="F89" i="11"/>
  <c r="F88" i="11"/>
  <c r="F86" i="11"/>
  <c r="F84" i="11"/>
  <c r="F83" i="11"/>
  <c r="F82" i="11"/>
  <c r="F81" i="11"/>
  <c r="F80" i="11"/>
  <c r="F76" i="11"/>
  <c r="F71" i="11"/>
  <c r="F70" i="11"/>
  <c r="F72" i="11" s="1"/>
  <c r="F69" i="11"/>
  <c r="F68" i="11"/>
  <c r="F67" i="11"/>
  <c r="F66" i="11"/>
  <c r="F64" i="11"/>
  <c r="F63" i="11"/>
  <c r="E61" i="11"/>
  <c r="F61" i="11" s="1"/>
  <c r="F59" i="11"/>
  <c r="F58" i="11"/>
  <c r="F55" i="11"/>
  <c r="F53" i="11"/>
  <c r="F52" i="11"/>
  <c r="F51" i="11"/>
  <c r="F50" i="11"/>
  <c r="F48" i="11"/>
  <c r="F47" i="11"/>
  <c r="F46" i="11"/>
  <c r="F44" i="11"/>
  <c r="F43" i="11"/>
  <c r="F42" i="11"/>
  <c r="F41" i="11"/>
  <c r="F39" i="11"/>
  <c r="F38" i="11"/>
  <c r="F37" i="11"/>
  <c r="F36" i="11"/>
  <c r="F34" i="11"/>
  <c r="F33" i="11"/>
  <c r="F32" i="11"/>
  <c r="F30" i="11"/>
  <c r="F29" i="11"/>
  <c r="F28" i="11"/>
  <c r="F27" i="11"/>
  <c r="F25" i="11"/>
  <c r="F24" i="11"/>
  <c r="F22" i="11"/>
  <c r="F18" i="11"/>
  <c r="F21" i="11" s="1"/>
  <c r="E17" i="11"/>
  <c r="F17" i="11" s="1"/>
  <c r="F15" i="11"/>
  <c r="F11" i="11"/>
  <c r="F12" i="11" s="1"/>
  <c r="F10" i="11"/>
  <c r="F9" i="11"/>
  <c r="F8" i="11"/>
  <c r="F196" i="11" l="1"/>
  <c r="F199" i="11"/>
  <c r="F205" i="11"/>
  <c r="F233" i="11"/>
  <c r="F147" i="11"/>
  <c r="F216" i="11"/>
  <c r="F149" i="11"/>
  <c r="F13" i="11"/>
  <c r="F142" i="11"/>
  <c r="F150" i="11"/>
  <c r="F200" i="11"/>
  <c r="F207" i="11"/>
  <c r="F20" i="11"/>
  <c r="F144" i="11"/>
  <c r="F203" i="11"/>
  <c r="F212" i="11"/>
  <c r="F14" i="11"/>
  <c r="F19" i="11"/>
  <c r="F93" i="11"/>
  <c r="F94" i="11"/>
  <c r="F166" i="11"/>
  <c r="F167" i="11"/>
  <c r="F165" i="11"/>
  <c r="F78" i="11"/>
  <c r="F145" i="11"/>
  <c r="F146" i="11"/>
  <c r="F73" i="11"/>
  <c r="F143" i="11"/>
  <c r="F148" i="11"/>
  <c r="F198" i="11"/>
  <c r="F204" i="11"/>
  <c r="F210" i="11"/>
  <c r="F211" i="11"/>
  <c r="F215" i="11"/>
  <c r="F232" i="11"/>
  <c r="F253" i="11"/>
  <c r="F197" i="11"/>
  <c r="F202" i="11"/>
  <c r="F209" i="11"/>
  <c r="F214" i="11"/>
  <c r="F218" i="11"/>
  <c r="F208" i="11"/>
  <c r="F213" i="11"/>
  <c r="E33" i="10" l="1"/>
  <c r="F33" i="10" s="1"/>
  <c r="E32" i="10"/>
  <c r="F32" i="10" s="1"/>
  <c r="F31" i="10"/>
  <c r="F30" i="10"/>
  <c r="F29" i="10"/>
  <c r="F28" i="10"/>
  <c r="E27" i="10"/>
  <c r="F27" i="10" s="1"/>
  <c r="F25" i="10"/>
  <c r="F24" i="10"/>
  <c r="F22" i="10"/>
  <c r="E21" i="10"/>
  <c r="F21" i="10" s="1"/>
  <c r="F20" i="10"/>
  <c r="F19" i="10"/>
  <c r="F18" i="10"/>
  <c r="F17" i="10"/>
  <c r="F16" i="10"/>
  <c r="E15" i="10"/>
  <c r="F15" i="10" s="1"/>
  <c r="E14" i="10"/>
  <c r="F14" i="10" s="1"/>
  <c r="F12" i="10"/>
  <c r="F11" i="10"/>
  <c r="F10" i="10"/>
  <c r="E9" i="10"/>
  <c r="F9" i="10" s="1"/>
  <c r="F8" i="10"/>
  <c r="F7" i="10"/>
  <c r="E33" i="9" l="1"/>
  <c r="F33" i="9" s="1"/>
  <c r="E32" i="9"/>
  <c r="F32" i="9" s="1"/>
  <c r="F31" i="9"/>
  <c r="F30" i="9"/>
  <c r="F29" i="9"/>
  <c r="F28" i="9"/>
  <c r="E27" i="9"/>
  <c r="F27" i="9" s="1"/>
  <c r="F25" i="9"/>
  <c r="F24" i="9"/>
  <c r="F22" i="9"/>
  <c r="E21" i="9"/>
  <c r="F21" i="9" s="1"/>
  <c r="F20" i="9"/>
  <c r="F19" i="9"/>
  <c r="F18" i="9"/>
  <c r="F17" i="9"/>
  <c r="F16" i="9"/>
  <c r="E15" i="9"/>
  <c r="F15" i="9" s="1"/>
  <c r="E14" i="9"/>
  <c r="F14" i="9" s="1"/>
  <c r="F12" i="9"/>
  <c r="F11" i="9"/>
  <c r="F10" i="9"/>
  <c r="E9" i="9"/>
  <c r="F9" i="9" s="1"/>
  <c r="F8" i="9"/>
  <c r="F7" i="9"/>
</calcChain>
</file>

<file path=xl/sharedStrings.xml><?xml version="1.0" encoding="utf-8"?>
<sst xmlns="http://schemas.openxmlformats.org/spreadsheetml/2006/main" count="956" uniqueCount="173">
  <si>
    <t>Sifri</t>
  </si>
  <si>
    <t>ganz. erT.</t>
  </si>
  <si>
    <t>raodenoba</t>
  </si>
  <si>
    <t>masalebi</t>
  </si>
  <si>
    <t>xelfasi</t>
  </si>
  <si>
    <t>sul</t>
  </si>
  <si>
    <r>
      <t>m</t>
    </r>
    <r>
      <rPr>
        <vertAlign val="superscript"/>
        <sz val="10"/>
        <rFont val="AcadNusx"/>
      </rPr>
      <t>3</t>
    </r>
  </si>
  <si>
    <t>lari</t>
  </si>
  <si>
    <t>zednadebi xarjebi</t>
  </si>
  <si>
    <t>%</t>
  </si>
  <si>
    <t>saxarjTaRricxvo mogeba</t>
  </si>
  <si>
    <t>kac-sT</t>
  </si>
  <si>
    <t>manq-sT</t>
  </si>
  <si>
    <t>t</t>
  </si>
  <si>
    <t>avtogreideri</t>
  </si>
  <si>
    <t>satkepni pnevmosvlaze 18t</t>
  </si>
  <si>
    <t>qviSa-xreSovani masala</t>
  </si>
  <si>
    <t>wyali</t>
  </si>
  <si>
    <r>
      <t>m</t>
    </r>
    <r>
      <rPr>
        <vertAlign val="superscript"/>
        <sz val="10"/>
        <rFont val="AcadNusx"/>
      </rPr>
      <t>2</t>
    </r>
  </si>
  <si>
    <t>satkepni TviTmavali gluvi 5t</t>
  </si>
  <si>
    <t>satkepni TviTmavali gluvi 10t</t>
  </si>
  <si>
    <t>sxva manqana</t>
  </si>
  <si>
    <t>sxva masala</t>
  </si>
  <si>
    <t>bitumi</t>
  </si>
  <si>
    <t>27-7-2</t>
  </si>
  <si>
    <t>buldozeri 79 kvt</t>
  </si>
  <si>
    <t>qvis namtvrevebis manawilebeli</t>
  </si>
  <si>
    <t>27-63-1</t>
  </si>
  <si>
    <t>avtogudronatori 3500l</t>
  </si>
  <si>
    <t>asfaltobetonis damgebi</t>
  </si>
  <si>
    <t>dmanisis municipaliteti, sofel godagdagSi asfalto-betonis safaris mowyoba</t>
  </si>
  <si>
    <t>№</t>
  </si>
  <si>
    <t>samuSaoebisa da danaxarjebis dasaxeleba</t>
  </si>
  <si>
    <t>manqana-meqanizme bi da transporti</t>
  </si>
  <si>
    <t>normat. erT-ze</t>
  </si>
  <si>
    <t>erT. Fasi</t>
  </si>
  <si>
    <r>
      <t xml:space="preserve">qvesagebi fenis mowyoba qviSa-xreSovani nareviT (0-70mm), </t>
    </r>
    <r>
      <rPr>
        <sz val="11"/>
        <color theme="1"/>
        <rFont val="Times New Roman"/>
        <family val="1"/>
        <charset val="204"/>
      </rPr>
      <t>h</t>
    </r>
    <r>
      <rPr>
        <sz val="11"/>
        <color theme="1"/>
        <rFont val="AcadNusx"/>
      </rPr>
      <t>-15sm</t>
    </r>
  </si>
  <si>
    <t>Sromis danaxarjebi</t>
  </si>
  <si>
    <t>mosarwyavi-mosarecxi manqana</t>
  </si>
  <si>
    <t xml:space="preserve">27-11-1 27-11-4 </t>
  </si>
  <si>
    <r>
      <rPr>
        <sz val="11"/>
        <color theme="1"/>
        <rFont val="AcadNusx"/>
      </rPr>
      <t>safuZvlis mowyoba fraqciuli RorRiT (0-40mm),</t>
    </r>
    <r>
      <rPr>
        <sz val="11"/>
        <color theme="1"/>
        <rFont val="Calibri"/>
        <family val="2"/>
        <charset val="204"/>
        <scheme val="minor"/>
      </rPr>
      <t xml:space="preserve"> h-10</t>
    </r>
    <r>
      <rPr>
        <sz val="11"/>
        <color theme="1"/>
        <rFont val="AcadNusx"/>
      </rPr>
      <t>sm</t>
    </r>
  </si>
  <si>
    <t>avtogreideri 79 kvt</t>
  </si>
  <si>
    <t>RorRi (0-40mm)</t>
  </si>
  <si>
    <r>
      <t>Txevadi bitumis mosxma 0.6kg/m</t>
    </r>
    <r>
      <rPr>
        <vertAlign val="superscript"/>
        <sz val="11"/>
        <color theme="1"/>
        <rFont val="AcadNusx"/>
      </rPr>
      <t>3</t>
    </r>
  </si>
  <si>
    <t>27-39-1 27-40-1</t>
  </si>
  <si>
    <r>
      <t>safaris mowyoba wvrilmarcvlovani mkvrivi RirRovani asfalt-betonis nareviT tipi</t>
    </r>
    <r>
      <rPr>
        <sz val="11"/>
        <color theme="1"/>
        <rFont val="Times New Roman"/>
        <family val="1"/>
        <charset val="204"/>
      </rPr>
      <t xml:space="preserve"> B</t>
    </r>
    <r>
      <rPr>
        <sz val="11"/>
        <color theme="1"/>
        <rFont val="AcadNusx"/>
      </rPr>
      <t xml:space="preserve">, marka II, </t>
    </r>
    <r>
      <rPr>
        <sz val="11"/>
        <color theme="1"/>
        <rFont val="Times New Roman"/>
        <family val="1"/>
        <charset val="204"/>
      </rPr>
      <t>h</t>
    </r>
    <r>
      <rPr>
        <sz val="11"/>
        <color theme="1"/>
        <rFont val="AcadNusx"/>
      </rPr>
      <t>-5sm</t>
    </r>
  </si>
  <si>
    <t>wvrilmarcvlovani a/betoni</t>
  </si>
  <si>
    <t>dmanisis municipaliteti, sofel zemo karabulaxSi Sida gzis reabilitacia</t>
  </si>
  <si>
    <t>m3</t>
  </si>
  <si>
    <t>safuZvlis mowyoba fraqciuli RorRiT (0-40mm), h-10sm</t>
  </si>
  <si>
    <t>safaris mowyoba wvrilmarcvlovani mkvrivi RirRovani asfalt-betonis nareviT tipi B, marka II, h-5sm</t>
  </si>
  <si>
    <t>kiuvetebisa da Sesasvlelebis 
mowyoba liTonis milebiT</t>
  </si>
  <si>
    <t>1-22-9</t>
  </si>
  <si>
    <t>gruntis damuSaveba WrilSi eqskavatoriT, datvirTva avtoTviTmclelze da gatana nayarSi</t>
  </si>
  <si>
    <r>
      <t>m</t>
    </r>
    <r>
      <rPr>
        <vertAlign val="superscript"/>
        <sz val="10"/>
        <color theme="1"/>
        <rFont val="AcadNusx"/>
      </rPr>
      <t>3</t>
    </r>
  </si>
  <si>
    <t>eqskavatori V-0.5 m3</t>
  </si>
  <si>
    <t>1-25-2</t>
  </si>
  <si>
    <t>muSaoba nayarSi</t>
  </si>
  <si>
    <t xml:space="preserve">buldozeri </t>
  </si>
  <si>
    <t>s.r.f.</t>
  </si>
  <si>
    <t>gruntis gatana nayarSi 2 km-ze</t>
  </si>
  <si>
    <t>1-79-3
 t.n.p3.107 eniri §2-1-54 cx.2.p3.v</t>
  </si>
  <si>
    <t>gruntis damuSaveba xeliT, datvirTva 
avtoTviTmclelze da gatana nayarSi</t>
  </si>
  <si>
    <t>Sromis danaxarjebi 3.37*1.2+0.81</t>
  </si>
  <si>
    <t>23-1-3</t>
  </si>
  <si>
    <t>safuZvlis momzadeba qviSa-xreSovani masaliT h-10 sm</t>
  </si>
  <si>
    <t>22-5-10</t>
  </si>
  <si>
    <r>
      <t xml:space="preserve">arsebuli liTonis milis mowyoba 
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-425mm SesasvlelebSi</t>
    </r>
  </si>
  <si>
    <t>grZ.m</t>
  </si>
  <si>
    <t>manqana</t>
  </si>
  <si>
    <r>
      <t xml:space="preserve">liTonis mili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-425mm, sisq. 5mm</t>
    </r>
  </si>
  <si>
    <t>4-34-6</t>
  </si>
  <si>
    <r>
      <t xml:space="preserve">liTonis milis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-425mm gaWra</t>
    </r>
  </si>
  <si>
    <r>
      <t xml:space="preserve">liTonis naxevari milis mowyoba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-425mm kiuvetebSi</t>
    </r>
  </si>
  <si>
    <r>
      <t xml:space="preserve">liTonis mili </t>
    </r>
    <r>
      <rPr>
        <sz val="10"/>
        <color theme="1"/>
        <rFont val="Arial"/>
        <family val="2"/>
        <charset val="204"/>
      </rPr>
      <t>d-</t>
    </r>
    <r>
      <rPr>
        <sz val="10"/>
        <color theme="1"/>
        <rFont val="AcadNusx"/>
      </rPr>
      <t>425mm, sisq. 5mm</t>
    </r>
  </si>
  <si>
    <t>22-5-11</t>
  </si>
  <si>
    <r>
      <t xml:space="preserve">arsebuli liTonis milis mowyoba 
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 xml:space="preserve">-530mm </t>
    </r>
  </si>
  <si>
    <r>
      <t xml:space="preserve">liTonis mili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-530mm, sisq. 5mm</t>
    </r>
  </si>
  <si>
    <t>4-34-7</t>
  </si>
  <si>
    <r>
      <t xml:space="preserve">liTonis milis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-530mm gaWra</t>
    </r>
  </si>
  <si>
    <r>
      <t xml:space="preserve">liTonis naxevari milis mowyoba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-530mm kiuvetebSi</t>
    </r>
  </si>
  <si>
    <t>1-79-3</t>
  </si>
  <si>
    <t>pk2+20 - arsebuli saniaRvre arxis gawmenda-damuSaveba xeliT, gverdze dayriT</t>
  </si>
  <si>
    <r>
      <t>m</t>
    </r>
    <r>
      <rPr>
        <vertAlign val="superscript"/>
        <sz val="10"/>
        <color theme="1"/>
        <rFont val="AcadNusx"/>
      </rPr>
      <t>2</t>
    </r>
  </si>
  <si>
    <r>
      <t xml:space="preserve">liTonis mili pk0+73 </t>
    </r>
    <r>
      <rPr>
        <b/>
        <sz val="10"/>
        <color theme="1"/>
        <rFont val="Arial"/>
        <family val="2"/>
        <charset val="204"/>
      </rPr>
      <t>d</t>
    </r>
    <r>
      <rPr>
        <b/>
        <sz val="10"/>
        <color theme="1"/>
        <rFont val="AcadNusx"/>
      </rPr>
      <t xml:space="preserve">-0.53m </t>
    </r>
    <r>
      <rPr>
        <b/>
        <sz val="10"/>
        <color theme="1"/>
        <rFont val="Arial"/>
        <family val="2"/>
        <charset val="204"/>
      </rPr>
      <t>L</t>
    </r>
    <r>
      <rPr>
        <b/>
        <sz val="10"/>
        <color theme="1"/>
        <rFont val="AcadNusx"/>
      </rPr>
      <t>-8.3m</t>
    </r>
  </si>
  <si>
    <t>1-11-8</t>
  </si>
  <si>
    <t>gruntis damuSaveba WrilSi eqskavatoriT, gverdze dayriT</t>
  </si>
  <si>
    <t>1-79-3
 t.n.p3.107</t>
  </si>
  <si>
    <t>gruntis damuSaveba xeliT, gverdze dayriT</t>
  </si>
  <si>
    <t>Sromis danaxarjebi 3.37*1.2</t>
  </si>
  <si>
    <t>23-15-1</t>
  </si>
  <si>
    <r>
      <t xml:space="preserve">betonis wyalmimRebi Webis mowyoba SesasvlelebSi da gamosasvlelebSi betoni </t>
    </r>
    <r>
      <rPr>
        <sz val="10"/>
        <color theme="1"/>
        <rFont val="Arial"/>
        <family val="2"/>
        <charset val="204"/>
      </rPr>
      <t>B22,5F200 W6</t>
    </r>
  </si>
  <si>
    <r>
      <t xml:space="preserve">betoni </t>
    </r>
    <r>
      <rPr>
        <sz val="10"/>
        <color theme="1"/>
        <rFont val="Arial"/>
        <family val="2"/>
        <charset val="204"/>
      </rPr>
      <t>B22,5F200 W6</t>
    </r>
  </si>
  <si>
    <r>
      <t xml:space="preserve">armatura </t>
    </r>
    <r>
      <rPr>
        <sz val="10"/>
        <color theme="1"/>
        <rFont val="Arial"/>
        <family val="2"/>
        <charset val="204"/>
      </rPr>
      <t>A</t>
    </r>
    <r>
      <rPr>
        <sz val="10"/>
        <color theme="1"/>
        <rFont val="AcadNusx"/>
      </rPr>
      <t>I</t>
    </r>
  </si>
  <si>
    <r>
      <t xml:space="preserve">armatura </t>
    </r>
    <r>
      <rPr>
        <sz val="10"/>
        <color theme="1"/>
        <rFont val="Arial"/>
        <family val="2"/>
        <charset val="204"/>
      </rPr>
      <t>A</t>
    </r>
    <r>
      <rPr>
        <sz val="10"/>
        <color theme="1"/>
        <rFont val="AcadNusx"/>
      </rPr>
      <t>II</t>
    </r>
  </si>
  <si>
    <t>cementis xsnari 1:2</t>
  </si>
  <si>
    <t>Tujis liuri</t>
  </si>
  <si>
    <t>c</t>
  </si>
  <si>
    <t>30-51-3</t>
  </si>
  <si>
    <t>wasacxebi hidroizolacia (2 jerad)</t>
  </si>
  <si>
    <t>Sromis danaxarJi</t>
  </si>
  <si>
    <t>cementis xsnari</t>
  </si>
  <si>
    <t>1-81-3</t>
  </si>
  <si>
    <t>gruntis ukuCayra xeliT</t>
  </si>
  <si>
    <t xml:space="preserve">Sromis danaxarji </t>
  </si>
  <si>
    <t xml:space="preserve">1-22-9 </t>
  </si>
  <si>
    <t>zedmeti gruntis datvirTva avtoTviTmclelze da gatana nayarSi</t>
  </si>
  <si>
    <t xml:space="preserve">Sromis danaxarjebi </t>
  </si>
  <si>
    <r>
      <t>eqskavatori V-0.5 m</t>
    </r>
    <r>
      <rPr>
        <vertAlign val="superscript"/>
        <sz val="10"/>
        <color theme="1"/>
        <rFont val="AcadNusx"/>
      </rPr>
      <t>3</t>
    </r>
  </si>
  <si>
    <t>mTliani misasvleli saniaRvre arxis mowyoba(amoRebuli gruntis adgilze dayra daprofileba) h-0.6m, b-0.4m, L-90m</t>
  </si>
  <si>
    <t>gruntis damuSaveba eqskavatoriT, gverdze dayriT</t>
  </si>
  <si>
    <t>1-79-3 
t.n.p3.107</t>
  </si>
  <si>
    <r>
      <t xml:space="preserve">milis gamosasvlelSi saniaRvre gadamSvebi liTonis milis mowyoba 
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 xml:space="preserve">-530mm </t>
    </r>
    <r>
      <rPr>
        <sz val="10"/>
        <color theme="1"/>
        <rFont val="Arial"/>
        <family val="2"/>
        <charset val="204"/>
      </rPr>
      <t>L</t>
    </r>
    <r>
      <rPr>
        <sz val="10"/>
        <color theme="1"/>
        <rFont val="AcadNusx"/>
      </rPr>
      <t>-40m</t>
    </r>
  </si>
  <si>
    <t>42-14-2</t>
  </si>
  <si>
    <t>specprofilis Tvalamridis mowyoba</t>
  </si>
  <si>
    <t>amwe muxluxa svlaze 16t</t>
  </si>
  <si>
    <t>betonis parapeti</t>
  </si>
  <si>
    <r>
      <t xml:space="preserve">liTonis mili pk1+24 </t>
    </r>
    <r>
      <rPr>
        <b/>
        <sz val="10"/>
        <color theme="1"/>
        <rFont val="Arial"/>
        <family val="2"/>
        <charset val="204"/>
      </rPr>
      <t>d</t>
    </r>
    <r>
      <rPr>
        <b/>
        <sz val="10"/>
        <color theme="1"/>
        <rFont val="AcadNusx"/>
      </rPr>
      <t xml:space="preserve">-0.53m </t>
    </r>
    <r>
      <rPr>
        <b/>
        <sz val="10"/>
        <color theme="1"/>
        <rFont val="Arial"/>
        <family val="2"/>
        <charset val="204"/>
      </rPr>
      <t>L</t>
    </r>
    <r>
      <rPr>
        <b/>
        <sz val="10"/>
        <color theme="1"/>
        <rFont val="AcadNusx"/>
      </rPr>
      <t>-6m</t>
    </r>
  </si>
  <si>
    <t>1-79-3 
t.n. p3107</t>
  </si>
  <si>
    <r>
      <t xml:space="preserve">safuZvlis momzadeba qviSa-xreSovani masaliT </t>
    </r>
    <r>
      <rPr>
        <sz val="10"/>
        <color theme="1"/>
        <rFont val="Arial"/>
        <family val="2"/>
        <charset val="204"/>
      </rPr>
      <t>h-</t>
    </r>
    <r>
      <rPr>
        <sz val="10"/>
        <color theme="1"/>
        <rFont val="AcadNusx"/>
      </rPr>
      <t>10 sm</t>
    </r>
  </si>
  <si>
    <t>37-64-4</t>
  </si>
  <si>
    <r>
      <t xml:space="preserve">betonis portaluri kedlebis mowyoba SesasvlelebSi da gasasvlelSi, betoni </t>
    </r>
    <r>
      <rPr>
        <sz val="10"/>
        <color theme="1"/>
        <rFont val="Arial"/>
        <family val="2"/>
        <charset val="204"/>
      </rPr>
      <t>B22,5F200 W6</t>
    </r>
  </si>
  <si>
    <t>amwe muxluxa svlaze 10t</t>
  </si>
  <si>
    <t>xis</t>
  </si>
  <si>
    <t>xis yalibi</t>
  </si>
  <si>
    <t>ficari wiwvovani sisq. 120mm IIxarisx</t>
  </si>
  <si>
    <t>ficari  sisq. 40-60mm IIIIixarisx</t>
  </si>
  <si>
    <t xml:space="preserve">WanWiki qanCiT </t>
  </si>
  <si>
    <t>kg</t>
  </si>
  <si>
    <t>1-123-8</t>
  </si>
  <si>
    <t>qvis risbermis mowyoba</t>
  </si>
  <si>
    <t>Sromis danaxarji</t>
  </si>
  <si>
    <t>qva</t>
  </si>
  <si>
    <t xml:space="preserve">1-79-3 </t>
  </si>
  <si>
    <r>
      <t xml:space="preserve">milis gamosasvlelSi arsebuli saniaRvre arxis gawmenda-damuSaveba xeliT (amoRebuli gruntis adgilze dayra daprofileba) </t>
    </r>
    <r>
      <rPr>
        <sz val="10"/>
        <color theme="1"/>
        <rFont val="Arial"/>
        <family val="2"/>
        <charset val="204"/>
      </rPr>
      <t>h</t>
    </r>
    <r>
      <rPr>
        <sz val="10"/>
        <color theme="1"/>
        <rFont val="AcadNusx"/>
      </rPr>
      <t xml:space="preserve">-0.6m, </t>
    </r>
    <r>
      <rPr>
        <sz val="10"/>
        <color theme="1"/>
        <rFont val="Arial"/>
        <family val="2"/>
        <charset val="204"/>
      </rPr>
      <t>b</t>
    </r>
    <r>
      <rPr>
        <sz val="10"/>
        <color theme="1"/>
        <rFont val="AcadNusx"/>
      </rPr>
      <t xml:space="preserve">-0.4m, </t>
    </r>
    <r>
      <rPr>
        <sz val="10"/>
        <color theme="1"/>
        <rFont val="Arial"/>
        <family val="2"/>
        <charset val="204"/>
      </rPr>
      <t>L</t>
    </r>
    <r>
      <rPr>
        <sz val="10"/>
        <color theme="1"/>
        <rFont val="AcadNusx"/>
      </rPr>
      <t>-40m</t>
    </r>
  </si>
  <si>
    <r>
      <t xml:space="preserve">liTonis mili pk2+39 </t>
    </r>
    <r>
      <rPr>
        <b/>
        <sz val="10"/>
        <rFont val="Arial"/>
        <family val="2"/>
        <charset val="204"/>
      </rPr>
      <t>d</t>
    </r>
    <r>
      <rPr>
        <b/>
        <sz val="10"/>
        <rFont val="AcadNusx"/>
      </rPr>
      <t>-0.53 m.</t>
    </r>
    <r>
      <rPr>
        <b/>
        <sz val="10"/>
        <rFont val="Arial"/>
        <family val="2"/>
        <charset val="204"/>
      </rPr>
      <t xml:space="preserve"> L</t>
    </r>
    <r>
      <rPr>
        <b/>
        <sz val="10"/>
        <rFont val="AcadNusx"/>
      </rPr>
      <t xml:space="preserve">-6m.  </t>
    </r>
  </si>
  <si>
    <r>
      <t xml:space="preserve">safuZvlis momzadeba qviSa-xreSovani masaliT </t>
    </r>
    <r>
      <rPr>
        <sz val="10"/>
        <color theme="1"/>
        <rFont val="Arial"/>
        <family val="2"/>
        <charset val="204"/>
      </rPr>
      <t>h</t>
    </r>
    <r>
      <rPr>
        <sz val="10"/>
        <color theme="1"/>
        <rFont val="AcadNusx"/>
      </rPr>
      <t>-10 sm</t>
    </r>
  </si>
  <si>
    <r>
      <t xml:space="preserve">arsebuli liTonis milis mowyoba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 xml:space="preserve">-530mm </t>
    </r>
  </si>
  <si>
    <r>
      <t xml:space="preserve">betonis saTavisis mowyoba betoni </t>
    </r>
    <r>
      <rPr>
        <sz val="10"/>
        <color theme="1"/>
        <rFont val="Arial"/>
        <family val="2"/>
        <charset val="204"/>
      </rPr>
      <t>B22,5F200 W6</t>
    </r>
  </si>
  <si>
    <t xml:space="preserve">cementis xsnari </t>
  </si>
  <si>
    <t>ficari  sisq. 40-60mm IIIixarisx</t>
  </si>
  <si>
    <t>37-64-3</t>
  </si>
  <si>
    <r>
      <t xml:space="preserve">betonis wyalmimRebi Wis mowyoba, betoni </t>
    </r>
    <r>
      <rPr>
        <sz val="10"/>
        <color theme="1"/>
        <rFont val="Arial"/>
        <family val="2"/>
        <charset val="204"/>
      </rPr>
      <t>B22,5F200 W6</t>
    </r>
  </si>
  <si>
    <t>betoni B22,5F200 W6</t>
  </si>
  <si>
    <t>mrgvali xe</t>
  </si>
  <si>
    <t>ficari  sisq. 70mm IIIxarisx</t>
  </si>
  <si>
    <t>ficari  sisq. 25-32mm IVixarisx</t>
  </si>
  <si>
    <t>ficari  sisq. 40-60mm IVixarisx</t>
  </si>
  <si>
    <r>
      <t xml:space="preserve">gzis safari </t>
    </r>
    <r>
      <rPr>
        <b/>
        <sz val="10"/>
        <color theme="1"/>
        <rFont val="Arial"/>
        <family val="2"/>
        <charset val="204"/>
      </rPr>
      <t>B-</t>
    </r>
    <r>
      <rPr>
        <b/>
        <sz val="10"/>
        <color theme="1"/>
        <rFont val="AcadNusx"/>
      </rPr>
      <t>4.5</t>
    </r>
    <r>
      <rPr>
        <sz val="10"/>
        <color theme="1"/>
        <rFont val="AcadNusx"/>
      </rPr>
      <t>m</t>
    </r>
    <r>
      <rPr>
        <b/>
        <sz val="10"/>
        <color theme="1"/>
        <rFont val="AcadNusx"/>
      </rPr>
      <t xml:space="preserve"> </t>
    </r>
    <r>
      <rPr>
        <b/>
        <sz val="10"/>
        <color theme="1"/>
        <rFont val="Arial"/>
        <family val="2"/>
        <charset val="204"/>
      </rPr>
      <t>L</t>
    </r>
    <r>
      <rPr>
        <b/>
        <sz val="10"/>
        <color theme="1"/>
        <rFont val="AcadNusx"/>
      </rPr>
      <t>-285</t>
    </r>
    <r>
      <rPr>
        <sz val="10"/>
        <color theme="1"/>
        <rFont val="AcadNusx"/>
      </rPr>
      <t>m</t>
    </r>
  </si>
  <si>
    <t>miwis vakisis profilis aRdgena pk3+67 - pk3+82. III-kat gruntis damuSaveba WrilSi eqskavatoriT, datvirTva da transportireba nayarSi</t>
  </si>
  <si>
    <t>Semasworebeli fenis mowyoba qviSa-xreSovani nareviT, h-10sm</t>
  </si>
  <si>
    <t xml:space="preserve">27-10-1         27-10-4 </t>
  </si>
  <si>
    <t>safaris mowyoba qviSa-xreSovani nareviT sisq. 20sm</t>
  </si>
  <si>
    <t xml:space="preserve">avtogreideri </t>
  </si>
  <si>
    <t>dmanisis municipaliteti, sofeli gomareTis saubno gzebis reabilitacia</t>
  </si>
  <si>
    <t>gzis safari B-4.5m L-150m</t>
  </si>
  <si>
    <t xml:space="preserve">27-10-1 
27-10-4 </t>
  </si>
  <si>
    <t>safuZvlis mowyoba qviSa-xreSovani nareviT sisq.-20sm</t>
  </si>
  <si>
    <t>mimdebare xevis kalapotis gawmenda</t>
  </si>
  <si>
    <t>1-29-6  
1-29-12 t.n.p3.48</t>
  </si>
  <si>
    <t>xevis kalapotis gawmenda buldozeriT gadaadgileba saSualos 20m-ze</t>
  </si>
  <si>
    <t>buldozeri (8.9*0.85+6.28)*0.001</t>
  </si>
  <si>
    <t>qalaq dmanisSi gabaSvilis quSis Cixebis asfaltobetonis safaris mowyoba</t>
  </si>
  <si>
    <t xml:space="preserve">27-11-1 
27-11-4 </t>
  </si>
  <si>
    <r>
      <t>Txevadi bitumis mosxma 0.6kg/m</t>
    </r>
    <r>
      <rPr>
        <vertAlign val="superscript"/>
        <sz val="10"/>
        <color theme="1"/>
        <rFont val="AcadNusx"/>
      </rPr>
      <t>3</t>
    </r>
  </si>
  <si>
    <t>გაუთვალისწინებელი ხარჯი</t>
  </si>
  <si>
    <t>ჯამი</t>
  </si>
  <si>
    <t>ლარი</t>
  </si>
  <si>
    <t>gzis samosis mowyoba  (45585 ლარი დღგ-ს გარეშე)</t>
  </si>
  <si>
    <t>gzis samosis mowyoba (16390 ლარი დღგ-ს გარეშე)</t>
  </si>
  <si>
    <t>furnis ubani misasvleli gzis mowyoba (38530 ლარი დღგ-ს გარეშე)</t>
  </si>
  <si>
    <t>skverTan misasvleli gza (8150 ლარი დღგ-ს გარეშე)</t>
  </si>
  <si>
    <t>gzis samosis mowyoba (42027 ლარი დღგ-ს გარშე)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</si>
</sst>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;[Red]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sz val="10"/>
      <color theme="1"/>
      <name val="AcadNusx"/>
    </font>
    <font>
      <sz val="10"/>
      <name val="Arial Cyr"/>
      <family val="2"/>
      <charset val="204"/>
    </font>
    <font>
      <sz val="10"/>
      <name val="Arial"/>
      <family val="2"/>
    </font>
    <font>
      <vertAlign val="superscript"/>
      <sz val="10"/>
      <name val="AcadNusx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AcadNusx"/>
    </font>
    <font>
      <b/>
      <sz val="10"/>
      <color theme="1"/>
      <name val="AcadNusx"/>
    </font>
    <font>
      <vertAlign val="superscript"/>
      <sz val="10"/>
      <color theme="1"/>
      <name val="AcadNusx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cadNusx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7" fillId="0" borderId="0"/>
    <xf numFmtId="0" fontId="11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7" fillId="0" borderId="0"/>
    <xf numFmtId="0" fontId="6" fillId="0" borderId="0"/>
  </cellStyleXfs>
  <cellXfs count="231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2" fontId="3" fillId="0" borderId="6" xfId="6" applyNumberFormat="1" applyFont="1" applyFill="1" applyBorder="1" applyAlignment="1">
      <alignment horizontal="center" vertical="center"/>
    </xf>
    <xf numFmtId="0" fontId="0" fillId="0" borderId="0" xfId="0"/>
    <xf numFmtId="2" fontId="3" fillId="0" borderId="6" xfId="3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1" fontId="3" fillId="0" borderId="6" xfId="6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/>
    <xf numFmtId="165" fontId="3" fillId="2" borderId="6" xfId="0" applyNumberFormat="1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 wrapText="1"/>
    </xf>
    <xf numFmtId="0" fontId="12" fillId="0" borderId="6" xfId="0" applyFont="1" applyFill="1" applyBorder="1"/>
    <xf numFmtId="49" fontId="1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Fill="1" applyBorder="1"/>
    <xf numFmtId="0" fontId="3" fillId="0" borderId="6" xfId="0" applyFont="1" applyFill="1" applyBorder="1"/>
    <xf numFmtId="165" fontId="3" fillId="0" borderId="6" xfId="6" applyNumberFormat="1" applyFont="1" applyFill="1" applyBorder="1" applyAlignment="1">
      <alignment horizontal="center" vertical="center"/>
    </xf>
    <xf numFmtId="0" fontId="14" fillId="0" borderId="6" xfId="0" applyFont="1" applyBorder="1"/>
    <xf numFmtId="2" fontId="3" fillId="0" borderId="6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 vertical="top" wrapText="1"/>
    </xf>
    <xf numFmtId="0" fontId="0" fillId="0" borderId="6" xfId="0" applyBorder="1"/>
    <xf numFmtId="0" fontId="1" fillId="0" borderId="6" xfId="0" applyFont="1" applyBorder="1"/>
    <xf numFmtId="0" fontId="0" fillId="0" borderId="6" xfId="0" applyBorder="1" applyAlignment="1">
      <alignment wrapText="1"/>
    </xf>
    <xf numFmtId="0" fontId="1" fillId="0" borderId="7" xfId="0" applyFont="1" applyFill="1" applyBorder="1"/>
    <xf numFmtId="0" fontId="0" fillId="0" borderId="6" xfId="0" applyBorder="1" applyAlignment="1">
      <alignment vertical="top" wrapText="1"/>
    </xf>
    <xf numFmtId="165" fontId="3" fillId="2" borderId="6" xfId="6" applyNumberFormat="1" applyFont="1" applyFill="1" applyBorder="1" applyAlignment="1">
      <alignment horizontal="center" vertical="center"/>
    </xf>
    <xf numFmtId="2" fontId="3" fillId="2" borderId="6" xfId="6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5" fontId="3" fillId="0" borderId="6" xfId="3" applyNumberFormat="1" applyFont="1" applyFill="1" applyBorder="1" applyAlignment="1">
      <alignment horizontal="center" vertical="center"/>
    </xf>
    <xf numFmtId="1" fontId="10" fillId="0" borderId="6" xfId="3" applyNumberFormat="1" applyFont="1" applyFill="1" applyBorder="1" applyAlignment="1">
      <alignment horizontal="center" vertical="center" wrapText="1"/>
    </xf>
    <xf numFmtId="0" fontId="7" fillId="0" borderId="6" xfId="3" applyFont="1" applyFill="1" applyBorder="1"/>
    <xf numFmtId="2" fontId="4" fillId="0" borderId="6" xfId="3" applyNumberFormat="1" applyFont="1" applyFill="1" applyBorder="1" applyAlignment="1">
      <alignment horizontal="center" vertical="center"/>
    </xf>
    <xf numFmtId="2" fontId="4" fillId="2" borderId="6" xfId="3" applyNumberFormat="1" applyFont="1" applyFill="1" applyBorder="1" applyAlignment="1">
      <alignment horizontal="center" vertical="center"/>
    </xf>
    <xf numFmtId="0" fontId="5" fillId="0" borderId="6" xfId="0" applyFont="1" applyBorder="1"/>
    <xf numFmtId="1" fontId="3" fillId="0" borderId="6" xfId="3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2" fontId="10" fillId="0" borderId="6" xfId="3" applyNumberFormat="1" applyFont="1" applyFill="1" applyBorder="1" applyAlignment="1">
      <alignment horizontal="center" vertical="center" wrapText="1"/>
    </xf>
    <xf numFmtId="2" fontId="3" fillId="2" borderId="6" xfId="3" applyNumberFormat="1" applyFont="1" applyFill="1" applyBorder="1" applyAlignment="1">
      <alignment horizontal="center" vertical="center"/>
    </xf>
    <xf numFmtId="165" fontId="3" fillId="0" borderId="6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164" fontId="3" fillId="0" borderId="6" xfId="3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3" fillId="0" borderId="6" xfId="3" applyNumberFormat="1" applyFont="1" applyFill="1" applyBorder="1" applyAlignment="1">
      <alignment horizontal="center" vertical="center" wrapText="1"/>
    </xf>
    <xf numFmtId="1" fontId="3" fillId="2" borderId="6" xfId="3" applyNumberFormat="1" applyFont="1" applyFill="1" applyBorder="1" applyAlignment="1">
      <alignment horizontal="center" vertical="center"/>
    </xf>
    <xf numFmtId="164" fontId="3" fillId="2" borderId="6" xfId="3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165" fontId="4" fillId="2" borderId="6" xfId="3" applyNumberFormat="1" applyFont="1" applyFill="1" applyBorder="1" applyAlignment="1">
      <alignment horizontal="center" vertical="center"/>
    </xf>
    <xf numFmtId="0" fontId="7" fillId="2" borderId="6" xfId="3" applyFont="1" applyFill="1" applyBorder="1"/>
    <xf numFmtId="165" fontId="3" fillId="2" borderId="6" xfId="3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top" wrapText="1"/>
    </xf>
    <xf numFmtId="2" fontId="4" fillId="5" borderId="6" xfId="3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/>
    <xf numFmtId="165" fontId="4" fillId="0" borderId="6" xfId="3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2" fontId="5" fillId="0" borderId="6" xfId="0" applyNumberFormat="1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2" fontId="3" fillId="0" borderId="2" xfId="8" applyNumberFormat="1" applyFont="1" applyFill="1" applyBorder="1" applyAlignment="1">
      <alignment horizontal="center" vertical="center"/>
    </xf>
    <xf numFmtId="1" fontId="3" fillId="0" borderId="2" xfId="8" applyNumberFormat="1" applyFont="1" applyFill="1" applyBorder="1" applyAlignment="1">
      <alignment horizontal="center" vertical="center"/>
    </xf>
    <xf numFmtId="0" fontId="7" fillId="0" borderId="6" xfId="8" applyFont="1" applyFill="1" applyBorder="1"/>
    <xf numFmtId="165" fontId="3" fillId="0" borderId="2" xfId="8" applyNumberFormat="1" applyFont="1" applyFill="1" applyBorder="1" applyAlignment="1">
      <alignment horizontal="center" vertical="center"/>
    </xf>
    <xf numFmtId="2" fontId="3" fillId="2" borderId="2" xfId="8" applyNumberFormat="1" applyFont="1" applyFill="1" applyBorder="1" applyAlignment="1">
      <alignment horizontal="center" vertical="center"/>
    </xf>
    <xf numFmtId="1" fontId="3" fillId="2" borderId="2" xfId="8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3" fillId="0" borderId="6" xfId="8" applyNumberFormat="1" applyFont="1" applyFill="1" applyBorder="1" applyAlignment="1">
      <alignment horizontal="center" vertical="center"/>
    </xf>
    <xf numFmtId="49" fontId="9" fillId="0" borderId="6" xfId="8" applyNumberFormat="1" applyFont="1" applyFill="1" applyBorder="1" applyAlignment="1">
      <alignment horizontal="center" vertical="center" wrapText="1"/>
    </xf>
    <xf numFmtId="165" fontId="3" fillId="2" borderId="2" xfId="8" applyNumberFormat="1" applyFont="1" applyFill="1" applyBorder="1" applyAlignment="1">
      <alignment horizontal="center" vertical="center"/>
    </xf>
    <xf numFmtId="164" fontId="3" fillId="0" borderId="6" xfId="8" applyNumberFormat="1" applyFont="1" applyFill="1" applyBorder="1" applyAlignment="1">
      <alignment horizontal="center" vertical="center"/>
    </xf>
    <xf numFmtId="0" fontId="7" fillId="2" borderId="6" xfId="8" applyFont="1" applyFill="1" applyBorder="1"/>
    <xf numFmtId="2" fontId="3" fillId="0" borderId="6" xfId="6" applyNumberFormat="1" applyFont="1" applyFill="1" applyBorder="1" applyAlignment="1">
      <alignment horizontal="center" vertical="center" wrapText="1"/>
    </xf>
    <xf numFmtId="49" fontId="9" fillId="2" borderId="6" xfId="8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10" fillId="0" borderId="6" xfId="3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165" fontId="3" fillId="0" borderId="6" xfId="6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0" borderId="6" xfId="3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top" wrapText="1"/>
    </xf>
    <xf numFmtId="0" fontId="5" fillId="0" borderId="7" xfId="0" applyFont="1" applyBorder="1"/>
    <xf numFmtId="49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/>
    </xf>
    <xf numFmtId="0" fontId="3" fillId="0" borderId="6" xfId="10" applyFont="1" applyFill="1" applyBorder="1" applyAlignment="1">
      <alignment horizontal="center" vertical="top" wrapText="1"/>
    </xf>
    <xf numFmtId="0" fontId="3" fillId="2" borderId="6" xfId="1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3" fillId="0" borderId="5" xfId="3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vertical="top" wrapText="1"/>
    </xf>
    <xf numFmtId="0" fontId="10" fillId="0" borderId="6" xfId="8" applyNumberFormat="1" applyFont="1" applyFill="1" applyBorder="1" applyAlignment="1">
      <alignment horizontal="center" vertical="center" wrapText="1"/>
    </xf>
    <xf numFmtId="1" fontId="21" fillId="0" borderId="2" xfId="8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0" xfId="0" applyFont="1" applyBorder="1"/>
    <xf numFmtId="0" fontId="9" fillId="0" borderId="6" xfId="8" applyNumberFormat="1" applyFont="1" applyFill="1" applyBorder="1" applyAlignment="1">
      <alignment horizontal="center" vertical="center" wrapText="1"/>
    </xf>
    <xf numFmtId="2" fontId="3" fillId="0" borderId="6" xfId="8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66" fontId="9" fillId="0" borderId="6" xfId="8" applyNumberFormat="1" applyFont="1" applyFill="1" applyBorder="1" applyAlignment="1">
      <alignment horizontal="center" vertical="center" wrapText="1"/>
    </xf>
    <xf numFmtId="164" fontId="3" fillId="0" borderId="2" xfId="8" applyNumberFormat="1" applyFont="1" applyFill="1" applyBorder="1" applyAlignment="1">
      <alignment horizontal="center" vertical="center"/>
    </xf>
    <xf numFmtId="165" fontId="9" fillId="0" borderId="6" xfId="8" applyNumberFormat="1" applyFont="1" applyFill="1" applyBorder="1" applyAlignment="1">
      <alignment horizontal="center" vertical="center" wrapText="1"/>
    </xf>
    <xf numFmtId="2" fontId="4" fillId="0" borderId="6" xfId="6" applyNumberFormat="1" applyFont="1" applyFill="1" applyBorder="1" applyAlignment="1">
      <alignment horizontal="center" vertical="center"/>
    </xf>
    <xf numFmtId="2" fontId="4" fillId="0" borderId="6" xfId="6" applyNumberFormat="1" applyFont="1" applyFill="1" applyBorder="1" applyAlignment="1">
      <alignment horizontal="center" vertical="center" wrapText="1"/>
    </xf>
    <xf numFmtId="1" fontId="4" fillId="2" borderId="6" xfId="6" applyNumberFormat="1" applyFont="1" applyFill="1" applyBorder="1" applyAlignment="1">
      <alignment horizontal="center" vertical="center" wrapText="1"/>
    </xf>
    <xf numFmtId="2" fontId="4" fillId="2" borderId="6" xfId="6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top" wrapText="1"/>
    </xf>
    <xf numFmtId="0" fontId="4" fillId="0" borderId="6" xfId="1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2" fontId="5" fillId="2" borderId="6" xfId="0" applyNumberFormat="1" applyFont="1" applyFill="1" applyBorder="1" applyAlignment="1">
      <alignment horizontal="center" vertical="center"/>
    </xf>
    <xf numFmtId="1" fontId="21" fillId="2" borderId="2" xfId="8" applyNumberFormat="1" applyFont="1" applyFill="1" applyBorder="1" applyAlignment="1">
      <alignment horizontal="center" vertical="center"/>
    </xf>
    <xf numFmtId="1" fontId="3" fillId="2" borderId="6" xfId="6" applyNumberFormat="1" applyFont="1" applyFill="1" applyBorder="1" applyAlignment="1">
      <alignment horizontal="center" vertical="center" wrapText="1"/>
    </xf>
    <xf numFmtId="2" fontId="3" fillId="2" borderId="6" xfId="8" applyNumberFormat="1" applyFont="1" applyFill="1" applyBorder="1" applyAlignment="1">
      <alignment horizontal="center" vertical="center"/>
    </xf>
    <xf numFmtId="2" fontId="3" fillId="2" borderId="6" xfId="8" applyNumberFormat="1" applyFont="1" applyFill="1" applyBorder="1" applyAlignment="1">
      <alignment horizontal="center" vertical="center" wrapText="1"/>
    </xf>
    <xf numFmtId="164" fontId="3" fillId="2" borderId="2" xfId="8" applyNumberFormat="1" applyFont="1" applyFill="1" applyBorder="1" applyAlignment="1">
      <alignment horizontal="center" vertical="center"/>
    </xf>
    <xf numFmtId="2" fontId="3" fillId="2" borderId="6" xfId="6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167" fontId="3" fillId="2" borderId="2" xfId="8" applyNumberFormat="1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3" fillId="2" borderId="6" xfId="4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/>
    <xf numFmtId="2" fontId="7" fillId="0" borderId="6" xfId="8" applyNumberFormat="1" applyFont="1" applyFill="1" applyBorder="1"/>
    <xf numFmtId="0" fontId="3" fillId="0" borderId="11" xfId="10" applyFont="1" applyFill="1" applyBorder="1" applyAlignment="1">
      <alignment horizontal="center" vertical="top" wrapText="1"/>
    </xf>
    <xf numFmtId="0" fontId="3" fillId="0" borderId="7" xfId="10" applyFont="1" applyFill="1" applyBorder="1" applyAlignment="1">
      <alignment horizontal="center" vertical="top" wrapText="1"/>
    </xf>
    <xf numFmtId="0" fontId="4" fillId="0" borderId="7" xfId="10" applyFont="1" applyFill="1" applyBorder="1" applyAlignment="1">
      <alignment horizontal="left" vertical="top" wrapText="1"/>
    </xf>
    <xf numFmtId="0" fontId="3" fillId="0" borderId="5" xfId="1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4" borderId="6" xfId="0" applyFont="1" applyFill="1" applyBorder="1"/>
    <xf numFmtId="0" fontId="5" fillId="0" borderId="6" xfId="0" applyFont="1" applyBorder="1" applyAlignment="1">
      <alignment horizontal="left" wrapText="1"/>
    </xf>
    <xf numFmtId="0" fontId="5" fillId="0" borderId="7" xfId="0" applyFont="1" applyFill="1" applyBorder="1" applyAlignment="1">
      <alignment horizontal="left"/>
    </xf>
    <xf numFmtId="164" fontId="3" fillId="0" borderId="6" xfId="6" applyNumberFormat="1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23" fillId="0" borderId="6" xfId="0" applyFont="1" applyBorder="1" applyAlignment="1">
      <alignment horizontal="left" wrapText="1"/>
    </xf>
    <xf numFmtId="0" fontId="23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wrapText="1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0" xfId="0" applyFont="1"/>
  </cellXfs>
  <cellStyles count="11">
    <cellStyle name="Normal" xfId="0" builtinId="0"/>
    <cellStyle name="Normal 10" xfId="8"/>
    <cellStyle name="Normal 12" xfId="4"/>
    <cellStyle name="Normal 2" xfId="1"/>
    <cellStyle name="Normal 2 2" xfId="9"/>
    <cellStyle name="Normal 2 3" xfId="3"/>
    <cellStyle name="Normal 6" xfId="7"/>
    <cellStyle name="Normal 7" xfId="2"/>
    <cellStyle name="Normal 8" xfId="5"/>
    <cellStyle name="Normal_3-1----6-4" xfId="6"/>
    <cellStyle name="Normal_Sheet1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10</xdr:row>
      <xdr:rowOff>0</xdr:rowOff>
    </xdr:from>
    <xdr:ext cx="76200" cy="30861"/>
    <xdr:sp macro="" textlink="">
      <xdr:nvSpPr>
        <xdr:cNvPr id="1226" name="Text Box 597"/>
        <xdr:cNvSpPr txBox="1">
          <a:spLocks noChangeArrowheads="1"/>
        </xdr:cNvSpPr>
      </xdr:nvSpPr>
      <xdr:spPr bwMode="auto">
        <a:xfrm>
          <a:off x="580072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0861"/>
    <xdr:sp macro="" textlink="">
      <xdr:nvSpPr>
        <xdr:cNvPr id="1227" name="Text Box 597"/>
        <xdr:cNvSpPr txBox="1">
          <a:spLocks noChangeArrowheads="1"/>
        </xdr:cNvSpPr>
      </xdr:nvSpPr>
      <xdr:spPr bwMode="auto">
        <a:xfrm>
          <a:off x="580072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0861"/>
    <xdr:sp macro="" textlink="">
      <xdr:nvSpPr>
        <xdr:cNvPr id="1228" name="Text Box 597"/>
        <xdr:cNvSpPr txBox="1">
          <a:spLocks noChangeArrowheads="1"/>
        </xdr:cNvSpPr>
      </xdr:nvSpPr>
      <xdr:spPr bwMode="auto">
        <a:xfrm>
          <a:off x="580072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0861"/>
    <xdr:sp macro="" textlink="">
      <xdr:nvSpPr>
        <xdr:cNvPr id="1229" name="Text Box 597"/>
        <xdr:cNvSpPr txBox="1">
          <a:spLocks noChangeArrowheads="1"/>
        </xdr:cNvSpPr>
      </xdr:nvSpPr>
      <xdr:spPr bwMode="auto">
        <a:xfrm>
          <a:off x="580072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29718"/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4972050" y="34385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29718"/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4972050" y="34385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30861"/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4972050" y="343852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30861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972050" y="343852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10</xdr:row>
      <xdr:rowOff>0</xdr:rowOff>
    </xdr:from>
    <xdr:ext cx="71975" cy="30861"/>
    <xdr:sp macro="" textlink="">
      <xdr:nvSpPr>
        <xdr:cNvPr id="1234" name="Text Box 597"/>
        <xdr:cNvSpPr txBox="1">
          <a:spLocks noChangeArrowheads="1"/>
        </xdr:cNvSpPr>
      </xdr:nvSpPr>
      <xdr:spPr bwMode="auto">
        <a:xfrm>
          <a:off x="5800725" y="3438525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10</xdr:row>
      <xdr:rowOff>0</xdr:rowOff>
    </xdr:from>
    <xdr:ext cx="71975" cy="29718"/>
    <xdr:sp macro="" textlink="">
      <xdr:nvSpPr>
        <xdr:cNvPr id="1235" name="Text Box 597"/>
        <xdr:cNvSpPr txBox="1">
          <a:spLocks noChangeArrowheads="1"/>
        </xdr:cNvSpPr>
      </xdr:nvSpPr>
      <xdr:spPr bwMode="auto">
        <a:xfrm>
          <a:off x="5800725" y="34385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10</xdr:row>
      <xdr:rowOff>0</xdr:rowOff>
    </xdr:from>
    <xdr:ext cx="71975" cy="29718"/>
    <xdr:sp macro="" textlink="">
      <xdr:nvSpPr>
        <xdr:cNvPr id="1236" name="Text Box 597"/>
        <xdr:cNvSpPr txBox="1">
          <a:spLocks noChangeArrowheads="1"/>
        </xdr:cNvSpPr>
      </xdr:nvSpPr>
      <xdr:spPr bwMode="auto">
        <a:xfrm>
          <a:off x="5800725" y="34385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10</xdr:row>
      <xdr:rowOff>0</xdr:rowOff>
    </xdr:from>
    <xdr:ext cx="71975" cy="29718"/>
    <xdr:sp macro="" textlink="">
      <xdr:nvSpPr>
        <xdr:cNvPr id="1237" name="Text Box 597"/>
        <xdr:cNvSpPr txBox="1">
          <a:spLocks noChangeArrowheads="1"/>
        </xdr:cNvSpPr>
      </xdr:nvSpPr>
      <xdr:spPr bwMode="auto">
        <a:xfrm>
          <a:off x="5800725" y="34385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29718"/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4972050" y="34385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29718"/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972050" y="34385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76200" cy="30861"/>
    <xdr:sp macro="" textlink="">
      <xdr:nvSpPr>
        <xdr:cNvPr id="1240" name="Text Box 597"/>
        <xdr:cNvSpPr txBox="1">
          <a:spLocks noChangeArrowheads="1"/>
        </xdr:cNvSpPr>
      </xdr:nvSpPr>
      <xdr:spPr bwMode="auto">
        <a:xfrm>
          <a:off x="684847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76200" cy="30861"/>
    <xdr:sp macro="" textlink="">
      <xdr:nvSpPr>
        <xdr:cNvPr id="1241" name="Text Box 597"/>
        <xdr:cNvSpPr txBox="1">
          <a:spLocks noChangeArrowheads="1"/>
        </xdr:cNvSpPr>
      </xdr:nvSpPr>
      <xdr:spPr bwMode="auto">
        <a:xfrm>
          <a:off x="684847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76200" cy="30861"/>
    <xdr:sp macro="" textlink="">
      <xdr:nvSpPr>
        <xdr:cNvPr id="1242" name="Text Box 597"/>
        <xdr:cNvSpPr txBox="1">
          <a:spLocks noChangeArrowheads="1"/>
        </xdr:cNvSpPr>
      </xdr:nvSpPr>
      <xdr:spPr bwMode="auto">
        <a:xfrm>
          <a:off x="684847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76200" cy="30861"/>
    <xdr:sp macro="" textlink="">
      <xdr:nvSpPr>
        <xdr:cNvPr id="1243" name="Text Box 597"/>
        <xdr:cNvSpPr txBox="1">
          <a:spLocks noChangeArrowheads="1"/>
        </xdr:cNvSpPr>
      </xdr:nvSpPr>
      <xdr:spPr bwMode="auto">
        <a:xfrm>
          <a:off x="684847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10</xdr:row>
      <xdr:rowOff>0</xdr:rowOff>
    </xdr:from>
    <xdr:ext cx="71974" cy="30861"/>
    <xdr:sp macro="" textlink="">
      <xdr:nvSpPr>
        <xdr:cNvPr id="1244" name="Text Box 597"/>
        <xdr:cNvSpPr txBox="1">
          <a:spLocks noChangeArrowheads="1"/>
        </xdr:cNvSpPr>
      </xdr:nvSpPr>
      <xdr:spPr bwMode="auto">
        <a:xfrm>
          <a:off x="6848475" y="343852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10</xdr:row>
      <xdr:rowOff>0</xdr:rowOff>
    </xdr:from>
    <xdr:ext cx="71974" cy="29718"/>
    <xdr:sp macro="" textlink="">
      <xdr:nvSpPr>
        <xdr:cNvPr id="1245" name="Text Box 597"/>
        <xdr:cNvSpPr txBox="1">
          <a:spLocks noChangeArrowheads="1"/>
        </xdr:cNvSpPr>
      </xdr:nvSpPr>
      <xdr:spPr bwMode="auto">
        <a:xfrm>
          <a:off x="6848475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10</xdr:row>
      <xdr:rowOff>0</xdr:rowOff>
    </xdr:from>
    <xdr:ext cx="71974" cy="29718"/>
    <xdr:sp macro="" textlink="">
      <xdr:nvSpPr>
        <xdr:cNvPr id="1246" name="Text Box 597"/>
        <xdr:cNvSpPr txBox="1">
          <a:spLocks noChangeArrowheads="1"/>
        </xdr:cNvSpPr>
      </xdr:nvSpPr>
      <xdr:spPr bwMode="auto">
        <a:xfrm>
          <a:off x="6848475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10</xdr:row>
      <xdr:rowOff>0</xdr:rowOff>
    </xdr:from>
    <xdr:ext cx="71974" cy="29718"/>
    <xdr:sp macro="" textlink="">
      <xdr:nvSpPr>
        <xdr:cNvPr id="1247" name="Text Box 597"/>
        <xdr:cNvSpPr txBox="1">
          <a:spLocks noChangeArrowheads="1"/>
        </xdr:cNvSpPr>
      </xdr:nvSpPr>
      <xdr:spPr bwMode="auto">
        <a:xfrm>
          <a:off x="6848475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</xdr:row>
      <xdr:rowOff>0</xdr:rowOff>
    </xdr:from>
    <xdr:ext cx="76200" cy="30861"/>
    <xdr:sp macro="" textlink="">
      <xdr:nvSpPr>
        <xdr:cNvPr id="1248" name="Text Box 597"/>
        <xdr:cNvSpPr txBox="1">
          <a:spLocks noChangeArrowheads="1"/>
        </xdr:cNvSpPr>
      </xdr:nvSpPr>
      <xdr:spPr bwMode="auto">
        <a:xfrm>
          <a:off x="7810500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</xdr:row>
      <xdr:rowOff>0</xdr:rowOff>
    </xdr:from>
    <xdr:ext cx="76200" cy="30861"/>
    <xdr:sp macro="" textlink="">
      <xdr:nvSpPr>
        <xdr:cNvPr id="1249" name="Text Box 597"/>
        <xdr:cNvSpPr txBox="1">
          <a:spLocks noChangeArrowheads="1"/>
        </xdr:cNvSpPr>
      </xdr:nvSpPr>
      <xdr:spPr bwMode="auto">
        <a:xfrm>
          <a:off x="7810500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</xdr:row>
      <xdr:rowOff>0</xdr:rowOff>
    </xdr:from>
    <xdr:ext cx="76200" cy="30861"/>
    <xdr:sp macro="" textlink="">
      <xdr:nvSpPr>
        <xdr:cNvPr id="1250" name="Text Box 597"/>
        <xdr:cNvSpPr txBox="1">
          <a:spLocks noChangeArrowheads="1"/>
        </xdr:cNvSpPr>
      </xdr:nvSpPr>
      <xdr:spPr bwMode="auto">
        <a:xfrm>
          <a:off x="7810500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</xdr:row>
      <xdr:rowOff>0</xdr:rowOff>
    </xdr:from>
    <xdr:ext cx="76200" cy="30861"/>
    <xdr:sp macro="" textlink="">
      <xdr:nvSpPr>
        <xdr:cNvPr id="1251" name="Text Box 597"/>
        <xdr:cNvSpPr txBox="1">
          <a:spLocks noChangeArrowheads="1"/>
        </xdr:cNvSpPr>
      </xdr:nvSpPr>
      <xdr:spPr bwMode="auto">
        <a:xfrm>
          <a:off x="7810500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10</xdr:row>
      <xdr:rowOff>0</xdr:rowOff>
    </xdr:from>
    <xdr:ext cx="71974" cy="30861"/>
    <xdr:sp macro="" textlink="">
      <xdr:nvSpPr>
        <xdr:cNvPr id="1252" name="Text Box 597"/>
        <xdr:cNvSpPr txBox="1">
          <a:spLocks noChangeArrowheads="1"/>
        </xdr:cNvSpPr>
      </xdr:nvSpPr>
      <xdr:spPr bwMode="auto">
        <a:xfrm>
          <a:off x="7810500" y="343852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10</xdr:row>
      <xdr:rowOff>0</xdr:rowOff>
    </xdr:from>
    <xdr:ext cx="71974" cy="29718"/>
    <xdr:sp macro="" textlink="">
      <xdr:nvSpPr>
        <xdr:cNvPr id="1253" name="Text Box 597"/>
        <xdr:cNvSpPr txBox="1">
          <a:spLocks noChangeArrowheads="1"/>
        </xdr:cNvSpPr>
      </xdr:nvSpPr>
      <xdr:spPr bwMode="auto">
        <a:xfrm>
          <a:off x="7810500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10</xdr:row>
      <xdr:rowOff>0</xdr:rowOff>
    </xdr:from>
    <xdr:ext cx="71974" cy="29718"/>
    <xdr:sp macro="" textlink="">
      <xdr:nvSpPr>
        <xdr:cNvPr id="1254" name="Text Box 597"/>
        <xdr:cNvSpPr txBox="1">
          <a:spLocks noChangeArrowheads="1"/>
        </xdr:cNvSpPr>
      </xdr:nvSpPr>
      <xdr:spPr bwMode="auto">
        <a:xfrm>
          <a:off x="7810500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10</xdr:row>
      <xdr:rowOff>0</xdr:rowOff>
    </xdr:from>
    <xdr:ext cx="71974" cy="29718"/>
    <xdr:sp macro="" textlink="">
      <xdr:nvSpPr>
        <xdr:cNvPr id="1255" name="Text Box 597"/>
        <xdr:cNvSpPr txBox="1">
          <a:spLocks noChangeArrowheads="1"/>
        </xdr:cNvSpPr>
      </xdr:nvSpPr>
      <xdr:spPr bwMode="auto">
        <a:xfrm>
          <a:off x="7810500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32385</xdr:rowOff>
    </xdr:to>
    <xdr:sp macro="" textlink="">
      <xdr:nvSpPr>
        <xdr:cNvPr id="1256" name="Text Box 597"/>
        <xdr:cNvSpPr txBox="1">
          <a:spLocks noChangeArrowheads="1"/>
        </xdr:cNvSpPr>
      </xdr:nvSpPr>
      <xdr:spPr bwMode="auto">
        <a:xfrm>
          <a:off x="5800725" y="6267450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31242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5153025" y="6267450"/>
          <a:ext cx="16002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31242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5153025" y="6267450"/>
          <a:ext cx="16002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31623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5153025" y="6267450"/>
          <a:ext cx="16002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31623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5153025" y="6267450"/>
          <a:ext cx="16002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31623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5153025" y="6267450"/>
          <a:ext cx="16002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31242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5153025" y="6267450"/>
          <a:ext cx="16002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31242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5153025" y="6267450"/>
          <a:ext cx="16002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31242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5153025" y="6267450"/>
          <a:ext cx="16002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32385</xdr:rowOff>
    </xdr:to>
    <xdr:sp macro="" textlink="">
      <xdr:nvSpPr>
        <xdr:cNvPr id="1265" name="Text Box 597"/>
        <xdr:cNvSpPr txBox="1">
          <a:spLocks noChangeArrowheads="1"/>
        </xdr:cNvSpPr>
      </xdr:nvSpPr>
      <xdr:spPr bwMode="auto">
        <a:xfrm>
          <a:off x="5800725" y="6038850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96012</xdr:colOff>
      <xdr:row>22</xdr:row>
      <xdr:rowOff>31242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5153025" y="6038850"/>
          <a:ext cx="16268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96012</xdr:colOff>
      <xdr:row>22</xdr:row>
      <xdr:rowOff>31242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5153025" y="6038850"/>
          <a:ext cx="16268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96012</xdr:colOff>
      <xdr:row>22</xdr:row>
      <xdr:rowOff>31623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5153025" y="6038850"/>
          <a:ext cx="162687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96012</xdr:colOff>
      <xdr:row>22</xdr:row>
      <xdr:rowOff>31623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5153025" y="6038850"/>
          <a:ext cx="162687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96012</xdr:colOff>
      <xdr:row>22</xdr:row>
      <xdr:rowOff>31623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5153025" y="6038850"/>
          <a:ext cx="162687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96012</xdr:colOff>
      <xdr:row>22</xdr:row>
      <xdr:rowOff>31242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5153025" y="6038850"/>
          <a:ext cx="16268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96012</xdr:colOff>
      <xdr:row>22</xdr:row>
      <xdr:rowOff>31242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5153025" y="6038850"/>
          <a:ext cx="16268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96012</xdr:colOff>
      <xdr:row>22</xdr:row>
      <xdr:rowOff>31242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5153025" y="6038850"/>
          <a:ext cx="16268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133350</xdr:rowOff>
    </xdr:from>
    <xdr:to>
      <xdr:col>6</xdr:col>
      <xdr:colOff>96012</xdr:colOff>
      <xdr:row>24</xdr:row>
      <xdr:rowOff>183261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5153025" y="6600825"/>
          <a:ext cx="162687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133350</xdr:rowOff>
    </xdr:from>
    <xdr:to>
      <xdr:col>6</xdr:col>
      <xdr:colOff>96012</xdr:colOff>
      <xdr:row>25</xdr:row>
      <xdr:rowOff>18288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5153025" y="6600825"/>
          <a:ext cx="162687" cy="84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26</xdr:row>
      <xdr:rowOff>142875</xdr:rowOff>
    </xdr:from>
    <xdr:to>
      <xdr:col>7</xdr:col>
      <xdr:colOff>75438</xdr:colOff>
      <xdr:row>26</xdr:row>
      <xdr:rowOff>146304</xdr:rowOff>
    </xdr:to>
    <xdr:sp macro="" textlink="">
      <xdr:nvSpPr>
        <xdr:cNvPr id="1276" name="Text Box 597"/>
        <xdr:cNvSpPr txBox="1">
          <a:spLocks noChangeArrowheads="1"/>
        </xdr:cNvSpPr>
      </xdr:nvSpPr>
      <xdr:spPr bwMode="auto">
        <a:xfrm>
          <a:off x="5800725" y="7448550"/>
          <a:ext cx="75438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32004"/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972050" y="87058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32004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972050" y="87058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238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5153025" y="8705850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238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5153025" y="8705850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1242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5153025" y="87058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1242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5153025" y="87058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1242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5153025" y="87058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238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5153025" y="8705850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238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5153025" y="8705850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238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5153025" y="8705850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10109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5153025" y="8705850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10109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5153025" y="8705850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08966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5153025" y="8705850"/>
          <a:ext cx="13716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08966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5153025" y="8705850"/>
          <a:ext cx="13716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08966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5153025" y="8705850"/>
          <a:ext cx="13716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10109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5153025" y="8705850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10109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5153025" y="8705850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19634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5153025" y="8705850"/>
          <a:ext cx="137160" cy="119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110109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110109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108966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108966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108966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110109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110109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30861</xdr:rowOff>
    </xdr:to>
    <xdr:sp macro="" textlink="">
      <xdr:nvSpPr>
        <xdr:cNvPr id="2066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30861</xdr:rowOff>
    </xdr:to>
    <xdr:sp macro="" textlink="">
      <xdr:nvSpPr>
        <xdr:cNvPr id="2067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30861</xdr:rowOff>
    </xdr:to>
    <xdr:sp macro="" textlink="">
      <xdr:nvSpPr>
        <xdr:cNvPr id="2068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30861</xdr:rowOff>
    </xdr:to>
    <xdr:sp macro="" textlink="">
      <xdr:nvSpPr>
        <xdr:cNvPr id="2069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29718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29718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2253996</xdr:colOff>
      <xdr:row>33</xdr:row>
      <xdr:rowOff>30099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2971800" y="8705850"/>
          <a:ext cx="80619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2253996</xdr:colOff>
      <xdr:row>33</xdr:row>
      <xdr:rowOff>30099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2971800" y="8705850"/>
          <a:ext cx="80619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2253996</xdr:colOff>
      <xdr:row>33</xdr:row>
      <xdr:rowOff>30099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2971800" y="8705850"/>
          <a:ext cx="80619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75438</xdr:colOff>
      <xdr:row>33</xdr:row>
      <xdr:rowOff>3429</xdr:rowOff>
    </xdr:to>
    <xdr:sp macro="" textlink="">
      <xdr:nvSpPr>
        <xdr:cNvPr id="2075" name="Text Box 597"/>
        <xdr:cNvSpPr txBox="1">
          <a:spLocks noChangeArrowheads="1"/>
        </xdr:cNvSpPr>
      </xdr:nvSpPr>
      <xdr:spPr bwMode="auto">
        <a:xfrm>
          <a:off x="5800725" y="8705850"/>
          <a:ext cx="75438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30861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30861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2253996</xdr:colOff>
      <xdr:row>33</xdr:row>
      <xdr:rowOff>30480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2971800" y="8705850"/>
          <a:ext cx="8061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2253996</xdr:colOff>
      <xdr:row>33</xdr:row>
      <xdr:rowOff>30480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2971800" y="8705850"/>
          <a:ext cx="8061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2253996</xdr:colOff>
      <xdr:row>33</xdr:row>
      <xdr:rowOff>30480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2971800" y="8705850"/>
          <a:ext cx="8061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75438</xdr:colOff>
      <xdr:row>33</xdr:row>
      <xdr:rowOff>30861</xdr:rowOff>
    </xdr:to>
    <xdr:sp macro="" textlink="">
      <xdr:nvSpPr>
        <xdr:cNvPr id="2081" name="Text Box 597"/>
        <xdr:cNvSpPr txBox="1">
          <a:spLocks noChangeArrowheads="1"/>
        </xdr:cNvSpPr>
      </xdr:nvSpPr>
      <xdr:spPr bwMode="auto">
        <a:xfrm>
          <a:off x="5800725" y="8705850"/>
          <a:ext cx="7543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75438</xdr:colOff>
      <xdr:row>33</xdr:row>
      <xdr:rowOff>29718</xdr:rowOff>
    </xdr:to>
    <xdr:sp macro="" textlink="">
      <xdr:nvSpPr>
        <xdr:cNvPr id="2082" name="Text Box 597"/>
        <xdr:cNvSpPr txBox="1">
          <a:spLocks noChangeArrowheads="1"/>
        </xdr:cNvSpPr>
      </xdr:nvSpPr>
      <xdr:spPr bwMode="auto">
        <a:xfrm>
          <a:off x="580072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75438</xdr:colOff>
      <xdr:row>33</xdr:row>
      <xdr:rowOff>29718</xdr:rowOff>
    </xdr:to>
    <xdr:sp macro="" textlink="">
      <xdr:nvSpPr>
        <xdr:cNvPr id="2083" name="Text Box 597"/>
        <xdr:cNvSpPr txBox="1">
          <a:spLocks noChangeArrowheads="1"/>
        </xdr:cNvSpPr>
      </xdr:nvSpPr>
      <xdr:spPr bwMode="auto">
        <a:xfrm>
          <a:off x="580072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2253996</xdr:colOff>
      <xdr:row>33</xdr:row>
      <xdr:rowOff>30480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2971800" y="8705850"/>
          <a:ext cx="8061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2253996</xdr:colOff>
      <xdr:row>33</xdr:row>
      <xdr:rowOff>30480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2971800" y="8705850"/>
          <a:ext cx="8061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2253996</xdr:colOff>
      <xdr:row>33</xdr:row>
      <xdr:rowOff>30480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2971800" y="8705850"/>
          <a:ext cx="8061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75438</xdr:colOff>
      <xdr:row>33</xdr:row>
      <xdr:rowOff>29718</xdr:rowOff>
    </xdr:to>
    <xdr:sp macro="" textlink="">
      <xdr:nvSpPr>
        <xdr:cNvPr id="2087" name="Text Box 597"/>
        <xdr:cNvSpPr txBox="1">
          <a:spLocks noChangeArrowheads="1"/>
        </xdr:cNvSpPr>
      </xdr:nvSpPr>
      <xdr:spPr bwMode="auto">
        <a:xfrm>
          <a:off x="580072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29718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29718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110109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110109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108966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108966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108966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110109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6</xdr:col>
      <xdr:colOff>96012</xdr:colOff>
      <xdr:row>25</xdr:row>
      <xdr:rowOff>110109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133350</xdr:rowOff>
    </xdr:from>
    <xdr:to>
      <xdr:col>6</xdr:col>
      <xdr:colOff>96012</xdr:colOff>
      <xdr:row>25</xdr:row>
      <xdr:rowOff>18288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5153025" y="6600825"/>
          <a:ext cx="162687" cy="84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33</xdr:row>
      <xdr:rowOff>30861</xdr:rowOff>
    </xdr:to>
    <xdr:sp macro="" textlink="">
      <xdr:nvSpPr>
        <xdr:cNvPr id="2350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33</xdr:row>
      <xdr:rowOff>30861</xdr:rowOff>
    </xdr:to>
    <xdr:sp macro="" textlink="">
      <xdr:nvSpPr>
        <xdr:cNvPr id="2351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33</xdr:row>
      <xdr:rowOff>30861</xdr:rowOff>
    </xdr:to>
    <xdr:sp macro="" textlink="">
      <xdr:nvSpPr>
        <xdr:cNvPr id="2352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33</xdr:row>
      <xdr:rowOff>30861</xdr:rowOff>
    </xdr:to>
    <xdr:sp macro="" textlink="">
      <xdr:nvSpPr>
        <xdr:cNvPr id="2353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33</xdr:row>
      <xdr:rowOff>0</xdr:rowOff>
    </xdr:from>
    <xdr:to>
      <xdr:col>9</xdr:col>
      <xdr:colOff>75438</xdr:colOff>
      <xdr:row>33</xdr:row>
      <xdr:rowOff>30861</xdr:rowOff>
    </xdr:to>
    <xdr:sp macro="" textlink="">
      <xdr:nvSpPr>
        <xdr:cNvPr id="2354" name="Text Box 597"/>
        <xdr:cNvSpPr txBox="1">
          <a:spLocks noChangeArrowheads="1"/>
        </xdr:cNvSpPr>
      </xdr:nvSpPr>
      <xdr:spPr bwMode="auto">
        <a:xfrm>
          <a:off x="6848475" y="8705850"/>
          <a:ext cx="7543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33</xdr:row>
      <xdr:rowOff>0</xdr:rowOff>
    </xdr:from>
    <xdr:to>
      <xdr:col>9</xdr:col>
      <xdr:colOff>75438</xdr:colOff>
      <xdr:row>33</xdr:row>
      <xdr:rowOff>29718</xdr:rowOff>
    </xdr:to>
    <xdr:sp macro="" textlink="">
      <xdr:nvSpPr>
        <xdr:cNvPr id="2355" name="Text Box 597"/>
        <xdr:cNvSpPr txBox="1">
          <a:spLocks noChangeArrowheads="1"/>
        </xdr:cNvSpPr>
      </xdr:nvSpPr>
      <xdr:spPr bwMode="auto">
        <a:xfrm>
          <a:off x="684847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33</xdr:row>
      <xdr:rowOff>0</xdr:rowOff>
    </xdr:from>
    <xdr:to>
      <xdr:col>9</xdr:col>
      <xdr:colOff>75438</xdr:colOff>
      <xdr:row>33</xdr:row>
      <xdr:rowOff>29718</xdr:rowOff>
    </xdr:to>
    <xdr:sp macro="" textlink="">
      <xdr:nvSpPr>
        <xdr:cNvPr id="2356" name="Text Box 597"/>
        <xdr:cNvSpPr txBox="1">
          <a:spLocks noChangeArrowheads="1"/>
        </xdr:cNvSpPr>
      </xdr:nvSpPr>
      <xdr:spPr bwMode="auto">
        <a:xfrm>
          <a:off x="684847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33</xdr:row>
      <xdr:rowOff>0</xdr:rowOff>
    </xdr:from>
    <xdr:to>
      <xdr:col>9</xdr:col>
      <xdr:colOff>75438</xdr:colOff>
      <xdr:row>33</xdr:row>
      <xdr:rowOff>29718</xdr:rowOff>
    </xdr:to>
    <xdr:sp macro="" textlink="">
      <xdr:nvSpPr>
        <xdr:cNvPr id="2357" name="Text Box 597"/>
        <xdr:cNvSpPr txBox="1">
          <a:spLocks noChangeArrowheads="1"/>
        </xdr:cNvSpPr>
      </xdr:nvSpPr>
      <xdr:spPr bwMode="auto">
        <a:xfrm>
          <a:off x="684847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30861</xdr:rowOff>
    </xdr:to>
    <xdr:sp macro="" textlink="">
      <xdr:nvSpPr>
        <xdr:cNvPr id="2358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30861</xdr:rowOff>
    </xdr:to>
    <xdr:sp macro="" textlink="">
      <xdr:nvSpPr>
        <xdr:cNvPr id="2359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30861</xdr:rowOff>
    </xdr:to>
    <xdr:sp macro="" textlink="">
      <xdr:nvSpPr>
        <xdr:cNvPr id="2360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30861</xdr:rowOff>
    </xdr:to>
    <xdr:sp macro="" textlink="">
      <xdr:nvSpPr>
        <xdr:cNvPr id="2361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33</xdr:row>
      <xdr:rowOff>0</xdr:rowOff>
    </xdr:from>
    <xdr:to>
      <xdr:col>11</xdr:col>
      <xdr:colOff>75438</xdr:colOff>
      <xdr:row>33</xdr:row>
      <xdr:rowOff>30861</xdr:rowOff>
    </xdr:to>
    <xdr:sp macro="" textlink="">
      <xdr:nvSpPr>
        <xdr:cNvPr id="2362" name="Text Box 597"/>
        <xdr:cNvSpPr txBox="1">
          <a:spLocks noChangeArrowheads="1"/>
        </xdr:cNvSpPr>
      </xdr:nvSpPr>
      <xdr:spPr bwMode="auto">
        <a:xfrm>
          <a:off x="7810500" y="8705850"/>
          <a:ext cx="7543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33</xdr:row>
      <xdr:rowOff>0</xdr:rowOff>
    </xdr:from>
    <xdr:to>
      <xdr:col>11</xdr:col>
      <xdr:colOff>75438</xdr:colOff>
      <xdr:row>33</xdr:row>
      <xdr:rowOff>29718</xdr:rowOff>
    </xdr:to>
    <xdr:sp macro="" textlink="">
      <xdr:nvSpPr>
        <xdr:cNvPr id="2363" name="Text Box 597"/>
        <xdr:cNvSpPr txBox="1">
          <a:spLocks noChangeArrowheads="1"/>
        </xdr:cNvSpPr>
      </xdr:nvSpPr>
      <xdr:spPr bwMode="auto">
        <a:xfrm>
          <a:off x="7810500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33</xdr:row>
      <xdr:rowOff>0</xdr:rowOff>
    </xdr:from>
    <xdr:to>
      <xdr:col>11</xdr:col>
      <xdr:colOff>75438</xdr:colOff>
      <xdr:row>33</xdr:row>
      <xdr:rowOff>29718</xdr:rowOff>
    </xdr:to>
    <xdr:sp macro="" textlink="">
      <xdr:nvSpPr>
        <xdr:cNvPr id="2364" name="Text Box 597"/>
        <xdr:cNvSpPr txBox="1">
          <a:spLocks noChangeArrowheads="1"/>
        </xdr:cNvSpPr>
      </xdr:nvSpPr>
      <xdr:spPr bwMode="auto">
        <a:xfrm>
          <a:off x="7810500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33</xdr:row>
      <xdr:rowOff>0</xdr:rowOff>
    </xdr:from>
    <xdr:to>
      <xdr:col>11</xdr:col>
      <xdr:colOff>75438</xdr:colOff>
      <xdr:row>33</xdr:row>
      <xdr:rowOff>29718</xdr:rowOff>
    </xdr:to>
    <xdr:sp macro="" textlink="">
      <xdr:nvSpPr>
        <xdr:cNvPr id="2365" name="Text Box 597"/>
        <xdr:cNvSpPr txBox="1">
          <a:spLocks noChangeArrowheads="1"/>
        </xdr:cNvSpPr>
      </xdr:nvSpPr>
      <xdr:spPr bwMode="auto">
        <a:xfrm>
          <a:off x="7810500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366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367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368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369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30861"/>
    <xdr:sp macro="" textlink="">
      <xdr:nvSpPr>
        <xdr:cNvPr id="2370" name="Text Box 597"/>
        <xdr:cNvSpPr txBox="1">
          <a:spLocks noChangeArrowheads="1"/>
        </xdr:cNvSpPr>
      </xdr:nvSpPr>
      <xdr:spPr bwMode="auto">
        <a:xfrm>
          <a:off x="5800725" y="8705850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2371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2372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2373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374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375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376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377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30861"/>
    <xdr:sp macro="" textlink="">
      <xdr:nvSpPr>
        <xdr:cNvPr id="2378" name="Text Box 597"/>
        <xdr:cNvSpPr txBox="1">
          <a:spLocks noChangeArrowheads="1"/>
        </xdr:cNvSpPr>
      </xdr:nvSpPr>
      <xdr:spPr bwMode="auto">
        <a:xfrm>
          <a:off x="6848475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2379" name="Text Box 597"/>
        <xdr:cNvSpPr txBox="1">
          <a:spLocks noChangeArrowheads="1"/>
        </xdr:cNvSpPr>
      </xdr:nvSpPr>
      <xdr:spPr bwMode="auto">
        <a:xfrm>
          <a:off x="68484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2380" name="Text Box 597"/>
        <xdr:cNvSpPr txBox="1">
          <a:spLocks noChangeArrowheads="1"/>
        </xdr:cNvSpPr>
      </xdr:nvSpPr>
      <xdr:spPr bwMode="auto">
        <a:xfrm>
          <a:off x="68484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2381" name="Text Box 597"/>
        <xdr:cNvSpPr txBox="1">
          <a:spLocks noChangeArrowheads="1"/>
        </xdr:cNvSpPr>
      </xdr:nvSpPr>
      <xdr:spPr bwMode="auto">
        <a:xfrm>
          <a:off x="68484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382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383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384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385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30861"/>
    <xdr:sp macro="" textlink="">
      <xdr:nvSpPr>
        <xdr:cNvPr id="2386" name="Text Box 597"/>
        <xdr:cNvSpPr txBox="1">
          <a:spLocks noChangeArrowheads="1"/>
        </xdr:cNvSpPr>
      </xdr:nvSpPr>
      <xdr:spPr bwMode="auto">
        <a:xfrm>
          <a:off x="7810500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2387" name="Text Box 597"/>
        <xdr:cNvSpPr txBox="1">
          <a:spLocks noChangeArrowheads="1"/>
        </xdr:cNvSpPr>
      </xdr:nvSpPr>
      <xdr:spPr bwMode="auto">
        <a:xfrm>
          <a:off x="78105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2388" name="Text Box 597"/>
        <xdr:cNvSpPr txBox="1">
          <a:spLocks noChangeArrowheads="1"/>
        </xdr:cNvSpPr>
      </xdr:nvSpPr>
      <xdr:spPr bwMode="auto">
        <a:xfrm>
          <a:off x="78105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2389" name="Text Box 597"/>
        <xdr:cNvSpPr txBox="1">
          <a:spLocks noChangeArrowheads="1"/>
        </xdr:cNvSpPr>
      </xdr:nvSpPr>
      <xdr:spPr bwMode="auto">
        <a:xfrm>
          <a:off x="78105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390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391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392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393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30861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30861"/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30861"/>
    <xdr:sp macro="" textlink="">
      <xdr:nvSpPr>
        <xdr:cNvPr id="2398" name="Text Box 597"/>
        <xdr:cNvSpPr txBox="1">
          <a:spLocks noChangeArrowheads="1"/>
        </xdr:cNvSpPr>
      </xdr:nvSpPr>
      <xdr:spPr bwMode="auto">
        <a:xfrm>
          <a:off x="5800725" y="8705850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2399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2400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2401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404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405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406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407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30861"/>
    <xdr:sp macro="" textlink="">
      <xdr:nvSpPr>
        <xdr:cNvPr id="2408" name="Text Box 597"/>
        <xdr:cNvSpPr txBox="1">
          <a:spLocks noChangeArrowheads="1"/>
        </xdr:cNvSpPr>
      </xdr:nvSpPr>
      <xdr:spPr bwMode="auto">
        <a:xfrm>
          <a:off x="6848475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2409" name="Text Box 597"/>
        <xdr:cNvSpPr txBox="1">
          <a:spLocks noChangeArrowheads="1"/>
        </xdr:cNvSpPr>
      </xdr:nvSpPr>
      <xdr:spPr bwMode="auto">
        <a:xfrm>
          <a:off x="68484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2410" name="Text Box 597"/>
        <xdr:cNvSpPr txBox="1">
          <a:spLocks noChangeArrowheads="1"/>
        </xdr:cNvSpPr>
      </xdr:nvSpPr>
      <xdr:spPr bwMode="auto">
        <a:xfrm>
          <a:off x="68484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2411" name="Text Box 597"/>
        <xdr:cNvSpPr txBox="1">
          <a:spLocks noChangeArrowheads="1"/>
        </xdr:cNvSpPr>
      </xdr:nvSpPr>
      <xdr:spPr bwMode="auto">
        <a:xfrm>
          <a:off x="68484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412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413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414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415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30861"/>
    <xdr:sp macro="" textlink="">
      <xdr:nvSpPr>
        <xdr:cNvPr id="2416" name="Text Box 597"/>
        <xdr:cNvSpPr txBox="1">
          <a:spLocks noChangeArrowheads="1"/>
        </xdr:cNvSpPr>
      </xdr:nvSpPr>
      <xdr:spPr bwMode="auto">
        <a:xfrm>
          <a:off x="7810500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2417" name="Text Box 597"/>
        <xdr:cNvSpPr txBox="1">
          <a:spLocks noChangeArrowheads="1"/>
        </xdr:cNvSpPr>
      </xdr:nvSpPr>
      <xdr:spPr bwMode="auto">
        <a:xfrm>
          <a:off x="78105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2418" name="Text Box 597"/>
        <xdr:cNvSpPr txBox="1">
          <a:spLocks noChangeArrowheads="1"/>
        </xdr:cNvSpPr>
      </xdr:nvSpPr>
      <xdr:spPr bwMode="auto">
        <a:xfrm>
          <a:off x="78105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2419" name="Text Box 597"/>
        <xdr:cNvSpPr txBox="1">
          <a:spLocks noChangeArrowheads="1"/>
        </xdr:cNvSpPr>
      </xdr:nvSpPr>
      <xdr:spPr bwMode="auto">
        <a:xfrm>
          <a:off x="78105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420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421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422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2423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30861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30861"/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30861"/>
    <xdr:sp macro="" textlink="">
      <xdr:nvSpPr>
        <xdr:cNvPr id="2428" name="Text Box 597"/>
        <xdr:cNvSpPr txBox="1">
          <a:spLocks noChangeArrowheads="1"/>
        </xdr:cNvSpPr>
      </xdr:nvSpPr>
      <xdr:spPr bwMode="auto">
        <a:xfrm>
          <a:off x="5800725" y="8705850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2429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2430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2431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434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435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436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2437" name="Text Box 597"/>
        <xdr:cNvSpPr txBox="1">
          <a:spLocks noChangeArrowheads="1"/>
        </xdr:cNvSpPr>
      </xdr:nvSpPr>
      <xdr:spPr bwMode="auto">
        <a:xfrm>
          <a:off x="68484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30861"/>
    <xdr:sp macro="" textlink="">
      <xdr:nvSpPr>
        <xdr:cNvPr id="2438" name="Text Box 597"/>
        <xdr:cNvSpPr txBox="1">
          <a:spLocks noChangeArrowheads="1"/>
        </xdr:cNvSpPr>
      </xdr:nvSpPr>
      <xdr:spPr bwMode="auto">
        <a:xfrm>
          <a:off x="6848475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2439" name="Text Box 597"/>
        <xdr:cNvSpPr txBox="1">
          <a:spLocks noChangeArrowheads="1"/>
        </xdr:cNvSpPr>
      </xdr:nvSpPr>
      <xdr:spPr bwMode="auto">
        <a:xfrm>
          <a:off x="68484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2440" name="Text Box 597"/>
        <xdr:cNvSpPr txBox="1">
          <a:spLocks noChangeArrowheads="1"/>
        </xdr:cNvSpPr>
      </xdr:nvSpPr>
      <xdr:spPr bwMode="auto">
        <a:xfrm>
          <a:off x="68484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2441" name="Text Box 597"/>
        <xdr:cNvSpPr txBox="1">
          <a:spLocks noChangeArrowheads="1"/>
        </xdr:cNvSpPr>
      </xdr:nvSpPr>
      <xdr:spPr bwMode="auto">
        <a:xfrm>
          <a:off x="68484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442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443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444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2445" name="Text Box 597"/>
        <xdr:cNvSpPr txBox="1">
          <a:spLocks noChangeArrowheads="1"/>
        </xdr:cNvSpPr>
      </xdr:nvSpPr>
      <xdr:spPr bwMode="auto">
        <a:xfrm>
          <a:off x="78105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30861"/>
    <xdr:sp macro="" textlink="">
      <xdr:nvSpPr>
        <xdr:cNvPr id="2446" name="Text Box 597"/>
        <xdr:cNvSpPr txBox="1">
          <a:spLocks noChangeArrowheads="1"/>
        </xdr:cNvSpPr>
      </xdr:nvSpPr>
      <xdr:spPr bwMode="auto">
        <a:xfrm>
          <a:off x="7810500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2447" name="Text Box 597"/>
        <xdr:cNvSpPr txBox="1">
          <a:spLocks noChangeArrowheads="1"/>
        </xdr:cNvSpPr>
      </xdr:nvSpPr>
      <xdr:spPr bwMode="auto">
        <a:xfrm>
          <a:off x="78105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2448" name="Text Box 597"/>
        <xdr:cNvSpPr txBox="1">
          <a:spLocks noChangeArrowheads="1"/>
        </xdr:cNvSpPr>
      </xdr:nvSpPr>
      <xdr:spPr bwMode="auto">
        <a:xfrm>
          <a:off x="78105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2449" name="Text Box 597"/>
        <xdr:cNvSpPr txBox="1">
          <a:spLocks noChangeArrowheads="1"/>
        </xdr:cNvSpPr>
      </xdr:nvSpPr>
      <xdr:spPr bwMode="auto">
        <a:xfrm>
          <a:off x="78105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10</xdr:row>
      <xdr:rowOff>0</xdr:rowOff>
    </xdr:from>
    <xdr:ext cx="76200" cy="30861"/>
    <xdr:sp macro="" textlink="">
      <xdr:nvSpPr>
        <xdr:cNvPr id="2450" name="Text Box 597"/>
        <xdr:cNvSpPr txBox="1">
          <a:spLocks noChangeArrowheads="1"/>
        </xdr:cNvSpPr>
      </xdr:nvSpPr>
      <xdr:spPr bwMode="auto">
        <a:xfrm>
          <a:off x="580072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0861"/>
    <xdr:sp macro="" textlink="">
      <xdr:nvSpPr>
        <xdr:cNvPr id="2451" name="Text Box 597"/>
        <xdr:cNvSpPr txBox="1">
          <a:spLocks noChangeArrowheads="1"/>
        </xdr:cNvSpPr>
      </xdr:nvSpPr>
      <xdr:spPr bwMode="auto">
        <a:xfrm>
          <a:off x="580072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0861"/>
    <xdr:sp macro="" textlink="">
      <xdr:nvSpPr>
        <xdr:cNvPr id="2452" name="Text Box 597"/>
        <xdr:cNvSpPr txBox="1">
          <a:spLocks noChangeArrowheads="1"/>
        </xdr:cNvSpPr>
      </xdr:nvSpPr>
      <xdr:spPr bwMode="auto">
        <a:xfrm>
          <a:off x="580072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10</xdr:row>
      <xdr:rowOff>0</xdr:rowOff>
    </xdr:from>
    <xdr:ext cx="76200" cy="30861"/>
    <xdr:sp macro="" textlink="">
      <xdr:nvSpPr>
        <xdr:cNvPr id="2453" name="Text Box 597"/>
        <xdr:cNvSpPr txBox="1">
          <a:spLocks noChangeArrowheads="1"/>
        </xdr:cNvSpPr>
      </xdr:nvSpPr>
      <xdr:spPr bwMode="auto">
        <a:xfrm>
          <a:off x="580072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29718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4972050" y="34385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29718"/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4972050" y="34385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30861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4972050" y="343852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30861"/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4972050" y="343852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10</xdr:row>
      <xdr:rowOff>0</xdr:rowOff>
    </xdr:from>
    <xdr:ext cx="71975" cy="30861"/>
    <xdr:sp macro="" textlink="">
      <xdr:nvSpPr>
        <xdr:cNvPr id="2458" name="Text Box 597"/>
        <xdr:cNvSpPr txBox="1">
          <a:spLocks noChangeArrowheads="1"/>
        </xdr:cNvSpPr>
      </xdr:nvSpPr>
      <xdr:spPr bwMode="auto">
        <a:xfrm>
          <a:off x="5800725" y="3438525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10</xdr:row>
      <xdr:rowOff>0</xdr:rowOff>
    </xdr:from>
    <xdr:ext cx="71975" cy="29718"/>
    <xdr:sp macro="" textlink="">
      <xdr:nvSpPr>
        <xdr:cNvPr id="2459" name="Text Box 597"/>
        <xdr:cNvSpPr txBox="1">
          <a:spLocks noChangeArrowheads="1"/>
        </xdr:cNvSpPr>
      </xdr:nvSpPr>
      <xdr:spPr bwMode="auto">
        <a:xfrm>
          <a:off x="5800725" y="34385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10</xdr:row>
      <xdr:rowOff>0</xdr:rowOff>
    </xdr:from>
    <xdr:ext cx="71975" cy="29718"/>
    <xdr:sp macro="" textlink="">
      <xdr:nvSpPr>
        <xdr:cNvPr id="2460" name="Text Box 597"/>
        <xdr:cNvSpPr txBox="1">
          <a:spLocks noChangeArrowheads="1"/>
        </xdr:cNvSpPr>
      </xdr:nvSpPr>
      <xdr:spPr bwMode="auto">
        <a:xfrm>
          <a:off x="5800725" y="34385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10</xdr:row>
      <xdr:rowOff>0</xdr:rowOff>
    </xdr:from>
    <xdr:ext cx="71975" cy="29718"/>
    <xdr:sp macro="" textlink="">
      <xdr:nvSpPr>
        <xdr:cNvPr id="2461" name="Text Box 597"/>
        <xdr:cNvSpPr txBox="1">
          <a:spLocks noChangeArrowheads="1"/>
        </xdr:cNvSpPr>
      </xdr:nvSpPr>
      <xdr:spPr bwMode="auto">
        <a:xfrm>
          <a:off x="5800725" y="34385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29718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4972050" y="34385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10</xdr:row>
      <xdr:rowOff>0</xdr:rowOff>
    </xdr:from>
    <xdr:ext cx="114300" cy="29718"/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972050" y="34385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76200" cy="30861"/>
    <xdr:sp macro="" textlink="">
      <xdr:nvSpPr>
        <xdr:cNvPr id="2464" name="Text Box 597"/>
        <xdr:cNvSpPr txBox="1">
          <a:spLocks noChangeArrowheads="1"/>
        </xdr:cNvSpPr>
      </xdr:nvSpPr>
      <xdr:spPr bwMode="auto">
        <a:xfrm>
          <a:off x="677227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76200" cy="30861"/>
    <xdr:sp macro="" textlink="">
      <xdr:nvSpPr>
        <xdr:cNvPr id="2465" name="Text Box 597"/>
        <xdr:cNvSpPr txBox="1">
          <a:spLocks noChangeArrowheads="1"/>
        </xdr:cNvSpPr>
      </xdr:nvSpPr>
      <xdr:spPr bwMode="auto">
        <a:xfrm>
          <a:off x="677227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76200" cy="30861"/>
    <xdr:sp macro="" textlink="">
      <xdr:nvSpPr>
        <xdr:cNvPr id="2466" name="Text Box 597"/>
        <xdr:cNvSpPr txBox="1">
          <a:spLocks noChangeArrowheads="1"/>
        </xdr:cNvSpPr>
      </xdr:nvSpPr>
      <xdr:spPr bwMode="auto">
        <a:xfrm>
          <a:off x="677227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</xdr:row>
      <xdr:rowOff>0</xdr:rowOff>
    </xdr:from>
    <xdr:ext cx="76200" cy="30861"/>
    <xdr:sp macro="" textlink="">
      <xdr:nvSpPr>
        <xdr:cNvPr id="2467" name="Text Box 597"/>
        <xdr:cNvSpPr txBox="1">
          <a:spLocks noChangeArrowheads="1"/>
        </xdr:cNvSpPr>
      </xdr:nvSpPr>
      <xdr:spPr bwMode="auto">
        <a:xfrm>
          <a:off x="6772275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10</xdr:row>
      <xdr:rowOff>0</xdr:rowOff>
    </xdr:from>
    <xdr:ext cx="71974" cy="30861"/>
    <xdr:sp macro="" textlink="">
      <xdr:nvSpPr>
        <xdr:cNvPr id="2468" name="Text Box 597"/>
        <xdr:cNvSpPr txBox="1">
          <a:spLocks noChangeArrowheads="1"/>
        </xdr:cNvSpPr>
      </xdr:nvSpPr>
      <xdr:spPr bwMode="auto">
        <a:xfrm>
          <a:off x="6772275" y="343852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10</xdr:row>
      <xdr:rowOff>0</xdr:rowOff>
    </xdr:from>
    <xdr:ext cx="71974" cy="29718"/>
    <xdr:sp macro="" textlink="">
      <xdr:nvSpPr>
        <xdr:cNvPr id="2469" name="Text Box 597"/>
        <xdr:cNvSpPr txBox="1">
          <a:spLocks noChangeArrowheads="1"/>
        </xdr:cNvSpPr>
      </xdr:nvSpPr>
      <xdr:spPr bwMode="auto">
        <a:xfrm>
          <a:off x="6772275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10</xdr:row>
      <xdr:rowOff>0</xdr:rowOff>
    </xdr:from>
    <xdr:ext cx="71974" cy="29718"/>
    <xdr:sp macro="" textlink="">
      <xdr:nvSpPr>
        <xdr:cNvPr id="2470" name="Text Box 597"/>
        <xdr:cNvSpPr txBox="1">
          <a:spLocks noChangeArrowheads="1"/>
        </xdr:cNvSpPr>
      </xdr:nvSpPr>
      <xdr:spPr bwMode="auto">
        <a:xfrm>
          <a:off x="6772275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10</xdr:row>
      <xdr:rowOff>0</xdr:rowOff>
    </xdr:from>
    <xdr:ext cx="71974" cy="29718"/>
    <xdr:sp macro="" textlink="">
      <xdr:nvSpPr>
        <xdr:cNvPr id="2471" name="Text Box 597"/>
        <xdr:cNvSpPr txBox="1">
          <a:spLocks noChangeArrowheads="1"/>
        </xdr:cNvSpPr>
      </xdr:nvSpPr>
      <xdr:spPr bwMode="auto">
        <a:xfrm>
          <a:off x="6772275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</xdr:row>
      <xdr:rowOff>0</xdr:rowOff>
    </xdr:from>
    <xdr:ext cx="76200" cy="30861"/>
    <xdr:sp macro="" textlink="">
      <xdr:nvSpPr>
        <xdr:cNvPr id="2472" name="Text Box 597"/>
        <xdr:cNvSpPr txBox="1">
          <a:spLocks noChangeArrowheads="1"/>
        </xdr:cNvSpPr>
      </xdr:nvSpPr>
      <xdr:spPr bwMode="auto">
        <a:xfrm>
          <a:off x="7734300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</xdr:row>
      <xdr:rowOff>0</xdr:rowOff>
    </xdr:from>
    <xdr:ext cx="76200" cy="30861"/>
    <xdr:sp macro="" textlink="">
      <xdr:nvSpPr>
        <xdr:cNvPr id="2473" name="Text Box 597"/>
        <xdr:cNvSpPr txBox="1">
          <a:spLocks noChangeArrowheads="1"/>
        </xdr:cNvSpPr>
      </xdr:nvSpPr>
      <xdr:spPr bwMode="auto">
        <a:xfrm>
          <a:off x="7734300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</xdr:row>
      <xdr:rowOff>0</xdr:rowOff>
    </xdr:from>
    <xdr:ext cx="76200" cy="30861"/>
    <xdr:sp macro="" textlink="">
      <xdr:nvSpPr>
        <xdr:cNvPr id="2474" name="Text Box 597"/>
        <xdr:cNvSpPr txBox="1">
          <a:spLocks noChangeArrowheads="1"/>
        </xdr:cNvSpPr>
      </xdr:nvSpPr>
      <xdr:spPr bwMode="auto">
        <a:xfrm>
          <a:off x="7734300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</xdr:row>
      <xdr:rowOff>0</xdr:rowOff>
    </xdr:from>
    <xdr:ext cx="76200" cy="30861"/>
    <xdr:sp macro="" textlink="">
      <xdr:nvSpPr>
        <xdr:cNvPr id="2475" name="Text Box 597"/>
        <xdr:cNvSpPr txBox="1">
          <a:spLocks noChangeArrowheads="1"/>
        </xdr:cNvSpPr>
      </xdr:nvSpPr>
      <xdr:spPr bwMode="auto">
        <a:xfrm>
          <a:off x="7734300" y="34385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10</xdr:row>
      <xdr:rowOff>0</xdr:rowOff>
    </xdr:from>
    <xdr:ext cx="71974" cy="30861"/>
    <xdr:sp macro="" textlink="">
      <xdr:nvSpPr>
        <xdr:cNvPr id="2476" name="Text Box 597"/>
        <xdr:cNvSpPr txBox="1">
          <a:spLocks noChangeArrowheads="1"/>
        </xdr:cNvSpPr>
      </xdr:nvSpPr>
      <xdr:spPr bwMode="auto">
        <a:xfrm>
          <a:off x="7734300" y="343852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10</xdr:row>
      <xdr:rowOff>0</xdr:rowOff>
    </xdr:from>
    <xdr:ext cx="71974" cy="29718"/>
    <xdr:sp macro="" textlink="">
      <xdr:nvSpPr>
        <xdr:cNvPr id="2477" name="Text Box 597"/>
        <xdr:cNvSpPr txBox="1">
          <a:spLocks noChangeArrowheads="1"/>
        </xdr:cNvSpPr>
      </xdr:nvSpPr>
      <xdr:spPr bwMode="auto">
        <a:xfrm>
          <a:off x="7734300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10</xdr:row>
      <xdr:rowOff>0</xdr:rowOff>
    </xdr:from>
    <xdr:ext cx="71974" cy="29718"/>
    <xdr:sp macro="" textlink="">
      <xdr:nvSpPr>
        <xdr:cNvPr id="2478" name="Text Box 597"/>
        <xdr:cNvSpPr txBox="1">
          <a:spLocks noChangeArrowheads="1"/>
        </xdr:cNvSpPr>
      </xdr:nvSpPr>
      <xdr:spPr bwMode="auto">
        <a:xfrm>
          <a:off x="7734300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10</xdr:row>
      <xdr:rowOff>0</xdr:rowOff>
    </xdr:from>
    <xdr:ext cx="71974" cy="29718"/>
    <xdr:sp macro="" textlink="">
      <xdr:nvSpPr>
        <xdr:cNvPr id="2479" name="Text Box 597"/>
        <xdr:cNvSpPr txBox="1">
          <a:spLocks noChangeArrowheads="1"/>
        </xdr:cNvSpPr>
      </xdr:nvSpPr>
      <xdr:spPr bwMode="auto">
        <a:xfrm>
          <a:off x="7734300" y="34385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23</xdr:row>
      <xdr:rowOff>0</xdr:rowOff>
    </xdr:from>
    <xdr:to>
      <xdr:col>7</xdr:col>
      <xdr:colOff>76200</xdr:colOff>
      <xdr:row>23</xdr:row>
      <xdr:rowOff>32385</xdr:rowOff>
    </xdr:to>
    <xdr:sp macro="" textlink="">
      <xdr:nvSpPr>
        <xdr:cNvPr id="2480" name="Text Box 597"/>
        <xdr:cNvSpPr txBox="1">
          <a:spLocks noChangeArrowheads="1"/>
        </xdr:cNvSpPr>
      </xdr:nvSpPr>
      <xdr:spPr bwMode="auto">
        <a:xfrm>
          <a:off x="5800725" y="6267450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31242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5153025" y="6267450"/>
          <a:ext cx="16002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31242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5153025" y="6267450"/>
          <a:ext cx="16002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31623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5153025" y="6267450"/>
          <a:ext cx="16002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31623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5153025" y="6267450"/>
          <a:ext cx="16002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31623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5153025" y="6267450"/>
          <a:ext cx="160020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31242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5153025" y="6267450"/>
          <a:ext cx="16002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31242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5153025" y="6267450"/>
          <a:ext cx="16002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23</xdr:row>
      <xdr:rowOff>0</xdr:rowOff>
    </xdr:from>
    <xdr:to>
      <xdr:col>5</xdr:col>
      <xdr:colOff>512445</xdr:colOff>
      <xdr:row>23</xdr:row>
      <xdr:rowOff>31242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5153025" y="6267450"/>
          <a:ext cx="16002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32385</xdr:rowOff>
    </xdr:to>
    <xdr:sp macro="" textlink="">
      <xdr:nvSpPr>
        <xdr:cNvPr id="2489" name="Text Box 597"/>
        <xdr:cNvSpPr txBox="1">
          <a:spLocks noChangeArrowheads="1"/>
        </xdr:cNvSpPr>
      </xdr:nvSpPr>
      <xdr:spPr bwMode="auto">
        <a:xfrm>
          <a:off x="5800725" y="6038850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762</xdr:colOff>
      <xdr:row>22</xdr:row>
      <xdr:rowOff>31242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5153025" y="6038850"/>
          <a:ext cx="25793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762</xdr:colOff>
      <xdr:row>22</xdr:row>
      <xdr:rowOff>31242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5153025" y="6038850"/>
          <a:ext cx="25793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762</xdr:colOff>
      <xdr:row>22</xdr:row>
      <xdr:rowOff>31623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5153025" y="6038850"/>
          <a:ext cx="257937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762</xdr:colOff>
      <xdr:row>22</xdr:row>
      <xdr:rowOff>31623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5153025" y="6038850"/>
          <a:ext cx="257937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762</xdr:colOff>
      <xdr:row>22</xdr:row>
      <xdr:rowOff>31623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5153025" y="6038850"/>
          <a:ext cx="257937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762</xdr:colOff>
      <xdr:row>22</xdr:row>
      <xdr:rowOff>31242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5153025" y="6038850"/>
          <a:ext cx="25793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762</xdr:colOff>
      <xdr:row>22</xdr:row>
      <xdr:rowOff>31242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5153025" y="6038850"/>
          <a:ext cx="25793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22</xdr:row>
      <xdr:rowOff>0</xdr:rowOff>
    </xdr:from>
    <xdr:to>
      <xdr:col>6</xdr:col>
      <xdr:colOff>762</xdr:colOff>
      <xdr:row>22</xdr:row>
      <xdr:rowOff>31242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5153025" y="6038850"/>
          <a:ext cx="25793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133350</xdr:rowOff>
    </xdr:from>
    <xdr:to>
      <xdr:col>6</xdr:col>
      <xdr:colOff>762</xdr:colOff>
      <xdr:row>24</xdr:row>
      <xdr:rowOff>183261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5153025" y="6600825"/>
          <a:ext cx="257937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133350</xdr:rowOff>
    </xdr:from>
    <xdr:to>
      <xdr:col>6</xdr:col>
      <xdr:colOff>762</xdr:colOff>
      <xdr:row>25</xdr:row>
      <xdr:rowOff>27813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5153025" y="6600825"/>
          <a:ext cx="257937" cy="84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26</xdr:row>
      <xdr:rowOff>142875</xdr:rowOff>
    </xdr:from>
    <xdr:to>
      <xdr:col>7</xdr:col>
      <xdr:colOff>75438</xdr:colOff>
      <xdr:row>26</xdr:row>
      <xdr:rowOff>146304</xdr:rowOff>
    </xdr:to>
    <xdr:sp macro="" textlink="">
      <xdr:nvSpPr>
        <xdr:cNvPr id="2500" name="Text Box 597"/>
        <xdr:cNvSpPr txBox="1">
          <a:spLocks noChangeArrowheads="1"/>
        </xdr:cNvSpPr>
      </xdr:nvSpPr>
      <xdr:spPr bwMode="auto">
        <a:xfrm>
          <a:off x="5800725" y="7448550"/>
          <a:ext cx="75438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3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09347"/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4972050" y="7305675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9728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5153025" y="7305675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32004"/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4972050" y="87058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32004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4972050" y="8705850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238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5153025" y="8705850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238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5153025" y="8705850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1242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5153025" y="87058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1242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5153025" y="87058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1242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5153025" y="8705850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238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5153025" y="8705850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238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5153025" y="8705850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3238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5153025" y="8705850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10109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5153025" y="8705850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10109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5153025" y="8705850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08966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5153025" y="8705850"/>
          <a:ext cx="13716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08966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5153025" y="8705850"/>
          <a:ext cx="13716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08966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5153025" y="8705850"/>
          <a:ext cx="13716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9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9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0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01346" cy="110109"/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4972050" y="8705850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10109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5153025" y="8705850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10109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5153025" y="8705850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33</xdr:row>
      <xdr:rowOff>0</xdr:rowOff>
    </xdr:from>
    <xdr:ext cx="137160" cy="119634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5153025" y="8705850"/>
          <a:ext cx="137160" cy="119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110109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110109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108966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108966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108966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110109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110109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30861</xdr:rowOff>
    </xdr:to>
    <xdr:sp macro="" textlink="">
      <xdr:nvSpPr>
        <xdr:cNvPr id="3290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30861</xdr:rowOff>
    </xdr:to>
    <xdr:sp macro="" textlink="">
      <xdr:nvSpPr>
        <xdr:cNvPr id="3291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30861</xdr:rowOff>
    </xdr:to>
    <xdr:sp macro="" textlink="">
      <xdr:nvSpPr>
        <xdr:cNvPr id="3292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76200</xdr:colOff>
      <xdr:row>33</xdr:row>
      <xdr:rowOff>30861</xdr:rowOff>
    </xdr:to>
    <xdr:sp macro="" textlink="">
      <xdr:nvSpPr>
        <xdr:cNvPr id="3293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29718</xdr:rowOff>
    </xdr:to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29718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158496</xdr:colOff>
      <xdr:row>33</xdr:row>
      <xdr:rowOff>30099</xdr:rowOff>
    </xdr:to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2971800" y="8705850"/>
          <a:ext cx="15849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158496</xdr:colOff>
      <xdr:row>33</xdr:row>
      <xdr:rowOff>30099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2971800" y="8705850"/>
          <a:ext cx="15849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158496</xdr:colOff>
      <xdr:row>33</xdr:row>
      <xdr:rowOff>30099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2971800" y="8705850"/>
          <a:ext cx="15849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75438</xdr:colOff>
      <xdr:row>33</xdr:row>
      <xdr:rowOff>3429</xdr:rowOff>
    </xdr:to>
    <xdr:sp macro="" textlink="">
      <xdr:nvSpPr>
        <xdr:cNvPr id="3299" name="Text Box 597"/>
        <xdr:cNvSpPr txBox="1">
          <a:spLocks noChangeArrowheads="1"/>
        </xdr:cNvSpPr>
      </xdr:nvSpPr>
      <xdr:spPr bwMode="auto">
        <a:xfrm>
          <a:off x="5800725" y="8705850"/>
          <a:ext cx="75438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30861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30861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158496</xdr:colOff>
      <xdr:row>33</xdr:row>
      <xdr:rowOff>30480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2971800" y="8705850"/>
          <a:ext cx="1584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158496</xdr:colOff>
      <xdr:row>33</xdr:row>
      <xdr:rowOff>30480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2971800" y="8705850"/>
          <a:ext cx="1584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158496</xdr:colOff>
      <xdr:row>33</xdr:row>
      <xdr:rowOff>30480</xdr:rowOff>
    </xdr:to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2971800" y="8705850"/>
          <a:ext cx="1584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75438</xdr:colOff>
      <xdr:row>33</xdr:row>
      <xdr:rowOff>30861</xdr:rowOff>
    </xdr:to>
    <xdr:sp macro="" textlink="">
      <xdr:nvSpPr>
        <xdr:cNvPr id="3305" name="Text Box 597"/>
        <xdr:cNvSpPr txBox="1">
          <a:spLocks noChangeArrowheads="1"/>
        </xdr:cNvSpPr>
      </xdr:nvSpPr>
      <xdr:spPr bwMode="auto">
        <a:xfrm>
          <a:off x="5800725" y="8705850"/>
          <a:ext cx="7543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75438</xdr:colOff>
      <xdr:row>33</xdr:row>
      <xdr:rowOff>29718</xdr:rowOff>
    </xdr:to>
    <xdr:sp macro="" textlink="">
      <xdr:nvSpPr>
        <xdr:cNvPr id="3306" name="Text Box 597"/>
        <xdr:cNvSpPr txBox="1">
          <a:spLocks noChangeArrowheads="1"/>
        </xdr:cNvSpPr>
      </xdr:nvSpPr>
      <xdr:spPr bwMode="auto">
        <a:xfrm>
          <a:off x="580072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75438</xdr:colOff>
      <xdr:row>33</xdr:row>
      <xdr:rowOff>29718</xdr:rowOff>
    </xdr:to>
    <xdr:sp macro="" textlink="">
      <xdr:nvSpPr>
        <xdr:cNvPr id="3307" name="Text Box 597"/>
        <xdr:cNvSpPr txBox="1">
          <a:spLocks noChangeArrowheads="1"/>
        </xdr:cNvSpPr>
      </xdr:nvSpPr>
      <xdr:spPr bwMode="auto">
        <a:xfrm>
          <a:off x="580072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158496</xdr:colOff>
      <xdr:row>33</xdr:row>
      <xdr:rowOff>30480</xdr:rowOff>
    </xdr:to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2971800" y="8705850"/>
          <a:ext cx="1584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158496</xdr:colOff>
      <xdr:row>33</xdr:row>
      <xdr:rowOff>30480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2971800" y="8705850"/>
          <a:ext cx="1584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3</xdr:col>
      <xdr:colOff>158496</xdr:colOff>
      <xdr:row>33</xdr:row>
      <xdr:rowOff>30480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2971800" y="8705850"/>
          <a:ext cx="1584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75438</xdr:colOff>
      <xdr:row>33</xdr:row>
      <xdr:rowOff>29718</xdr:rowOff>
    </xdr:to>
    <xdr:sp macro="" textlink="">
      <xdr:nvSpPr>
        <xdr:cNvPr id="3311" name="Text Box 597"/>
        <xdr:cNvSpPr txBox="1">
          <a:spLocks noChangeArrowheads="1"/>
        </xdr:cNvSpPr>
      </xdr:nvSpPr>
      <xdr:spPr bwMode="auto">
        <a:xfrm>
          <a:off x="580072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29718</xdr:rowOff>
    </xdr:to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33</xdr:row>
      <xdr:rowOff>0</xdr:rowOff>
    </xdr:from>
    <xdr:to>
      <xdr:col>5</xdr:col>
      <xdr:colOff>285750</xdr:colOff>
      <xdr:row>33</xdr:row>
      <xdr:rowOff>29718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5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6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7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110109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110109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0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0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0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6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7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8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108966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108966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108966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5153025" y="6667500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0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0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0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1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1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2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2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61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65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69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285750</xdr:colOff>
      <xdr:row>25</xdr:row>
      <xdr:rowOff>110109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4972050" y="6667500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110109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25</xdr:row>
      <xdr:rowOff>0</xdr:rowOff>
    </xdr:from>
    <xdr:to>
      <xdr:col>5</xdr:col>
      <xdr:colOff>515112</xdr:colOff>
      <xdr:row>25</xdr:row>
      <xdr:rowOff>110109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5153025" y="6667500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133350</xdr:rowOff>
    </xdr:from>
    <xdr:to>
      <xdr:col>5</xdr:col>
      <xdr:colOff>515112</xdr:colOff>
      <xdr:row>25</xdr:row>
      <xdr:rowOff>27813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5153025" y="6600825"/>
          <a:ext cx="162687" cy="84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33</xdr:row>
      <xdr:rowOff>30861</xdr:rowOff>
    </xdr:to>
    <xdr:sp macro="" textlink="">
      <xdr:nvSpPr>
        <xdr:cNvPr id="3574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33</xdr:row>
      <xdr:rowOff>30861</xdr:rowOff>
    </xdr:to>
    <xdr:sp macro="" textlink="">
      <xdr:nvSpPr>
        <xdr:cNvPr id="3575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33</xdr:row>
      <xdr:rowOff>30861</xdr:rowOff>
    </xdr:to>
    <xdr:sp macro="" textlink="">
      <xdr:nvSpPr>
        <xdr:cNvPr id="3576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76200</xdr:colOff>
      <xdr:row>33</xdr:row>
      <xdr:rowOff>30861</xdr:rowOff>
    </xdr:to>
    <xdr:sp macro="" textlink="">
      <xdr:nvSpPr>
        <xdr:cNvPr id="3577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33</xdr:row>
      <xdr:rowOff>0</xdr:rowOff>
    </xdr:from>
    <xdr:to>
      <xdr:col>9</xdr:col>
      <xdr:colOff>75438</xdr:colOff>
      <xdr:row>33</xdr:row>
      <xdr:rowOff>30861</xdr:rowOff>
    </xdr:to>
    <xdr:sp macro="" textlink="">
      <xdr:nvSpPr>
        <xdr:cNvPr id="3578" name="Text Box 597"/>
        <xdr:cNvSpPr txBox="1">
          <a:spLocks noChangeArrowheads="1"/>
        </xdr:cNvSpPr>
      </xdr:nvSpPr>
      <xdr:spPr bwMode="auto">
        <a:xfrm>
          <a:off x="6772275" y="8705850"/>
          <a:ext cx="7543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33</xdr:row>
      <xdr:rowOff>0</xdr:rowOff>
    </xdr:from>
    <xdr:to>
      <xdr:col>9</xdr:col>
      <xdr:colOff>75438</xdr:colOff>
      <xdr:row>33</xdr:row>
      <xdr:rowOff>29718</xdr:rowOff>
    </xdr:to>
    <xdr:sp macro="" textlink="">
      <xdr:nvSpPr>
        <xdr:cNvPr id="3579" name="Text Box 597"/>
        <xdr:cNvSpPr txBox="1">
          <a:spLocks noChangeArrowheads="1"/>
        </xdr:cNvSpPr>
      </xdr:nvSpPr>
      <xdr:spPr bwMode="auto">
        <a:xfrm>
          <a:off x="677227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33</xdr:row>
      <xdr:rowOff>0</xdr:rowOff>
    </xdr:from>
    <xdr:to>
      <xdr:col>9</xdr:col>
      <xdr:colOff>75438</xdr:colOff>
      <xdr:row>33</xdr:row>
      <xdr:rowOff>29718</xdr:rowOff>
    </xdr:to>
    <xdr:sp macro="" textlink="">
      <xdr:nvSpPr>
        <xdr:cNvPr id="3580" name="Text Box 597"/>
        <xdr:cNvSpPr txBox="1">
          <a:spLocks noChangeArrowheads="1"/>
        </xdr:cNvSpPr>
      </xdr:nvSpPr>
      <xdr:spPr bwMode="auto">
        <a:xfrm>
          <a:off x="677227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33</xdr:row>
      <xdr:rowOff>0</xdr:rowOff>
    </xdr:from>
    <xdr:to>
      <xdr:col>9</xdr:col>
      <xdr:colOff>75438</xdr:colOff>
      <xdr:row>33</xdr:row>
      <xdr:rowOff>29718</xdr:rowOff>
    </xdr:to>
    <xdr:sp macro="" textlink="">
      <xdr:nvSpPr>
        <xdr:cNvPr id="3581" name="Text Box 597"/>
        <xdr:cNvSpPr txBox="1">
          <a:spLocks noChangeArrowheads="1"/>
        </xdr:cNvSpPr>
      </xdr:nvSpPr>
      <xdr:spPr bwMode="auto">
        <a:xfrm>
          <a:off x="6772275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30861</xdr:rowOff>
    </xdr:to>
    <xdr:sp macro="" textlink="">
      <xdr:nvSpPr>
        <xdr:cNvPr id="3582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30861</xdr:rowOff>
    </xdr:to>
    <xdr:sp macro="" textlink="">
      <xdr:nvSpPr>
        <xdr:cNvPr id="3583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30861</xdr:rowOff>
    </xdr:to>
    <xdr:sp macro="" textlink="">
      <xdr:nvSpPr>
        <xdr:cNvPr id="3584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30861</xdr:rowOff>
    </xdr:to>
    <xdr:sp macro="" textlink="">
      <xdr:nvSpPr>
        <xdr:cNvPr id="3585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33</xdr:row>
      <xdr:rowOff>0</xdr:rowOff>
    </xdr:from>
    <xdr:to>
      <xdr:col>11</xdr:col>
      <xdr:colOff>75438</xdr:colOff>
      <xdr:row>33</xdr:row>
      <xdr:rowOff>30861</xdr:rowOff>
    </xdr:to>
    <xdr:sp macro="" textlink="">
      <xdr:nvSpPr>
        <xdr:cNvPr id="3586" name="Text Box 597"/>
        <xdr:cNvSpPr txBox="1">
          <a:spLocks noChangeArrowheads="1"/>
        </xdr:cNvSpPr>
      </xdr:nvSpPr>
      <xdr:spPr bwMode="auto">
        <a:xfrm>
          <a:off x="7734300" y="8705850"/>
          <a:ext cx="7543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33</xdr:row>
      <xdr:rowOff>0</xdr:rowOff>
    </xdr:from>
    <xdr:to>
      <xdr:col>11</xdr:col>
      <xdr:colOff>75438</xdr:colOff>
      <xdr:row>33</xdr:row>
      <xdr:rowOff>29718</xdr:rowOff>
    </xdr:to>
    <xdr:sp macro="" textlink="">
      <xdr:nvSpPr>
        <xdr:cNvPr id="3587" name="Text Box 597"/>
        <xdr:cNvSpPr txBox="1">
          <a:spLocks noChangeArrowheads="1"/>
        </xdr:cNvSpPr>
      </xdr:nvSpPr>
      <xdr:spPr bwMode="auto">
        <a:xfrm>
          <a:off x="7734300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33</xdr:row>
      <xdr:rowOff>0</xdr:rowOff>
    </xdr:from>
    <xdr:to>
      <xdr:col>11</xdr:col>
      <xdr:colOff>75438</xdr:colOff>
      <xdr:row>33</xdr:row>
      <xdr:rowOff>29718</xdr:rowOff>
    </xdr:to>
    <xdr:sp macro="" textlink="">
      <xdr:nvSpPr>
        <xdr:cNvPr id="3588" name="Text Box 597"/>
        <xdr:cNvSpPr txBox="1">
          <a:spLocks noChangeArrowheads="1"/>
        </xdr:cNvSpPr>
      </xdr:nvSpPr>
      <xdr:spPr bwMode="auto">
        <a:xfrm>
          <a:off x="7734300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33</xdr:row>
      <xdr:rowOff>0</xdr:rowOff>
    </xdr:from>
    <xdr:to>
      <xdr:col>11</xdr:col>
      <xdr:colOff>75438</xdr:colOff>
      <xdr:row>33</xdr:row>
      <xdr:rowOff>29718</xdr:rowOff>
    </xdr:to>
    <xdr:sp macro="" textlink="">
      <xdr:nvSpPr>
        <xdr:cNvPr id="3589" name="Text Box 597"/>
        <xdr:cNvSpPr txBox="1">
          <a:spLocks noChangeArrowheads="1"/>
        </xdr:cNvSpPr>
      </xdr:nvSpPr>
      <xdr:spPr bwMode="auto">
        <a:xfrm>
          <a:off x="7734300" y="8705850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590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591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592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593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30861"/>
    <xdr:sp macro="" textlink="">
      <xdr:nvSpPr>
        <xdr:cNvPr id="3594" name="Text Box 597"/>
        <xdr:cNvSpPr txBox="1">
          <a:spLocks noChangeArrowheads="1"/>
        </xdr:cNvSpPr>
      </xdr:nvSpPr>
      <xdr:spPr bwMode="auto">
        <a:xfrm>
          <a:off x="5800725" y="8705850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3595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3596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3597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598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599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600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601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30861"/>
    <xdr:sp macro="" textlink="">
      <xdr:nvSpPr>
        <xdr:cNvPr id="3602" name="Text Box 597"/>
        <xdr:cNvSpPr txBox="1">
          <a:spLocks noChangeArrowheads="1"/>
        </xdr:cNvSpPr>
      </xdr:nvSpPr>
      <xdr:spPr bwMode="auto">
        <a:xfrm>
          <a:off x="6772275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3603" name="Text Box 597"/>
        <xdr:cNvSpPr txBox="1">
          <a:spLocks noChangeArrowheads="1"/>
        </xdr:cNvSpPr>
      </xdr:nvSpPr>
      <xdr:spPr bwMode="auto">
        <a:xfrm>
          <a:off x="67722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3604" name="Text Box 597"/>
        <xdr:cNvSpPr txBox="1">
          <a:spLocks noChangeArrowheads="1"/>
        </xdr:cNvSpPr>
      </xdr:nvSpPr>
      <xdr:spPr bwMode="auto">
        <a:xfrm>
          <a:off x="67722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3605" name="Text Box 597"/>
        <xdr:cNvSpPr txBox="1">
          <a:spLocks noChangeArrowheads="1"/>
        </xdr:cNvSpPr>
      </xdr:nvSpPr>
      <xdr:spPr bwMode="auto">
        <a:xfrm>
          <a:off x="67722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06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07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08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09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30861"/>
    <xdr:sp macro="" textlink="">
      <xdr:nvSpPr>
        <xdr:cNvPr id="3610" name="Text Box 597"/>
        <xdr:cNvSpPr txBox="1">
          <a:spLocks noChangeArrowheads="1"/>
        </xdr:cNvSpPr>
      </xdr:nvSpPr>
      <xdr:spPr bwMode="auto">
        <a:xfrm>
          <a:off x="7734300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3611" name="Text Box 597"/>
        <xdr:cNvSpPr txBox="1">
          <a:spLocks noChangeArrowheads="1"/>
        </xdr:cNvSpPr>
      </xdr:nvSpPr>
      <xdr:spPr bwMode="auto">
        <a:xfrm>
          <a:off x="77343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3612" name="Text Box 597"/>
        <xdr:cNvSpPr txBox="1">
          <a:spLocks noChangeArrowheads="1"/>
        </xdr:cNvSpPr>
      </xdr:nvSpPr>
      <xdr:spPr bwMode="auto">
        <a:xfrm>
          <a:off x="77343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3613" name="Text Box 597"/>
        <xdr:cNvSpPr txBox="1">
          <a:spLocks noChangeArrowheads="1"/>
        </xdr:cNvSpPr>
      </xdr:nvSpPr>
      <xdr:spPr bwMode="auto">
        <a:xfrm>
          <a:off x="77343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614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615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616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617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30861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30861"/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30861"/>
    <xdr:sp macro="" textlink="">
      <xdr:nvSpPr>
        <xdr:cNvPr id="3622" name="Text Box 597"/>
        <xdr:cNvSpPr txBox="1">
          <a:spLocks noChangeArrowheads="1"/>
        </xdr:cNvSpPr>
      </xdr:nvSpPr>
      <xdr:spPr bwMode="auto">
        <a:xfrm>
          <a:off x="5800725" y="8705850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3623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3624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3625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628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629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630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631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30861"/>
    <xdr:sp macro="" textlink="">
      <xdr:nvSpPr>
        <xdr:cNvPr id="3632" name="Text Box 597"/>
        <xdr:cNvSpPr txBox="1">
          <a:spLocks noChangeArrowheads="1"/>
        </xdr:cNvSpPr>
      </xdr:nvSpPr>
      <xdr:spPr bwMode="auto">
        <a:xfrm>
          <a:off x="6772275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3633" name="Text Box 597"/>
        <xdr:cNvSpPr txBox="1">
          <a:spLocks noChangeArrowheads="1"/>
        </xdr:cNvSpPr>
      </xdr:nvSpPr>
      <xdr:spPr bwMode="auto">
        <a:xfrm>
          <a:off x="67722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3634" name="Text Box 597"/>
        <xdr:cNvSpPr txBox="1">
          <a:spLocks noChangeArrowheads="1"/>
        </xdr:cNvSpPr>
      </xdr:nvSpPr>
      <xdr:spPr bwMode="auto">
        <a:xfrm>
          <a:off x="67722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3635" name="Text Box 597"/>
        <xdr:cNvSpPr txBox="1">
          <a:spLocks noChangeArrowheads="1"/>
        </xdr:cNvSpPr>
      </xdr:nvSpPr>
      <xdr:spPr bwMode="auto">
        <a:xfrm>
          <a:off x="67722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36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37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38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39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30861"/>
    <xdr:sp macro="" textlink="">
      <xdr:nvSpPr>
        <xdr:cNvPr id="3640" name="Text Box 597"/>
        <xdr:cNvSpPr txBox="1">
          <a:spLocks noChangeArrowheads="1"/>
        </xdr:cNvSpPr>
      </xdr:nvSpPr>
      <xdr:spPr bwMode="auto">
        <a:xfrm>
          <a:off x="7734300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3641" name="Text Box 597"/>
        <xdr:cNvSpPr txBox="1">
          <a:spLocks noChangeArrowheads="1"/>
        </xdr:cNvSpPr>
      </xdr:nvSpPr>
      <xdr:spPr bwMode="auto">
        <a:xfrm>
          <a:off x="77343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3642" name="Text Box 597"/>
        <xdr:cNvSpPr txBox="1">
          <a:spLocks noChangeArrowheads="1"/>
        </xdr:cNvSpPr>
      </xdr:nvSpPr>
      <xdr:spPr bwMode="auto">
        <a:xfrm>
          <a:off x="77343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3643" name="Text Box 597"/>
        <xdr:cNvSpPr txBox="1">
          <a:spLocks noChangeArrowheads="1"/>
        </xdr:cNvSpPr>
      </xdr:nvSpPr>
      <xdr:spPr bwMode="auto">
        <a:xfrm>
          <a:off x="77343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644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645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646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0</xdr:rowOff>
    </xdr:from>
    <xdr:ext cx="76200" cy="30861"/>
    <xdr:sp macro="" textlink="">
      <xdr:nvSpPr>
        <xdr:cNvPr id="3647" name="Text Box 597"/>
        <xdr:cNvSpPr txBox="1">
          <a:spLocks noChangeArrowheads="1"/>
        </xdr:cNvSpPr>
      </xdr:nvSpPr>
      <xdr:spPr bwMode="auto">
        <a:xfrm>
          <a:off x="580072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30861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30861"/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4972050" y="8705850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30861"/>
    <xdr:sp macro="" textlink="">
      <xdr:nvSpPr>
        <xdr:cNvPr id="3652" name="Text Box 597"/>
        <xdr:cNvSpPr txBox="1">
          <a:spLocks noChangeArrowheads="1"/>
        </xdr:cNvSpPr>
      </xdr:nvSpPr>
      <xdr:spPr bwMode="auto">
        <a:xfrm>
          <a:off x="5800725" y="8705850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3653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3654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33</xdr:row>
      <xdr:rowOff>0</xdr:rowOff>
    </xdr:from>
    <xdr:ext cx="71975" cy="29718"/>
    <xdr:sp macro="" textlink="">
      <xdr:nvSpPr>
        <xdr:cNvPr id="3655" name="Text Box 597"/>
        <xdr:cNvSpPr txBox="1">
          <a:spLocks noChangeArrowheads="1"/>
        </xdr:cNvSpPr>
      </xdr:nvSpPr>
      <xdr:spPr bwMode="auto">
        <a:xfrm>
          <a:off x="5800725" y="8705850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33</xdr:row>
      <xdr:rowOff>0</xdr:rowOff>
    </xdr:from>
    <xdr:ext cx="114300" cy="29718"/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4972050" y="8705850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658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659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660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76200" cy="30861"/>
    <xdr:sp macro="" textlink="">
      <xdr:nvSpPr>
        <xdr:cNvPr id="3661" name="Text Box 597"/>
        <xdr:cNvSpPr txBox="1">
          <a:spLocks noChangeArrowheads="1"/>
        </xdr:cNvSpPr>
      </xdr:nvSpPr>
      <xdr:spPr bwMode="auto">
        <a:xfrm>
          <a:off x="6772275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30861"/>
    <xdr:sp macro="" textlink="">
      <xdr:nvSpPr>
        <xdr:cNvPr id="3662" name="Text Box 597"/>
        <xdr:cNvSpPr txBox="1">
          <a:spLocks noChangeArrowheads="1"/>
        </xdr:cNvSpPr>
      </xdr:nvSpPr>
      <xdr:spPr bwMode="auto">
        <a:xfrm>
          <a:off x="6772275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3663" name="Text Box 597"/>
        <xdr:cNvSpPr txBox="1">
          <a:spLocks noChangeArrowheads="1"/>
        </xdr:cNvSpPr>
      </xdr:nvSpPr>
      <xdr:spPr bwMode="auto">
        <a:xfrm>
          <a:off x="67722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3664" name="Text Box 597"/>
        <xdr:cNvSpPr txBox="1">
          <a:spLocks noChangeArrowheads="1"/>
        </xdr:cNvSpPr>
      </xdr:nvSpPr>
      <xdr:spPr bwMode="auto">
        <a:xfrm>
          <a:off x="67722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33</xdr:row>
      <xdr:rowOff>0</xdr:rowOff>
    </xdr:from>
    <xdr:ext cx="71974" cy="29718"/>
    <xdr:sp macro="" textlink="">
      <xdr:nvSpPr>
        <xdr:cNvPr id="3665" name="Text Box 597"/>
        <xdr:cNvSpPr txBox="1">
          <a:spLocks noChangeArrowheads="1"/>
        </xdr:cNvSpPr>
      </xdr:nvSpPr>
      <xdr:spPr bwMode="auto">
        <a:xfrm>
          <a:off x="6772275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66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67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68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33</xdr:row>
      <xdr:rowOff>0</xdr:rowOff>
    </xdr:from>
    <xdr:ext cx="76200" cy="30861"/>
    <xdr:sp macro="" textlink="">
      <xdr:nvSpPr>
        <xdr:cNvPr id="3669" name="Text Box 597"/>
        <xdr:cNvSpPr txBox="1">
          <a:spLocks noChangeArrowheads="1"/>
        </xdr:cNvSpPr>
      </xdr:nvSpPr>
      <xdr:spPr bwMode="auto">
        <a:xfrm>
          <a:off x="7734300" y="8705850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30861"/>
    <xdr:sp macro="" textlink="">
      <xdr:nvSpPr>
        <xdr:cNvPr id="3670" name="Text Box 597"/>
        <xdr:cNvSpPr txBox="1">
          <a:spLocks noChangeArrowheads="1"/>
        </xdr:cNvSpPr>
      </xdr:nvSpPr>
      <xdr:spPr bwMode="auto">
        <a:xfrm>
          <a:off x="7734300" y="8705850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3671" name="Text Box 597"/>
        <xdr:cNvSpPr txBox="1">
          <a:spLocks noChangeArrowheads="1"/>
        </xdr:cNvSpPr>
      </xdr:nvSpPr>
      <xdr:spPr bwMode="auto">
        <a:xfrm>
          <a:off x="77343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3672" name="Text Box 597"/>
        <xdr:cNvSpPr txBox="1">
          <a:spLocks noChangeArrowheads="1"/>
        </xdr:cNvSpPr>
      </xdr:nvSpPr>
      <xdr:spPr bwMode="auto">
        <a:xfrm>
          <a:off x="77343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33</xdr:row>
      <xdr:rowOff>0</xdr:rowOff>
    </xdr:from>
    <xdr:ext cx="71974" cy="29718"/>
    <xdr:sp macro="" textlink="">
      <xdr:nvSpPr>
        <xdr:cNvPr id="3673" name="Text Box 597"/>
        <xdr:cNvSpPr txBox="1">
          <a:spLocks noChangeArrowheads="1"/>
        </xdr:cNvSpPr>
      </xdr:nvSpPr>
      <xdr:spPr bwMode="auto">
        <a:xfrm>
          <a:off x="7734300" y="8705850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76</xdr:row>
      <xdr:rowOff>0</xdr:rowOff>
    </xdr:from>
    <xdr:to>
      <xdr:col>5</xdr:col>
      <xdr:colOff>247650</xdr:colOff>
      <xdr:row>77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67300" y="1736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76</xdr:row>
      <xdr:rowOff>0</xdr:rowOff>
    </xdr:from>
    <xdr:to>
      <xdr:col>5</xdr:col>
      <xdr:colOff>247650</xdr:colOff>
      <xdr:row>77</xdr:row>
      <xdr:rowOff>9525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67300" y="1736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71</xdr:row>
      <xdr:rowOff>0</xdr:rowOff>
    </xdr:from>
    <xdr:to>
      <xdr:col>5</xdr:col>
      <xdr:colOff>247650</xdr:colOff>
      <xdr:row>72</xdr:row>
      <xdr:rowOff>9525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067300" y="1644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71</xdr:row>
      <xdr:rowOff>0</xdr:rowOff>
    </xdr:from>
    <xdr:to>
      <xdr:col>5</xdr:col>
      <xdr:colOff>247650</xdr:colOff>
      <xdr:row>72</xdr:row>
      <xdr:rowOff>9525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067300" y="1644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122</xdr:row>
      <xdr:rowOff>0</xdr:rowOff>
    </xdr:from>
    <xdr:to>
      <xdr:col>5</xdr:col>
      <xdr:colOff>247650</xdr:colOff>
      <xdr:row>123</xdr:row>
      <xdr:rowOff>9525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067300" y="27279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122</xdr:row>
      <xdr:rowOff>0</xdr:rowOff>
    </xdr:from>
    <xdr:to>
      <xdr:col>5</xdr:col>
      <xdr:colOff>247650</xdr:colOff>
      <xdr:row>123</xdr:row>
      <xdr:rowOff>9525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067300" y="27279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171</xdr:row>
      <xdr:rowOff>0</xdr:rowOff>
    </xdr:from>
    <xdr:to>
      <xdr:col>7</xdr:col>
      <xdr:colOff>69852</xdr:colOff>
      <xdr:row>171</xdr:row>
      <xdr:rowOff>66676</xdr:rowOff>
    </xdr:to>
    <xdr:sp macro="" textlink="">
      <xdr:nvSpPr>
        <xdr:cNvPr id="8" name="Text Box 597"/>
        <xdr:cNvSpPr txBox="1">
          <a:spLocks noChangeArrowheads="1"/>
        </xdr:cNvSpPr>
      </xdr:nvSpPr>
      <xdr:spPr bwMode="auto">
        <a:xfrm>
          <a:off x="5895975" y="37185600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169</xdr:row>
      <xdr:rowOff>0</xdr:rowOff>
    </xdr:from>
    <xdr:to>
      <xdr:col>5</xdr:col>
      <xdr:colOff>247650</xdr:colOff>
      <xdr:row>170</xdr:row>
      <xdr:rowOff>9525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5067300" y="36842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169</xdr:row>
      <xdr:rowOff>0</xdr:rowOff>
    </xdr:from>
    <xdr:to>
      <xdr:col>5</xdr:col>
      <xdr:colOff>247650</xdr:colOff>
      <xdr:row>170</xdr:row>
      <xdr:rowOff>9525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067300" y="36842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168</xdr:row>
      <xdr:rowOff>142875</xdr:rowOff>
    </xdr:from>
    <xdr:to>
      <xdr:col>7</xdr:col>
      <xdr:colOff>69850</xdr:colOff>
      <xdr:row>169</xdr:row>
      <xdr:rowOff>0</xdr:rowOff>
    </xdr:to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95975" y="36785550"/>
          <a:ext cx="698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174</xdr:row>
      <xdr:rowOff>0</xdr:rowOff>
    </xdr:from>
    <xdr:to>
      <xdr:col>5</xdr:col>
      <xdr:colOff>247650</xdr:colOff>
      <xdr:row>175</xdr:row>
      <xdr:rowOff>9525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067300" y="3775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174</xdr:row>
      <xdr:rowOff>0</xdr:rowOff>
    </xdr:from>
    <xdr:to>
      <xdr:col>5</xdr:col>
      <xdr:colOff>247650</xdr:colOff>
      <xdr:row>175</xdr:row>
      <xdr:rowOff>9525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067300" y="37757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207</xdr:row>
      <xdr:rowOff>0</xdr:rowOff>
    </xdr:from>
    <xdr:to>
      <xdr:col>5</xdr:col>
      <xdr:colOff>247650</xdr:colOff>
      <xdr:row>208</xdr:row>
      <xdr:rowOff>9525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67300" y="4511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207</xdr:row>
      <xdr:rowOff>0</xdr:rowOff>
    </xdr:from>
    <xdr:to>
      <xdr:col>5</xdr:col>
      <xdr:colOff>247650</xdr:colOff>
      <xdr:row>208</xdr:row>
      <xdr:rowOff>9525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67300" y="4511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238</xdr:row>
      <xdr:rowOff>0</xdr:rowOff>
    </xdr:from>
    <xdr:to>
      <xdr:col>7</xdr:col>
      <xdr:colOff>69852</xdr:colOff>
      <xdr:row>238</xdr:row>
      <xdr:rowOff>66676</xdr:rowOff>
    </xdr:to>
    <xdr:sp macro="" textlink="">
      <xdr:nvSpPr>
        <xdr:cNvPr id="16" name="Text Box 597"/>
        <xdr:cNvSpPr txBox="1">
          <a:spLocks noChangeArrowheads="1"/>
        </xdr:cNvSpPr>
      </xdr:nvSpPr>
      <xdr:spPr bwMode="auto">
        <a:xfrm>
          <a:off x="5895975" y="50825400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236</xdr:row>
      <xdr:rowOff>0</xdr:rowOff>
    </xdr:from>
    <xdr:to>
      <xdr:col>5</xdr:col>
      <xdr:colOff>247650</xdr:colOff>
      <xdr:row>237</xdr:row>
      <xdr:rowOff>9525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5067300" y="5048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236</xdr:row>
      <xdr:rowOff>0</xdr:rowOff>
    </xdr:from>
    <xdr:to>
      <xdr:col>5</xdr:col>
      <xdr:colOff>247650</xdr:colOff>
      <xdr:row>237</xdr:row>
      <xdr:rowOff>9525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067300" y="50482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235</xdr:row>
      <xdr:rowOff>142875</xdr:rowOff>
    </xdr:from>
    <xdr:to>
      <xdr:col>7</xdr:col>
      <xdr:colOff>69850</xdr:colOff>
      <xdr:row>236</xdr:row>
      <xdr:rowOff>0</xdr:rowOff>
    </xdr:to>
    <xdr:sp macro="" textlink="">
      <xdr:nvSpPr>
        <xdr:cNvPr id="19" name="Text Box 597"/>
        <xdr:cNvSpPr txBox="1">
          <a:spLocks noChangeArrowheads="1"/>
        </xdr:cNvSpPr>
      </xdr:nvSpPr>
      <xdr:spPr bwMode="auto">
        <a:xfrm>
          <a:off x="5895975" y="50425350"/>
          <a:ext cx="698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241</xdr:row>
      <xdr:rowOff>0</xdr:rowOff>
    </xdr:from>
    <xdr:to>
      <xdr:col>5</xdr:col>
      <xdr:colOff>247650</xdr:colOff>
      <xdr:row>242</xdr:row>
      <xdr:rowOff>9525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067300" y="5139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241</xdr:row>
      <xdr:rowOff>0</xdr:rowOff>
    </xdr:from>
    <xdr:to>
      <xdr:col>5</xdr:col>
      <xdr:colOff>247650</xdr:colOff>
      <xdr:row>242</xdr:row>
      <xdr:rowOff>9525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067300" y="51396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260</xdr:row>
      <xdr:rowOff>95250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81350" y="54244875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260</xdr:row>
      <xdr:rowOff>95250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81350" y="54244875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260</xdr:row>
      <xdr:rowOff>95250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81350" y="54244875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104775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181350" y="54244875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114300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81350" y="5424487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104775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81350" y="54244875"/>
          <a:ext cx="95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114300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81350" y="5424487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114300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181350" y="5424487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123825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81350" y="54244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114300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181350" y="5424487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123825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81350" y="54244875"/>
          <a:ext cx="9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104774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181350" y="54244875"/>
          <a:ext cx="9525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114299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81350" y="54244875"/>
          <a:ext cx="952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104774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81350" y="54244875"/>
          <a:ext cx="9525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114299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181350" y="54244875"/>
          <a:ext cx="952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114299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3181350" y="54244875"/>
          <a:ext cx="952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123824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81350" y="54244875"/>
          <a:ext cx="952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114299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3181350" y="54244875"/>
          <a:ext cx="952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123824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3181350" y="54244875"/>
          <a:ext cx="952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104774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181350" y="54244875"/>
          <a:ext cx="9525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114299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181350" y="54244875"/>
          <a:ext cx="952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104774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181350" y="54244875"/>
          <a:ext cx="9525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114299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181350" y="54244875"/>
          <a:ext cx="952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114299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3181350" y="54244875"/>
          <a:ext cx="952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123824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181350" y="54244875"/>
          <a:ext cx="952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114299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3181350" y="54244875"/>
          <a:ext cx="952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255</xdr:row>
      <xdr:rowOff>123824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3181350" y="54244875"/>
          <a:ext cx="952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260</xdr:row>
      <xdr:rowOff>95250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3181350" y="54244875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260</xdr:row>
      <xdr:rowOff>95250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181350" y="54244875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254</xdr:row>
      <xdr:rowOff>0</xdr:rowOff>
    </xdr:from>
    <xdr:to>
      <xdr:col>3</xdr:col>
      <xdr:colOff>9525</xdr:colOff>
      <xdr:row>260</xdr:row>
      <xdr:rowOff>95250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181350" y="54244875"/>
          <a:ext cx="9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267</xdr:row>
      <xdr:rowOff>0</xdr:rowOff>
    </xdr:from>
    <xdr:ext cx="76200" cy="30861"/>
    <xdr:sp macro="" textlink="">
      <xdr:nvSpPr>
        <xdr:cNvPr id="52" name="Text Box 597"/>
        <xdr:cNvSpPr txBox="1">
          <a:spLocks noChangeArrowheads="1"/>
        </xdr:cNvSpPr>
      </xdr:nvSpPr>
      <xdr:spPr bwMode="auto">
        <a:xfrm>
          <a:off x="589597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267</xdr:row>
      <xdr:rowOff>0</xdr:rowOff>
    </xdr:from>
    <xdr:ext cx="76200" cy="30861"/>
    <xdr:sp macro="" textlink="">
      <xdr:nvSpPr>
        <xdr:cNvPr id="53" name="Text Box 597"/>
        <xdr:cNvSpPr txBox="1">
          <a:spLocks noChangeArrowheads="1"/>
        </xdr:cNvSpPr>
      </xdr:nvSpPr>
      <xdr:spPr bwMode="auto">
        <a:xfrm>
          <a:off x="589597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267</xdr:row>
      <xdr:rowOff>0</xdr:rowOff>
    </xdr:from>
    <xdr:ext cx="76200" cy="30861"/>
    <xdr:sp macro="" textlink="">
      <xdr:nvSpPr>
        <xdr:cNvPr id="54" name="Text Box 597"/>
        <xdr:cNvSpPr txBox="1">
          <a:spLocks noChangeArrowheads="1"/>
        </xdr:cNvSpPr>
      </xdr:nvSpPr>
      <xdr:spPr bwMode="auto">
        <a:xfrm>
          <a:off x="589597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267</xdr:row>
      <xdr:rowOff>0</xdr:rowOff>
    </xdr:from>
    <xdr:ext cx="76200" cy="30861"/>
    <xdr:sp macro="" textlink="">
      <xdr:nvSpPr>
        <xdr:cNvPr id="55" name="Text Box 597"/>
        <xdr:cNvSpPr txBox="1">
          <a:spLocks noChangeArrowheads="1"/>
        </xdr:cNvSpPr>
      </xdr:nvSpPr>
      <xdr:spPr bwMode="auto">
        <a:xfrm>
          <a:off x="589597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267</xdr:row>
      <xdr:rowOff>0</xdr:rowOff>
    </xdr:from>
    <xdr:ext cx="114300" cy="29718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5067300" y="568737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267</xdr:row>
      <xdr:rowOff>0</xdr:rowOff>
    </xdr:from>
    <xdr:ext cx="114300" cy="29718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5067300" y="568737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267</xdr:row>
      <xdr:rowOff>0</xdr:rowOff>
    </xdr:from>
    <xdr:ext cx="114300" cy="30861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5067300" y="5687377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267</xdr:row>
      <xdr:rowOff>0</xdr:rowOff>
    </xdr:from>
    <xdr:ext cx="114300" cy="30861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5067300" y="5687377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267</xdr:row>
      <xdr:rowOff>0</xdr:rowOff>
    </xdr:from>
    <xdr:ext cx="71975" cy="30861"/>
    <xdr:sp macro="" textlink="">
      <xdr:nvSpPr>
        <xdr:cNvPr id="60" name="Text Box 597"/>
        <xdr:cNvSpPr txBox="1">
          <a:spLocks noChangeArrowheads="1"/>
        </xdr:cNvSpPr>
      </xdr:nvSpPr>
      <xdr:spPr bwMode="auto">
        <a:xfrm>
          <a:off x="5895975" y="56873775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267</xdr:row>
      <xdr:rowOff>0</xdr:rowOff>
    </xdr:from>
    <xdr:ext cx="71975" cy="29718"/>
    <xdr:sp macro="" textlink="">
      <xdr:nvSpPr>
        <xdr:cNvPr id="61" name="Text Box 597"/>
        <xdr:cNvSpPr txBox="1">
          <a:spLocks noChangeArrowheads="1"/>
        </xdr:cNvSpPr>
      </xdr:nvSpPr>
      <xdr:spPr bwMode="auto">
        <a:xfrm>
          <a:off x="5895975" y="5687377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267</xdr:row>
      <xdr:rowOff>0</xdr:rowOff>
    </xdr:from>
    <xdr:ext cx="71975" cy="29718"/>
    <xdr:sp macro="" textlink="">
      <xdr:nvSpPr>
        <xdr:cNvPr id="62" name="Text Box 597"/>
        <xdr:cNvSpPr txBox="1">
          <a:spLocks noChangeArrowheads="1"/>
        </xdr:cNvSpPr>
      </xdr:nvSpPr>
      <xdr:spPr bwMode="auto">
        <a:xfrm>
          <a:off x="5895975" y="5687377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267</xdr:row>
      <xdr:rowOff>0</xdr:rowOff>
    </xdr:from>
    <xdr:ext cx="71975" cy="29718"/>
    <xdr:sp macro="" textlink="">
      <xdr:nvSpPr>
        <xdr:cNvPr id="63" name="Text Box 597"/>
        <xdr:cNvSpPr txBox="1">
          <a:spLocks noChangeArrowheads="1"/>
        </xdr:cNvSpPr>
      </xdr:nvSpPr>
      <xdr:spPr bwMode="auto">
        <a:xfrm>
          <a:off x="5895975" y="5687377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267</xdr:row>
      <xdr:rowOff>0</xdr:rowOff>
    </xdr:from>
    <xdr:ext cx="114300" cy="29718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5067300" y="568737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267</xdr:row>
      <xdr:rowOff>0</xdr:rowOff>
    </xdr:from>
    <xdr:ext cx="114300" cy="29718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067300" y="568737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267</xdr:row>
      <xdr:rowOff>0</xdr:rowOff>
    </xdr:from>
    <xdr:ext cx="76200" cy="30861"/>
    <xdr:sp macro="" textlink="">
      <xdr:nvSpPr>
        <xdr:cNvPr id="66" name="Text Box 597"/>
        <xdr:cNvSpPr txBox="1">
          <a:spLocks noChangeArrowheads="1"/>
        </xdr:cNvSpPr>
      </xdr:nvSpPr>
      <xdr:spPr bwMode="auto">
        <a:xfrm>
          <a:off x="686752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267</xdr:row>
      <xdr:rowOff>0</xdr:rowOff>
    </xdr:from>
    <xdr:ext cx="76200" cy="30861"/>
    <xdr:sp macro="" textlink="">
      <xdr:nvSpPr>
        <xdr:cNvPr id="67" name="Text Box 597"/>
        <xdr:cNvSpPr txBox="1">
          <a:spLocks noChangeArrowheads="1"/>
        </xdr:cNvSpPr>
      </xdr:nvSpPr>
      <xdr:spPr bwMode="auto">
        <a:xfrm>
          <a:off x="686752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267</xdr:row>
      <xdr:rowOff>0</xdr:rowOff>
    </xdr:from>
    <xdr:ext cx="76200" cy="30861"/>
    <xdr:sp macro="" textlink="">
      <xdr:nvSpPr>
        <xdr:cNvPr id="68" name="Text Box 597"/>
        <xdr:cNvSpPr txBox="1">
          <a:spLocks noChangeArrowheads="1"/>
        </xdr:cNvSpPr>
      </xdr:nvSpPr>
      <xdr:spPr bwMode="auto">
        <a:xfrm>
          <a:off x="686752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267</xdr:row>
      <xdr:rowOff>0</xdr:rowOff>
    </xdr:from>
    <xdr:ext cx="76200" cy="30861"/>
    <xdr:sp macro="" textlink="">
      <xdr:nvSpPr>
        <xdr:cNvPr id="69" name="Text Box 597"/>
        <xdr:cNvSpPr txBox="1">
          <a:spLocks noChangeArrowheads="1"/>
        </xdr:cNvSpPr>
      </xdr:nvSpPr>
      <xdr:spPr bwMode="auto">
        <a:xfrm>
          <a:off x="686752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267</xdr:row>
      <xdr:rowOff>0</xdr:rowOff>
    </xdr:from>
    <xdr:ext cx="71974" cy="30861"/>
    <xdr:sp macro="" textlink="">
      <xdr:nvSpPr>
        <xdr:cNvPr id="70" name="Text Box 597"/>
        <xdr:cNvSpPr txBox="1">
          <a:spLocks noChangeArrowheads="1"/>
        </xdr:cNvSpPr>
      </xdr:nvSpPr>
      <xdr:spPr bwMode="auto">
        <a:xfrm>
          <a:off x="6867525" y="5687377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267</xdr:row>
      <xdr:rowOff>0</xdr:rowOff>
    </xdr:from>
    <xdr:ext cx="71974" cy="29718"/>
    <xdr:sp macro="" textlink="">
      <xdr:nvSpPr>
        <xdr:cNvPr id="71" name="Text Box 597"/>
        <xdr:cNvSpPr txBox="1">
          <a:spLocks noChangeArrowheads="1"/>
        </xdr:cNvSpPr>
      </xdr:nvSpPr>
      <xdr:spPr bwMode="auto">
        <a:xfrm>
          <a:off x="6867525" y="568737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267</xdr:row>
      <xdr:rowOff>0</xdr:rowOff>
    </xdr:from>
    <xdr:ext cx="71974" cy="29718"/>
    <xdr:sp macro="" textlink="">
      <xdr:nvSpPr>
        <xdr:cNvPr id="72" name="Text Box 597"/>
        <xdr:cNvSpPr txBox="1">
          <a:spLocks noChangeArrowheads="1"/>
        </xdr:cNvSpPr>
      </xdr:nvSpPr>
      <xdr:spPr bwMode="auto">
        <a:xfrm>
          <a:off x="6867525" y="568737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267</xdr:row>
      <xdr:rowOff>0</xdr:rowOff>
    </xdr:from>
    <xdr:ext cx="71974" cy="29718"/>
    <xdr:sp macro="" textlink="">
      <xdr:nvSpPr>
        <xdr:cNvPr id="73" name="Text Box 597"/>
        <xdr:cNvSpPr txBox="1">
          <a:spLocks noChangeArrowheads="1"/>
        </xdr:cNvSpPr>
      </xdr:nvSpPr>
      <xdr:spPr bwMode="auto">
        <a:xfrm>
          <a:off x="6867525" y="568737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267</xdr:row>
      <xdr:rowOff>0</xdr:rowOff>
    </xdr:from>
    <xdr:ext cx="76200" cy="30861"/>
    <xdr:sp macro="" textlink="">
      <xdr:nvSpPr>
        <xdr:cNvPr id="74" name="Text Box 597"/>
        <xdr:cNvSpPr txBox="1">
          <a:spLocks noChangeArrowheads="1"/>
        </xdr:cNvSpPr>
      </xdr:nvSpPr>
      <xdr:spPr bwMode="auto">
        <a:xfrm>
          <a:off x="789622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267</xdr:row>
      <xdr:rowOff>0</xdr:rowOff>
    </xdr:from>
    <xdr:ext cx="76200" cy="30861"/>
    <xdr:sp macro="" textlink="">
      <xdr:nvSpPr>
        <xdr:cNvPr id="75" name="Text Box 597"/>
        <xdr:cNvSpPr txBox="1">
          <a:spLocks noChangeArrowheads="1"/>
        </xdr:cNvSpPr>
      </xdr:nvSpPr>
      <xdr:spPr bwMode="auto">
        <a:xfrm>
          <a:off x="789622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267</xdr:row>
      <xdr:rowOff>0</xdr:rowOff>
    </xdr:from>
    <xdr:ext cx="76200" cy="30861"/>
    <xdr:sp macro="" textlink="">
      <xdr:nvSpPr>
        <xdr:cNvPr id="76" name="Text Box 597"/>
        <xdr:cNvSpPr txBox="1">
          <a:spLocks noChangeArrowheads="1"/>
        </xdr:cNvSpPr>
      </xdr:nvSpPr>
      <xdr:spPr bwMode="auto">
        <a:xfrm>
          <a:off x="789622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267</xdr:row>
      <xdr:rowOff>0</xdr:rowOff>
    </xdr:from>
    <xdr:ext cx="76200" cy="30861"/>
    <xdr:sp macro="" textlink="">
      <xdr:nvSpPr>
        <xdr:cNvPr id="77" name="Text Box 597"/>
        <xdr:cNvSpPr txBox="1">
          <a:spLocks noChangeArrowheads="1"/>
        </xdr:cNvSpPr>
      </xdr:nvSpPr>
      <xdr:spPr bwMode="auto">
        <a:xfrm>
          <a:off x="7896225" y="568737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267</xdr:row>
      <xdr:rowOff>0</xdr:rowOff>
    </xdr:from>
    <xdr:ext cx="71974" cy="30861"/>
    <xdr:sp macro="" textlink="">
      <xdr:nvSpPr>
        <xdr:cNvPr id="78" name="Text Box 597"/>
        <xdr:cNvSpPr txBox="1">
          <a:spLocks noChangeArrowheads="1"/>
        </xdr:cNvSpPr>
      </xdr:nvSpPr>
      <xdr:spPr bwMode="auto">
        <a:xfrm>
          <a:off x="7896225" y="5687377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267</xdr:row>
      <xdr:rowOff>0</xdr:rowOff>
    </xdr:from>
    <xdr:ext cx="71974" cy="29718"/>
    <xdr:sp macro="" textlink="">
      <xdr:nvSpPr>
        <xdr:cNvPr id="79" name="Text Box 597"/>
        <xdr:cNvSpPr txBox="1">
          <a:spLocks noChangeArrowheads="1"/>
        </xdr:cNvSpPr>
      </xdr:nvSpPr>
      <xdr:spPr bwMode="auto">
        <a:xfrm>
          <a:off x="7896225" y="568737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267</xdr:row>
      <xdr:rowOff>0</xdr:rowOff>
    </xdr:from>
    <xdr:ext cx="71974" cy="29718"/>
    <xdr:sp macro="" textlink="">
      <xdr:nvSpPr>
        <xdr:cNvPr id="80" name="Text Box 597"/>
        <xdr:cNvSpPr txBox="1">
          <a:spLocks noChangeArrowheads="1"/>
        </xdr:cNvSpPr>
      </xdr:nvSpPr>
      <xdr:spPr bwMode="auto">
        <a:xfrm>
          <a:off x="7896225" y="568737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267</xdr:row>
      <xdr:rowOff>0</xdr:rowOff>
    </xdr:from>
    <xdr:ext cx="71974" cy="29718"/>
    <xdr:sp macro="" textlink="">
      <xdr:nvSpPr>
        <xdr:cNvPr id="81" name="Text Box 597"/>
        <xdr:cNvSpPr txBox="1">
          <a:spLocks noChangeArrowheads="1"/>
        </xdr:cNvSpPr>
      </xdr:nvSpPr>
      <xdr:spPr bwMode="auto">
        <a:xfrm>
          <a:off x="7896225" y="568737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18</xdr:row>
      <xdr:rowOff>0</xdr:rowOff>
    </xdr:from>
    <xdr:ext cx="76200" cy="30861"/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83882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0861"/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83882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0861"/>
    <xdr:sp macro="" textlink="">
      <xdr:nvSpPr>
        <xdr:cNvPr id="4" name="Text Box 597"/>
        <xdr:cNvSpPr txBox="1">
          <a:spLocks noChangeArrowheads="1"/>
        </xdr:cNvSpPr>
      </xdr:nvSpPr>
      <xdr:spPr bwMode="auto">
        <a:xfrm>
          <a:off x="583882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0861"/>
    <xdr:sp macro="" textlink="">
      <xdr:nvSpPr>
        <xdr:cNvPr id="5" name="Text Box 597"/>
        <xdr:cNvSpPr txBox="1">
          <a:spLocks noChangeArrowheads="1"/>
        </xdr:cNvSpPr>
      </xdr:nvSpPr>
      <xdr:spPr bwMode="auto">
        <a:xfrm>
          <a:off x="583882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18</xdr:row>
      <xdr:rowOff>0</xdr:rowOff>
    </xdr:from>
    <xdr:ext cx="114300" cy="2971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010150" y="48482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18</xdr:row>
      <xdr:rowOff>0</xdr:rowOff>
    </xdr:from>
    <xdr:ext cx="114300" cy="29718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010150" y="48482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18</xdr:row>
      <xdr:rowOff>0</xdr:rowOff>
    </xdr:from>
    <xdr:ext cx="114300" cy="3086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010150" y="484822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18</xdr:row>
      <xdr:rowOff>0</xdr:rowOff>
    </xdr:from>
    <xdr:ext cx="114300" cy="3086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5010150" y="484822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18</xdr:row>
      <xdr:rowOff>0</xdr:rowOff>
    </xdr:from>
    <xdr:ext cx="71975" cy="30861"/>
    <xdr:sp macro="" textlink="">
      <xdr:nvSpPr>
        <xdr:cNvPr id="10" name="Text Box 597"/>
        <xdr:cNvSpPr txBox="1">
          <a:spLocks noChangeArrowheads="1"/>
        </xdr:cNvSpPr>
      </xdr:nvSpPr>
      <xdr:spPr bwMode="auto">
        <a:xfrm>
          <a:off x="5838825" y="4848225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18</xdr:row>
      <xdr:rowOff>0</xdr:rowOff>
    </xdr:from>
    <xdr:ext cx="71975" cy="29718"/>
    <xdr:sp macro="" textlink="">
      <xdr:nvSpPr>
        <xdr:cNvPr id="11" name="Text Box 597"/>
        <xdr:cNvSpPr txBox="1">
          <a:spLocks noChangeArrowheads="1"/>
        </xdr:cNvSpPr>
      </xdr:nvSpPr>
      <xdr:spPr bwMode="auto">
        <a:xfrm>
          <a:off x="5838825" y="48482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18</xdr:row>
      <xdr:rowOff>0</xdr:rowOff>
    </xdr:from>
    <xdr:ext cx="71975" cy="29718"/>
    <xdr:sp macro="" textlink="">
      <xdr:nvSpPr>
        <xdr:cNvPr id="12" name="Text Box 597"/>
        <xdr:cNvSpPr txBox="1">
          <a:spLocks noChangeArrowheads="1"/>
        </xdr:cNvSpPr>
      </xdr:nvSpPr>
      <xdr:spPr bwMode="auto">
        <a:xfrm>
          <a:off x="5838825" y="48482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18</xdr:row>
      <xdr:rowOff>0</xdr:rowOff>
    </xdr:from>
    <xdr:ext cx="71975" cy="29718"/>
    <xdr:sp macro="" textlink="">
      <xdr:nvSpPr>
        <xdr:cNvPr id="13" name="Text Box 597"/>
        <xdr:cNvSpPr txBox="1">
          <a:spLocks noChangeArrowheads="1"/>
        </xdr:cNvSpPr>
      </xdr:nvSpPr>
      <xdr:spPr bwMode="auto">
        <a:xfrm>
          <a:off x="5838825" y="48482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18</xdr:row>
      <xdr:rowOff>0</xdr:rowOff>
    </xdr:from>
    <xdr:ext cx="114300" cy="29718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010150" y="48482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18</xdr:row>
      <xdr:rowOff>0</xdr:rowOff>
    </xdr:from>
    <xdr:ext cx="114300" cy="29718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010150" y="484822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30861"/>
    <xdr:sp macro="" textlink="">
      <xdr:nvSpPr>
        <xdr:cNvPr id="16" name="Text Box 597"/>
        <xdr:cNvSpPr txBox="1">
          <a:spLocks noChangeArrowheads="1"/>
        </xdr:cNvSpPr>
      </xdr:nvSpPr>
      <xdr:spPr bwMode="auto">
        <a:xfrm>
          <a:off x="681037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30861"/>
    <xdr:sp macro="" textlink="">
      <xdr:nvSpPr>
        <xdr:cNvPr id="17" name="Text Box 597"/>
        <xdr:cNvSpPr txBox="1">
          <a:spLocks noChangeArrowheads="1"/>
        </xdr:cNvSpPr>
      </xdr:nvSpPr>
      <xdr:spPr bwMode="auto">
        <a:xfrm>
          <a:off x="681037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30861"/>
    <xdr:sp macro="" textlink="">
      <xdr:nvSpPr>
        <xdr:cNvPr id="18" name="Text Box 597"/>
        <xdr:cNvSpPr txBox="1">
          <a:spLocks noChangeArrowheads="1"/>
        </xdr:cNvSpPr>
      </xdr:nvSpPr>
      <xdr:spPr bwMode="auto">
        <a:xfrm>
          <a:off x="681037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30861"/>
    <xdr:sp macro="" textlink="">
      <xdr:nvSpPr>
        <xdr:cNvPr id="19" name="Text Box 597"/>
        <xdr:cNvSpPr txBox="1">
          <a:spLocks noChangeArrowheads="1"/>
        </xdr:cNvSpPr>
      </xdr:nvSpPr>
      <xdr:spPr bwMode="auto">
        <a:xfrm>
          <a:off x="681037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18</xdr:row>
      <xdr:rowOff>0</xdr:rowOff>
    </xdr:from>
    <xdr:ext cx="71974" cy="30861"/>
    <xdr:sp macro="" textlink="">
      <xdr:nvSpPr>
        <xdr:cNvPr id="20" name="Text Box 597"/>
        <xdr:cNvSpPr txBox="1">
          <a:spLocks noChangeArrowheads="1"/>
        </xdr:cNvSpPr>
      </xdr:nvSpPr>
      <xdr:spPr bwMode="auto">
        <a:xfrm>
          <a:off x="6810375" y="484822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18</xdr:row>
      <xdr:rowOff>0</xdr:rowOff>
    </xdr:from>
    <xdr:ext cx="71974" cy="29718"/>
    <xdr:sp macro="" textlink="">
      <xdr:nvSpPr>
        <xdr:cNvPr id="21" name="Text Box 597"/>
        <xdr:cNvSpPr txBox="1">
          <a:spLocks noChangeArrowheads="1"/>
        </xdr:cNvSpPr>
      </xdr:nvSpPr>
      <xdr:spPr bwMode="auto">
        <a:xfrm>
          <a:off x="6810375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18</xdr:row>
      <xdr:rowOff>0</xdr:rowOff>
    </xdr:from>
    <xdr:ext cx="71974" cy="29718"/>
    <xdr:sp macro="" textlink="">
      <xdr:nvSpPr>
        <xdr:cNvPr id="22" name="Text Box 597"/>
        <xdr:cNvSpPr txBox="1">
          <a:spLocks noChangeArrowheads="1"/>
        </xdr:cNvSpPr>
      </xdr:nvSpPr>
      <xdr:spPr bwMode="auto">
        <a:xfrm>
          <a:off x="6810375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18</xdr:row>
      <xdr:rowOff>0</xdr:rowOff>
    </xdr:from>
    <xdr:ext cx="71974" cy="29718"/>
    <xdr:sp macro="" textlink="">
      <xdr:nvSpPr>
        <xdr:cNvPr id="23" name="Text Box 597"/>
        <xdr:cNvSpPr txBox="1">
          <a:spLocks noChangeArrowheads="1"/>
        </xdr:cNvSpPr>
      </xdr:nvSpPr>
      <xdr:spPr bwMode="auto">
        <a:xfrm>
          <a:off x="6810375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18</xdr:row>
      <xdr:rowOff>0</xdr:rowOff>
    </xdr:from>
    <xdr:ext cx="76200" cy="30861"/>
    <xdr:sp macro="" textlink="">
      <xdr:nvSpPr>
        <xdr:cNvPr id="24" name="Text Box 597"/>
        <xdr:cNvSpPr txBox="1">
          <a:spLocks noChangeArrowheads="1"/>
        </xdr:cNvSpPr>
      </xdr:nvSpPr>
      <xdr:spPr bwMode="auto">
        <a:xfrm>
          <a:off x="7772400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18</xdr:row>
      <xdr:rowOff>0</xdr:rowOff>
    </xdr:from>
    <xdr:ext cx="76200" cy="30861"/>
    <xdr:sp macro="" textlink="">
      <xdr:nvSpPr>
        <xdr:cNvPr id="25" name="Text Box 597"/>
        <xdr:cNvSpPr txBox="1">
          <a:spLocks noChangeArrowheads="1"/>
        </xdr:cNvSpPr>
      </xdr:nvSpPr>
      <xdr:spPr bwMode="auto">
        <a:xfrm>
          <a:off x="7772400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18</xdr:row>
      <xdr:rowOff>0</xdr:rowOff>
    </xdr:from>
    <xdr:ext cx="76200" cy="30861"/>
    <xdr:sp macro="" textlink="">
      <xdr:nvSpPr>
        <xdr:cNvPr id="26" name="Text Box 597"/>
        <xdr:cNvSpPr txBox="1">
          <a:spLocks noChangeArrowheads="1"/>
        </xdr:cNvSpPr>
      </xdr:nvSpPr>
      <xdr:spPr bwMode="auto">
        <a:xfrm>
          <a:off x="7772400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18</xdr:row>
      <xdr:rowOff>0</xdr:rowOff>
    </xdr:from>
    <xdr:ext cx="76200" cy="30861"/>
    <xdr:sp macro="" textlink="">
      <xdr:nvSpPr>
        <xdr:cNvPr id="27" name="Text Box 597"/>
        <xdr:cNvSpPr txBox="1">
          <a:spLocks noChangeArrowheads="1"/>
        </xdr:cNvSpPr>
      </xdr:nvSpPr>
      <xdr:spPr bwMode="auto">
        <a:xfrm>
          <a:off x="7772400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18</xdr:row>
      <xdr:rowOff>0</xdr:rowOff>
    </xdr:from>
    <xdr:ext cx="71974" cy="30861"/>
    <xdr:sp macro="" textlink="">
      <xdr:nvSpPr>
        <xdr:cNvPr id="28" name="Text Box 597"/>
        <xdr:cNvSpPr txBox="1">
          <a:spLocks noChangeArrowheads="1"/>
        </xdr:cNvSpPr>
      </xdr:nvSpPr>
      <xdr:spPr bwMode="auto">
        <a:xfrm>
          <a:off x="7772400" y="484822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18</xdr:row>
      <xdr:rowOff>0</xdr:rowOff>
    </xdr:from>
    <xdr:ext cx="71974" cy="29718"/>
    <xdr:sp macro="" textlink="">
      <xdr:nvSpPr>
        <xdr:cNvPr id="29" name="Text Box 597"/>
        <xdr:cNvSpPr txBox="1">
          <a:spLocks noChangeArrowheads="1"/>
        </xdr:cNvSpPr>
      </xdr:nvSpPr>
      <xdr:spPr bwMode="auto">
        <a:xfrm>
          <a:off x="7772400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18</xdr:row>
      <xdr:rowOff>0</xdr:rowOff>
    </xdr:from>
    <xdr:ext cx="71974" cy="29718"/>
    <xdr:sp macro="" textlink="">
      <xdr:nvSpPr>
        <xdr:cNvPr id="30" name="Text Box 597"/>
        <xdr:cNvSpPr txBox="1">
          <a:spLocks noChangeArrowheads="1"/>
        </xdr:cNvSpPr>
      </xdr:nvSpPr>
      <xdr:spPr bwMode="auto">
        <a:xfrm>
          <a:off x="7772400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18</xdr:row>
      <xdr:rowOff>0</xdr:rowOff>
    </xdr:from>
    <xdr:ext cx="71974" cy="29718"/>
    <xdr:sp macro="" textlink="">
      <xdr:nvSpPr>
        <xdr:cNvPr id="31" name="Text Box 597"/>
        <xdr:cNvSpPr txBox="1">
          <a:spLocks noChangeArrowheads="1"/>
        </xdr:cNvSpPr>
      </xdr:nvSpPr>
      <xdr:spPr bwMode="auto">
        <a:xfrm>
          <a:off x="7772400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0861"/>
    <xdr:sp macro="" textlink="">
      <xdr:nvSpPr>
        <xdr:cNvPr id="32" name="Text Box 597"/>
        <xdr:cNvSpPr txBox="1">
          <a:spLocks noChangeArrowheads="1"/>
        </xdr:cNvSpPr>
      </xdr:nvSpPr>
      <xdr:spPr bwMode="auto">
        <a:xfrm>
          <a:off x="583882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0861"/>
    <xdr:sp macro="" textlink="">
      <xdr:nvSpPr>
        <xdr:cNvPr id="33" name="Text Box 597"/>
        <xdr:cNvSpPr txBox="1">
          <a:spLocks noChangeArrowheads="1"/>
        </xdr:cNvSpPr>
      </xdr:nvSpPr>
      <xdr:spPr bwMode="auto">
        <a:xfrm>
          <a:off x="583882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0861"/>
    <xdr:sp macro="" textlink="">
      <xdr:nvSpPr>
        <xdr:cNvPr id="34" name="Text Box 597"/>
        <xdr:cNvSpPr txBox="1">
          <a:spLocks noChangeArrowheads="1"/>
        </xdr:cNvSpPr>
      </xdr:nvSpPr>
      <xdr:spPr bwMode="auto">
        <a:xfrm>
          <a:off x="583882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18</xdr:row>
      <xdr:rowOff>0</xdr:rowOff>
    </xdr:from>
    <xdr:ext cx="76200" cy="30861"/>
    <xdr:sp macro="" textlink="">
      <xdr:nvSpPr>
        <xdr:cNvPr id="35" name="Text Box 597"/>
        <xdr:cNvSpPr txBox="1">
          <a:spLocks noChangeArrowheads="1"/>
        </xdr:cNvSpPr>
      </xdr:nvSpPr>
      <xdr:spPr bwMode="auto">
        <a:xfrm>
          <a:off x="583882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18</xdr:row>
      <xdr:rowOff>0</xdr:rowOff>
    </xdr:from>
    <xdr:ext cx="71975" cy="30861"/>
    <xdr:sp macro="" textlink="">
      <xdr:nvSpPr>
        <xdr:cNvPr id="36" name="Text Box 597"/>
        <xdr:cNvSpPr txBox="1">
          <a:spLocks noChangeArrowheads="1"/>
        </xdr:cNvSpPr>
      </xdr:nvSpPr>
      <xdr:spPr bwMode="auto">
        <a:xfrm>
          <a:off x="5838825" y="4848225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18</xdr:row>
      <xdr:rowOff>0</xdr:rowOff>
    </xdr:from>
    <xdr:ext cx="71975" cy="29718"/>
    <xdr:sp macro="" textlink="">
      <xdr:nvSpPr>
        <xdr:cNvPr id="37" name="Text Box 597"/>
        <xdr:cNvSpPr txBox="1">
          <a:spLocks noChangeArrowheads="1"/>
        </xdr:cNvSpPr>
      </xdr:nvSpPr>
      <xdr:spPr bwMode="auto">
        <a:xfrm>
          <a:off x="5838825" y="48482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18</xdr:row>
      <xdr:rowOff>0</xdr:rowOff>
    </xdr:from>
    <xdr:ext cx="71975" cy="29718"/>
    <xdr:sp macro="" textlink="">
      <xdr:nvSpPr>
        <xdr:cNvPr id="38" name="Text Box 597"/>
        <xdr:cNvSpPr txBox="1">
          <a:spLocks noChangeArrowheads="1"/>
        </xdr:cNvSpPr>
      </xdr:nvSpPr>
      <xdr:spPr bwMode="auto">
        <a:xfrm>
          <a:off x="5838825" y="48482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18</xdr:row>
      <xdr:rowOff>0</xdr:rowOff>
    </xdr:from>
    <xdr:ext cx="71975" cy="29718"/>
    <xdr:sp macro="" textlink="">
      <xdr:nvSpPr>
        <xdr:cNvPr id="39" name="Text Box 597"/>
        <xdr:cNvSpPr txBox="1">
          <a:spLocks noChangeArrowheads="1"/>
        </xdr:cNvSpPr>
      </xdr:nvSpPr>
      <xdr:spPr bwMode="auto">
        <a:xfrm>
          <a:off x="5838825" y="484822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30861"/>
    <xdr:sp macro="" textlink="">
      <xdr:nvSpPr>
        <xdr:cNvPr id="40" name="Text Box 597"/>
        <xdr:cNvSpPr txBox="1">
          <a:spLocks noChangeArrowheads="1"/>
        </xdr:cNvSpPr>
      </xdr:nvSpPr>
      <xdr:spPr bwMode="auto">
        <a:xfrm>
          <a:off x="681037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30861"/>
    <xdr:sp macro="" textlink="">
      <xdr:nvSpPr>
        <xdr:cNvPr id="41" name="Text Box 597"/>
        <xdr:cNvSpPr txBox="1">
          <a:spLocks noChangeArrowheads="1"/>
        </xdr:cNvSpPr>
      </xdr:nvSpPr>
      <xdr:spPr bwMode="auto">
        <a:xfrm>
          <a:off x="681037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30861"/>
    <xdr:sp macro="" textlink="">
      <xdr:nvSpPr>
        <xdr:cNvPr id="42" name="Text Box 597"/>
        <xdr:cNvSpPr txBox="1">
          <a:spLocks noChangeArrowheads="1"/>
        </xdr:cNvSpPr>
      </xdr:nvSpPr>
      <xdr:spPr bwMode="auto">
        <a:xfrm>
          <a:off x="681037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76200" cy="30861"/>
    <xdr:sp macro="" textlink="">
      <xdr:nvSpPr>
        <xdr:cNvPr id="43" name="Text Box 597"/>
        <xdr:cNvSpPr txBox="1">
          <a:spLocks noChangeArrowheads="1"/>
        </xdr:cNvSpPr>
      </xdr:nvSpPr>
      <xdr:spPr bwMode="auto">
        <a:xfrm>
          <a:off x="6810375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18</xdr:row>
      <xdr:rowOff>0</xdr:rowOff>
    </xdr:from>
    <xdr:ext cx="71974" cy="30861"/>
    <xdr:sp macro="" textlink="">
      <xdr:nvSpPr>
        <xdr:cNvPr id="44" name="Text Box 597"/>
        <xdr:cNvSpPr txBox="1">
          <a:spLocks noChangeArrowheads="1"/>
        </xdr:cNvSpPr>
      </xdr:nvSpPr>
      <xdr:spPr bwMode="auto">
        <a:xfrm>
          <a:off x="6810375" y="484822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18</xdr:row>
      <xdr:rowOff>0</xdr:rowOff>
    </xdr:from>
    <xdr:ext cx="71974" cy="29718"/>
    <xdr:sp macro="" textlink="">
      <xdr:nvSpPr>
        <xdr:cNvPr id="45" name="Text Box 597"/>
        <xdr:cNvSpPr txBox="1">
          <a:spLocks noChangeArrowheads="1"/>
        </xdr:cNvSpPr>
      </xdr:nvSpPr>
      <xdr:spPr bwMode="auto">
        <a:xfrm>
          <a:off x="6810375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18</xdr:row>
      <xdr:rowOff>0</xdr:rowOff>
    </xdr:from>
    <xdr:ext cx="71974" cy="29718"/>
    <xdr:sp macro="" textlink="">
      <xdr:nvSpPr>
        <xdr:cNvPr id="46" name="Text Box 597"/>
        <xdr:cNvSpPr txBox="1">
          <a:spLocks noChangeArrowheads="1"/>
        </xdr:cNvSpPr>
      </xdr:nvSpPr>
      <xdr:spPr bwMode="auto">
        <a:xfrm>
          <a:off x="6810375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18</xdr:row>
      <xdr:rowOff>0</xdr:rowOff>
    </xdr:from>
    <xdr:ext cx="71974" cy="29718"/>
    <xdr:sp macro="" textlink="">
      <xdr:nvSpPr>
        <xdr:cNvPr id="47" name="Text Box 597"/>
        <xdr:cNvSpPr txBox="1">
          <a:spLocks noChangeArrowheads="1"/>
        </xdr:cNvSpPr>
      </xdr:nvSpPr>
      <xdr:spPr bwMode="auto">
        <a:xfrm>
          <a:off x="6810375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18</xdr:row>
      <xdr:rowOff>0</xdr:rowOff>
    </xdr:from>
    <xdr:ext cx="76200" cy="30861"/>
    <xdr:sp macro="" textlink="">
      <xdr:nvSpPr>
        <xdr:cNvPr id="48" name="Text Box 597"/>
        <xdr:cNvSpPr txBox="1">
          <a:spLocks noChangeArrowheads="1"/>
        </xdr:cNvSpPr>
      </xdr:nvSpPr>
      <xdr:spPr bwMode="auto">
        <a:xfrm>
          <a:off x="7772400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18</xdr:row>
      <xdr:rowOff>0</xdr:rowOff>
    </xdr:from>
    <xdr:ext cx="76200" cy="30861"/>
    <xdr:sp macro="" textlink="">
      <xdr:nvSpPr>
        <xdr:cNvPr id="49" name="Text Box 597"/>
        <xdr:cNvSpPr txBox="1">
          <a:spLocks noChangeArrowheads="1"/>
        </xdr:cNvSpPr>
      </xdr:nvSpPr>
      <xdr:spPr bwMode="auto">
        <a:xfrm>
          <a:off x="7772400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18</xdr:row>
      <xdr:rowOff>0</xdr:rowOff>
    </xdr:from>
    <xdr:ext cx="76200" cy="30861"/>
    <xdr:sp macro="" textlink="">
      <xdr:nvSpPr>
        <xdr:cNvPr id="50" name="Text Box 597"/>
        <xdr:cNvSpPr txBox="1">
          <a:spLocks noChangeArrowheads="1"/>
        </xdr:cNvSpPr>
      </xdr:nvSpPr>
      <xdr:spPr bwMode="auto">
        <a:xfrm>
          <a:off x="7772400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18</xdr:row>
      <xdr:rowOff>0</xdr:rowOff>
    </xdr:from>
    <xdr:ext cx="76200" cy="30861"/>
    <xdr:sp macro="" textlink="">
      <xdr:nvSpPr>
        <xdr:cNvPr id="51" name="Text Box 597"/>
        <xdr:cNvSpPr txBox="1">
          <a:spLocks noChangeArrowheads="1"/>
        </xdr:cNvSpPr>
      </xdr:nvSpPr>
      <xdr:spPr bwMode="auto">
        <a:xfrm>
          <a:off x="7772400" y="484822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18</xdr:row>
      <xdr:rowOff>0</xdr:rowOff>
    </xdr:from>
    <xdr:ext cx="71974" cy="30861"/>
    <xdr:sp macro="" textlink="">
      <xdr:nvSpPr>
        <xdr:cNvPr id="52" name="Text Box 597"/>
        <xdr:cNvSpPr txBox="1">
          <a:spLocks noChangeArrowheads="1"/>
        </xdr:cNvSpPr>
      </xdr:nvSpPr>
      <xdr:spPr bwMode="auto">
        <a:xfrm>
          <a:off x="7772400" y="484822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18</xdr:row>
      <xdr:rowOff>0</xdr:rowOff>
    </xdr:from>
    <xdr:ext cx="71974" cy="29718"/>
    <xdr:sp macro="" textlink="">
      <xdr:nvSpPr>
        <xdr:cNvPr id="53" name="Text Box 597"/>
        <xdr:cNvSpPr txBox="1">
          <a:spLocks noChangeArrowheads="1"/>
        </xdr:cNvSpPr>
      </xdr:nvSpPr>
      <xdr:spPr bwMode="auto">
        <a:xfrm>
          <a:off x="7772400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18</xdr:row>
      <xdr:rowOff>0</xdr:rowOff>
    </xdr:from>
    <xdr:ext cx="71974" cy="29718"/>
    <xdr:sp macro="" textlink="">
      <xdr:nvSpPr>
        <xdr:cNvPr id="54" name="Text Box 597"/>
        <xdr:cNvSpPr txBox="1">
          <a:spLocks noChangeArrowheads="1"/>
        </xdr:cNvSpPr>
      </xdr:nvSpPr>
      <xdr:spPr bwMode="auto">
        <a:xfrm>
          <a:off x="7772400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18</xdr:row>
      <xdr:rowOff>0</xdr:rowOff>
    </xdr:from>
    <xdr:ext cx="71974" cy="29718"/>
    <xdr:sp macro="" textlink="">
      <xdr:nvSpPr>
        <xdr:cNvPr id="55" name="Text Box 597"/>
        <xdr:cNvSpPr txBox="1">
          <a:spLocks noChangeArrowheads="1"/>
        </xdr:cNvSpPr>
      </xdr:nvSpPr>
      <xdr:spPr bwMode="auto">
        <a:xfrm>
          <a:off x="7772400" y="484822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16</xdr:row>
      <xdr:rowOff>0</xdr:rowOff>
    </xdr:from>
    <xdr:to>
      <xdr:col>7</xdr:col>
      <xdr:colOff>76200</xdr:colOff>
      <xdr:row>16</xdr:row>
      <xdr:rowOff>32385</xdr:rowOff>
    </xdr:to>
    <xdr:sp macro="" textlink="">
      <xdr:nvSpPr>
        <xdr:cNvPr id="1103" name="Text Box 597"/>
        <xdr:cNvSpPr txBox="1">
          <a:spLocks noChangeArrowheads="1"/>
        </xdr:cNvSpPr>
      </xdr:nvSpPr>
      <xdr:spPr bwMode="auto">
        <a:xfrm>
          <a:off x="5800725" y="460057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16</xdr:row>
      <xdr:rowOff>0</xdr:rowOff>
    </xdr:from>
    <xdr:to>
      <xdr:col>5</xdr:col>
      <xdr:colOff>541020</xdr:colOff>
      <xdr:row>16</xdr:row>
      <xdr:rowOff>31242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5153025" y="4600575"/>
          <a:ext cx="188595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16</xdr:row>
      <xdr:rowOff>0</xdr:rowOff>
    </xdr:from>
    <xdr:to>
      <xdr:col>5</xdr:col>
      <xdr:colOff>541020</xdr:colOff>
      <xdr:row>16</xdr:row>
      <xdr:rowOff>31242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5153025" y="4600575"/>
          <a:ext cx="188595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16</xdr:row>
      <xdr:rowOff>0</xdr:rowOff>
    </xdr:from>
    <xdr:to>
      <xdr:col>5</xdr:col>
      <xdr:colOff>541020</xdr:colOff>
      <xdr:row>16</xdr:row>
      <xdr:rowOff>31623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5153025" y="4600575"/>
          <a:ext cx="188595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16</xdr:row>
      <xdr:rowOff>0</xdr:rowOff>
    </xdr:from>
    <xdr:to>
      <xdr:col>5</xdr:col>
      <xdr:colOff>541020</xdr:colOff>
      <xdr:row>16</xdr:row>
      <xdr:rowOff>31623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5153025" y="4600575"/>
          <a:ext cx="188595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16</xdr:row>
      <xdr:rowOff>0</xdr:rowOff>
    </xdr:from>
    <xdr:to>
      <xdr:col>5</xdr:col>
      <xdr:colOff>541020</xdr:colOff>
      <xdr:row>16</xdr:row>
      <xdr:rowOff>31623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5153025" y="4600575"/>
          <a:ext cx="188595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16</xdr:row>
      <xdr:rowOff>0</xdr:rowOff>
    </xdr:from>
    <xdr:to>
      <xdr:col>5</xdr:col>
      <xdr:colOff>541020</xdr:colOff>
      <xdr:row>16</xdr:row>
      <xdr:rowOff>31242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5153025" y="4600575"/>
          <a:ext cx="188595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16</xdr:row>
      <xdr:rowOff>0</xdr:rowOff>
    </xdr:from>
    <xdr:to>
      <xdr:col>5</xdr:col>
      <xdr:colOff>541020</xdr:colOff>
      <xdr:row>16</xdr:row>
      <xdr:rowOff>31242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5153025" y="4600575"/>
          <a:ext cx="188595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16</xdr:row>
      <xdr:rowOff>0</xdr:rowOff>
    </xdr:from>
    <xdr:to>
      <xdr:col>5</xdr:col>
      <xdr:colOff>541020</xdr:colOff>
      <xdr:row>16</xdr:row>
      <xdr:rowOff>31242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153025" y="4600575"/>
          <a:ext cx="188595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32385</xdr:rowOff>
    </xdr:to>
    <xdr:sp macro="" textlink="">
      <xdr:nvSpPr>
        <xdr:cNvPr id="1112" name="Text Box 597"/>
        <xdr:cNvSpPr txBox="1">
          <a:spLocks noChangeArrowheads="1"/>
        </xdr:cNvSpPr>
      </xdr:nvSpPr>
      <xdr:spPr bwMode="auto">
        <a:xfrm>
          <a:off x="5800725" y="4391025"/>
          <a:ext cx="7620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5</xdr:col>
      <xdr:colOff>515112</xdr:colOff>
      <xdr:row>15</xdr:row>
      <xdr:rowOff>31242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5153025" y="4391025"/>
          <a:ext cx="16268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5</xdr:col>
      <xdr:colOff>515112</xdr:colOff>
      <xdr:row>15</xdr:row>
      <xdr:rowOff>31242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153025" y="4391025"/>
          <a:ext cx="16268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5</xdr:col>
      <xdr:colOff>515112</xdr:colOff>
      <xdr:row>15</xdr:row>
      <xdr:rowOff>31623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5153025" y="4391025"/>
          <a:ext cx="162687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5</xdr:col>
      <xdr:colOff>515112</xdr:colOff>
      <xdr:row>15</xdr:row>
      <xdr:rowOff>31623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5153025" y="4391025"/>
          <a:ext cx="162687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5</xdr:col>
      <xdr:colOff>515112</xdr:colOff>
      <xdr:row>15</xdr:row>
      <xdr:rowOff>31623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5153025" y="4391025"/>
          <a:ext cx="162687" cy="31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5</xdr:col>
      <xdr:colOff>515112</xdr:colOff>
      <xdr:row>15</xdr:row>
      <xdr:rowOff>31242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5153025" y="4391025"/>
          <a:ext cx="16268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5</xdr:col>
      <xdr:colOff>515112</xdr:colOff>
      <xdr:row>15</xdr:row>
      <xdr:rowOff>31242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5153025" y="4391025"/>
          <a:ext cx="16268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15</xdr:row>
      <xdr:rowOff>0</xdr:rowOff>
    </xdr:from>
    <xdr:to>
      <xdr:col>5</xdr:col>
      <xdr:colOff>515112</xdr:colOff>
      <xdr:row>15</xdr:row>
      <xdr:rowOff>31242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5153025" y="4391025"/>
          <a:ext cx="162687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17</xdr:row>
      <xdr:rowOff>133350</xdr:rowOff>
    </xdr:from>
    <xdr:to>
      <xdr:col>5</xdr:col>
      <xdr:colOff>515112</xdr:colOff>
      <xdr:row>17</xdr:row>
      <xdr:rowOff>183261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5153025" y="4933950"/>
          <a:ext cx="162687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17</xdr:row>
      <xdr:rowOff>133350</xdr:rowOff>
    </xdr:from>
    <xdr:to>
      <xdr:col>5</xdr:col>
      <xdr:colOff>515112</xdr:colOff>
      <xdr:row>18</xdr:row>
      <xdr:rowOff>18288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153025" y="4933950"/>
          <a:ext cx="162687" cy="7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19</xdr:row>
      <xdr:rowOff>142875</xdr:rowOff>
    </xdr:from>
    <xdr:to>
      <xdr:col>7</xdr:col>
      <xdr:colOff>75438</xdr:colOff>
      <xdr:row>19</xdr:row>
      <xdr:rowOff>146304</xdr:rowOff>
    </xdr:to>
    <xdr:sp macro="" textlink="">
      <xdr:nvSpPr>
        <xdr:cNvPr id="1123" name="Text Box 597"/>
        <xdr:cNvSpPr txBox="1">
          <a:spLocks noChangeArrowheads="1"/>
        </xdr:cNvSpPr>
      </xdr:nvSpPr>
      <xdr:spPr bwMode="auto">
        <a:xfrm>
          <a:off x="5800725" y="5781675"/>
          <a:ext cx="75438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19</xdr:row>
      <xdr:rowOff>0</xdr:rowOff>
    </xdr:from>
    <xdr:ext cx="137160" cy="109728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5153025" y="56388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19</xdr:row>
      <xdr:rowOff>0</xdr:rowOff>
    </xdr:from>
    <xdr:ext cx="137160" cy="109728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5153025" y="56388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19</xdr:row>
      <xdr:rowOff>0</xdr:rowOff>
    </xdr:from>
    <xdr:ext cx="137160" cy="109728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5153025" y="56388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19</xdr:row>
      <xdr:rowOff>0</xdr:rowOff>
    </xdr:from>
    <xdr:ext cx="137160" cy="109728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5153025" y="56388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19</xdr:row>
      <xdr:rowOff>0</xdr:rowOff>
    </xdr:from>
    <xdr:ext cx="137160" cy="109728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5153025" y="56388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19</xdr:row>
      <xdr:rowOff>0</xdr:rowOff>
    </xdr:from>
    <xdr:ext cx="101346" cy="109347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4972050" y="5638800"/>
          <a:ext cx="101346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19</xdr:row>
      <xdr:rowOff>0</xdr:rowOff>
    </xdr:from>
    <xdr:ext cx="137160" cy="109728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5153025" y="56388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19</xdr:row>
      <xdr:rowOff>0</xdr:rowOff>
    </xdr:from>
    <xdr:ext cx="137160" cy="109728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5153025" y="56388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19</xdr:row>
      <xdr:rowOff>0</xdr:rowOff>
    </xdr:from>
    <xdr:ext cx="137160" cy="109728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5153025" y="5638800"/>
          <a:ext cx="137160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32004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4972050" y="7038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32004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4972050" y="7038975"/>
          <a:ext cx="10134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3238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5153025" y="7038975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3238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5153025" y="7038975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31242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5153025" y="70389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31242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5153025" y="70389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31242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153025" y="7038975"/>
          <a:ext cx="137160" cy="3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3238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5153025" y="7038975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3238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5153025" y="7038975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3238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5153025" y="7038975"/>
          <a:ext cx="137160" cy="32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10109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5153025" y="7038975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10109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5153025" y="7038975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8966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5153025" y="7038975"/>
          <a:ext cx="13716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8966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5153025" y="7038975"/>
          <a:ext cx="13716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08966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5153025" y="7038975"/>
          <a:ext cx="137160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26</xdr:row>
      <xdr:rowOff>0</xdr:rowOff>
    </xdr:from>
    <xdr:ext cx="101346" cy="110109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4972050" y="7038975"/>
          <a:ext cx="10134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10109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5153025" y="7038975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10109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5153025" y="7038975"/>
          <a:ext cx="13716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352425</xdr:colOff>
      <xdr:row>26</xdr:row>
      <xdr:rowOff>0</xdr:rowOff>
    </xdr:from>
    <xdr:ext cx="137160" cy="119634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5153025" y="7038975"/>
          <a:ext cx="137160" cy="119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110109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5153025" y="5000625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110109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5153025" y="5000625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108966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153025" y="5000625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108966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5153025" y="5000625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108966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5153025" y="5000625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110109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5153025" y="5000625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110109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5153025" y="5000625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30861</xdr:rowOff>
    </xdr:to>
    <xdr:sp macro="" textlink="">
      <xdr:nvSpPr>
        <xdr:cNvPr id="1913" name="Text Box 597"/>
        <xdr:cNvSpPr txBox="1">
          <a:spLocks noChangeArrowheads="1"/>
        </xdr:cNvSpPr>
      </xdr:nvSpPr>
      <xdr:spPr bwMode="auto">
        <a:xfrm>
          <a:off x="5800725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30861</xdr:rowOff>
    </xdr:to>
    <xdr:sp macro="" textlink="">
      <xdr:nvSpPr>
        <xdr:cNvPr id="1914" name="Text Box 597"/>
        <xdr:cNvSpPr txBox="1">
          <a:spLocks noChangeArrowheads="1"/>
        </xdr:cNvSpPr>
      </xdr:nvSpPr>
      <xdr:spPr bwMode="auto">
        <a:xfrm>
          <a:off x="5800725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30861</xdr:rowOff>
    </xdr:to>
    <xdr:sp macro="" textlink="">
      <xdr:nvSpPr>
        <xdr:cNvPr id="1915" name="Text Box 597"/>
        <xdr:cNvSpPr txBox="1">
          <a:spLocks noChangeArrowheads="1"/>
        </xdr:cNvSpPr>
      </xdr:nvSpPr>
      <xdr:spPr bwMode="auto">
        <a:xfrm>
          <a:off x="5800725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30861</xdr:rowOff>
    </xdr:to>
    <xdr:sp macro="" textlink="">
      <xdr:nvSpPr>
        <xdr:cNvPr id="1916" name="Text Box 597"/>
        <xdr:cNvSpPr txBox="1">
          <a:spLocks noChangeArrowheads="1"/>
        </xdr:cNvSpPr>
      </xdr:nvSpPr>
      <xdr:spPr bwMode="auto">
        <a:xfrm>
          <a:off x="5800725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26</xdr:row>
      <xdr:rowOff>0</xdr:rowOff>
    </xdr:from>
    <xdr:to>
      <xdr:col>5</xdr:col>
      <xdr:colOff>285750</xdr:colOff>
      <xdr:row>26</xdr:row>
      <xdr:rowOff>29718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972050" y="70389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26</xdr:row>
      <xdr:rowOff>0</xdr:rowOff>
    </xdr:from>
    <xdr:to>
      <xdr:col>5</xdr:col>
      <xdr:colOff>285750</xdr:colOff>
      <xdr:row>26</xdr:row>
      <xdr:rowOff>29718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4972050" y="70389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26</xdr:row>
      <xdr:rowOff>0</xdr:rowOff>
    </xdr:from>
    <xdr:to>
      <xdr:col>7</xdr:col>
      <xdr:colOff>75438</xdr:colOff>
      <xdr:row>26</xdr:row>
      <xdr:rowOff>3429</xdr:rowOff>
    </xdr:to>
    <xdr:sp macro="" textlink="">
      <xdr:nvSpPr>
        <xdr:cNvPr id="1919" name="Text Box 597"/>
        <xdr:cNvSpPr txBox="1">
          <a:spLocks noChangeArrowheads="1"/>
        </xdr:cNvSpPr>
      </xdr:nvSpPr>
      <xdr:spPr bwMode="auto">
        <a:xfrm>
          <a:off x="5800725" y="7038975"/>
          <a:ext cx="75438" cy="3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26</xdr:row>
      <xdr:rowOff>0</xdr:rowOff>
    </xdr:from>
    <xdr:to>
      <xdr:col>5</xdr:col>
      <xdr:colOff>285750</xdr:colOff>
      <xdr:row>26</xdr:row>
      <xdr:rowOff>30861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972050" y="703897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26</xdr:row>
      <xdr:rowOff>0</xdr:rowOff>
    </xdr:from>
    <xdr:to>
      <xdr:col>5</xdr:col>
      <xdr:colOff>285750</xdr:colOff>
      <xdr:row>26</xdr:row>
      <xdr:rowOff>30861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972050" y="703897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26</xdr:row>
      <xdr:rowOff>0</xdr:rowOff>
    </xdr:from>
    <xdr:to>
      <xdr:col>7</xdr:col>
      <xdr:colOff>75438</xdr:colOff>
      <xdr:row>26</xdr:row>
      <xdr:rowOff>30861</xdr:rowOff>
    </xdr:to>
    <xdr:sp macro="" textlink="">
      <xdr:nvSpPr>
        <xdr:cNvPr id="1922" name="Text Box 597"/>
        <xdr:cNvSpPr txBox="1">
          <a:spLocks noChangeArrowheads="1"/>
        </xdr:cNvSpPr>
      </xdr:nvSpPr>
      <xdr:spPr bwMode="auto">
        <a:xfrm>
          <a:off x="5800725" y="7038975"/>
          <a:ext cx="7543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26</xdr:row>
      <xdr:rowOff>0</xdr:rowOff>
    </xdr:from>
    <xdr:to>
      <xdr:col>7</xdr:col>
      <xdr:colOff>75438</xdr:colOff>
      <xdr:row>26</xdr:row>
      <xdr:rowOff>29718</xdr:rowOff>
    </xdr:to>
    <xdr:sp macro="" textlink="">
      <xdr:nvSpPr>
        <xdr:cNvPr id="1923" name="Text Box 597"/>
        <xdr:cNvSpPr txBox="1">
          <a:spLocks noChangeArrowheads="1"/>
        </xdr:cNvSpPr>
      </xdr:nvSpPr>
      <xdr:spPr bwMode="auto">
        <a:xfrm>
          <a:off x="5800725" y="7038975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26</xdr:row>
      <xdr:rowOff>0</xdr:rowOff>
    </xdr:from>
    <xdr:to>
      <xdr:col>7</xdr:col>
      <xdr:colOff>75438</xdr:colOff>
      <xdr:row>26</xdr:row>
      <xdr:rowOff>29718</xdr:rowOff>
    </xdr:to>
    <xdr:sp macro="" textlink="">
      <xdr:nvSpPr>
        <xdr:cNvPr id="1924" name="Text Box 597"/>
        <xdr:cNvSpPr txBox="1">
          <a:spLocks noChangeArrowheads="1"/>
        </xdr:cNvSpPr>
      </xdr:nvSpPr>
      <xdr:spPr bwMode="auto">
        <a:xfrm>
          <a:off x="5800725" y="7038975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26</xdr:row>
      <xdr:rowOff>0</xdr:rowOff>
    </xdr:from>
    <xdr:to>
      <xdr:col>7</xdr:col>
      <xdr:colOff>75438</xdr:colOff>
      <xdr:row>26</xdr:row>
      <xdr:rowOff>29718</xdr:rowOff>
    </xdr:to>
    <xdr:sp macro="" textlink="">
      <xdr:nvSpPr>
        <xdr:cNvPr id="1925" name="Text Box 597"/>
        <xdr:cNvSpPr txBox="1">
          <a:spLocks noChangeArrowheads="1"/>
        </xdr:cNvSpPr>
      </xdr:nvSpPr>
      <xdr:spPr bwMode="auto">
        <a:xfrm>
          <a:off x="5800725" y="7038975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26</xdr:row>
      <xdr:rowOff>0</xdr:rowOff>
    </xdr:from>
    <xdr:to>
      <xdr:col>5</xdr:col>
      <xdr:colOff>285750</xdr:colOff>
      <xdr:row>26</xdr:row>
      <xdr:rowOff>29718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972050" y="70389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26</xdr:row>
      <xdr:rowOff>0</xdr:rowOff>
    </xdr:from>
    <xdr:to>
      <xdr:col>5</xdr:col>
      <xdr:colOff>285750</xdr:colOff>
      <xdr:row>26</xdr:row>
      <xdr:rowOff>29718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972050" y="70389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110109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5153025" y="5000625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110109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5153025" y="5000625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108966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5153025" y="5000625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108966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5153025" y="5000625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108966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5153025" y="5000625"/>
          <a:ext cx="162687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285750</xdr:colOff>
      <xdr:row>18</xdr:row>
      <xdr:rowOff>110109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4972050" y="5000625"/>
          <a:ext cx="114300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110109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5153025" y="5000625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18</xdr:row>
      <xdr:rowOff>0</xdr:rowOff>
    </xdr:from>
    <xdr:to>
      <xdr:col>5</xdr:col>
      <xdr:colOff>515112</xdr:colOff>
      <xdr:row>18</xdr:row>
      <xdr:rowOff>110109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5153025" y="5000625"/>
          <a:ext cx="162687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17</xdr:row>
      <xdr:rowOff>133350</xdr:rowOff>
    </xdr:from>
    <xdr:to>
      <xdr:col>5</xdr:col>
      <xdr:colOff>515112</xdr:colOff>
      <xdr:row>18</xdr:row>
      <xdr:rowOff>18288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5153025" y="4933950"/>
          <a:ext cx="162687" cy="7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30861</xdr:rowOff>
    </xdr:to>
    <xdr:sp macro="" textlink="">
      <xdr:nvSpPr>
        <xdr:cNvPr id="2188" name="Text Box 597"/>
        <xdr:cNvSpPr txBox="1">
          <a:spLocks noChangeArrowheads="1"/>
        </xdr:cNvSpPr>
      </xdr:nvSpPr>
      <xdr:spPr bwMode="auto">
        <a:xfrm>
          <a:off x="6772275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30861</xdr:rowOff>
    </xdr:to>
    <xdr:sp macro="" textlink="">
      <xdr:nvSpPr>
        <xdr:cNvPr id="2189" name="Text Box 597"/>
        <xdr:cNvSpPr txBox="1">
          <a:spLocks noChangeArrowheads="1"/>
        </xdr:cNvSpPr>
      </xdr:nvSpPr>
      <xdr:spPr bwMode="auto">
        <a:xfrm>
          <a:off x="6772275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30861</xdr:rowOff>
    </xdr:to>
    <xdr:sp macro="" textlink="">
      <xdr:nvSpPr>
        <xdr:cNvPr id="2190" name="Text Box 597"/>
        <xdr:cNvSpPr txBox="1">
          <a:spLocks noChangeArrowheads="1"/>
        </xdr:cNvSpPr>
      </xdr:nvSpPr>
      <xdr:spPr bwMode="auto">
        <a:xfrm>
          <a:off x="6772275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76200</xdr:colOff>
      <xdr:row>26</xdr:row>
      <xdr:rowOff>30861</xdr:rowOff>
    </xdr:to>
    <xdr:sp macro="" textlink="">
      <xdr:nvSpPr>
        <xdr:cNvPr id="2191" name="Text Box 597"/>
        <xdr:cNvSpPr txBox="1">
          <a:spLocks noChangeArrowheads="1"/>
        </xdr:cNvSpPr>
      </xdr:nvSpPr>
      <xdr:spPr bwMode="auto">
        <a:xfrm>
          <a:off x="6772275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26</xdr:row>
      <xdr:rowOff>0</xdr:rowOff>
    </xdr:from>
    <xdr:to>
      <xdr:col>9</xdr:col>
      <xdr:colOff>75438</xdr:colOff>
      <xdr:row>26</xdr:row>
      <xdr:rowOff>30861</xdr:rowOff>
    </xdr:to>
    <xdr:sp macro="" textlink="">
      <xdr:nvSpPr>
        <xdr:cNvPr id="2192" name="Text Box 597"/>
        <xdr:cNvSpPr txBox="1">
          <a:spLocks noChangeArrowheads="1"/>
        </xdr:cNvSpPr>
      </xdr:nvSpPr>
      <xdr:spPr bwMode="auto">
        <a:xfrm>
          <a:off x="6772275" y="7038975"/>
          <a:ext cx="7543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26</xdr:row>
      <xdr:rowOff>0</xdr:rowOff>
    </xdr:from>
    <xdr:to>
      <xdr:col>9</xdr:col>
      <xdr:colOff>75438</xdr:colOff>
      <xdr:row>26</xdr:row>
      <xdr:rowOff>29718</xdr:rowOff>
    </xdr:to>
    <xdr:sp macro="" textlink="">
      <xdr:nvSpPr>
        <xdr:cNvPr id="2193" name="Text Box 597"/>
        <xdr:cNvSpPr txBox="1">
          <a:spLocks noChangeArrowheads="1"/>
        </xdr:cNvSpPr>
      </xdr:nvSpPr>
      <xdr:spPr bwMode="auto">
        <a:xfrm>
          <a:off x="6772275" y="7038975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26</xdr:row>
      <xdr:rowOff>0</xdr:rowOff>
    </xdr:from>
    <xdr:to>
      <xdr:col>9</xdr:col>
      <xdr:colOff>75438</xdr:colOff>
      <xdr:row>26</xdr:row>
      <xdr:rowOff>29718</xdr:rowOff>
    </xdr:to>
    <xdr:sp macro="" textlink="">
      <xdr:nvSpPr>
        <xdr:cNvPr id="2194" name="Text Box 597"/>
        <xdr:cNvSpPr txBox="1">
          <a:spLocks noChangeArrowheads="1"/>
        </xdr:cNvSpPr>
      </xdr:nvSpPr>
      <xdr:spPr bwMode="auto">
        <a:xfrm>
          <a:off x="6772275" y="7038975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809625</xdr:colOff>
      <xdr:row>26</xdr:row>
      <xdr:rowOff>0</xdr:rowOff>
    </xdr:from>
    <xdr:to>
      <xdr:col>9</xdr:col>
      <xdr:colOff>75438</xdr:colOff>
      <xdr:row>26</xdr:row>
      <xdr:rowOff>29718</xdr:rowOff>
    </xdr:to>
    <xdr:sp macro="" textlink="">
      <xdr:nvSpPr>
        <xdr:cNvPr id="2195" name="Text Box 597"/>
        <xdr:cNvSpPr txBox="1">
          <a:spLocks noChangeArrowheads="1"/>
        </xdr:cNvSpPr>
      </xdr:nvSpPr>
      <xdr:spPr bwMode="auto">
        <a:xfrm>
          <a:off x="6772275" y="7038975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76200</xdr:colOff>
      <xdr:row>26</xdr:row>
      <xdr:rowOff>30861</xdr:rowOff>
    </xdr:to>
    <xdr:sp macro="" textlink="">
      <xdr:nvSpPr>
        <xdr:cNvPr id="2196" name="Text Box 597"/>
        <xdr:cNvSpPr txBox="1">
          <a:spLocks noChangeArrowheads="1"/>
        </xdr:cNvSpPr>
      </xdr:nvSpPr>
      <xdr:spPr bwMode="auto">
        <a:xfrm>
          <a:off x="7734300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76200</xdr:colOff>
      <xdr:row>26</xdr:row>
      <xdr:rowOff>30861</xdr:rowOff>
    </xdr:to>
    <xdr:sp macro="" textlink="">
      <xdr:nvSpPr>
        <xdr:cNvPr id="2197" name="Text Box 597"/>
        <xdr:cNvSpPr txBox="1">
          <a:spLocks noChangeArrowheads="1"/>
        </xdr:cNvSpPr>
      </xdr:nvSpPr>
      <xdr:spPr bwMode="auto">
        <a:xfrm>
          <a:off x="7734300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76200</xdr:colOff>
      <xdr:row>26</xdr:row>
      <xdr:rowOff>30861</xdr:rowOff>
    </xdr:to>
    <xdr:sp macro="" textlink="">
      <xdr:nvSpPr>
        <xdr:cNvPr id="2198" name="Text Box 597"/>
        <xdr:cNvSpPr txBox="1">
          <a:spLocks noChangeArrowheads="1"/>
        </xdr:cNvSpPr>
      </xdr:nvSpPr>
      <xdr:spPr bwMode="auto">
        <a:xfrm>
          <a:off x="7734300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76200</xdr:colOff>
      <xdr:row>26</xdr:row>
      <xdr:rowOff>30861</xdr:rowOff>
    </xdr:to>
    <xdr:sp macro="" textlink="">
      <xdr:nvSpPr>
        <xdr:cNvPr id="2199" name="Text Box 597"/>
        <xdr:cNvSpPr txBox="1">
          <a:spLocks noChangeArrowheads="1"/>
        </xdr:cNvSpPr>
      </xdr:nvSpPr>
      <xdr:spPr bwMode="auto">
        <a:xfrm>
          <a:off x="7734300" y="70389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26</xdr:row>
      <xdr:rowOff>0</xdr:rowOff>
    </xdr:from>
    <xdr:to>
      <xdr:col>11</xdr:col>
      <xdr:colOff>75438</xdr:colOff>
      <xdr:row>26</xdr:row>
      <xdr:rowOff>30861</xdr:rowOff>
    </xdr:to>
    <xdr:sp macro="" textlink="">
      <xdr:nvSpPr>
        <xdr:cNvPr id="2200" name="Text Box 597"/>
        <xdr:cNvSpPr txBox="1">
          <a:spLocks noChangeArrowheads="1"/>
        </xdr:cNvSpPr>
      </xdr:nvSpPr>
      <xdr:spPr bwMode="auto">
        <a:xfrm>
          <a:off x="7734300" y="7038975"/>
          <a:ext cx="75438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26</xdr:row>
      <xdr:rowOff>0</xdr:rowOff>
    </xdr:from>
    <xdr:to>
      <xdr:col>11</xdr:col>
      <xdr:colOff>75438</xdr:colOff>
      <xdr:row>26</xdr:row>
      <xdr:rowOff>29718</xdr:rowOff>
    </xdr:to>
    <xdr:sp macro="" textlink="">
      <xdr:nvSpPr>
        <xdr:cNvPr id="2201" name="Text Box 597"/>
        <xdr:cNvSpPr txBox="1">
          <a:spLocks noChangeArrowheads="1"/>
        </xdr:cNvSpPr>
      </xdr:nvSpPr>
      <xdr:spPr bwMode="auto">
        <a:xfrm>
          <a:off x="7734300" y="7038975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26</xdr:row>
      <xdr:rowOff>0</xdr:rowOff>
    </xdr:from>
    <xdr:to>
      <xdr:col>11</xdr:col>
      <xdr:colOff>75438</xdr:colOff>
      <xdr:row>26</xdr:row>
      <xdr:rowOff>29718</xdr:rowOff>
    </xdr:to>
    <xdr:sp macro="" textlink="">
      <xdr:nvSpPr>
        <xdr:cNvPr id="2202" name="Text Box 597"/>
        <xdr:cNvSpPr txBox="1">
          <a:spLocks noChangeArrowheads="1"/>
        </xdr:cNvSpPr>
      </xdr:nvSpPr>
      <xdr:spPr bwMode="auto">
        <a:xfrm>
          <a:off x="7734300" y="7038975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809625</xdr:colOff>
      <xdr:row>26</xdr:row>
      <xdr:rowOff>0</xdr:rowOff>
    </xdr:from>
    <xdr:to>
      <xdr:col>11</xdr:col>
      <xdr:colOff>75438</xdr:colOff>
      <xdr:row>26</xdr:row>
      <xdr:rowOff>29718</xdr:rowOff>
    </xdr:to>
    <xdr:sp macro="" textlink="">
      <xdr:nvSpPr>
        <xdr:cNvPr id="2203" name="Text Box 597"/>
        <xdr:cNvSpPr txBox="1">
          <a:spLocks noChangeArrowheads="1"/>
        </xdr:cNvSpPr>
      </xdr:nvSpPr>
      <xdr:spPr bwMode="auto">
        <a:xfrm>
          <a:off x="7734300" y="7038975"/>
          <a:ext cx="75438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D35" sqref="D35"/>
    </sheetView>
  </sheetViews>
  <sheetFormatPr defaultRowHeight="15" x14ac:dyDescent="0.25"/>
  <cols>
    <col min="1" max="1" width="4.7109375" style="3" customWidth="1"/>
    <col min="2" max="2" width="8.42578125" style="3" customWidth="1"/>
    <col min="3" max="3" width="41.140625" style="3" customWidth="1"/>
    <col min="4" max="4" width="9.140625" style="3"/>
    <col min="5" max="5" width="8.5703125" style="3" customWidth="1"/>
    <col min="6" max="6" width="7.7109375" style="3" customWidth="1"/>
    <col min="7" max="7" width="7.28515625" style="3" customWidth="1"/>
    <col min="8" max="8" width="8.140625" style="3" customWidth="1"/>
    <col min="9" max="9" width="7.5703125" style="3" customWidth="1"/>
    <col min="10" max="10" width="6.85546875" style="3" customWidth="1"/>
    <col min="11" max="11" width="7.5703125" style="3" customWidth="1"/>
    <col min="12" max="12" width="9.140625" style="3" customWidth="1"/>
    <col min="13" max="13" width="9.28515625" style="3" customWidth="1"/>
    <col min="14" max="16384" width="9.140625" style="3"/>
  </cols>
  <sheetData>
    <row r="1" spans="1:13" ht="15.75" x14ac:dyDescent="0.3">
      <c r="A1" s="194" t="s">
        <v>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5.75" x14ac:dyDescent="0.3">
      <c r="A2" s="195" t="s">
        <v>168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39.75" customHeight="1" x14ac:dyDescent="0.25">
      <c r="A3" s="196" t="s">
        <v>31</v>
      </c>
      <c r="B3" s="206" t="s">
        <v>0</v>
      </c>
      <c r="C3" s="208" t="s">
        <v>32</v>
      </c>
      <c r="D3" s="208" t="s">
        <v>1</v>
      </c>
      <c r="E3" s="200" t="s">
        <v>2</v>
      </c>
      <c r="F3" s="201"/>
      <c r="G3" s="200" t="s">
        <v>3</v>
      </c>
      <c r="H3" s="201"/>
      <c r="I3" s="200" t="s">
        <v>4</v>
      </c>
      <c r="J3" s="201"/>
      <c r="K3" s="202" t="s">
        <v>33</v>
      </c>
      <c r="L3" s="203"/>
      <c r="M3" s="204" t="s">
        <v>5</v>
      </c>
    </row>
    <row r="4" spans="1:13" ht="27" customHeight="1" x14ac:dyDescent="0.25">
      <c r="A4" s="198"/>
      <c r="B4" s="207"/>
      <c r="C4" s="209"/>
      <c r="D4" s="209"/>
      <c r="E4" s="41" t="s">
        <v>34</v>
      </c>
      <c r="F4" s="42" t="s">
        <v>5</v>
      </c>
      <c r="G4" s="41" t="s">
        <v>35</v>
      </c>
      <c r="H4" s="42" t="s">
        <v>5</v>
      </c>
      <c r="I4" s="41" t="s">
        <v>35</v>
      </c>
      <c r="J4" s="42" t="s">
        <v>5</v>
      </c>
      <c r="K4" s="41" t="s">
        <v>35</v>
      </c>
      <c r="L4" s="42" t="s">
        <v>5</v>
      </c>
      <c r="M4" s="205"/>
    </row>
    <row r="5" spans="1:13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</row>
    <row r="6" spans="1:13" ht="31.5" x14ac:dyDescent="0.25">
      <c r="A6" s="196">
        <v>1</v>
      </c>
      <c r="B6" s="45" t="s">
        <v>24</v>
      </c>
      <c r="C6" s="46" t="s">
        <v>36</v>
      </c>
      <c r="D6" s="32" t="s">
        <v>6</v>
      </c>
      <c r="E6" s="33"/>
      <c r="F6" s="22">
        <v>80</v>
      </c>
      <c r="G6" s="34"/>
      <c r="H6" s="35"/>
      <c r="I6" s="35"/>
      <c r="J6" s="35"/>
      <c r="K6" s="35"/>
      <c r="L6" s="35"/>
      <c r="M6" s="35"/>
    </row>
    <row r="7" spans="1:13" ht="15.75" x14ac:dyDescent="0.3">
      <c r="A7" s="197"/>
      <c r="B7" s="47"/>
      <c r="C7" s="48" t="s">
        <v>37</v>
      </c>
      <c r="D7" s="32" t="s">
        <v>11</v>
      </c>
      <c r="E7" s="33">
        <v>0.15</v>
      </c>
      <c r="F7" s="19">
        <f>E7*F6</f>
        <v>12</v>
      </c>
      <c r="G7" s="33"/>
      <c r="H7" s="19"/>
      <c r="I7" s="36"/>
      <c r="J7" s="19"/>
      <c r="K7" s="37"/>
      <c r="L7" s="19"/>
      <c r="M7" s="38"/>
    </row>
    <row r="8" spans="1:13" ht="15.75" x14ac:dyDescent="0.3">
      <c r="A8" s="197"/>
      <c r="B8" s="47"/>
      <c r="C8" s="48" t="s">
        <v>14</v>
      </c>
      <c r="D8" s="32" t="s">
        <v>12</v>
      </c>
      <c r="E8" s="33">
        <v>2.1600000000000001E-2</v>
      </c>
      <c r="F8" s="19">
        <f>E8*F6</f>
        <v>1.7280000000000002</v>
      </c>
      <c r="G8" s="33"/>
      <c r="H8" s="19"/>
      <c r="I8" s="37"/>
      <c r="J8" s="19"/>
      <c r="K8" s="37"/>
      <c r="L8" s="19"/>
      <c r="M8" s="38"/>
    </row>
    <row r="9" spans="1:13" ht="15.75" x14ac:dyDescent="0.3">
      <c r="A9" s="197"/>
      <c r="B9" s="47"/>
      <c r="C9" s="48" t="s">
        <v>15</v>
      </c>
      <c r="D9" s="32" t="s">
        <v>12</v>
      </c>
      <c r="E9" s="33">
        <f>0.0273</f>
        <v>2.7300000000000001E-2</v>
      </c>
      <c r="F9" s="19">
        <f>E9*F6</f>
        <v>2.1840000000000002</v>
      </c>
      <c r="G9" s="33"/>
      <c r="H9" s="19"/>
      <c r="I9" s="37"/>
      <c r="J9" s="19"/>
      <c r="K9" s="37"/>
      <c r="L9" s="19"/>
      <c r="M9" s="38"/>
    </row>
    <row r="10" spans="1:13" ht="15.75" x14ac:dyDescent="0.3">
      <c r="A10" s="197"/>
      <c r="B10" s="47"/>
      <c r="C10" s="48" t="s">
        <v>38</v>
      </c>
      <c r="D10" s="32" t="s">
        <v>12</v>
      </c>
      <c r="E10" s="33">
        <v>9.7000000000000003E-3</v>
      </c>
      <c r="F10" s="19">
        <f>E10*F6</f>
        <v>0.77600000000000002</v>
      </c>
      <c r="G10" s="33"/>
      <c r="H10" s="19"/>
      <c r="I10" s="37"/>
      <c r="J10" s="19"/>
      <c r="K10" s="37"/>
      <c r="L10" s="19"/>
      <c r="M10" s="38"/>
    </row>
    <row r="11" spans="1:13" ht="15.75" x14ac:dyDescent="0.3">
      <c r="A11" s="197"/>
      <c r="B11" s="47"/>
      <c r="C11" s="48" t="s">
        <v>16</v>
      </c>
      <c r="D11" s="32" t="s">
        <v>6</v>
      </c>
      <c r="E11" s="33">
        <v>1.22</v>
      </c>
      <c r="F11" s="19">
        <f>E11*F6</f>
        <v>97.6</v>
      </c>
      <c r="G11" s="33"/>
      <c r="H11" s="19"/>
      <c r="I11" s="37"/>
      <c r="J11" s="19"/>
      <c r="K11" s="38"/>
      <c r="L11" s="19"/>
      <c r="M11" s="38"/>
    </row>
    <row r="12" spans="1:13" ht="15.75" x14ac:dyDescent="0.3">
      <c r="A12" s="198"/>
      <c r="B12" s="47"/>
      <c r="C12" s="48" t="s">
        <v>17</v>
      </c>
      <c r="D12" s="32" t="s">
        <v>6</v>
      </c>
      <c r="E12" s="33">
        <v>7.0000000000000007E-2</v>
      </c>
      <c r="F12" s="19">
        <f>E12*F6</f>
        <v>5.6000000000000005</v>
      </c>
      <c r="G12" s="33"/>
      <c r="H12" s="19"/>
      <c r="I12" s="33"/>
      <c r="J12" s="19"/>
      <c r="K12" s="33"/>
      <c r="L12" s="19"/>
      <c r="M12" s="39"/>
    </row>
    <row r="13" spans="1:13" ht="31.5" x14ac:dyDescent="0.3">
      <c r="A13" s="196">
        <v>2</v>
      </c>
      <c r="B13" s="49" t="s">
        <v>39</v>
      </c>
      <c r="C13" s="49" t="s">
        <v>40</v>
      </c>
      <c r="D13" s="1" t="s">
        <v>18</v>
      </c>
      <c r="E13" s="7"/>
      <c r="F13" s="29">
        <v>1600</v>
      </c>
      <c r="G13" s="14"/>
      <c r="H13" s="10"/>
      <c r="I13" s="10"/>
      <c r="J13" s="10"/>
      <c r="K13" s="10"/>
      <c r="L13" s="10"/>
      <c r="M13" s="10"/>
    </row>
    <row r="14" spans="1:13" ht="15.75" x14ac:dyDescent="0.3">
      <c r="A14" s="197"/>
      <c r="B14" s="48"/>
      <c r="C14" s="48" t="s">
        <v>37</v>
      </c>
      <c r="D14" s="1" t="s">
        <v>11</v>
      </c>
      <c r="E14" s="7">
        <f>0.033</f>
        <v>3.3000000000000002E-2</v>
      </c>
      <c r="F14" s="5">
        <f>E14*F13</f>
        <v>52.800000000000004</v>
      </c>
      <c r="G14" s="7"/>
      <c r="H14" s="5"/>
      <c r="I14" s="11"/>
      <c r="J14" s="5"/>
      <c r="K14" s="12"/>
      <c r="L14" s="5"/>
      <c r="M14" s="13"/>
    </row>
    <row r="15" spans="1:13" ht="15.75" x14ac:dyDescent="0.3">
      <c r="A15" s="197"/>
      <c r="B15" s="48"/>
      <c r="C15" s="48" t="s">
        <v>41</v>
      </c>
      <c r="D15" s="1" t="s">
        <v>12</v>
      </c>
      <c r="E15" s="7">
        <f>0.42/1000</f>
        <v>4.1999999999999996E-4</v>
      </c>
      <c r="F15" s="5">
        <f>E15*F13</f>
        <v>0.67199999999999993</v>
      </c>
      <c r="G15" s="7"/>
      <c r="H15" s="5"/>
      <c r="I15" s="12"/>
      <c r="J15" s="5"/>
      <c r="K15" s="12"/>
      <c r="L15" s="5"/>
      <c r="M15" s="13"/>
    </row>
    <row r="16" spans="1:13" ht="15.75" x14ac:dyDescent="0.3">
      <c r="A16" s="197"/>
      <c r="B16" s="48"/>
      <c r="C16" s="48" t="s">
        <v>25</v>
      </c>
      <c r="D16" s="1" t="s">
        <v>12</v>
      </c>
      <c r="E16" s="7">
        <v>2.5799999999999998E-3</v>
      </c>
      <c r="F16" s="5">
        <f>E16*F13</f>
        <v>4.1280000000000001</v>
      </c>
      <c r="G16" s="7"/>
      <c r="H16" s="5"/>
      <c r="I16" s="12"/>
      <c r="J16" s="5"/>
      <c r="K16" s="12"/>
      <c r="L16" s="5"/>
      <c r="M16" s="13"/>
    </row>
    <row r="17" spans="1:13" ht="15.75" x14ac:dyDescent="0.3">
      <c r="A17" s="197"/>
      <c r="B17" s="48"/>
      <c r="C17" s="48" t="s">
        <v>19</v>
      </c>
      <c r="D17" s="1" t="s">
        <v>12</v>
      </c>
      <c r="E17" s="7">
        <v>1.12E-2</v>
      </c>
      <c r="F17" s="5">
        <f>E17*F13</f>
        <v>17.919999999999998</v>
      </c>
      <c r="G17" s="7"/>
      <c r="H17" s="5"/>
      <c r="I17" s="12"/>
      <c r="J17" s="5"/>
      <c r="K17" s="12"/>
      <c r="L17" s="5"/>
      <c r="M17" s="13"/>
    </row>
    <row r="18" spans="1:13" ht="15.75" x14ac:dyDescent="0.3">
      <c r="A18" s="197"/>
      <c r="B18" s="48"/>
      <c r="C18" s="48" t="s">
        <v>20</v>
      </c>
      <c r="D18" s="1" t="s">
        <v>12</v>
      </c>
      <c r="E18" s="7">
        <v>2.4799999999999999E-2</v>
      </c>
      <c r="F18" s="5">
        <f>E18*F13</f>
        <v>39.68</v>
      </c>
      <c r="G18" s="7"/>
      <c r="H18" s="5"/>
      <c r="I18" s="12"/>
      <c r="J18" s="5"/>
      <c r="K18" s="12"/>
      <c r="L18" s="5"/>
      <c r="M18" s="13"/>
    </row>
    <row r="19" spans="1:13" ht="15.75" x14ac:dyDescent="0.3">
      <c r="A19" s="197"/>
      <c r="B19" s="48"/>
      <c r="C19" s="48" t="s">
        <v>38</v>
      </c>
      <c r="D19" s="1" t="s">
        <v>12</v>
      </c>
      <c r="E19" s="7">
        <v>4.1399999999999996E-3</v>
      </c>
      <c r="F19" s="5">
        <f>E19*F13</f>
        <v>6.6239999999999997</v>
      </c>
      <c r="G19" s="7"/>
      <c r="H19" s="5"/>
      <c r="I19" s="12"/>
      <c r="J19" s="5"/>
      <c r="K19" s="12"/>
      <c r="L19" s="5"/>
      <c r="M19" s="13"/>
    </row>
    <row r="20" spans="1:13" ht="15.75" x14ac:dyDescent="0.3">
      <c r="A20" s="197"/>
      <c r="B20" s="48"/>
      <c r="C20" s="48" t="s">
        <v>26</v>
      </c>
      <c r="D20" s="1" t="s">
        <v>12</v>
      </c>
      <c r="E20" s="7">
        <v>5.2999999999999998E-4</v>
      </c>
      <c r="F20" s="5">
        <f>E20*F13</f>
        <v>0.84799999999999998</v>
      </c>
      <c r="G20" s="7"/>
      <c r="H20" s="5"/>
      <c r="I20" s="12"/>
      <c r="J20" s="5"/>
      <c r="K20" s="12"/>
      <c r="L20" s="5"/>
      <c r="M20" s="13"/>
    </row>
    <row r="21" spans="1:13" ht="15.75" x14ac:dyDescent="0.3">
      <c r="A21" s="197"/>
      <c r="B21" s="48"/>
      <c r="C21" s="50" t="s">
        <v>42</v>
      </c>
      <c r="D21" s="1" t="s">
        <v>6</v>
      </c>
      <c r="E21" s="7">
        <f>(189-12.6*3)*0.001</f>
        <v>0.1512</v>
      </c>
      <c r="F21" s="5">
        <f>E21*F13</f>
        <v>241.92000000000002</v>
      </c>
      <c r="G21" s="14"/>
      <c r="H21" s="5"/>
      <c r="I21" s="12"/>
      <c r="J21" s="5"/>
      <c r="K21" s="13"/>
      <c r="L21" s="5"/>
      <c r="M21" s="13"/>
    </row>
    <row r="22" spans="1:13" ht="15.75" x14ac:dyDescent="0.3">
      <c r="A22" s="198"/>
      <c r="B22" s="48"/>
      <c r="C22" s="48" t="s">
        <v>17</v>
      </c>
      <c r="D22" s="1" t="s">
        <v>6</v>
      </c>
      <c r="E22" s="7">
        <v>0.03</v>
      </c>
      <c r="F22" s="5">
        <f>E22*F13</f>
        <v>48</v>
      </c>
      <c r="G22" s="7"/>
      <c r="H22" s="5"/>
      <c r="I22" s="12"/>
      <c r="J22" s="5"/>
      <c r="K22" s="12"/>
      <c r="L22" s="5"/>
      <c r="M22" s="13"/>
    </row>
    <row r="23" spans="1:13" ht="18" x14ac:dyDescent="0.3">
      <c r="A23" s="196">
        <v>3</v>
      </c>
      <c r="B23" s="47" t="s">
        <v>27</v>
      </c>
      <c r="C23" s="48" t="s">
        <v>43</v>
      </c>
      <c r="D23" s="23" t="s">
        <v>13</v>
      </c>
      <c r="E23" s="7"/>
      <c r="F23" s="2">
        <v>1</v>
      </c>
      <c r="G23" s="9"/>
      <c r="H23" s="16"/>
      <c r="I23" s="24"/>
      <c r="J23" s="25"/>
      <c r="K23" s="24"/>
      <c r="L23" s="16"/>
      <c r="M23" s="16"/>
    </row>
    <row r="24" spans="1:13" ht="15.75" x14ac:dyDescent="0.3">
      <c r="A24" s="197"/>
      <c r="B24" s="47"/>
      <c r="C24" s="48" t="s">
        <v>28</v>
      </c>
      <c r="D24" s="1" t="s">
        <v>12</v>
      </c>
      <c r="E24" s="7">
        <v>0.3</v>
      </c>
      <c r="F24" s="5">
        <f>E24*F23</f>
        <v>0.3</v>
      </c>
      <c r="G24" s="7"/>
      <c r="H24" s="5"/>
      <c r="I24" s="7"/>
      <c r="J24" s="5"/>
      <c r="K24" s="7"/>
      <c r="L24" s="5"/>
      <c r="M24" s="14"/>
    </row>
    <row r="25" spans="1:13" ht="15.75" x14ac:dyDescent="0.3">
      <c r="A25" s="198"/>
      <c r="B25" s="47"/>
      <c r="C25" s="48" t="s">
        <v>23</v>
      </c>
      <c r="D25" s="23" t="s">
        <v>13</v>
      </c>
      <c r="E25" s="7">
        <v>1.03</v>
      </c>
      <c r="F25" s="2">
        <f>E25*F23</f>
        <v>1.03</v>
      </c>
      <c r="G25" s="9"/>
      <c r="H25" s="5"/>
      <c r="I25" s="21"/>
      <c r="J25" s="18"/>
      <c r="K25" s="21"/>
      <c r="L25" s="21"/>
      <c r="M25" s="14"/>
    </row>
    <row r="26" spans="1:13" ht="50.25" customHeight="1" x14ac:dyDescent="0.25">
      <c r="A26" s="196">
        <v>4</v>
      </c>
      <c r="B26" s="51" t="s">
        <v>44</v>
      </c>
      <c r="C26" s="46" t="s">
        <v>45</v>
      </c>
      <c r="D26" s="1" t="s">
        <v>18</v>
      </c>
      <c r="E26" s="7"/>
      <c r="F26" s="29">
        <v>1600</v>
      </c>
      <c r="G26" s="9"/>
      <c r="H26" s="10"/>
      <c r="I26" s="10"/>
      <c r="J26" s="10"/>
      <c r="K26" s="10"/>
      <c r="L26" s="10"/>
      <c r="M26" s="10"/>
    </row>
    <row r="27" spans="1:13" ht="15.75" x14ac:dyDescent="0.3">
      <c r="A27" s="197"/>
      <c r="B27" s="47"/>
      <c r="C27" s="48" t="s">
        <v>37</v>
      </c>
      <c r="D27" s="1" t="s">
        <v>11</v>
      </c>
      <c r="E27" s="7">
        <f>(37.5+0.07*2)*0.001</f>
        <v>3.764E-2</v>
      </c>
      <c r="F27" s="5">
        <f>E27*F26</f>
        <v>60.223999999999997</v>
      </c>
      <c r="G27" s="7"/>
      <c r="H27" s="5"/>
      <c r="I27" s="11"/>
      <c r="J27" s="5"/>
      <c r="K27" s="12"/>
      <c r="L27" s="5"/>
      <c r="M27" s="13"/>
    </row>
    <row r="28" spans="1:13" ht="15.75" x14ac:dyDescent="0.3">
      <c r="A28" s="197"/>
      <c r="B28" s="47"/>
      <c r="C28" s="48" t="s">
        <v>29</v>
      </c>
      <c r="D28" s="1" t="s">
        <v>12</v>
      </c>
      <c r="E28" s="7">
        <v>3.0200000000000001E-3</v>
      </c>
      <c r="F28" s="5">
        <f>E28*F26</f>
        <v>4.8319999999999999</v>
      </c>
      <c r="G28" s="7"/>
      <c r="H28" s="5"/>
      <c r="I28" s="12"/>
      <c r="J28" s="5"/>
      <c r="K28" s="26"/>
      <c r="L28" s="5"/>
      <c r="M28" s="13"/>
    </row>
    <row r="29" spans="1:13" ht="15.75" x14ac:dyDescent="0.3">
      <c r="A29" s="197"/>
      <c r="B29" s="47"/>
      <c r="C29" s="48" t="s">
        <v>19</v>
      </c>
      <c r="D29" s="1" t="s">
        <v>12</v>
      </c>
      <c r="E29" s="7">
        <v>3.7000000000000002E-3</v>
      </c>
      <c r="F29" s="5">
        <f>E29*F26</f>
        <v>5.92</v>
      </c>
      <c r="G29" s="7"/>
      <c r="H29" s="5"/>
      <c r="I29" s="12"/>
      <c r="J29" s="5"/>
      <c r="K29" s="12"/>
      <c r="L29" s="5"/>
      <c r="M29" s="13"/>
    </row>
    <row r="30" spans="1:13" ht="15.75" x14ac:dyDescent="0.3">
      <c r="A30" s="197"/>
      <c r="B30" s="47"/>
      <c r="C30" s="48" t="s">
        <v>20</v>
      </c>
      <c r="D30" s="1" t="s">
        <v>12</v>
      </c>
      <c r="E30" s="7">
        <v>1.11E-2</v>
      </c>
      <c r="F30" s="5">
        <f>E30*F26</f>
        <v>17.760000000000002</v>
      </c>
      <c r="G30" s="7"/>
      <c r="H30" s="5"/>
      <c r="I30" s="12"/>
      <c r="J30" s="5"/>
      <c r="K30" s="12"/>
      <c r="L30" s="5"/>
      <c r="M30" s="13"/>
    </row>
    <row r="31" spans="1:13" ht="15.75" x14ac:dyDescent="0.3">
      <c r="A31" s="197"/>
      <c r="B31" s="47"/>
      <c r="C31" s="48" t="s">
        <v>21</v>
      </c>
      <c r="D31" s="1" t="s">
        <v>7</v>
      </c>
      <c r="E31" s="7">
        <v>2.3E-3</v>
      </c>
      <c r="F31" s="5">
        <f>E31*F26</f>
        <v>3.6799999999999997</v>
      </c>
      <c r="G31" s="7"/>
      <c r="H31" s="5"/>
      <c r="I31" s="12"/>
      <c r="J31" s="5"/>
      <c r="K31" s="26"/>
      <c r="L31" s="5"/>
      <c r="M31" s="13"/>
    </row>
    <row r="32" spans="1:13" ht="15.75" x14ac:dyDescent="0.3">
      <c r="A32" s="197"/>
      <c r="B32" s="47"/>
      <c r="C32" s="48" t="s">
        <v>46</v>
      </c>
      <c r="D32" s="1" t="s">
        <v>13</v>
      </c>
      <c r="E32" s="7">
        <f>(97.4+11.6*2)*0.001</f>
        <v>0.12060000000000001</v>
      </c>
      <c r="F32" s="2">
        <f>E32*F26</f>
        <v>192.96</v>
      </c>
      <c r="G32" s="8"/>
      <c r="H32" s="5"/>
      <c r="I32" s="5"/>
      <c r="J32" s="27"/>
      <c r="K32" s="26"/>
      <c r="L32" s="5"/>
      <c r="M32" s="13"/>
    </row>
    <row r="33" spans="1:13" ht="15.75" x14ac:dyDescent="0.3">
      <c r="A33" s="198"/>
      <c r="B33" s="47"/>
      <c r="C33" s="48" t="s">
        <v>22</v>
      </c>
      <c r="D33" s="1" t="s">
        <v>7</v>
      </c>
      <c r="E33" s="7">
        <f>(14.5+0.2*2)*0.001</f>
        <v>1.49E-2</v>
      </c>
      <c r="F33" s="2">
        <f>E33*F26</f>
        <v>23.84</v>
      </c>
      <c r="G33" s="8"/>
      <c r="H33" s="5"/>
      <c r="I33" s="28"/>
      <c r="J33" s="20"/>
      <c r="K33" s="28"/>
      <c r="L33" s="28"/>
      <c r="M33" s="13"/>
    </row>
    <row r="34" spans="1:13" ht="15.75" x14ac:dyDescent="0.3">
      <c r="A34" s="47"/>
      <c r="B34" s="47"/>
      <c r="C34" s="48" t="s">
        <v>5</v>
      </c>
      <c r="D34" s="1" t="s">
        <v>7</v>
      </c>
      <c r="E34" s="5"/>
      <c r="F34" s="5"/>
      <c r="G34" s="15"/>
      <c r="H34" s="5"/>
      <c r="I34" s="17"/>
      <c r="J34" s="5"/>
      <c r="K34" s="5"/>
      <c r="L34" s="5"/>
      <c r="M34" s="5"/>
    </row>
    <row r="35" spans="1:13" ht="15.75" x14ac:dyDescent="0.3">
      <c r="A35" s="47"/>
      <c r="B35" s="47"/>
      <c r="C35" s="48" t="s">
        <v>8</v>
      </c>
      <c r="D35" s="1" t="s">
        <v>9</v>
      </c>
      <c r="E35" s="8"/>
      <c r="F35" s="9"/>
      <c r="G35" s="15"/>
      <c r="H35" s="4"/>
      <c r="I35" s="17"/>
      <c r="J35" s="4"/>
      <c r="K35" s="5"/>
      <c r="L35" s="4"/>
      <c r="M35" s="5"/>
    </row>
    <row r="36" spans="1:13" ht="15.75" x14ac:dyDescent="0.3">
      <c r="A36" s="47"/>
      <c r="B36" s="47"/>
      <c r="C36" s="48" t="s">
        <v>5</v>
      </c>
      <c r="D36" s="1" t="s">
        <v>7</v>
      </c>
      <c r="E36" s="8"/>
      <c r="F36" s="9"/>
      <c r="G36" s="15"/>
      <c r="H36" s="4"/>
      <c r="I36" s="17"/>
      <c r="J36" s="4"/>
      <c r="K36" s="5"/>
      <c r="L36" s="4"/>
      <c r="M36" s="5"/>
    </row>
    <row r="37" spans="1:13" ht="15.75" x14ac:dyDescent="0.3">
      <c r="A37" s="47"/>
      <c r="B37" s="47"/>
      <c r="C37" s="48" t="s">
        <v>10</v>
      </c>
      <c r="D37" s="1" t="s">
        <v>9</v>
      </c>
      <c r="E37" s="8"/>
      <c r="F37" s="9"/>
      <c r="G37" s="15"/>
      <c r="H37" s="4"/>
      <c r="I37" s="17"/>
      <c r="J37" s="4"/>
      <c r="K37" s="5"/>
      <c r="L37" s="4"/>
      <c r="M37" s="5"/>
    </row>
    <row r="38" spans="1:13" ht="15.75" x14ac:dyDescent="0.3">
      <c r="A38" s="47"/>
      <c r="B38" s="47"/>
      <c r="C38" s="48" t="s">
        <v>5</v>
      </c>
      <c r="D38" s="30"/>
      <c r="E38" s="30"/>
      <c r="F38" s="30"/>
      <c r="G38" s="30"/>
      <c r="H38" s="4"/>
      <c r="I38" s="30"/>
      <c r="J38" s="4"/>
      <c r="K38" s="31"/>
      <c r="L38" s="4"/>
      <c r="M38" s="5"/>
    </row>
    <row r="39" spans="1:13" x14ac:dyDescent="0.25">
      <c r="A39" s="223"/>
      <c r="B39" s="223"/>
      <c r="C39" s="229" t="s">
        <v>165</v>
      </c>
      <c r="D39" s="228" t="s">
        <v>9</v>
      </c>
      <c r="E39" s="223"/>
      <c r="F39" s="223"/>
      <c r="G39" s="223"/>
      <c r="H39" s="223"/>
      <c r="I39" s="223"/>
      <c r="J39" s="223"/>
      <c r="K39" s="223"/>
      <c r="L39" s="223"/>
      <c r="M39" s="223"/>
    </row>
    <row r="40" spans="1:13" x14ac:dyDescent="0.25">
      <c r="A40" s="223"/>
      <c r="B40" s="223"/>
      <c r="C40" s="228" t="s">
        <v>166</v>
      </c>
      <c r="D40" s="228" t="s">
        <v>167</v>
      </c>
      <c r="E40" s="223"/>
      <c r="F40" s="223"/>
      <c r="G40" s="223"/>
      <c r="H40" s="223"/>
      <c r="I40" s="223"/>
      <c r="J40" s="223"/>
      <c r="K40" s="223"/>
      <c r="L40" s="223"/>
      <c r="M40" s="223"/>
    </row>
    <row r="41" spans="1:13" x14ac:dyDescent="0.25">
      <c r="C41" s="230"/>
      <c r="D41" s="230"/>
    </row>
    <row r="42" spans="1:13" ht="15.75" x14ac:dyDescent="0.3">
      <c r="A42" s="194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</row>
  </sheetData>
  <mergeCells count="16">
    <mergeCell ref="A1:M1"/>
    <mergeCell ref="A2:M2"/>
    <mergeCell ref="A26:A33"/>
    <mergeCell ref="A42:M42"/>
    <mergeCell ref="I3:J3"/>
    <mergeCell ref="K3:L3"/>
    <mergeCell ref="M3:M4"/>
    <mergeCell ref="A6:A12"/>
    <mergeCell ref="A13:A22"/>
    <mergeCell ref="A23:A25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2" sqref="A2:M2"/>
    </sheetView>
  </sheetViews>
  <sheetFormatPr defaultRowHeight="15" x14ac:dyDescent="0.25"/>
  <cols>
    <col min="3" max="3" width="23" customWidth="1"/>
  </cols>
  <sheetData>
    <row r="1" spans="1:13" ht="15.75" x14ac:dyDescent="0.3">
      <c r="A1" s="194" t="s">
        <v>47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5.75" x14ac:dyDescent="0.3">
      <c r="A2" s="195" t="s">
        <v>172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x14ac:dyDescent="0.25">
      <c r="A3" s="196" t="s">
        <v>31</v>
      </c>
      <c r="B3" s="206" t="s">
        <v>0</v>
      </c>
      <c r="C3" s="208" t="s">
        <v>32</v>
      </c>
      <c r="D3" s="208" t="s">
        <v>1</v>
      </c>
      <c r="E3" s="200" t="s">
        <v>2</v>
      </c>
      <c r="F3" s="201"/>
      <c r="G3" s="200" t="s">
        <v>3</v>
      </c>
      <c r="H3" s="201"/>
      <c r="I3" s="200" t="s">
        <v>4</v>
      </c>
      <c r="J3" s="201"/>
      <c r="K3" s="202" t="s">
        <v>33</v>
      </c>
      <c r="L3" s="203"/>
      <c r="M3" s="204" t="s">
        <v>5</v>
      </c>
    </row>
    <row r="4" spans="1:13" ht="27" x14ac:dyDescent="0.25">
      <c r="A4" s="198"/>
      <c r="B4" s="207"/>
      <c r="C4" s="209"/>
      <c r="D4" s="209"/>
      <c r="E4" s="41" t="s">
        <v>34</v>
      </c>
      <c r="F4" s="42" t="s">
        <v>5</v>
      </c>
      <c r="G4" s="41" t="s">
        <v>35</v>
      </c>
      <c r="H4" s="42" t="s">
        <v>5</v>
      </c>
      <c r="I4" s="41" t="s">
        <v>35</v>
      </c>
      <c r="J4" s="42" t="s">
        <v>5</v>
      </c>
      <c r="K4" s="41" t="s">
        <v>35</v>
      </c>
      <c r="L4" s="42" t="s">
        <v>5</v>
      </c>
      <c r="M4" s="205"/>
    </row>
    <row r="5" spans="1:13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</row>
    <row r="6" spans="1:13" ht="63" x14ac:dyDescent="0.25">
      <c r="A6" s="196">
        <v>1</v>
      </c>
      <c r="B6" s="45" t="s">
        <v>24</v>
      </c>
      <c r="C6" s="46" t="s">
        <v>36</v>
      </c>
      <c r="D6" s="32" t="s">
        <v>6</v>
      </c>
      <c r="E6" s="33"/>
      <c r="F6" s="22">
        <v>70</v>
      </c>
      <c r="G6" s="34"/>
      <c r="H6" s="35"/>
      <c r="I6" s="35"/>
      <c r="J6" s="35"/>
      <c r="K6" s="35"/>
      <c r="L6" s="35"/>
      <c r="M6" s="35"/>
    </row>
    <row r="7" spans="1:13" ht="15.75" x14ac:dyDescent="0.3">
      <c r="A7" s="197"/>
      <c r="B7" s="47"/>
      <c r="C7" s="48" t="s">
        <v>37</v>
      </c>
      <c r="D7" s="32" t="s">
        <v>11</v>
      </c>
      <c r="E7" s="33">
        <v>0.15</v>
      </c>
      <c r="F7" s="19">
        <f>E7*F6</f>
        <v>10.5</v>
      </c>
      <c r="G7" s="33"/>
      <c r="H7" s="19"/>
      <c r="I7" s="36"/>
      <c r="J7" s="19"/>
      <c r="K7" s="37"/>
      <c r="L7" s="19"/>
      <c r="M7" s="38"/>
    </row>
    <row r="8" spans="1:13" ht="15.75" x14ac:dyDescent="0.3">
      <c r="A8" s="197"/>
      <c r="B8" s="47"/>
      <c r="C8" s="48" t="s">
        <v>14</v>
      </c>
      <c r="D8" s="32" t="s">
        <v>12</v>
      </c>
      <c r="E8" s="33">
        <v>2.1600000000000001E-2</v>
      </c>
      <c r="F8" s="19">
        <f>E8*F6</f>
        <v>1.512</v>
      </c>
      <c r="G8" s="33"/>
      <c r="H8" s="19"/>
      <c r="I8" s="37"/>
      <c r="J8" s="19"/>
      <c r="K8" s="37"/>
      <c r="L8" s="19"/>
      <c r="M8" s="38"/>
    </row>
    <row r="9" spans="1:13" ht="15.75" x14ac:dyDescent="0.3">
      <c r="A9" s="197"/>
      <c r="B9" s="47"/>
      <c r="C9" s="48" t="s">
        <v>15</v>
      </c>
      <c r="D9" s="32" t="s">
        <v>12</v>
      </c>
      <c r="E9" s="33">
        <f>0.0273</f>
        <v>2.7300000000000001E-2</v>
      </c>
      <c r="F9" s="19">
        <f>E9*F6</f>
        <v>1.911</v>
      </c>
      <c r="G9" s="33"/>
      <c r="H9" s="19"/>
      <c r="I9" s="37"/>
      <c r="J9" s="19"/>
      <c r="K9" s="37"/>
      <c r="L9" s="19"/>
      <c r="M9" s="38"/>
    </row>
    <row r="10" spans="1:13" ht="15.75" x14ac:dyDescent="0.3">
      <c r="A10" s="197"/>
      <c r="B10" s="47"/>
      <c r="C10" s="48" t="s">
        <v>38</v>
      </c>
      <c r="D10" s="32" t="s">
        <v>12</v>
      </c>
      <c r="E10" s="33">
        <v>9.7000000000000003E-3</v>
      </c>
      <c r="F10" s="19">
        <f>E10*F6</f>
        <v>0.67900000000000005</v>
      </c>
      <c r="G10" s="33"/>
      <c r="H10" s="19"/>
      <c r="I10" s="37"/>
      <c r="J10" s="19"/>
      <c r="K10" s="37"/>
      <c r="L10" s="19"/>
      <c r="M10" s="38"/>
    </row>
    <row r="11" spans="1:13" ht="15.75" x14ac:dyDescent="0.3">
      <c r="A11" s="197"/>
      <c r="B11" s="47"/>
      <c r="C11" s="48" t="s">
        <v>16</v>
      </c>
      <c r="D11" s="32" t="s">
        <v>6</v>
      </c>
      <c r="E11" s="33">
        <v>1.22</v>
      </c>
      <c r="F11" s="19">
        <f>E11*F6</f>
        <v>85.399999999999991</v>
      </c>
      <c r="G11" s="33"/>
      <c r="H11" s="19"/>
      <c r="I11" s="37"/>
      <c r="J11" s="19"/>
      <c r="K11" s="38"/>
      <c r="L11" s="19"/>
      <c r="M11" s="38"/>
    </row>
    <row r="12" spans="1:13" ht="15.75" x14ac:dyDescent="0.3">
      <c r="A12" s="198"/>
      <c r="B12" s="47"/>
      <c r="C12" s="48" t="s">
        <v>17</v>
      </c>
      <c r="D12" s="32" t="s">
        <v>6</v>
      </c>
      <c r="E12" s="33">
        <v>7.0000000000000007E-2</v>
      </c>
      <c r="F12" s="19">
        <f>E12*F6</f>
        <v>4.9000000000000004</v>
      </c>
      <c r="G12" s="33"/>
      <c r="H12" s="19"/>
      <c r="I12" s="33"/>
      <c r="J12" s="19"/>
      <c r="K12" s="33"/>
      <c r="L12" s="19"/>
      <c r="M12" s="39"/>
    </row>
    <row r="13" spans="1:13" ht="63" x14ac:dyDescent="0.3">
      <c r="A13" s="196">
        <v>2</v>
      </c>
      <c r="B13" s="49" t="s">
        <v>39</v>
      </c>
      <c r="C13" s="49" t="s">
        <v>40</v>
      </c>
      <c r="D13" s="1" t="s">
        <v>18</v>
      </c>
      <c r="E13" s="7"/>
      <c r="F13" s="52">
        <v>1480</v>
      </c>
      <c r="G13" s="14"/>
      <c r="H13" s="10"/>
      <c r="I13" s="10"/>
      <c r="J13" s="10"/>
      <c r="K13" s="10"/>
      <c r="L13" s="10"/>
      <c r="M13" s="10"/>
    </row>
    <row r="14" spans="1:13" ht="15.75" x14ac:dyDescent="0.3">
      <c r="A14" s="197"/>
      <c r="B14" s="48"/>
      <c r="C14" s="48" t="s">
        <v>37</v>
      </c>
      <c r="D14" s="1" t="s">
        <v>11</v>
      </c>
      <c r="E14" s="7">
        <f>0.033</f>
        <v>3.3000000000000002E-2</v>
      </c>
      <c r="F14" s="19">
        <f>E14*F13</f>
        <v>48.84</v>
      </c>
      <c r="G14" s="7"/>
      <c r="H14" s="5"/>
      <c r="I14" s="11"/>
      <c r="J14" s="5"/>
      <c r="K14" s="12"/>
      <c r="L14" s="5"/>
      <c r="M14" s="13"/>
    </row>
    <row r="15" spans="1:13" ht="15.75" x14ac:dyDescent="0.3">
      <c r="A15" s="197"/>
      <c r="B15" s="48"/>
      <c r="C15" s="48" t="s">
        <v>41</v>
      </c>
      <c r="D15" s="1" t="s">
        <v>12</v>
      </c>
      <c r="E15" s="7">
        <f>0.42/1000</f>
        <v>4.1999999999999996E-4</v>
      </c>
      <c r="F15" s="19">
        <f>E15*F13</f>
        <v>0.62159999999999993</v>
      </c>
      <c r="G15" s="7"/>
      <c r="H15" s="5"/>
      <c r="I15" s="12"/>
      <c r="J15" s="5"/>
      <c r="K15" s="12"/>
      <c r="L15" s="5"/>
      <c r="M15" s="13"/>
    </row>
    <row r="16" spans="1:13" ht="15.75" x14ac:dyDescent="0.3">
      <c r="A16" s="197"/>
      <c r="B16" s="48"/>
      <c r="C16" s="48" t="s">
        <v>25</v>
      </c>
      <c r="D16" s="1" t="s">
        <v>12</v>
      </c>
      <c r="E16" s="7">
        <v>2.5799999999999998E-3</v>
      </c>
      <c r="F16" s="19">
        <f>E16*F13</f>
        <v>3.8183999999999996</v>
      </c>
      <c r="G16" s="7"/>
      <c r="H16" s="5"/>
      <c r="I16" s="12"/>
      <c r="J16" s="5"/>
      <c r="K16" s="12"/>
      <c r="L16" s="5"/>
      <c r="M16" s="13"/>
    </row>
    <row r="17" spans="1:13" ht="15.75" x14ac:dyDescent="0.3">
      <c r="A17" s="197"/>
      <c r="B17" s="48"/>
      <c r="C17" s="48" t="s">
        <v>19</v>
      </c>
      <c r="D17" s="1" t="s">
        <v>12</v>
      </c>
      <c r="E17" s="7">
        <v>1.12E-2</v>
      </c>
      <c r="F17" s="19">
        <f>E17*F13</f>
        <v>16.576000000000001</v>
      </c>
      <c r="G17" s="7"/>
      <c r="H17" s="5"/>
      <c r="I17" s="12"/>
      <c r="J17" s="5"/>
      <c r="K17" s="12"/>
      <c r="L17" s="5"/>
      <c r="M17" s="13"/>
    </row>
    <row r="18" spans="1:13" ht="15.75" x14ac:dyDescent="0.3">
      <c r="A18" s="197"/>
      <c r="B18" s="48"/>
      <c r="C18" s="48" t="s">
        <v>20</v>
      </c>
      <c r="D18" s="1" t="s">
        <v>12</v>
      </c>
      <c r="E18" s="7">
        <v>2.4799999999999999E-2</v>
      </c>
      <c r="F18" s="19">
        <f>E18*F13</f>
        <v>36.704000000000001</v>
      </c>
      <c r="G18" s="7"/>
      <c r="H18" s="5"/>
      <c r="I18" s="12"/>
      <c r="J18" s="5"/>
      <c r="K18" s="12"/>
      <c r="L18" s="5"/>
      <c r="M18" s="13"/>
    </row>
    <row r="19" spans="1:13" ht="15.75" x14ac:dyDescent="0.3">
      <c r="A19" s="197"/>
      <c r="B19" s="48"/>
      <c r="C19" s="48" t="s">
        <v>38</v>
      </c>
      <c r="D19" s="1" t="s">
        <v>12</v>
      </c>
      <c r="E19" s="7">
        <v>4.1399999999999996E-3</v>
      </c>
      <c r="F19" s="19">
        <f>E19*F13</f>
        <v>6.1271999999999993</v>
      </c>
      <c r="G19" s="7"/>
      <c r="H19" s="5"/>
      <c r="I19" s="12"/>
      <c r="J19" s="5"/>
      <c r="K19" s="12"/>
      <c r="L19" s="5"/>
      <c r="M19" s="13"/>
    </row>
    <row r="20" spans="1:13" ht="15.75" x14ac:dyDescent="0.3">
      <c r="A20" s="197"/>
      <c r="B20" s="48"/>
      <c r="C20" s="48" t="s">
        <v>26</v>
      </c>
      <c r="D20" s="1" t="s">
        <v>12</v>
      </c>
      <c r="E20" s="7">
        <v>5.2999999999999998E-4</v>
      </c>
      <c r="F20" s="19">
        <f>E20*F13</f>
        <v>0.78439999999999999</v>
      </c>
      <c r="G20" s="7"/>
      <c r="H20" s="5"/>
      <c r="I20" s="12"/>
      <c r="J20" s="5"/>
      <c r="K20" s="12"/>
      <c r="L20" s="5"/>
      <c r="M20" s="13"/>
    </row>
    <row r="21" spans="1:13" ht="15.75" x14ac:dyDescent="0.3">
      <c r="A21" s="197"/>
      <c r="B21" s="48"/>
      <c r="C21" s="50" t="s">
        <v>42</v>
      </c>
      <c r="D21" s="1" t="s">
        <v>6</v>
      </c>
      <c r="E21" s="7">
        <f>(189-12.6*3)*0.001</f>
        <v>0.1512</v>
      </c>
      <c r="F21" s="19">
        <f>E21*F13</f>
        <v>223.77600000000001</v>
      </c>
      <c r="G21" s="14"/>
      <c r="H21" s="5"/>
      <c r="I21" s="12"/>
      <c r="J21" s="5"/>
      <c r="K21" s="13"/>
      <c r="L21" s="5"/>
      <c r="M21" s="13"/>
    </row>
    <row r="22" spans="1:13" ht="15.75" x14ac:dyDescent="0.3">
      <c r="A22" s="198"/>
      <c r="B22" s="48"/>
      <c r="C22" s="48" t="s">
        <v>17</v>
      </c>
      <c r="D22" s="1" t="s">
        <v>6</v>
      </c>
      <c r="E22" s="7">
        <v>0.03</v>
      </c>
      <c r="F22" s="19">
        <f>E22*F13</f>
        <v>44.4</v>
      </c>
      <c r="G22" s="7"/>
      <c r="H22" s="5"/>
      <c r="I22" s="12"/>
      <c r="J22" s="5"/>
      <c r="K22" s="12"/>
      <c r="L22" s="5"/>
      <c r="M22" s="13"/>
    </row>
    <row r="23" spans="1:13" ht="18" x14ac:dyDescent="0.3">
      <c r="A23" s="196">
        <v>3</v>
      </c>
      <c r="B23" s="47" t="s">
        <v>27</v>
      </c>
      <c r="C23" s="48" t="s">
        <v>43</v>
      </c>
      <c r="D23" s="23" t="s">
        <v>13</v>
      </c>
      <c r="E23" s="7"/>
      <c r="F23" s="53">
        <v>0.9</v>
      </c>
      <c r="G23" s="9"/>
      <c r="H23" s="16"/>
      <c r="I23" s="24"/>
      <c r="J23" s="25"/>
      <c r="K23" s="24"/>
      <c r="L23" s="16"/>
      <c r="M23" s="16"/>
    </row>
    <row r="24" spans="1:13" ht="15.75" x14ac:dyDescent="0.3">
      <c r="A24" s="197"/>
      <c r="B24" s="47"/>
      <c r="C24" s="48" t="s">
        <v>28</v>
      </c>
      <c r="D24" s="1" t="s">
        <v>12</v>
      </c>
      <c r="E24" s="7">
        <v>0.3</v>
      </c>
      <c r="F24" s="19">
        <f>E24*F23</f>
        <v>0.27</v>
      </c>
      <c r="G24" s="7"/>
      <c r="H24" s="5"/>
      <c r="I24" s="7"/>
      <c r="J24" s="5"/>
      <c r="K24" s="7"/>
      <c r="L24" s="5"/>
      <c r="M24" s="14"/>
    </row>
    <row r="25" spans="1:13" ht="15.75" x14ac:dyDescent="0.3">
      <c r="A25" s="198"/>
      <c r="B25" s="47"/>
      <c r="C25" s="48" t="s">
        <v>23</v>
      </c>
      <c r="D25" s="23" t="s">
        <v>13</v>
      </c>
      <c r="E25" s="7">
        <v>1.03</v>
      </c>
      <c r="F25" s="53">
        <f>E25*F23</f>
        <v>0.92700000000000005</v>
      </c>
      <c r="G25" s="9"/>
      <c r="H25" s="5"/>
      <c r="I25" s="21"/>
      <c r="J25" s="18"/>
      <c r="K25" s="21"/>
      <c r="L25" s="21"/>
      <c r="M25" s="14"/>
    </row>
    <row r="26" spans="1:13" ht="94.5" x14ac:dyDescent="0.25">
      <c r="A26" s="210">
        <v>4</v>
      </c>
      <c r="B26" s="51" t="s">
        <v>44</v>
      </c>
      <c r="C26" s="46" t="s">
        <v>45</v>
      </c>
      <c r="D26" s="1" t="s">
        <v>18</v>
      </c>
      <c r="E26" s="7"/>
      <c r="F26" s="52">
        <v>1480</v>
      </c>
      <c r="G26" s="9"/>
      <c r="H26" s="10"/>
      <c r="I26" s="10"/>
      <c r="J26" s="10"/>
      <c r="K26" s="10"/>
      <c r="L26" s="10"/>
      <c r="M26" s="10"/>
    </row>
    <row r="27" spans="1:13" ht="15.75" x14ac:dyDescent="0.3">
      <c r="A27" s="211"/>
      <c r="B27" s="47"/>
      <c r="C27" s="48" t="s">
        <v>37</v>
      </c>
      <c r="D27" s="1" t="s">
        <v>11</v>
      </c>
      <c r="E27" s="7">
        <f>(37.5+0.07*2)*0.001</f>
        <v>3.764E-2</v>
      </c>
      <c r="F27" s="5">
        <f>E27*F26</f>
        <v>55.7072</v>
      </c>
      <c r="G27" s="7"/>
      <c r="H27" s="5"/>
      <c r="I27" s="11"/>
      <c r="J27" s="5"/>
      <c r="K27" s="12"/>
      <c r="L27" s="5"/>
      <c r="M27" s="13"/>
    </row>
    <row r="28" spans="1:13" ht="15.75" x14ac:dyDescent="0.3">
      <c r="A28" s="211"/>
      <c r="B28" s="47"/>
      <c r="C28" s="48" t="s">
        <v>29</v>
      </c>
      <c r="D28" s="1" t="s">
        <v>12</v>
      </c>
      <c r="E28" s="7">
        <v>3.0200000000000001E-3</v>
      </c>
      <c r="F28" s="5">
        <f>E28*F26</f>
        <v>4.4695999999999998</v>
      </c>
      <c r="G28" s="7"/>
      <c r="H28" s="5"/>
      <c r="I28" s="12"/>
      <c r="J28" s="5"/>
      <c r="K28" s="26"/>
      <c r="L28" s="5"/>
      <c r="M28" s="13"/>
    </row>
    <row r="29" spans="1:13" ht="15.75" x14ac:dyDescent="0.3">
      <c r="A29" s="211"/>
      <c r="B29" s="47"/>
      <c r="C29" s="48" t="s">
        <v>19</v>
      </c>
      <c r="D29" s="1" t="s">
        <v>12</v>
      </c>
      <c r="E29" s="7">
        <v>3.7000000000000002E-3</v>
      </c>
      <c r="F29" s="5">
        <f>E29*F26</f>
        <v>5.476</v>
      </c>
      <c r="G29" s="7"/>
      <c r="H29" s="5"/>
      <c r="I29" s="12"/>
      <c r="J29" s="5"/>
      <c r="K29" s="12"/>
      <c r="L29" s="5"/>
      <c r="M29" s="13"/>
    </row>
    <row r="30" spans="1:13" ht="15.75" x14ac:dyDescent="0.3">
      <c r="A30" s="211"/>
      <c r="B30" s="47"/>
      <c r="C30" s="48" t="s">
        <v>20</v>
      </c>
      <c r="D30" s="1" t="s">
        <v>12</v>
      </c>
      <c r="E30" s="7">
        <v>1.11E-2</v>
      </c>
      <c r="F30" s="5">
        <f>E30*F26</f>
        <v>16.428000000000001</v>
      </c>
      <c r="G30" s="7"/>
      <c r="H30" s="5"/>
      <c r="I30" s="12"/>
      <c r="J30" s="5"/>
      <c r="K30" s="12"/>
      <c r="L30" s="5"/>
      <c r="M30" s="13"/>
    </row>
    <row r="31" spans="1:13" ht="15.75" x14ac:dyDescent="0.3">
      <c r="A31" s="211"/>
      <c r="B31" s="47"/>
      <c r="C31" s="48" t="s">
        <v>21</v>
      </c>
      <c r="D31" s="1" t="s">
        <v>7</v>
      </c>
      <c r="E31" s="7">
        <v>2.3E-3</v>
      </c>
      <c r="F31" s="5">
        <f>E31*F26</f>
        <v>3.4039999999999999</v>
      </c>
      <c r="G31" s="7"/>
      <c r="H31" s="5"/>
      <c r="I31" s="12"/>
      <c r="J31" s="5"/>
      <c r="K31" s="26"/>
      <c r="L31" s="5"/>
      <c r="M31" s="13"/>
    </row>
    <row r="32" spans="1:13" ht="15.75" x14ac:dyDescent="0.3">
      <c r="A32" s="211"/>
      <c r="B32" s="47"/>
      <c r="C32" s="48" t="s">
        <v>46</v>
      </c>
      <c r="D32" s="1" t="s">
        <v>13</v>
      </c>
      <c r="E32" s="7">
        <f>(97.4+11.6*2)*0.001</f>
        <v>0.12060000000000001</v>
      </c>
      <c r="F32" s="2">
        <f>E32*F26</f>
        <v>178.48800000000003</v>
      </c>
      <c r="G32" s="8"/>
      <c r="H32" s="5"/>
      <c r="I32" s="5"/>
      <c r="J32" s="27"/>
      <c r="K32" s="26"/>
      <c r="L32" s="5"/>
      <c r="M32" s="13"/>
    </row>
    <row r="33" spans="1:13" ht="15.75" x14ac:dyDescent="0.3">
      <c r="A33" s="212"/>
      <c r="B33" s="47"/>
      <c r="C33" s="48" t="s">
        <v>22</v>
      </c>
      <c r="D33" s="1" t="s">
        <v>7</v>
      </c>
      <c r="E33" s="7">
        <f>(14.5+0.2*2)*0.001</f>
        <v>1.49E-2</v>
      </c>
      <c r="F33" s="2">
        <f>E33*F26</f>
        <v>22.052</v>
      </c>
      <c r="G33" s="8"/>
      <c r="H33" s="5"/>
      <c r="I33" s="28"/>
      <c r="J33" s="20"/>
      <c r="K33" s="28"/>
      <c r="L33" s="28"/>
      <c r="M33" s="13"/>
    </row>
    <row r="34" spans="1:13" ht="15.75" x14ac:dyDescent="0.3">
      <c r="A34" s="47"/>
      <c r="B34" s="47"/>
      <c r="C34" s="48" t="s">
        <v>5</v>
      </c>
      <c r="D34" s="1" t="s">
        <v>7</v>
      </c>
      <c r="E34" s="5"/>
      <c r="F34" s="5"/>
      <c r="G34" s="15"/>
      <c r="H34" s="5"/>
      <c r="I34" s="17"/>
      <c r="J34" s="5"/>
      <c r="K34" s="5"/>
      <c r="L34" s="5"/>
      <c r="M34" s="5"/>
    </row>
    <row r="35" spans="1:13" ht="15.75" x14ac:dyDescent="0.3">
      <c r="A35" s="47"/>
      <c r="B35" s="47"/>
      <c r="C35" s="48" t="s">
        <v>8</v>
      </c>
      <c r="D35" s="1" t="s">
        <v>9</v>
      </c>
      <c r="E35" s="8"/>
      <c r="F35" s="9"/>
      <c r="G35" s="15"/>
      <c r="H35" s="4"/>
      <c r="I35" s="17"/>
      <c r="J35" s="4"/>
      <c r="K35" s="5"/>
      <c r="L35" s="4"/>
      <c r="M35" s="5"/>
    </row>
    <row r="36" spans="1:13" ht="15.75" x14ac:dyDescent="0.3">
      <c r="A36" s="47"/>
      <c r="B36" s="47"/>
      <c r="C36" s="48" t="s">
        <v>5</v>
      </c>
      <c r="D36" s="1" t="s">
        <v>7</v>
      </c>
      <c r="E36" s="8"/>
      <c r="F36" s="9"/>
      <c r="G36" s="15"/>
      <c r="H36" s="4"/>
      <c r="I36" s="17"/>
      <c r="J36" s="4"/>
      <c r="K36" s="5"/>
      <c r="L36" s="4"/>
      <c r="M36" s="5"/>
    </row>
    <row r="37" spans="1:13" ht="15.75" x14ac:dyDescent="0.3">
      <c r="A37" s="47"/>
      <c r="B37" s="47"/>
      <c r="C37" s="48" t="s">
        <v>10</v>
      </c>
      <c r="D37" s="1" t="s">
        <v>9</v>
      </c>
      <c r="E37" s="8"/>
      <c r="F37" s="9"/>
      <c r="G37" s="15"/>
      <c r="H37" s="4"/>
      <c r="I37" s="17"/>
      <c r="J37" s="4"/>
      <c r="K37" s="5"/>
      <c r="L37" s="4"/>
      <c r="M37" s="5"/>
    </row>
    <row r="38" spans="1:13" ht="15.75" x14ac:dyDescent="0.3">
      <c r="A38" s="47"/>
      <c r="B38" s="47"/>
      <c r="C38" s="48" t="s">
        <v>5</v>
      </c>
      <c r="D38" s="30"/>
      <c r="E38" s="30"/>
      <c r="F38" s="30"/>
      <c r="G38" s="30"/>
      <c r="H38" s="4"/>
      <c r="I38" s="30"/>
      <c r="J38" s="4"/>
      <c r="K38" s="31"/>
      <c r="L38" s="4"/>
      <c r="M38" s="5"/>
    </row>
    <row r="39" spans="1:13" ht="26.25" x14ac:dyDescent="0.25">
      <c r="A39" s="226"/>
      <c r="B39" s="226"/>
      <c r="C39" s="225" t="s">
        <v>165</v>
      </c>
      <c r="D39" s="228" t="s">
        <v>9</v>
      </c>
      <c r="E39" s="226"/>
      <c r="F39" s="226"/>
      <c r="G39" s="226"/>
      <c r="H39" s="226"/>
      <c r="I39" s="226"/>
      <c r="J39" s="226"/>
      <c r="K39" s="226"/>
      <c r="L39" s="226"/>
      <c r="M39" s="226"/>
    </row>
    <row r="40" spans="1:13" x14ac:dyDescent="0.25">
      <c r="A40" s="226"/>
      <c r="B40" s="226"/>
      <c r="C40" s="225" t="s">
        <v>166</v>
      </c>
      <c r="D40" s="228" t="s">
        <v>167</v>
      </c>
      <c r="E40" s="226"/>
      <c r="F40" s="226"/>
      <c r="G40" s="226"/>
      <c r="H40" s="226"/>
      <c r="I40" s="226"/>
      <c r="J40" s="226"/>
      <c r="K40" s="226"/>
      <c r="L40" s="226"/>
      <c r="M40" s="226"/>
    </row>
  </sheetData>
  <mergeCells count="15">
    <mergeCell ref="A1:M1"/>
    <mergeCell ref="A2:M2"/>
    <mergeCell ref="A26:A33"/>
    <mergeCell ref="I3:J3"/>
    <mergeCell ref="K3:L3"/>
    <mergeCell ref="M3:M4"/>
    <mergeCell ref="A6:A12"/>
    <mergeCell ref="A13:A22"/>
    <mergeCell ref="A23:A25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workbookViewId="0">
      <selection activeCell="F25" sqref="F25"/>
    </sheetView>
  </sheetViews>
  <sheetFormatPr defaultRowHeight="15" x14ac:dyDescent="0.25"/>
  <cols>
    <col min="3" max="3" width="20.140625" customWidth="1"/>
  </cols>
  <sheetData>
    <row r="1" spans="1:13" ht="15.75" x14ac:dyDescent="0.3">
      <c r="A1" s="194" t="s">
        <v>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5.75" x14ac:dyDescent="0.3">
      <c r="A2" s="195" t="s">
        <v>170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27.75" customHeight="1" x14ac:dyDescent="0.25">
      <c r="A3" s="204" t="s">
        <v>31</v>
      </c>
      <c r="B3" s="204" t="s">
        <v>0</v>
      </c>
      <c r="C3" s="218" t="s">
        <v>32</v>
      </c>
      <c r="D3" s="218" t="s">
        <v>1</v>
      </c>
      <c r="E3" s="200" t="s">
        <v>2</v>
      </c>
      <c r="F3" s="201"/>
      <c r="G3" s="200" t="s">
        <v>3</v>
      </c>
      <c r="H3" s="201"/>
      <c r="I3" s="200" t="s">
        <v>4</v>
      </c>
      <c r="J3" s="201"/>
      <c r="K3" s="202" t="s">
        <v>33</v>
      </c>
      <c r="L3" s="203"/>
      <c r="M3" s="204" t="s">
        <v>5</v>
      </c>
    </row>
    <row r="4" spans="1:13" ht="27" x14ac:dyDescent="0.25">
      <c r="A4" s="205"/>
      <c r="B4" s="205"/>
      <c r="C4" s="219"/>
      <c r="D4" s="219"/>
      <c r="E4" s="41" t="s">
        <v>34</v>
      </c>
      <c r="F4" s="42" t="s">
        <v>5</v>
      </c>
      <c r="G4" s="41" t="s">
        <v>35</v>
      </c>
      <c r="H4" s="42" t="s">
        <v>5</v>
      </c>
      <c r="I4" s="41" t="s">
        <v>35</v>
      </c>
      <c r="J4" s="42" t="s">
        <v>5</v>
      </c>
      <c r="K4" s="41" t="s">
        <v>35</v>
      </c>
      <c r="L4" s="42" t="s">
        <v>5</v>
      </c>
      <c r="M4" s="205"/>
    </row>
    <row r="5" spans="1:13" x14ac:dyDescent="0.25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  <c r="L5" s="54">
        <v>12</v>
      </c>
      <c r="M5" s="54">
        <v>13</v>
      </c>
    </row>
    <row r="6" spans="1:13" ht="67.5" x14ac:dyDescent="0.25">
      <c r="A6" s="54"/>
      <c r="B6" s="54"/>
      <c r="C6" s="55" t="s">
        <v>51</v>
      </c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81" x14ac:dyDescent="0.25">
      <c r="A7" s="204">
        <v>1</v>
      </c>
      <c r="B7" s="54" t="s">
        <v>52</v>
      </c>
      <c r="C7" s="41" t="s">
        <v>53</v>
      </c>
      <c r="D7" s="56" t="s">
        <v>54</v>
      </c>
      <c r="E7" s="7"/>
      <c r="F7" s="57">
        <v>105</v>
      </c>
      <c r="G7" s="58"/>
      <c r="H7" s="59"/>
      <c r="I7" s="4"/>
      <c r="J7" s="60"/>
      <c r="K7" s="60"/>
      <c r="L7" s="61"/>
      <c r="M7" s="60"/>
    </row>
    <row r="8" spans="1:13" x14ac:dyDescent="0.25">
      <c r="A8" s="213"/>
      <c r="B8" s="54"/>
      <c r="C8" s="62" t="s">
        <v>37</v>
      </c>
      <c r="D8" s="56" t="s">
        <v>11</v>
      </c>
      <c r="E8" s="7">
        <v>1.32E-2</v>
      </c>
      <c r="F8" s="4">
        <f>E8*F7</f>
        <v>1.3859999999999999</v>
      </c>
      <c r="G8" s="63"/>
      <c r="H8" s="59"/>
      <c r="I8" s="57"/>
      <c r="J8" s="4"/>
      <c r="K8" s="64"/>
      <c r="L8" s="65"/>
      <c r="M8" s="4"/>
    </row>
    <row r="9" spans="1:13" x14ac:dyDescent="0.25">
      <c r="A9" s="213"/>
      <c r="B9" s="54"/>
      <c r="C9" s="62" t="s">
        <v>55</v>
      </c>
      <c r="D9" s="56" t="s">
        <v>12</v>
      </c>
      <c r="E9" s="7">
        <v>2.9499999999999998E-2</v>
      </c>
      <c r="F9" s="4">
        <f>E9*F7</f>
        <v>3.0974999999999997</v>
      </c>
      <c r="G9" s="66"/>
      <c r="H9" s="59"/>
      <c r="I9" s="4"/>
      <c r="J9" s="64"/>
      <c r="K9" s="64"/>
      <c r="L9" s="67"/>
      <c r="M9" s="4"/>
    </row>
    <row r="10" spans="1:13" x14ac:dyDescent="0.25">
      <c r="A10" s="213"/>
      <c r="B10" s="54"/>
      <c r="C10" s="62" t="s">
        <v>21</v>
      </c>
      <c r="D10" s="56" t="s">
        <v>7</v>
      </c>
      <c r="E10" s="7">
        <v>2.0999999999999999E-3</v>
      </c>
      <c r="F10" s="4">
        <f>E10*F7</f>
        <v>0.22049999999999997</v>
      </c>
      <c r="G10" s="66"/>
      <c r="H10" s="59"/>
      <c r="I10" s="4"/>
      <c r="J10" s="64"/>
      <c r="K10" s="64"/>
      <c r="L10" s="67"/>
      <c r="M10" s="4"/>
    </row>
    <row r="11" spans="1:13" ht="15.75" x14ac:dyDescent="0.25">
      <c r="A11" s="213"/>
      <c r="B11" s="54" t="s">
        <v>56</v>
      </c>
      <c r="C11" s="62" t="s">
        <v>57</v>
      </c>
      <c r="D11" s="56" t="s">
        <v>54</v>
      </c>
      <c r="E11" s="7"/>
      <c r="F11" s="68">
        <f>F7</f>
        <v>105</v>
      </c>
      <c r="G11" s="69"/>
      <c r="H11" s="69"/>
      <c r="I11" s="69"/>
      <c r="J11" s="60"/>
      <c r="K11" s="60"/>
      <c r="L11" s="61"/>
      <c r="M11" s="60"/>
    </row>
    <row r="12" spans="1:13" x14ac:dyDescent="0.25">
      <c r="A12" s="213"/>
      <c r="B12" s="54"/>
      <c r="C12" s="62" t="s">
        <v>37</v>
      </c>
      <c r="D12" s="56" t="s">
        <v>11</v>
      </c>
      <c r="E12" s="7">
        <v>3.2300000000000002E-3</v>
      </c>
      <c r="F12" s="70">
        <f>E12*F11</f>
        <v>0.33915000000000001</v>
      </c>
      <c r="G12" s="4"/>
      <c r="H12" s="64"/>
      <c r="I12" s="57"/>
      <c r="J12" s="4"/>
      <c r="K12" s="64"/>
      <c r="L12" s="65"/>
      <c r="M12" s="4"/>
    </row>
    <row r="13" spans="1:13" x14ac:dyDescent="0.25">
      <c r="A13" s="213"/>
      <c r="B13" s="54"/>
      <c r="C13" s="62" t="s">
        <v>58</v>
      </c>
      <c r="D13" s="56" t="s">
        <v>12</v>
      </c>
      <c r="E13" s="7">
        <v>3.6200000000000004E-3</v>
      </c>
      <c r="F13" s="70">
        <f>E13*F11</f>
        <v>0.38010000000000005</v>
      </c>
      <c r="G13" s="4"/>
      <c r="H13" s="64"/>
      <c r="I13" s="64"/>
      <c r="J13" s="64"/>
      <c r="K13" s="64"/>
      <c r="L13" s="67"/>
      <c r="M13" s="4"/>
    </row>
    <row r="14" spans="1:13" x14ac:dyDescent="0.25">
      <c r="A14" s="213"/>
      <c r="B14" s="54"/>
      <c r="C14" s="62" t="s">
        <v>21</v>
      </c>
      <c r="D14" s="56" t="s">
        <v>7</v>
      </c>
      <c r="E14" s="7">
        <v>1.7999999999999998E-4</v>
      </c>
      <c r="F14" s="70">
        <f>E14*F11</f>
        <v>1.8899999999999997E-2</v>
      </c>
      <c r="G14" s="69"/>
      <c r="H14" s="69"/>
      <c r="I14" s="68"/>
      <c r="J14" s="64"/>
      <c r="K14" s="64"/>
      <c r="L14" s="67"/>
      <c r="M14" s="4"/>
    </row>
    <row r="15" spans="1:13" x14ac:dyDescent="0.25">
      <c r="A15" s="205"/>
      <c r="B15" s="54" t="s">
        <v>59</v>
      </c>
      <c r="C15" s="62" t="s">
        <v>60</v>
      </c>
      <c r="D15" s="56" t="s">
        <v>13</v>
      </c>
      <c r="E15" s="7"/>
      <c r="F15" s="68">
        <f>F7*1.95</f>
        <v>204.75</v>
      </c>
      <c r="G15" s="69"/>
      <c r="H15" s="69"/>
      <c r="I15" s="68"/>
      <c r="J15" s="69"/>
      <c r="K15" s="5"/>
      <c r="L15" s="61"/>
      <c r="M15" s="60"/>
    </row>
    <row r="16" spans="1:13" ht="81" x14ac:dyDescent="0.25">
      <c r="A16" s="204">
        <v>2</v>
      </c>
      <c r="B16" s="71" t="s">
        <v>61</v>
      </c>
      <c r="C16" s="41" t="s">
        <v>62</v>
      </c>
      <c r="D16" s="56" t="s">
        <v>54</v>
      </c>
      <c r="E16" s="72"/>
      <c r="F16" s="57">
        <v>5</v>
      </c>
      <c r="G16" s="58"/>
      <c r="H16" s="59"/>
      <c r="I16" s="4"/>
      <c r="J16" s="60"/>
      <c r="K16" s="60"/>
      <c r="L16" s="61"/>
      <c r="M16" s="60"/>
    </row>
    <row r="17" spans="1:13" x14ac:dyDescent="0.25">
      <c r="A17" s="213"/>
      <c r="B17" s="54"/>
      <c r="C17" s="62" t="s">
        <v>63</v>
      </c>
      <c r="D17" s="56" t="s">
        <v>11</v>
      </c>
      <c r="E17" s="72">
        <f>3.37*1.2+0.81</f>
        <v>4.8539999999999992</v>
      </c>
      <c r="F17" s="4">
        <f>E17*F16</f>
        <v>24.269999999999996</v>
      </c>
      <c r="G17" s="4"/>
      <c r="H17" s="64"/>
      <c r="I17" s="57"/>
      <c r="J17" s="4"/>
      <c r="K17" s="4"/>
      <c r="L17" s="73"/>
      <c r="M17" s="4"/>
    </row>
    <row r="18" spans="1:13" ht="15.75" x14ac:dyDescent="0.25">
      <c r="A18" s="213"/>
      <c r="B18" s="54" t="s">
        <v>56</v>
      </c>
      <c r="C18" s="62" t="s">
        <v>57</v>
      </c>
      <c r="D18" s="56" t="s">
        <v>54</v>
      </c>
      <c r="E18" s="72"/>
      <c r="F18" s="68">
        <f>F16</f>
        <v>5</v>
      </c>
      <c r="G18" s="69"/>
      <c r="H18" s="69"/>
      <c r="I18" s="69"/>
      <c r="J18" s="60"/>
      <c r="K18" s="60"/>
      <c r="L18" s="61"/>
      <c r="M18" s="60"/>
    </row>
    <row r="19" spans="1:13" x14ac:dyDescent="0.25">
      <c r="A19" s="213"/>
      <c r="B19" s="54"/>
      <c r="C19" s="62" t="s">
        <v>37</v>
      </c>
      <c r="D19" s="56" t="s">
        <v>11</v>
      </c>
      <c r="E19" s="72">
        <v>3.2300000000000002E-3</v>
      </c>
      <c r="F19" s="70">
        <f>E19*F18</f>
        <v>1.6150000000000001E-2</v>
      </c>
      <c r="G19" s="4"/>
      <c r="H19" s="64"/>
      <c r="I19" s="57"/>
      <c r="J19" s="4"/>
      <c r="K19" s="64"/>
      <c r="L19" s="65"/>
      <c r="M19" s="4"/>
    </row>
    <row r="20" spans="1:13" x14ac:dyDescent="0.25">
      <c r="A20" s="213"/>
      <c r="B20" s="54"/>
      <c r="C20" s="62" t="s">
        <v>58</v>
      </c>
      <c r="D20" s="56" t="s">
        <v>12</v>
      </c>
      <c r="E20" s="72">
        <v>3.6200000000000004E-3</v>
      </c>
      <c r="F20" s="70">
        <f>E20*F18</f>
        <v>1.8100000000000002E-2</v>
      </c>
      <c r="G20" s="4"/>
      <c r="H20" s="64"/>
      <c r="I20" s="64"/>
      <c r="J20" s="64"/>
      <c r="K20" s="64"/>
      <c r="L20" s="74"/>
      <c r="M20" s="4"/>
    </row>
    <row r="21" spans="1:13" x14ac:dyDescent="0.25">
      <c r="A21" s="213"/>
      <c r="B21" s="54"/>
      <c r="C21" s="62" t="s">
        <v>21</v>
      </c>
      <c r="D21" s="56" t="s">
        <v>7</v>
      </c>
      <c r="E21" s="72">
        <v>1.7999999999999998E-4</v>
      </c>
      <c r="F21" s="70">
        <f>E21*F18</f>
        <v>8.9999999999999998E-4</v>
      </c>
      <c r="G21" s="69"/>
      <c r="H21" s="69"/>
      <c r="I21" s="68"/>
      <c r="J21" s="64"/>
      <c r="K21" s="64"/>
      <c r="L21" s="74"/>
      <c r="M21" s="4"/>
    </row>
    <row r="22" spans="1:13" x14ac:dyDescent="0.25">
      <c r="A22" s="213"/>
      <c r="B22" s="54" t="s">
        <v>59</v>
      </c>
      <c r="C22" s="62" t="s">
        <v>60</v>
      </c>
      <c r="D22" s="56" t="s">
        <v>13</v>
      </c>
      <c r="E22" s="72"/>
      <c r="F22" s="68">
        <f>F16*1.95</f>
        <v>9.75</v>
      </c>
      <c r="G22" s="69"/>
      <c r="H22" s="69"/>
      <c r="I22" s="68"/>
      <c r="J22" s="69"/>
      <c r="K22" s="5"/>
      <c r="L22" s="61"/>
      <c r="M22" s="60"/>
    </row>
    <row r="23" spans="1:13" ht="15.75" x14ac:dyDescent="0.25">
      <c r="A23" s="204">
        <v>3</v>
      </c>
      <c r="B23" s="54" t="s">
        <v>64</v>
      </c>
      <c r="C23" s="62" t="s">
        <v>65</v>
      </c>
      <c r="D23" s="56" t="s">
        <v>54</v>
      </c>
      <c r="E23" s="72"/>
      <c r="F23" s="57">
        <v>12</v>
      </c>
      <c r="G23" s="4"/>
      <c r="H23" s="60"/>
      <c r="I23" s="57"/>
      <c r="J23" s="60"/>
      <c r="K23" s="60"/>
      <c r="L23" s="61"/>
      <c r="M23" s="60"/>
    </row>
    <row r="24" spans="1:13" x14ac:dyDescent="0.25">
      <c r="A24" s="213"/>
      <c r="B24" s="54"/>
      <c r="C24" s="62" t="s">
        <v>37</v>
      </c>
      <c r="D24" s="56" t="s">
        <v>11</v>
      </c>
      <c r="E24" s="72">
        <v>1.78E-2</v>
      </c>
      <c r="F24" s="70">
        <f>E24*F23</f>
        <v>0.21360000000000001</v>
      </c>
      <c r="G24" s="63"/>
      <c r="H24" s="59"/>
      <c r="I24" s="57"/>
      <c r="J24" s="4"/>
      <c r="K24" s="64"/>
      <c r="L24" s="64"/>
      <c r="M24" s="4"/>
    </row>
    <row r="25" spans="1:13" ht="15.75" x14ac:dyDescent="0.25">
      <c r="A25" s="205"/>
      <c r="B25" s="54"/>
      <c r="C25" s="62" t="s">
        <v>16</v>
      </c>
      <c r="D25" s="56" t="s">
        <v>54</v>
      </c>
      <c r="E25" s="72">
        <v>1.1000000000000001</v>
      </c>
      <c r="F25" s="4">
        <f>E25*F23</f>
        <v>13.200000000000001</v>
      </c>
      <c r="G25" s="4"/>
      <c r="H25" s="4"/>
      <c r="I25" s="57"/>
      <c r="J25" s="4"/>
      <c r="K25" s="4"/>
      <c r="L25" s="4"/>
      <c r="M25" s="4"/>
    </row>
    <row r="26" spans="1:13" ht="54" x14ac:dyDescent="0.25">
      <c r="A26" s="204">
        <v>4</v>
      </c>
      <c r="B26" s="54" t="s">
        <v>66</v>
      </c>
      <c r="C26" s="75" t="s">
        <v>67</v>
      </c>
      <c r="D26" s="56" t="s">
        <v>68</v>
      </c>
      <c r="E26" s="72"/>
      <c r="F26" s="67">
        <v>37</v>
      </c>
      <c r="G26" s="67"/>
      <c r="H26" s="61"/>
      <c r="I26" s="76"/>
      <c r="J26" s="61"/>
      <c r="K26" s="61"/>
      <c r="L26" s="61"/>
      <c r="M26" s="60"/>
    </row>
    <row r="27" spans="1:13" x14ac:dyDescent="0.25">
      <c r="A27" s="213"/>
      <c r="B27" s="62"/>
      <c r="C27" s="62" t="s">
        <v>37</v>
      </c>
      <c r="D27" s="56" t="s">
        <v>11</v>
      </c>
      <c r="E27" s="72">
        <v>0.745</v>
      </c>
      <c r="F27" s="67">
        <f>E27*F26</f>
        <v>27.565000000000001</v>
      </c>
      <c r="G27" s="73"/>
      <c r="H27" s="77"/>
      <c r="I27" s="78"/>
      <c r="J27" s="67"/>
      <c r="K27" s="65"/>
      <c r="L27" s="65"/>
      <c r="M27" s="4"/>
    </row>
    <row r="28" spans="1:13" x14ac:dyDescent="0.25">
      <c r="A28" s="213"/>
      <c r="B28" s="62"/>
      <c r="C28" s="62" t="s">
        <v>69</v>
      </c>
      <c r="D28" s="56" t="s">
        <v>7</v>
      </c>
      <c r="E28" s="72">
        <v>0.38</v>
      </c>
      <c r="F28" s="67">
        <f>E28*F26</f>
        <v>14.06</v>
      </c>
      <c r="G28" s="67"/>
      <c r="H28" s="65"/>
      <c r="I28" s="78"/>
      <c r="J28" s="67"/>
      <c r="K28" s="67"/>
      <c r="L28" s="67"/>
      <c r="M28" s="4"/>
    </row>
    <row r="29" spans="1:13" x14ac:dyDescent="0.25">
      <c r="A29" s="213"/>
      <c r="B29" s="62"/>
      <c r="C29" s="62" t="s">
        <v>70</v>
      </c>
      <c r="D29" s="56" t="s">
        <v>68</v>
      </c>
      <c r="E29" s="72">
        <v>0.995</v>
      </c>
      <c r="F29" s="67">
        <f>E29*F26</f>
        <v>36.814999999999998</v>
      </c>
      <c r="G29" s="67"/>
      <c r="H29" s="67"/>
      <c r="I29" s="78"/>
      <c r="J29" s="67"/>
      <c r="K29" s="67"/>
      <c r="L29" s="67"/>
      <c r="M29" s="4"/>
    </row>
    <row r="30" spans="1:13" x14ac:dyDescent="0.25">
      <c r="A30" s="205"/>
      <c r="B30" s="54"/>
      <c r="C30" s="62" t="s">
        <v>22</v>
      </c>
      <c r="D30" s="56" t="s">
        <v>7</v>
      </c>
      <c r="E30" s="72">
        <v>0.184</v>
      </c>
      <c r="F30" s="67">
        <f>E30*F26</f>
        <v>6.8079999999999998</v>
      </c>
      <c r="G30" s="67"/>
      <c r="H30" s="67"/>
      <c r="I30" s="78"/>
      <c r="J30" s="67"/>
      <c r="K30" s="67"/>
      <c r="L30" s="67"/>
      <c r="M30" s="4"/>
    </row>
    <row r="31" spans="1:13" x14ac:dyDescent="0.25">
      <c r="A31" s="214">
        <v>5</v>
      </c>
      <c r="B31" s="54" t="s">
        <v>71</v>
      </c>
      <c r="C31" s="62" t="s">
        <v>72</v>
      </c>
      <c r="D31" s="43" t="s">
        <v>68</v>
      </c>
      <c r="E31" s="72"/>
      <c r="F31" s="67">
        <v>210</v>
      </c>
      <c r="G31" s="67"/>
      <c r="H31" s="61"/>
      <c r="I31" s="76"/>
      <c r="J31" s="61"/>
      <c r="K31" s="61"/>
      <c r="L31" s="61"/>
      <c r="M31" s="60"/>
    </row>
    <row r="32" spans="1:13" x14ac:dyDescent="0.25">
      <c r="A32" s="214"/>
      <c r="B32" s="62"/>
      <c r="C32" s="62" t="s">
        <v>37</v>
      </c>
      <c r="D32" s="43" t="s">
        <v>11</v>
      </c>
      <c r="E32" s="72">
        <v>2.52E-2</v>
      </c>
      <c r="F32" s="67">
        <f>E32*F31</f>
        <v>5.2919999999999998</v>
      </c>
      <c r="G32" s="73"/>
      <c r="H32" s="77"/>
      <c r="I32" s="78"/>
      <c r="J32" s="67"/>
      <c r="K32" s="65"/>
      <c r="L32" s="65"/>
      <c r="M32" s="4"/>
    </row>
    <row r="33" spans="1:13" x14ac:dyDescent="0.25">
      <c r="A33" s="214"/>
      <c r="B33" s="75"/>
      <c r="C33" s="62" t="s">
        <v>69</v>
      </c>
      <c r="D33" s="43" t="s">
        <v>7</v>
      </c>
      <c r="E33" s="72">
        <v>1.4E-3</v>
      </c>
      <c r="F33" s="67">
        <f>E33*F31</f>
        <v>0.29399999999999998</v>
      </c>
      <c r="G33" s="67"/>
      <c r="H33" s="65"/>
      <c r="I33" s="78"/>
      <c r="J33" s="67"/>
      <c r="K33" s="67"/>
      <c r="L33" s="67"/>
      <c r="M33" s="4"/>
    </row>
    <row r="34" spans="1:13" x14ac:dyDescent="0.25">
      <c r="A34" s="214"/>
      <c r="B34" s="75"/>
      <c r="C34" s="62" t="s">
        <v>22</v>
      </c>
      <c r="D34" s="43" t="s">
        <v>7</v>
      </c>
      <c r="E34" s="72">
        <v>3.78E-2</v>
      </c>
      <c r="F34" s="67">
        <f>E34*F31</f>
        <v>7.9379999999999997</v>
      </c>
      <c r="G34" s="67"/>
      <c r="H34" s="67"/>
      <c r="I34" s="78"/>
      <c r="J34" s="67"/>
      <c r="K34" s="67"/>
      <c r="L34" s="67"/>
      <c r="M34" s="4"/>
    </row>
    <row r="35" spans="1:13" ht="40.5" x14ac:dyDescent="0.25">
      <c r="A35" s="204">
        <v>6</v>
      </c>
      <c r="B35" s="79" t="s">
        <v>66</v>
      </c>
      <c r="C35" s="75" t="s">
        <v>73</v>
      </c>
      <c r="D35" s="43" t="s">
        <v>68</v>
      </c>
      <c r="E35" s="72"/>
      <c r="F35" s="67">
        <v>210</v>
      </c>
      <c r="G35" s="67"/>
      <c r="H35" s="61"/>
      <c r="I35" s="76"/>
      <c r="J35" s="61"/>
      <c r="K35" s="61"/>
      <c r="L35" s="61"/>
      <c r="M35" s="60"/>
    </row>
    <row r="36" spans="1:13" x14ac:dyDescent="0.25">
      <c r="A36" s="213"/>
      <c r="B36" s="62"/>
      <c r="C36" s="62" t="s">
        <v>37</v>
      </c>
      <c r="D36" s="43" t="s">
        <v>11</v>
      </c>
      <c r="E36" s="72">
        <v>0.745</v>
      </c>
      <c r="F36" s="67">
        <f>E36*F35</f>
        <v>156.44999999999999</v>
      </c>
      <c r="G36" s="73"/>
      <c r="H36" s="77"/>
      <c r="I36" s="78"/>
      <c r="J36" s="67"/>
      <c r="K36" s="65"/>
      <c r="L36" s="65"/>
      <c r="M36" s="4"/>
    </row>
    <row r="37" spans="1:13" x14ac:dyDescent="0.25">
      <c r="A37" s="213"/>
      <c r="B37" s="62"/>
      <c r="C37" s="62" t="s">
        <v>69</v>
      </c>
      <c r="D37" s="43" t="s">
        <v>7</v>
      </c>
      <c r="E37" s="72">
        <v>0.38</v>
      </c>
      <c r="F37" s="67">
        <f>E37*F35</f>
        <v>79.8</v>
      </c>
      <c r="G37" s="67"/>
      <c r="H37" s="65"/>
      <c r="I37" s="78"/>
      <c r="J37" s="67"/>
      <c r="K37" s="67"/>
      <c r="L37" s="67"/>
      <c r="M37" s="4"/>
    </row>
    <row r="38" spans="1:13" x14ac:dyDescent="0.25">
      <c r="A38" s="213"/>
      <c r="B38" s="62"/>
      <c r="C38" s="62" t="s">
        <v>74</v>
      </c>
      <c r="D38" s="43" t="s">
        <v>68</v>
      </c>
      <c r="E38" s="72">
        <v>0.995</v>
      </c>
      <c r="F38" s="67">
        <f>E38*F35</f>
        <v>208.95</v>
      </c>
      <c r="G38" s="67"/>
      <c r="H38" s="67"/>
      <c r="I38" s="78"/>
      <c r="J38" s="67"/>
      <c r="K38" s="67"/>
      <c r="L38" s="67"/>
      <c r="M38" s="4"/>
    </row>
    <row r="39" spans="1:13" x14ac:dyDescent="0.25">
      <c r="A39" s="205"/>
      <c r="B39" s="62"/>
      <c r="C39" s="62" t="s">
        <v>22</v>
      </c>
      <c r="D39" s="43" t="s">
        <v>7</v>
      </c>
      <c r="E39" s="72">
        <v>0.184</v>
      </c>
      <c r="F39" s="67">
        <f>E39*F35</f>
        <v>38.64</v>
      </c>
      <c r="G39" s="67"/>
      <c r="H39" s="67"/>
      <c r="I39" s="78"/>
      <c r="J39" s="67"/>
      <c r="K39" s="67"/>
      <c r="L39" s="67"/>
      <c r="M39" s="4"/>
    </row>
    <row r="40" spans="1:13" ht="40.5" x14ac:dyDescent="0.25">
      <c r="A40" s="204">
        <v>7</v>
      </c>
      <c r="B40" s="79" t="s">
        <v>75</v>
      </c>
      <c r="C40" s="80" t="s">
        <v>76</v>
      </c>
      <c r="D40" s="43" t="s">
        <v>68</v>
      </c>
      <c r="E40" s="72"/>
      <c r="F40" s="78">
        <v>12</v>
      </c>
      <c r="G40" s="67"/>
      <c r="H40" s="61"/>
      <c r="I40" s="76"/>
      <c r="J40" s="61"/>
      <c r="K40" s="61"/>
      <c r="L40" s="61"/>
      <c r="M40" s="60"/>
    </row>
    <row r="41" spans="1:13" x14ac:dyDescent="0.25">
      <c r="A41" s="213"/>
      <c r="B41" s="62"/>
      <c r="C41" s="62" t="s">
        <v>37</v>
      </c>
      <c r="D41" s="54" t="s">
        <v>11</v>
      </c>
      <c r="E41" s="72">
        <v>0.97299999999999998</v>
      </c>
      <c r="F41" s="67">
        <f>E41*F40</f>
        <v>11.676</v>
      </c>
      <c r="G41" s="73"/>
      <c r="H41" s="77"/>
      <c r="I41" s="78"/>
      <c r="J41" s="67"/>
      <c r="K41" s="65"/>
      <c r="L41" s="65"/>
      <c r="M41" s="4"/>
    </row>
    <row r="42" spans="1:13" x14ac:dyDescent="0.25">
      <c r="A42" s="213"/>
      <c r="B42" s="62"/>
      <c r="C42" s="62" t="s">
        <v>69</v>
      </c>
      <c r="D42" s="54" t="s">
        <v>7</v>
      </c>
      <c r="E42" s="72">
        <v>0.48299999999999998</v>
      </c>
      <c r="F42" s="67">
        <f>E42*F40</f>
        <v>5.7959999999999994</v>
      </c>
      <c r="G42" s="67"/>
      <c r="H42" s="65"/>
      <c r="I42" s="78"/>
      <c r="J42" s="67"/>
      <c r="K42" s="67"/>
      <c r="L42" s="67"/>
      <c r="M42" s="4"/>
    </row>
    <row r="43" spans="1:13" x14ac:dyDescent="0.25">
      <c r="A43" s="213"/>
      <c r="B43" s="62"/>
      <c r="C43" s="62" t="s">
        <v>77</v>
      </c>
      <c r="D43" s="54" t="s">
        <v>68</v>
      </c>
      <c r="E43" s="72">
        <v>0.995</v>
      </c>
      <c r="F43" s="67">
        <f>E43*F40</f>
        <v>11.94</v>
      </c>
      <c r="G43" s="67"/>
      <c r="H43" s="67"/>
      <c r="I43" s="78"/>
      <c r="J43" s="67"/>
      <c r="K43" s="67"/>
      <c r="L43" s="67"/>
      <c r="M43" s="4"/>
    </row>
    <row r="44" spans="1:13" ht="15.75" thickBot="1" x14ac:dyDescent="0.3">
      <c r="A44" s="205"/>
      <c r="B44" s="62"/>
      <c r="C44" s="62" t="s">
        <v>22</v>
      </c>
      <c r="D44" s="54" t="s">
        <v>7</v>
      </c>
      <c r="E44" s="72">
        <v>0.22</v>
      </c>
      <c r="F44" s="67">
        <f>E44*F40</f>
        <v>2.64</v>
      </c>
      <c r="G44" s="67"/>
      <c r="H44" s="67"/>
      <c r="I44" s="78"/>
      <c r="J44" s="67"/>
      <c r="K44" s="67"/>
      <c r="L44" s="67"/>
      <c r="M44" s="4"/>
    </row>
    <row r="45" spans="1:13" x14ac:dyDescent="0.25">
      <c r="A45" s="213">
        <v>8</v>
      </c>
      <c r="B45" s="79" t="s">
        <v>78</v>
      </c>
      <c r="C45" s="62" t="s">
        <v>79</v>
      </c>
      <c r="D45" s="81" t="s">
        <v>68</v>
      </c>
      <c r="E45" s="72"/>
      <c r="F45" s="67">
        <v>53</v>
      </c>
      <c r="G45" s="67"/>
      <c r="H45" s="61"/>
      <c r="I45" s="76"/>
      <c r="J45" s="61"/>
      <c r="K45" s="61"/>
      <c r="L45" s="61"/>
      <c r="M45" s="60"/>
    </row>
    <row r="46" spans="1:13" x14ac:dyDescent="0.25">
      <c r="A46" s="213"/>
      <c r="B46" s="62"/>
      <c r="C46" s="62" t="s">
        <v>37</v>
      </c>
      <c r="D46" s="54" t="s">
        <v>11</v>
      </c>
      <c r="E46" s="72">
        <v>2.5999999999999999E-2</v>
      </c>
      <c r="F46" s="67">
        <f>E46*F45</f>
        <v>1.3779999999999999</v>
      </c>
      <c r="G46" s="73"/>
      <c r="H46" s="77"/>
      <c r="I46" s="78"/>
      <c r="J46" s="67"/>
      <c r="K46" s="65"/>
      <c r="L46" s="65"/>
      <c r="M46" s="4"/>
    </row>
    <row r="47" spans="1:13" x14ac:dyDescent="0.25">
      <c r="A47" s="213"/>
      <c r="B47" s="62"/>
      <c r="C47" s="62" t="s">
        <v>69</v>
      </c>
      <c r="D47" s="54" t="s">
        <v>7</v>
      </c>
      <c r="E47" s="72">
        <v>1.5E-3</v>
      </c>
      <c r="F47" s="67">
        <f>E47*F45</f>
        <v>7.9500000000000001E-2</v>
      </c>
      <c r="G47" s="67"/>
      <c r="H47" s="65"/>
      <c r="I47" s="78"/>
      <c r="J47" s="67"/>
      <c r="K47" s="67"/>
      <c r="L47" s="67"/>
      <c r="M47" s="4"/>
    </row>
    <row r="48" spans="1:13" x14ac:dyDescent="0.25">
      <c r="A48" s="213"/>
      <c r="B48" s="62"/>
      <c r="C48" s="62" t="s">
        <v>22</v>
      </c>
      <c r="D48" s="54" t="s">
        <v>7</v>
      </c>
      <c r="E48" s="72">
        <v>4.2900000000000001E-2</v>
      </c>
      <c r="F48" s="67">
        <f>E48*F45</f>
        <v>2.2736999999999998</v>
      </c>
      <c r="G48" s="67"/>
      <c r="H48" s="67"/>
      <c r="I48" s="78"/>
      <c r="J48" s="67"/>
      <c r="K48" s="67"/>
      <c r="L48" s="67"/>
      <c r="M48" s="4"/>
    </row>
    <row r="49" spans="1:13" ht="40.5" x14ac:dyDescent="0.25">
      <c r="A49" s="204">
        <v>9</v>
      </c>
      <c r="B49" s="79" t="s">
        <v>75</v>
      </c>
      <c r="C49" s="80" t="s">
        <v>80</v>
      </c>
      <c r="D49" s="79" t="s">
        <v>68</v>
      </c>
      <c r="E49" s="72"/>
      <c r="F49" s="78">
        <v>53</v>
      </c>
      <c r="G49" s="67"/>
      <c r="H49" s="61"/>
      <c r="I49" s="76"/>
      <c r="J49" s="61"/>
      <c r="K49" s="61"/>
      <c r="L49" s="61"/>
      <c r="M49" s="60"/>
    </row>
    <row r="50" spans="1:13" x14ac:dyDescent="0.25">
      <c r="A50" s="213"/>
      <c r="B50" s="62"/>
      <c r="C50" s="62" t="s">
        <v>37</v>
      </c>
      <c r="D50" s="54" t="s">
        <v>11</v>
      </c>
      <c r="E50" s="72">
        <v>0.97299999999999998</v>
      </c>
      <c r="F50" s="4">
        <f>E50*F49</f>
        <v>51.568999999999996</v>
      </c>
      <c r="G50" s="63"/>
      <c r="H50" s="59"/>
      <c r="I50" s="57"/>
      <c r="J50" s="4"/>
      <c r="K50" s="64"/>
      <c r="L50" s="64"/>
      <c r="M50" s="4"/>
    </row>
    <row r="51" spans="1:13" x14ac:dyDescent="0.25">
      <c r="A51" s="213"/>
      <c r="B51" s="62"/>
      <c r="C51" s="62" t="s">
        <v>69</v>
      </c>
      <c r="D51" s="54" t="s">
        <v>7</v>
      </c>
      <c r="E51" s="72">
        <v>0.48299999999999998</v>
      </c>
      <c r="F51" s="4">
        <f>E51*F49</f>
        <v>25.599</v>
      </c>
      <c r="G51" s="4"/>
      <c r="H51" s="64"/>
      <c r="I51" s="57"/>
      <c r="J51" s="4"/>
      <c r="K51" s="4"/>
      <c r="L51" s="4"/>
      <c r="M51" s="4"/>
    </row>
    <row r="52" spans="1:13" x14ac:dyDescent="0.25">
      <c r="A52" s="213"/>
      <c r="B52" s="62"/>
      <c r="C52" s="62" t="s">
        <v>77</v>
      </c>
      <c r="D52" s="54" t="s">
        <v>68</v>
      </c>
      <c r="E52" s="72">
        <v>0.995</v>
      </c>
      <c r="F52" s="4">
        <f>E52*F49</f>
        <v>52.734999999999999</v>
      </c>
      <c r="G52" s="4"/>
      <c r="H52" s="4"/>
      <c r="I52" s="57"/>
      <c r="J52" s="4"/>
      <c r="K52" s="4"/>
      <c r="L52" s="4"/>
      <c r="M52" s="4"/>
    </row>
    <row r="53" spans="1:13" x14ac:dyDescent="0.25">
      <c r="A53" s="205"/>
      <c r="B53" s="62"/>
      <c r="C53" s="62" t="s">
        <v>22</v>
      </c>
      <c r="D53" s="54" t="s">
        <v>7</v>
      </c>
      <c r="E53" s="72">
        <v>0.22</v>
      </c>
      <c r="F53" s="4">
        <f>E53*F49</f>
        <v>11.66</v>
      </c>
      <c r="G53" s="4"/>
      <c r="H53" s="4"/>
      <c r="I53" s="57"/>
      <c r="J53" s="4"/>
      <c r="K53" s="4"/>
      <c r="L53" s="4"/>
      <c r="M53" s="4"/>
    </row>
    <row r="54" spans="1:13" ht="67.5" x14ac:dyDescent="0.25">
      <c r="A54" s="213">
        <v>10</v>
      </c>
      <c r="B54" s="79" t="s">
        <v>81</v>
      </c>
      <c r="C54" s="80" t="s">
        <v>82</v>
      </c>
      <c r="D54" s="43" t="s">
        <v>83</v>
      </c>
      <c r="E54" s="72"/>
      <c r="F54" s="57">
        <v>60</v>
      </c>
      <c r="G54" s="58"/>
      <c r="H54" s="59"/>
      <c r="I54" s="4"/>
      <c r="J54" s="60"/>
      <c r="K54" s="60"/>
      <c r="L54" s="60"/>
      <c r="M54" s="60"/>
    </row>
    <row r="55" spans="1:13" x14ac:dyDescent="0.25">
      <c r="A55" s="213"/>
      <c r="B55" s="62"/>
      <c r="C55" s="62" t="s">
        <v>37</v>
      </c>
      <c r="D55" s="54" t="s">
        <v>11</v>
      </c>
      <c r="E55" s="72">
        <v>3.37</v>
      </c>
      <c r="F55" s="4">
        <f>E55*F54</f>
        <v>202.20000000000002</v>
      </c>
      <c r="G55" s="4"/>
      <c r="H55" s="64"/>
      <c r="I55" s="57"/>
      <c r="J55" s="4"/>
      <c r="K55" s="4"/>
      <c r="L55" s="63"/>
      <c r="M55" s="4"/>
    </row>
    <row r="56" spans="1:13" x14ac:dyDescent="0.25">
      <c r="A56" s="62"/>
      <c r="B56" s="62"/>
      <c r="C56" s="82" t="s">
        <v>84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</row>
    <row r="57" spans="1:13" ht="54" x14ac:dyDescent="0.25">
      <c r="A57" s="213">
        <v>11</v>
      </c>
      <c r="B57" s="83" t="s">
        <v>85</v>
      </c>
      <c r="C57" s="84" t="s">
        <v>86</v>
      </c>
      <c r="D57" s="56" t="s">
        <v>54</v>
      </c>
      <c r="E57" s="72"/>
      <c r="F57" s="57">
        <v>60</v>
      </c>
      <c r="G57" s="58"/>
      <c r="H57" s="59"/>
      <c r="I57" s="4"/>
      <c r="J57" s="60"/>
      <c r="K57" s="60"/>
      <c r="L57" s="85"/>
      <c r="M57" s="60"/>
    </row>
    <row r="58" spans="1:13" x14ac:dyDescent="0.25">
      <c r="A58" s="213"/>
      <c r="B58" s="62"/>
      <c r="C58" s="62" t="s">
        <v>37</v>
      </c>
      <c r="D58" s="54" t="s">
        <v>11</v>
      </c>
      <c r="E58" s="72">
        <v>7.9500000000000005E-3</v>
      </c>
      <c r="F58" s="4">
        <f>E58*F57</f>
        <v>0.47700000000000004</v>
      </c>
      <c r="G58" s="63"/>
      <c r="H58" s="59"/>
      <c r="I58" s="57"/>
      <c r="J58" s="4"/>
      <c r="K58" s="64"/>
      <c r="L58" s="64"/>
      <c r="M58" s="4"/>
    </row>
    <row r="59" spans="1:13" x14ac:dyDescent="0.25">
      <c r="A59" s="213"/>
      <c r="B59" s="62"/>
      <c r="C59" s="62" t="s">
        <v>55</v>
      </c>
      <c r="D59" s="54" t="s">
        <v>12</v>
      </c>
      <c r="E59" s="72">
        <v>1.78E-2</v>
      </c>
      <c r="F59" s="4">
        <f>E59*F57</f>
        <v>1.0680000000000001</v>
      </c>
      <c r="G59" s="66"/>
      <c r="H59" s="59"/>
      <c r="I59" s="4"/>
      <c r="J59" s="64"/>
      <c r="K59" s="64"/>
      <c r="L59" s="4"/>
      <c r="M59" s="4"/>
    </row>
    <row r="60" spans="1:13" ht="40.5" x14ac:dyDescent="0.25">
      <c r="A60" s="214">
        <v>12</v>
      </c>
      <c r="B60" s="71" t="s">
        <v>87</v>
      </c>
      <c r="C60" s="84" t="s">
        <v>88</v>
      </c>
      <c r="D60" s="43" t="s">
        <v>54</v>
      </c>
      <c r="E60" s="72"/>
      <c r="F60" s="57">
        <v>3</v>
      </c>
      <c r="G60" s="58"/>
      <c r="H60" s="59"/>
      <c r="I60" s="4"/>
      <c r="J60" s="60"/>
      <c r="K60" s="60"/>
      <c r="L60" s="60"/>
      <c r="M60" s="60"/>
    </row>
    <row r="61" spans="1:13" x14ac:dyDescent="0.25">
      <c r="A61" s="214"/>
      <c r="B61" s="62"/>
      <c r="C61" s="62" t="s">
        <v>89</v>
      </c>
      <c r="D61" s="54" t="s">
        <v>11</v>
      </c>
      <c r="E61" s="72">
        <f>3.37*1.2</f>
        <v>4.0439999999999996</v>
      </c>
      <c r="F61" s="4">
        <f>E61*F60</f>
        <v>12.131999999999998</v>
      </c>
      <c r="G61" s="4"/>
      <c r="H61" s="64"/>
      <c r="I61" s="57"/>
      <c r="J61" s="4"/>
      <c r="K61" s="4"/>
      <c r="L61" s="63"/>
      <c r="M61" s="4"/>
    </row>
    <row r="62" spans="1:13" ht="54" x14ac:dyDescent="0.25">
      <c r="A62" s="213">
        <v>13</v>
      </c>
      <c r="B62" s="83" t="s">
        <v>64</v>
      </c>
      <c r="C62" s="86" t="s">
        <v>65</v>
      </c>
      <c r="D62" s="43" t="s">
        <v>54</v>
      </c>
      <c r="E62" s="72"/>
      <c r="F62" s="57">
        <v>4</v>
      </c>
      <c r="G62" s="4"/>
      <c r="H62" s="60"/>
      <c r="I62" s="57"/>
      <c r="J62" s="60"/>
      <c r="K62" s="60"/>
      <c r="L62" s="85"/>
      <c r="M62" s="60"/>
    </row>
    <row r="63" spans="1:13" ht="15.75" thickBot="1" x14ac:dyDescent="0.3">
      <c r="A63" s="213"/>
      <c r="B63" s="62"/>
      <c r="C63" s="62" t="s">
        <v>37</v>
      </c>
      <c r="D63" s="54" t="s">
        <v>11</v>
      </c>
      <c r="E63" s="72">
        <v>1.78E-2</v>
      </c>
      <c r="F63" s="70">
        <f>E63*F62</f>
        <v>7.1199999999999999E-2</v>
      </c>
      <c r="G63" s="63"/>
      <c r="H63" s="59"/>
      <c r="I63" s="57"/>
      <c r="J63" s="4"/>
      <c r="K63" s="64"/>
      <c r="L63" s="64"/>
      <c r="M63" s="4"/>
    </row>
    <row r="64" spans="1:13" ht="15.75" x14ac:dyDescent="0.25">
      <c r="A64" s="213"/>
      <c r="B64" s="62"/>
      <c r="C64" s="87" t="s">
        <v>16</v>
      </c>
      <c r="D64" s="81" t="s">
        <v>54</v>
      </c>
      <c r="E64" s="72">
        <v>1.1000000000000001</v>
      </c>
      <c r="F64" s="4">
        <f>E64*F62</f>
        <v>4.4000000000000004</v>
      </c>
      <c r="G64" s="4"/>
      <c r="H64" s="4"/>
      <c r="I64" s="57"/>
      <c r="J64" s="4"/>
      <c r="K64" s="4"/>
      <c r="L64" s="4"/>
      <c r="M64" s="4"/>
    </row>
    <row r="65" spans="1:13" ht="40.5" x14ac:dyDescent="0.25">
      <c r="A65" s="204">
        <v>14</v>
      </c>
      <c r="B65" s="79" t="s">
        <v>75</v>
      </c>
      <c r="C65" s="86" t="s">
        <v>76</v>
      </c>
      <c r="D65" s="87" t="s">
        <v>68</v>
      </c>
      <c r="E65" s="72"/>
      <c r="F65" s="4">
        <v>8.3000000000000007</v>
      </c>
      <c r="G65" s="4"/>
      <c r="H65" s="60"/>
      <c r="I65" s="88"/>
      <c r="J65" s="60"/>
      <c r="K65" s="61"/>
      <c r="L65" s="61"/>
      <c r="M65" s="60"/>
    </row>
    <row r="66" spans="1:13" x14ac:dyDescent="0.25">
      <c r="A66" s="213"/>
      <c r="B66" s="62"/>
      <c r="C66" s="62" t="s">
        <v>37</v>
      </c>
      <c r="D66" s="54" t="s">
        <v>11</v>
      </c>
      <c r="E66" s="72">
        <v>0.97299999999999998</v>
      </c>
      <c r="F66" s="4">
        <f>E66*F65</f>
        <v>8.0759000000000007</v>
      </c>
      <c r="G66" s="63"/>
      <c r="H66" s="59"/>
      <c r="I66" s="57"/>
      <c r="J66" s="4"/>
      <c r="K66" s="65"/>
      <c r="L66" s="65"/>
      <c r="M66" s="4"/>
    </row>
    <row r="67" spans="1:13" x14ac:dyDescent="0.25">
      <c r="A67" s="213"/>
      <c r="B67" s="62"/>
      <c r="C67" s="62" t="s">
        <v>69</v>
      </c>
      <c r="D67" s="54" t="s">
        <v>7</v>
      </c>
      <c r="E67" s="72">
        <v>0.48299999999999998</v>
      </c>
      <c r="F67" s="4">
        <f>E67*F65</f>
        <v>4.0089000000000006</v>
      </c>
      <c r="G67" s="4"/>
      <c r="H67" s="64"/>
      <c r="I67" s="57"/>
      <c r="J67" s="4"/>
      <c r="K67" s="67"/>
      <c r="L67" s="67"/>
      <c r="M67" s="4"/>
    </row>
    <row r="68" spans="1:13" x14ac:dyDescent="0.25">
      <c r="A68" s="213"/>
      <c r="B68" s="62"/>
      <c r="C68" s="62" t="s">
        <v>77</v>
      </c>
      <c r="D68" s="54" t="s">
        <v>68</v>
      </c>
      <c r="E68" s="72">
        <v>0.995</v>
      </c>
      <c r="F68" s="4">
        <f>E68*F65</f>
        <v>8.2585000000000015</v>
      </c>
      <c r="G68" s="4"/>
      <c r="H68" s="64"/>
      <c r="I68" s="57"/>
      <c r="J68" s="4"/>
      <c r="K68" s="67"/>
      <c r="L68" s="67"/>
      <c r="M68" s="4"/>
    </row>
    <row r="69" spans="1:13" x14ac:dyDescent="0.25">
      <c r="A69" s="205"/>
      <c r="B69" s="62"/>
      <c r="C69" s="62" t="s">
        <v>22</v>
      </c>
      <c r="D69" s="54" t="s">
        <v>7</v>
      </c>
      <c r="E69" s="72">
        <v>0.22</v>
      </c>
      <c r="F69" s="4">
        <f>E69*F65</f>
        <v>1.8260000000000001</v>
      </c>
      <c r="G69" s="4"/>
      <c r="H69" s="4"/>
      <c r="I69" s="57"/>
      <c r="J69" s="4"/>
      <c r="K69" s="67"/>
      <c r="L69" s="67"/>
      <c r="M69" s="4"/>
    </row>
    <row r="70" spans="1:13" ht="93.75" x14ac:dyDescent="0.25">
      <c r="A70" s="204">
        <v>15</v>
      </c>
      <c r="B70" s="83" t="s">
        <v>90</v>
      </c>
      <c r="C70" s="89" t="s">
        <v>91</v>
      </c>
      <c r="D70" s="54"/>
      <c r="E70" s="90"/>
      <c r="F70" s="6">
        <f>2.4+6.6+0.56</f>
        <v>9.56</v>
      </c>
      <c r="G70" s="90"/>
      <c r="H70" s="91"/>
      <c r="I70" s="90"/>
      <c r="J70" s="91"/>
      <c r="K70" s="92"/>
      <c r="L70" s="92"/>
      <c r="M70" s="91"/>
    </row>
    <row r="71" spans="1:13" x14ac:dyDescent="0.25">
      <c r="A71" s="213"/>
      <c r="B71" s="62"/>
      <c r="C71" s="62" t="s">
        <v>37</v>
      </c>
      <c r="D71" s="56" t="s">
        <v>11</v>
      </c>
      <c r="E71" s="93">
        <v>25.2</v>
      </c>
      <c r="F71" s="94">
        <f>E71*F70</f>
        <v>240.91200000000001</v>
      </c>
      <c r="G71" s="95"/>
      <c r="H71" s="96"/>
      <c r="I71" s="97"/>
      <c r="J71" s="94"/>
      <c r="K71" s="98"/>
      <c r="L71" s="99"/>
      <c r="M71" s="94"/>
    </row>
    <row r="72" spans="1:13" x14ac:dyDescent="0.25">
      <c r="A72" s="213"/>
      <c r="B72" s="62"/>
      <c r="C72" s="62" t="s">
        <v>69</v>
      </c>
      <c r="D72" s="56" t="s">
        <v>7</v>
      </c>
      <c r="E72" s="100">
        <v>0.23</v>
      </c>
      <c r="F72" s="101">
        <f>E72*F70</f>
        <v>2.1988000000000003</v>
      </c>
      <c r="G72" s="15"/>
      <c r="H72" s="96"/>
      <c r="I72" s="96"/>
      <c r="J72" s="102"/>
      <c r="K72" s="103"/>
      <c r="L72" s="98"/>
      <c r="M72" s="94"/>
    </row>
    <row r="73" spans="1:13" ht="15.75" x14ac:dyDescent="0.25">
      <c r="A73" s="213"/>
      <c r="B73" s="62"/>
      <c r="C73" s="62" t="s">
        <v>92</v>
      </c>
      <c r="D73" s="56" t="s">
        <v>54</v>
      </c>
      <c r="E73" s="93">
        <v>1.01</v>
      </c>
      <c r="F73" s="101">
        <f>E73*F70</f>
        <v>9.6555999999999997</v>
      </c>
      <c r="G73" s="101"/>
      <c r="H73" s="94"/>
      <c r="I73" s="96"/>
      <c r="J73" s="96"/>
      <c r="K73" s="65"/>
      <c r="L73" s="53"/>
      <c r="M73" s="2"/>
    </row>
    <row r="74" spans="1:13" x14ac:dyDescent="0.25">
      <c r="A74" s="213"/>
      <c r="B74" s="62"/>
      <c r="C74" s="62" t="s">
        <v>93</v>
      </c>
      <c r="D74" s="43" t="s">
        <v>13</v>
      </c>
      <c r="E74" s="100"/>
      <c r="F74" s="101">
        <v>0.01</v>
      </c>
      <c r="G74" s="101"/>
      <c r="H74" s="94"/>
      <c r="I74" s="96"/>
      <c r="J74" s="96"/>
      <c r="K74" s="67"/>
      <c r="L74" s="53"/>
      <c r="M74" s="2"/>
    </row>
    <row r="75" spans="1:13" x14ac:dyDescent="0.25">
      <c r="A75" s="213"/>
      <c r="B75" s="62"/>
      <c r="C75" s="62" t="s">
        <v>94</v>
      </c>
      <c r="D75" s="56" t="s">
        <v>13</v>
      </c>
      <c r="E75" s="100"/>
      <c r="F75" s="101">
        <v>0.1036</v>
      </c>
      <c r="G75" s="101"/>
      <c r="H75" s="94"/>
      <c r="I75" s="96"/>
      <c r="J75" s="96"/>
      <c r="K75" s="67"/>
      <c r="L75" s="53"/>
      <c r="M75" s="2"/>
    </row>
    <row r="76" spans="1:13" ht="15.75" x14ac:dyDescent="0.25">
      <c r="A76" s="213"/>
      <c r="B76" s="62"/>
      <c r="C76" s="62" t="s">
        <v>95</v>
      </c>
      <c r="D76" s="56" t="s">
        <v>54</v>
      </c>
      <c r="E76" s="93">
        <v>0.05</v>
      </c>
      <c r="F76" s="104">
        <f>E76*F70</f>
        <v>0.47800000000000004</v>
      </c>
      <c r="G76" s="15"/>
      <c r="H76" s="94"/>
      <c r="I76" s="96"/>
      <c r="J76" s="102"/>
      <c r="K76" s="105"/>
      <c r="L76" s="105"/>
      <c r="M76" s="94"/>
    </row>
    <row r="77" spans="1:13" x14ac:dyDescent="0.25">
      <c r="A77" s="213"/>
      <c r="B77" s="62"/>
      <c r="C77" s="62" t="s">
        <v>96</v>
      </c>
      <c r="D77" s="43" t="s">
        <v>97</v>
      </c>
      <c r="E77" s="100"/>
      <c r="F77" s="101">
        <v>2</v>
      </c>
      <c r="G77" s="106"/>
      <c r="H77" s="94"/>
      <c r="I77" s="96"/>
      <c r="J77" s="96"/>
      <c r="K77" s="107"/>
      <c r="L77" s="105"/>
      <c r="M77" s="94"/>
    </row>
    <row r="78" spans="1:13" x14ac:dyDescent="0.25">
      <c r="A78" s="205"/>
      <c r="B78" s="62"/>
      <c r="C78" s="62" t="s">
        <v>22</v>
      </c>
      <c r="D78" s="56" t="s">
        <v>7</v>
      </c>
      <c r="E78" s="100">
        <v>2.54</v>
      </c>
      <c r="F78" s="101">
        <f>E78*F70</f>
        <v>24.282400000000003</v>
      </c>
      <c r="G78" s="101"/>
      <c r="H78" s="94"/>
      <c r="I78" s="96"/>
      <c r="J78" s="96"/>
      <c r="K78" s="107"/>
      <c r="L78" s="105"/>
      <c r="M78" s="94"/>
    </row>
    <row r="79" spans="1:13" ht="15.75" x14ac:dyDescent="0.25">
      <c r="A79" s="204">
        <v>16</v>
      </c>
      <c r="B79" s="83" t="s">
        <v>98</v>
      </c>
      <c r="C79" s="62" t="s">
        <v>99</v>
      </c>
      <c r="D79" s="56" t="s">
        <v>83</v>
      </c>
      <c r="E79" s="100"/>
      <c r="F79" s="100">
        <v>30</v>
      </c>
      <c r="G79" s="100"/>
      <c r="H79" s="16"/>
      <c r="I79" s="108"/>
      <c r="J79" s="16"/>
      <c r="K79" s="109"/>
      <c r="L79" s="110"/>
      <c r="M79" s="16"/>
    </row>
    <row r="80" spans="1:13" x14ac:dyDescent="0.25">
      <c r="A80" s="213"/>
      <c r="B80" s="62"/>
      <c r="C80" s="62" t="s">
        <v>100</v>
      </c>
      <c r="D80" s="43" t="s">
        <v>11</v>
      </c>
      <c r="E80" s="111">
        <v>0.56399999999999995</v>
      </c>
      <c r="F80" s="4">
        <f>E80*F79</f>
        <v>16.919999999999998</v>
      </c>
      <c r="G80" s="4"/>
      <c r="H80" s="64"/>
      <c r="I80" s="57"/>
      <c r="J80" s="4"/>
      <c r="K80" s="65"/>
      <c r="L80" s="65"/>
      <c r="M80" s="4"/>
    </row>
    <row r="81" spans="1:13" x14ac:dyDescent="0.25">
      <c r="A81" s="213"/>
      <c r="B81" s="87"/>
      <c r="C81" s="87" t="s">
        <v>21</v>
      </c>
      <c r="D81" s="43" t="s">
        <v>7</v>
      </c>
      <c r="E81" s="100">
        <v>4.0899999999999999E-2</v>
      </c>
      <c r="F81" s="112">
        <f>E81*F79</f>
        <v>1.2269999999999999</v>
      </c>
      <c r="G81" s="100"/>
      <c r="H81" s="100"/>
      <c r="I81" s="8"/>
      <c r="J81" s="100"/>
      <c r="K81" s="113"/>
      <c r="L81" s="19"/>
      <c r="M81" s="5"/>
    </row>
    <row r="82" spans="1:13" x14ac:dyDescent="0.25">
      <c r="A82" s="213"/>
      <c r="B82" s="62"/>
      <c r="C82" s="62" t="s">
        <v>23</v>
      </c>
      <c r="D82" s="56" t="s">
        <v>13</v>
      </c>
      <c r="E82" s="100">
        <v>4.4999999999999997E-3</v>
      </c>
      <c r="F82" s="100">
        <f>E82*F79</f>
        <v>0.13499999999999998</v>
      </c>
      <c r="G82" s="100"/>
      <c r="H82" s="5"/>
      <c r="I82" s="100"/>
      <c r="J82" s="100"/>
      <c r="K82" s="113"/>
      <c r="L82" s="113"/>
      <c r="M82" s="5"/>
    </row>
    <row r="83" spans="1:13" ht="15.75" x14ac:dyDescent="0.25">
      <c r="A83" s="213"/>
      <c r="B83" s="62"/>
      <c r="C83" s="62" t="s">
        <v>101</v>
      </c>
      <c r="D83" s="56" t="s">
        <v>54</v>
      </c>
      <c r="E83" s="100">
        <v>7.4999999999999997E-3</v>
      </c>
      <c r="F83" s="100">
        <f>E83*F79</f>
        <v>0.22499999999999998</v>
      </c>
      <c r="G83" s="100"/>
      <c r="H83" s="5"/>
      <c r="I83" s="100"/>
      <c r="J83" s="100"/>
      <c r="K83" s="113"/>
      <c r="L83" s="113"/>
      <c r="M83" s="5"/>
    </row>
    <row r="84" spans="1:13" x14ac:dyDescent="0.25">
      <c r="A84" s="205"/>
      <c r="B84" s="62"/>
      <c r="C84" s="62" t="s">
        <v>22</v>
      </c>
      <c r="D84" s="56" t="s">
        <v>7</v>
      </c>
      <c r="E84" s="114">
        <v>0.26500000000000001</v>
      </c>
      <c r="F84" s="5">
        <f>E84*F79</f>
        <v>7.95</v>
      </c>
      <c r="G84" s="115"/>
      <c r="H84" s="5"/>
      <c r="I84" s="116"/>
      <c r="J84" s="18"/>
      <c r="K84" s="117"/>
      <c r="L84" s="117"/>
      <c r="M84" s="13"/>
    </row>
    <row r="85" spans="1:13" ht="15.75" x14ac:dyDescent="0.25">
      <c r="A85" s="216">
        <v>17</v>
      </c>
      <c r="B85" s="54" t="s">
        <v>102</v>
      </c>
      <c r="C85" s="62" t="s">
        <v>103</v>
      </c>
      <c r="D85" s="62" t="s">
        <v>54</v>
      </c>
      <c r="E85" s="118"/>
      <c r="F85" s="57">
        <v>35</v>
      </c>
      <c r="G85" s="58"/>
      <c r="H85" s="59"/>
      <c r="I85" s="4"/>
      <c r="J85" s="60"/>
      <c r="K85" s="61"/>
      <c r="L85" s="61"/>
      <c r="M85" s="60"/>
    </row>
    <row r="86" spans="1:13" x14ac:dyDescent="0.25">
      <c r="A86" s="217"/>
      <c r="B86" s="62"/>
      <c r="C86" s="62" t="s">
        <v>104</v>
      </c>
      <c r="D86" s="62" t="s">
        <v>11</v>
      </c>
      <c r="E86" s="111">
        <v>1.21</v>
      </c>
      <c r="F86" s="4">
        <f>E86*F85</f>
        <v>42.35</v>
      </c>
      <c r="G86" s="63"/>
      <c r="H86" s="59"/>
      <c r="I86" s="57"/>
      <c r="J86" s="4"/>
      <c r="K86" s="65"/>
      <c r="L86" s="65"/>
      <c r="M86" s="4"/>
    </row>
    <row r="87" spans="1:13" ht="54" x14ac:dyDescent="0.25">
      <c r="A87" s="204">
        <v>18</v>
      </c>
      <c r="B87" s="83" t="s">
        <v>105</v>
      </c>
      <c r="C87" s="119" t="s">
        <v>106</v>
      </c>
      <c r="D87" s="56" t="s">
        <v>54</v>
      </c>
      <c r="E87" s="118"/>
      <c r="F87" s="57">
        <v>28</v>
      </c>
      <c r="G87" s="4"/>
      <c r="H87" s="64"/>
      <c r="I87" s="57"/>
      <c r="J87" s="60"/>
      <c r="K87" s="67"/>
      <c r="L87" s="61"/>
      <c r="M87" s="60"/>
    </row>
    <row r="88" spans="1:13" x14ac:dyDescent="0.25">
      <c r="A88" s="213"/>
      <c r="B88" s="54"/>
      <c r="C88" s="62" t="s">
        <v>107</v>
      </c>
      <c r="D88" s="54" t="s">
        <v>11</v>
      </c>
      <c r="E88" s="72">
        <v>1.32E-2</v>
      </c>
      <c r="F88" s="4">
        <f>E88*F87</f>
        <v>0.36959999999999998</v>
      </c>
      <c r="G88" s="63"/>
      <c r="H88" s="59"/>
      <c r="I88" s="57"/>
      <c r="J88" s="4"/>
      <c r="K88" s="65"/>
      <c r="L88" s="65"/>
      <c r="M88" s="4"/>
    </row>
    <row r="89" spans="1:13" ht="15.75" x14ac:dyDescent="0.25">
      <c r="A89" s="213"/>
      <c r="B89" s="54"/>
      <c r="C89" s="62" t="s">
        <v>108</v>
      </c>
      <c r="D89" s="54" t="s">
        <v>12</v>
      </c>
      <c r="E89" s="72">
        <v>2.9499999999999998E-2</v>
      </c>
      <c r="F89" s="4">
        <f>E89*F87</f>
        <v>0.82599999999999996</v>
      </c>
      <c r="G89" s="66"/>
      <c r="H89" s="59"/>
      <c r="I89" s="4"/>
      <c r="J89" s="64"/>
      <c r="K89" s="65"/>
      <c r="L89" s="67"/>
      <c r="M89" s="4"/>
    </row>
    <row r="90" spans="1:13" x14ac:dyDescent="0.25">
      <c r="A90" s="213"/>
      <c r="B90" s="54"/>
      <c r="C90" s="62" t="s">
        <v>21</v>
      </c>
      <c r="D90" s="54" t="s">
        <v>7</v>
      </c>
      <c r="E90" s="72">
        <v>2.0999999999999999E-3</v>
      </c>
      <c r="F90" s="4">
        <f>E90*F87</f>
        <v>5.8799999999999998E-2</v>
      </c>
      <c r="G90" s="66"/>
      <c r="H90" s="59"/>
      <c r="I90" s="4"/>
      <c r="J90" s="64"/>
      <c r="K90" s="65"/>
      <c r="L90" s="67"/>
      <c r="M90" s="4"/>
    </row>
    <row r="91" spans="1:13" ht="15.75" x14ac:dyDescent="0.25">
      <c r="A91" s="213"/>
      <c r="B91" s="54" t="s">
        <v>56</v>
      </c>
      <c r="C91" s="120" t="s">
        <v>57</v>
      </c>
      <c r="D91" s="56" t="s">
        <v>54</v>
      </c>
      <c r="E91" s="72"/>
      <c r="F91" s="68">
        <f>F87</f>
        <v>28</v>
      </c>
      <c r="G91" s="69"/>
      <c r="H91" s="69"/>
      <c r="I91" s="69"/>
      <c r="J91" s="60"/>
      <c r="K91" s="61"/>
      <c r="L91" s="61"/>
      <c r="M91" s="60"/>
    </row>
    <row r="92" spans="1:13" x14ac:dyDescent="0.25">
      <c r="A92" s="213"/>
      <c r="B92" s="54"/>
      <c r="C92" s="62" t="s">
        <v>37</v>
      </c>
      <c r="D92" s="54" t="s">
        <v>11</v>
      </c>
      <c r="E92" s="72">
        <v>3.2300000000000002E-3</v>
      </c>
      <c r="F92" s="70">
        <f>E92*F91</f>
        <v>9.0440000000000006E-2</v>
      </c>
      <c r="G92" s="4"/>
      <c r="H92" s="64"/>
      <c r="I92" s="57"/>
      <c r="J92" s="4"/>
      <c r="K92" s="65"/>
      <c r="L92" s="65"/>
      <c r="M92" s="4"/>
    </row>
    <row r="93" spans="1:13" x14ac:dyDescent="0.25">
      <c r="A93" s="213"/>
      <c r="B93" s="54"/>
      <c r="C93" s="120" t="s">
        <v>58</v>
      </c>
      <c r="D93" s="54" t="s">
        <v>12</v>
      </c>
      <c r="E93" s="72">
        <v>3.6200000000000004E-3</v>
      </c>
      <c r="F93" s="70">
        <f>E93*F91</f>
        <v>0.10136000000000001</v>
      </c>
      <c r="G93" s="4"/>
      <c r="H93" s="64"/>
      <c r="I93" s="64"/>
      <c r="J93" s="64"/>
      <c r="K93" s="64"/>
      <c r="L93" s="4"/>
      <c r="M93" s="4"/>
    </row>
    <row r="94" spans="1:13" x14ac:dyDescent="0.25">
      <c r="A94" s="213"/>
      <c r="B94" s="62"/>
      <c r="C94" s="62" t="s">
        <v>21</v>
      </c>
      <c r="D94" s="54" t="s">
        <v>7</v>
      </c>
      <c r="E94" s="72">
        <v>1.7999999999999998E-4</v>
      </c>
      <c r="F94" s="70">
        <f>E94*F91</f>
        <v>5.0399999999999993E-3</v>
      </c>
      <c r="G94" s="69"/>
      <c r="H94" s="69"/>
      <c r="I94" s="68"/>
      <c r="J94" s="64"/>
      <c r="K94" s="64"/>
      <c r="L94" s="4"/>
      <c r="M94" s="4"/>
    </row>
    <row r="95" spans="1:13" x14ac:dyDescent="0.25">
      <c r="A95" s="205"/>
      <c r="B95" s="54" t="s">
        <v>59</v>
      </c>
      <c r="C95" s="120" t="s">
        <v>60</v>
      </c>
      <c r="D95" s="54" t="s">
        <v>13</v>
      </c>
      <c r="E95" s="72"/>
      <c r="F95" s="68">
        <f>F87*1.95</f>
        <v>54.6</v>
      </c>
      <c r="G95" s="69"/>
      <c r="H95" s="69"/>
      <c r="I95" s="68"/>
      <c r="J95" s="69"/>
      <c r="K95" s="5"/>
      <c r="L95" s="60"/>
      <c r="M95" s="60"/>
    </row>
    <row r="96" spans="1:13" ht="108" x14ac:dyDescent="0.25">
      <c r="A96" s="204">
        <v>19</v>
      </c>
      <c r="B96" s="121"/>
      <c r="C96" s="122" t="s">
        <v>109</v>
      </c>
      <c r="D96" s="121"/>
      <c r="E96" s="123"/>
      <c r="F96" s="123"/>
      <c r="G96" s="123"/>
      <c r="H96" s="123"/>
      <c r="I96" s="123"/>
      <c r="J96" s="123"/>
      <c r="K96" s="123"/>
      <c r="L96" s="123"/>
      <c r="M96" s="123"/>
    </row>
    <row r="97" spans="1:13" ht="40.5" x14ac:dyDescent="0.25">
      <c r="A97" s="213"/>
      <c r="B97" s="83" t="s">
        <v>85</v>
      </c>
      <c r="C97" s="89" t="s">
        <v>110</v>
      </c>
      <c r="D97" s="54" t="s">
        <v>54</v>
      </c>
      <c r="E97" s="118"/>
      <c r="F97" s="57">
        <v>68</v>
      </c>
      <c r="G97" s="58"/>
      <c r="H97" s="59"/>
      <c r="I97" s="4"/>
      <c r="J97" s="60"/>
      <c r="K97" s="61"/>
      <c r="L97" s="61"/>
      <c r="M97" s="60"/>
    </row>
    <row r="98" spans="1:13" x14ac:dyDescent="0.25">
      <c r="A98" s="213"/>
      <c r="B98" s="54"/>
      <c r="C98" s="62" t="s">
        <v>107</v>
      </c>
      <c r="D98" s="54" t="s">
        <v>11</v>
      </c>
      <c r="E98" s="111">
        <v>7.9500000000000005E-3</v>
      </c>
      <c r="F98" s="4">
        <f>E98*F97</f>
        <v>0.54060000000000008</v>
      </c>
      <c r="G98" s="63"/>
      <c r="H98" s="59"/>
      <c r="I98" s="57"/>
      <c r="J98" s="4"/>
      <c r="K98" s="65"/>
      <c r="L98" s="65"/>
      <c r="M98" s="4"/>
    </row>
    <row r="99" spans="1:13" ht="15.75" x14ac:dyDescent="0.25">
      <c r="A99" s="213"/>
      <c r="B99" s="54"/>
      <c r="C99" s="62" t="s">
        <v>108</v>
      </c>
      <c r="D99" s="54" t="s">
        <v>12</v>
      </c>
      <c r="E99" s="118">
        <v>1.78E-2</v>
      </c>
      <c r="F99" s="4">
        <f>E99*F97</f>
        <v>1.2103999999999999</v>
      </c>
      <c r="G99" s="66"/>
      <c r="H99" s="59"/>
      <c r="I99" s="4"/>
      <c r="J99" s="64"/>
      <c r="K99" s="65"/>
      <c r="L99" s="67"/>
      <c r="M99" s="4"/>
    </row>
    <row r="100" spans="1:13" ht="40.5" x14ac:dyDescent="0.25">
      <c r="A100" s="213"/>
      <c r="B100" s="124" t="s">
        <v>111</v>
      </c>
      <c r="C100" s="89" t="s">
        <v>88</v>
      </c>
      <c r="D100" s="56" t="s">
        <v>54</v>
      </c>
      <c r="E100" s="118"/>
      <c r="F100" s="57">
        <v>4</v>
      </c>
      <c r="G100" s="58"/>
      <c r="H100" s="59"/>
      <c r="I100" s="4"/>
      <c r="J100" s="60"/>
      <c r="K100" s="61"/>
      <c r="L100" s="61"/>
      <c r="M100" s="60"/>
    </row>
    <row r="101" spans="1:13" x14ac:dyDescent="0.25">
      <c r="A101" s="205"/>
      <c r="B101" s="87"/>
      <c r="C101" s="87" t="s">
        <v>89</v>
      </c>
      <c r="D101" s="125" t="s">
        <v>11</v>
      </c>
      <c r="E101" s="111">
        <f>3.37*1.2</f>
        <v>4.0439999999999996</v>
      </c>
      <c r="F101" s="4">
        <f>E101*F100</f>
        <v>16.175999999999998</v>
      </c>
      <c r="G101" s="4"/>
      <c r="H101" s="64"/>
      <c r="I101" s="57"/>
      <c r="J101" s="4"/>
      <c r="K101" s="67"/>
      <c r="L101" s="73"/>
      <c r="M101" s="4"/>
    </row>
    <row r="102" spans="1:13" ht="94.5" x14ac:dyDescent="0.25">
      <c r="A102" s="43">
        <v>20</v>
      </c>
      <c r="B102" s="125"/>
      <c r="C102" s="126" t="s">
        <v>112</v>
      </c>
      <c r="D102" s="125"/>
      <c r="E102" s="72"/>
      <c r="F102" s="4"/>
      <c r="G102" s="4"/>
      <c r="H102" s="64"/>
      <c r="I102" s="57"/>
      <c r="J102" s="4"/>
      <c r="K102" s="67"/>
      <c r="L102" s="67"/>
      <c r="M102" s="4"/>
    </row>
    <row r="103" spans="1:13" ht="40.5" x14ac:dyDescent="0.25">
      <c r="A103" s="204">
        <v>20.100000000000001</v>
      </c>
      <c r="B103" s="83" t="s">
        <v>81</v>
      </c>
      <c r="C103" s="127" t="s">
        <v>88</v>
      </c>
      <c r="D103" s="56" t="s">
        <v>54</v>
      </c>
      <c r="E103" s="72"/>
      <c r="F103" s="57">
        <v>30</v>
      </c>
      <c r="G103" s="58"/>
      <c r="H103" s="59"/>
      <c r="I103" s="4"/>
      <c r="J103" s="60"/>
      <c r="K103" s="61"/>
      <c r="L103" s="61"/>
      <c r="M103" s="60"/>
    </row>
    <row r="104" spans="1:13" x14ac:dyDescent="0.25">
      <c r="A104" s="205"/>
      <c r="B104" s="54"/>
      <c r="C104" s="62" t="s">
        <v>89</v>
      </c>
      <c r="D104" s="54" t="s">
        <v>11</v>
      </c>
      <c r="E104" s="72">
        <f>3.37*1.2</f>
        <v>4.0439999999999996</v>
      </c>
      <c r="F104" s="4">
        <f>E104*F103</f>
        <v>121.32</v>
      </c>
      <c r="G104" s="4"/>
      <c r="H104" s="64"/>
      <c r="I104" s="57"/>
      <c r="J104" s="4"/>
      <c r="K104" s="67"/>
      <c r="L104" s="73"/>
      <c r="M104" s="4"/>
    </row>
    <row r="105" spans="1:13" ht="54" x14ac:dyDescent="0.25">
      <c r="A105" s="204">
        <v>20.2</v>
      </c>
      <c r="B105" s="83" t="s">
        <v>64</v>
      </c>
      <c r="C105" s="89" t="s">
        <v>65</v>
      </c>
      <c r="D105" s="56" t="s">
        <v>54</v>
      </c>
      <c r="E105" s="72"/>
      <c r="F105" s="57">
        <v>3</v>
      </c>
      <c r="G105" s="4"/>
      <c r="H105" s="60"/>
      <c r="I105" s="57"/>
      <c r="J105" s="60"/>
      <c r="K105" s="61"/>
      <c r="L105" s="61"/>
      <c r="M105" s="16"/>
    </row>
    <row r="106" spans="1:13" x14ac:dyDescent="0.25">
      <c r="A106" s="213"/>
      <c r="B106" s="62"/>
      <c r="C106" s="62" t="s">
        <v>37</v>
      </c>
      <c r="D106" s="54" t="s">
        <v>11</v>
      </c>
      <c r="E106" s="72">
        <v>1.78E-2</v>
      </c>
      <c r="F106" s="70">
        <f>E106*F105</f>
        <v>5.3400000000000003E-2</v>
      </c>
      <c r="G106" s="63"/>
      <c r="H106" s="59"/>
      <c r="I106" s="57"/>
      <c r="J106" s="4"/>
      <c r="K106" s="65"/>
      <c r="L106" s="65"/>
      <c r="M106" s="4"/>
    </row>
    <row r="107" spans="1:13" ht="15.75" x14ac:dyDescent="0.25">
      <c r="A107" s="205"/>
      <c r="B107" s="62"/>
      <c r="C107" s="87" t="s">
        <v>16</v>
      </c>
      <c r="D107" s="43" t="s">
        <v>54</v>
      </c>
      <c r="E107" s="72">
        <v>1.1000000000000001</v>
      </c>
      <c r="F107" s="4">
        <f>E107*F105</f>
        <v>3.3000000000000003</v>
      </c>
      <c r="G107" s="4"/>
      <c r="H107" s="4"/>
      <c r="I107" s="57"/>
      <c r="J107" s="4"/>
      <c r="K107" s="67"/>
      <c r="L107" s="67"/>
      <c r="M107" s="4"/>
    </row>
    <row r="108" spans="1:13" ht="40.5" x14ac:dyDescent="0.25">
      <c r="A108" s="204">
        <v>20.3</v>
      </c>
      <c r="B108" s="83" t="s">
        <v>75</v>
      </c>
      <c r="C108" s="89" t="s">
        <v>76</v>
      </c>
      <c r="D108" s="62" t="s">
        <v>68</v>
      </c>
      <c r="E108" s="72"/>
      <c r="F108" s="4">
        <v>40</v>
      </c>
      <c r="G108" s="4"/>
      <c r="H108" s="60"/>
      <c r="I108" s="88"/>
      <c r="J108" s="60"/>
      <c r="K108" s="61"/>
      <c r="L108" s="61"/>
      <c r="M108" s="16"/>
    </row>
    <row r="109" spans="1:13" x14ac:dyDescent="0.25">
      <c r="A109" s="213"/>
      <c r="B109" s="62"/>
      <c r="C109" s="62" t="s">
        <v>37</v>
      </c>
      <c r="D109" s="54" t="s">
        <v>11</v>
      </c>
      <c r="E109" s="72">
        <v>0.97299999999999998</v>
      </c>
      <c r="F109" s="4">
        <f>E109*F108</f>
        <v>38.92</v>
      </c>
      <c r="G109" s="63"/>
      <c r="H109" s="59"/>
      <c r="I109" s="57"/>
      <c r="J109" s="4"/>
      <c r="K109" s="65"/>
      <c r="L109" s="65"/>
      <c r="M109" s="4"/>
    </row>
    <row r="110" spans="1:13" x14ac:dyDescent="0.25">
      <c r="A110" s="213"/>
      <c r="B110" s="62"/>
      <c r="C110" s="62" t="s">
        <v>69</v>
      </c>
      <c r="D110" s="54" t="s">
        <v>7</v>
      </c>
      <c r="E110" s="72">
        <v>0.48299999999999998</v>
      </c>
      <c r="F110" s="4">
        <f>E110*F108</f>
        <v>19.32</v>
      </c>
      <c r="G110" s="4"/>
      <c r="H110" s="64"/>
      <c r="I110" s="57"/>
      <c r="J110" s="4"/>
      <c r="K110" s="67"/>
      <c r="L110" s="67"/>
      <c r="M110" s="4"/>
    </row>
    <row r="111" spans="1:13" x14ac:dyDescent="0.25">
      <c r="A111" s="213"/>
      <c r="B111" s="62"/>
      <c r="C111" s="62" t="s">
        <v>77</v>
      </c>
      <c r="D111" s="54" t="s">
        <v>68</v>
      </c>
      <c r="E111" s="72">
        <v>0.995</v>
      </c>
      <c r="F111" s="4">
        <f>E111*F108</f>
        <v>39.799999999999997</v>
      </c>
      <c r="G111" s="4"/>
      <c r="H111" s="4"/>
      <c r="I111" s="57"/>
      <c r="J111" s="4"/>
      <c r="K111" s="67"/>
      <c r="L111" s="67"/>
      <c r="M111" s="4"/>
    </row>
    <row r="112" spans="1:13" x14ac:dyDescent="0.25">
      <c r="A112" s="205"/>
      <c r="B112" s="62"/>
      <c r="C112" s="62" t="s">
        <v>22</v>
      </c>
      <c r="D112" s="54" t="s">
        <v>7</v>
      </c>
      <c r="E112" s="72">
        <v>0.22</v>
      </c>
      <c r="F112" s="4">
        <f>E112*F108</f>
        <v>8.8000000000000007</v>
      </c>
      <c r="G112" s="4"/>
      <c r="H112" s="4"/>
      <c r="I112" s="57"/>
      <c r="J112" s="4"/>
      <c r="K112" s="67"/>
      <c r="L112" s="67"/>
      <c r="M112" s="4"/>
    </row>
    <row r="113" spans="1:13" ht="15.75" x14ac:dyDescent="0.25">
      <c r="A113" s="204">
        <v>20.399999999999999</v>
      </c>
      <c r="B113" s="83" t="s">
        <v>98</v>
      </c>
      <c r="C113" s="62" t="s">
        <v>99</v>
      </c>
      <c r="D113" s="56" t="s">
        <v>83</v>
      </c>
      <c r="E113" s="100"/>
      <c r="F113" s="100">
        <v>250</v>
      </c>
      <c r="G113" s="100"/>
      <c r="H113" s="16"/>
      <c r="I113" s="108"/>
      <c r="J113" s="16"/>
      <c r="K113" s="109"/>
      <c r="L113" s="110"/>
      <c r="M113" s="16"/>
    </row>
    <row r="114" spans="1:13" x14ac:dyDescent="0.25">
      <c r="A114" s="213"/>
      <c r="B114" s="62"/>
      <c r="C114" s="62" t="s">
        <v>100</v>
      </c>
      <c r="D114" s="43" t="s">
        <v>11</v>
      </c>
      <c r="E114" s="111">
        <v>0.56399999999999995</v>
      </c>
      <c r="F114" s="4">
        <f>E114*F113</f>
        <v>141</v>
      </c>
      <c r="G114" s="4"/>
      <c r="H114" s="64"/>
      <c r="I114" s="57"/>
      <c r="J114" s="4"/>
      <c r="K114" s="65"/>
      <c r="L114" s="65"/>
      <c r="M114" s="4"/>
    </row>
    <row r="115" spans="1:13" x14ac:dyDescent="0.25">
      <c r="A115" s="213"/>
      <c r="B115" s="87"/>
      <c r="C115" s="87" t="s">
        <v>21</v>
      </c>
      <c r="D115" s="43" t="s">
        <v>7</v>
      </c>
      <c r="E115" s="100">
        <v>4.0899999999999999E-2</v>
      </c>
      <c r="F115" s="112">
        <f>E115*F113</f>
        <v>10.225</v>
      </c>
      <c r="G115" s="100"/>
      <c r="H115" s="100"/>
      <c r="I115" s="8"/>
      <c r="J115" s="100"/>
      <c r="K115" s="100"/>
      <c r="L115" s="5"/>
      <c r="M115" s="5"/>
    </row>
    <row r="116" spans="1:13" x14ac:dyDescent="0.25">
      <c r="A116" s="213"/>
      <c r="B116" s="62"/>
      <c r="C116" s="62" t="s">
        <v>23</v>
      </c>
      <c r="D116" s="56" t="s">
        <v>13</v>
      </c>
      <c r="E116" s="100">
        <v>4.4999999999999997E-3</v>
      </c>
      <c r="F116" s="100">
        <f>E116*F113</f>
        <v>1.125</v>
      </c>
      <c r="G116" s="100"/>
      <c r="H116" s="5"/>
      <c r="I116" s="100"/>
      <c r="J116" s="100"/>
      <c r="K116" s="100"/>
      <c r="L116" s="100"/>
      <c r="M116" s="5"/>
    </row>
    <row r="117" spans="1:13" ht="15.75" x14ac:dyDescent="0.25">
      <c r="A117" s="213"/>
      <c r="B117" s="62"/>
      <c r="C117" s="62" t="s">
        <v>101</v>
      </c>
      <c r="D117" s="56" t="s">
        <v>54</v>
      </c>
      <c r="E117" s="100">
        <v>7.4999999999999997E-3</v>
      </c>
      <c r="F117" s="100">
        <f>E117*F113</f>
        <v>1.875</v>
      </c>
      <c r="G117" s="100"/>
      <c r="H117" s="5"/>
      <c r="I117" s="100"/>
      <c r="J117" s="100"/>
      <c r="K117" s="100"/>
      <c r="L117" s="100"/>
      <c r="M117" s="5"/>
    </row>
    <row r="118" spans="1:13" x14ac:dyDescent="0.25">
      <c r="A118" s="205"/>
      <c r="B118" s="62"/>
      <c r="C118" s="62" t="s">
        <v>22</v>
      </c>
      <c r="D118" s="56" t="s">
        <v>7</v>
      </c>
      <c r="E118" s="114">
        <v>0.26500000000000001</v>
      </c>
      <c r="F118" s="5">
        <f>E118*F113</f>
        <v>66.25</v>
      </c>
      <c r="G118" s="115"/>
      <c r="H118" s="5"/>
      <c r="I118" s="116"/>
      <c r="J118" s="18"/>
      <c r="K118" s="116"/>
      <c r="L118" s="116"/>
      <c r="M118" s="13"/>
    </row>
    <row r="119" spans="1:13" ht="15.75" x14ac:dyDescent="0.25">
      <c r="A119" s="204">
        <v>20.5</v>
      </c>
      <c r="B119" s="54" t="s">
        <v>102</v>
      </c>
      <c r="C119" s="62" t="s">
        <v>103</v>
      </c>
      <c r="D119" s="54" t="s">
        <v>54</v>
      </c>
      <c r="E119" s="118"/>
      <c r="F119" s="57">
        <v>30</v>
      </c>
      <c r="G119" s="58"/>
      <c r="H119" s="59"/>
      <c r="I119" s="4"/>
      <c r="J119" s="60"/>
      <c r="K119" s="60"/>
      <c r="L119" s="60"/>
      <c r="M119" s="60"/>
    </row>
    <row r="120" spans="1:13" x14ac:dyDescent="0.25">
      <c r="A120" s="205"/>
      <c r="B120" s="62"/>
      <c r="C120" s="62" t="s">
        <v>104</v>
      </c>
      <c r="D120" s="62" t="s">
        <v>11</v>
      </c>
      <c r="E120" s="111">
        <v>1.21</v>
      </c>
      <c r="F120" s="4">
        <f>E120*F119</f>
        <v>36.299999999999997</v>
      </c>
      <c r="G120" s="63"/>
      <c r="H120" s="59"/>
      <c r="I120" s="57"/>
      <c r="J120" s="4"/>
      <c r="K120" s="64"/>
      <c r="L120" s="64"/>
      <c r="M120" s="4"/>
    </row>
    <row r="121" spans="1:13" ht="15.75" x14ac:dyDescent="0.25">
      <c r="A121" s="204">
        <v>21</v>
      </c>
      <c r="B121" s="54" t="s">
        <v>113</v>
      </c>
      <c r="C121" s="62" t="s">
        <v>114</v>
      </c>
      <c r="D121" s="54" t="s">
        <v>54</v>
      </c>
      <c r="E121" s="72"/>
      <c r="F121" s="4">
        <v>1.54</v>
      </c>
      <c r="G121" s="4"/>
      <c r="H121" s="60"/>
      <c r="I121" s="88"/>
      <c r="J121" s="60"/>
      <c r="K121" s="61"/>
      <c r="L121" s="61"/>
      <c r="M121" s="60"/>
    </row>
    <row r="122" spans="1:13" x14ac:dyDescent="0.25">
      <c r="A122" s="213"/>
      <c r="B122" s="62"/>
      <c r="C122" s="62" t="s">
        <v>104</v>
      </c>
      <c r="D122" s="62" t="s">
        <v>11</v>
      </c>
      <c r="E122" s="93">
        <v>2.23</v>
      </c>
      <c r="F122" s="94">
        <f>E122*F121</f>
        <v>3.4342000000000001</v>
      </c>
      <c r="G122" s="95"/>
      <c r="H122" s="96"/>
      <c r="I122" s="97"/>
      <c r="J122" s="94"/>
      <c r="K122" s="98"/>
      <c r="L122" s="99"/>
      <c r="M122" s="94"/>
    </row>
    <row r="123" spans="1:13" x14ac:dyDescent="0.25">
      <c r="A123" s="213"/>
      <c r="B123" s="62"/>
      <c r="C123" s="87" t="s">
        <v>115</v>
      </c>
      <c r="D123" s="87" t="s">
        <v>12</v>
      </c>
      <c r="E123" s="100">
        <v>0.59399999999999997</v>
      </c>
      <c r="F123" s="94">
        <f>E123*F121</f>
        <v>0.91476000000000002</v>
      </c>
      <c r="G123" s="95"/>
      <c r="H123" s="96"/>
      <c r="I123" s="97"/>
      <c r="J123" s="94"/>
      <c r="K123" s="19"/>
      <c r="L123" s="98"/>
      <c r="M123" s="94"/>
    </row>
    <row r="124" spans="1:13" x14ac:dyDescent="0.25">
      <c r="A124" s="213"/>
      <c r="B124" s="62"/>
      <c r="C124" s="62" t="s">
        <v>21</v>
      </c>
      <c r="D124" s="62" t="s">
        <v>7</v>
      </c>
      <c r="E124" s="100">
        <v>0.10199999999999999</v>
      </c>
      <c r="F124" s="101">
        <f>E124*F121</f>
        <v>0.15708</v>
      </c>
      <c r="G124" s="15"/>
      <c r="H124" s="96"/>
      <c r="I124" s="96"/>
      <c r="J124" s="102"/>
      <c r="K124" s="103"/>
      <c r="L124" s="98"/>
      <c r="M124" s="94"/>
    </row>
    <row r="125" spans="1:13" ht="15.75" x14ac:dyDescent="0.25">
      <c r="A125" s="213"/>
      <c r="B125" s="62"/>
      <c r="C125" s="62" t="s">
        <v>116</v>
      </c>
      <c r="D125" s="125" t="s">
        <v>54</v>
      </c>
      <c r="E125" s="72"/>
      <c r="F125" s="4">
        <v>1.54</v>
      </c>
      <c r="G125" s="4"/>
      <c r="H125" s="4"/>
      <c r="I125" s="57"/>
      <c r="J125" s="4"/>
      <c r="K125" s="67"/>
      <c r="L125" s="98"/>
      <c r="M125" s="4"/>
    </row>
    <row r="126" spans="1:13" x14ac:dyDescent="0.25">
      <c r="A126" s="205"/>
      <c r="B126" s="62"/>
      <c r="C126" s="62" t="s">
        <v>22</v>
      </c>
      <c r="D126" s="56" t="s">
        <v>7</v>
      </c>
      <c r="E126" s="114">
        <v>0.38200000000000001</v>
      </c>
      <c r="F126" s="5">
        <f>E126*F121</f>
        <v>0.58828000000000003</v>
      </c>
      <c r="G126" s="115"/>
      <c r="H126" s="5"/>
      <c r="I126" s="116"/>
      <c r="J126" s="18"/>
      <c r="K126" s="117"/>
      <c r="L126" s="117"/>
      <c r="M126" s="13"/>
    </row>
    <row r="127" spans="1:13" x14ac:dyDescent="0.25">
      <c r="A127" s="87"/>
      <c r="B127" s="87"/>
      <c r="C127" s="128" t="s">
        <v>117</v>
      </c>
      <c r="D127" s="87"/>
      <c r="E127" s="72"/>
      <c r="F127" s="129"/>
      <c r="G127" s="129"/>
      <c r="H127" s="129"/>
      <c r="I127" s="129"/>
      <c r="J127" s="129"/>
      <c r="K127" s="130"/>
      <c r="L127" s="130"/>
      <c r="M127" s="129"/>
    </row>
    <row r="128" spans="1:13" ht="54" x14ac:dyDescent="0.25">
      <c r="A128" s="204">
        <v>22</v>
      </c>
      <c r="B128" s="83" t="s">
        <v>85</v>
      </c>
      <c r="C128" s="89" t="s">
        <v>86</v>
      </c>
      <c r="D128" s="54" t="s">
        <v>54</v>
      </c>
      <c r="E128" s="72"/>
      <c r="F128" s="57">
        <v>21</v>
      </c>
      <c r="G128" s="58"/>
      <c r="H128" s="59"/>
      <c r="I128" s="4"/>
      <c r="J128" s="60"/>
      <c r="K128" s="61"/>
      <c r="L128" s="61"/>
      <c r="M128" s="60"/>
    </row>
    <row r="129" spans="1:13" x14ac:dyDescent="0.25">
      <c r="A129" s="213"/>
      <c r="B129" s="54"/>
      <c r="C129" s="62" t="s">
        <v>107</v>
      </c>
      <c r="D129" s="54" t="s">
        <v>11</v>
      </c>
      <c r="E129" s="72">
        <v>7.9500000000000005E-3</v>
      </c>
      <c r="F129" s="4">
        <f>E129*F128</f>
        <v>0.16695000000000002</v>
      </c>
      <c r="G129" s="63"/>
      <c r="H129" s="59"/>
      <c r="I129" s="57"/>
      <c r="J129" s="4"/>
      <c r="K129" s="65"/>
      <c r="L129" s="65"/>
      <c r="M129" s="4"/>
    </row>
    <row r="130" spans="1:13" ht="15.75" x14ac:dyDescent="0.25">
      <c r="A130" s="213"/>
      <c r="B130" s="121"/>
      <c r="C130" s="131" t="s">
        <v>108</v>
      </c>
      <c r="D130" s="121" t="s">
        <v>12</v>
      </c>
      <c r="E130" s="93">
        <v>1.78E-2</v>
      </c>
      <c r="F130" s="4">
        <f>E130*F128</f>
        <v>0.37380000000000002</v>
      </c>
      <c r="G130" s="66"/>
      <c r="H130" s="59"/>
      <c r="I130" s="4"/>
      <c r="J130" s="64"/>
      <c r="K130" s="65"/>
      <c r="L130" s="67"/>
      <c r="M130" s="4"/>
    </row>
    <row r="131" spans="1:13" ht="40.5" x14ac:dyDescent="0.25">
      <c r="A131" s="204">
        <v>23</v>
      </c>
      <c r="B131" s="132" t="s">
        <v>118</v>
      </c>
      <c r="C131" s="127" t="s">
        <v>88</v>
      </c>
      <c r="D131" s="56" t="s">
        <v>54</v>
      </c>
      <c r="E131" s="72"/>
      <c r="F131" s="57">
        <v>1</v>
      </c>
      <c r="G131" s="58"/>
      <c r="H131" s="59"/>
      <c r="I131" s="4"/>
      <c r="J131" s="60"/>
      <c r="K131" s="61"/>
      <c r="L131" s="61"/>
      <c r="M131" s="60"/>
    </row>
    <row r="132" spans="1:13" x14ac:dyDescent="0.25">
      <c r="A132" s="205"/>
      <c r="B132" s="54"/>
      <c r="C132" s="62" t="s">
        <v>89</v>
      </c>
      <c r="D132" s="54" t="s">
        <v>11</v>
      </c>
      <c r="E132" s="72">
        <f>3.37*1.2</f>
        <v>4.0439999999999996</v>
      </c>
      <c r="F132" s="4">
        <f>E132*F131</f>
        <v>4.0439999999999996</v>
      </c>
      <c r="G132" s="4"/>
      <c r="H132" s="64"/>
      <c r="I132" s="57"/>
      <c r="J132" s="4"/>
      <c r="K132" s="67"/>
      <c r="L132" s="73"/>
      <c r="M132" s="4"/>
    </row>
    <row r="133" spans="1:13" ht="54" x14ac:dyDescent="0.25">
      <c r="A133" s="213">
        <v>24</v>
      </c>
      <c r="B133" s="79" t="s">
        <v>64</v>
      </c>
      <c r="C133" s="133" t="s">
        <v>119</v>
      </c>
      <c r="D133" s="43" t="s">
        <v>54</v>
      </c>
      <c r="E133" s="134"/>
      <c r="F133" s="57">
        <v>1.4</v>
      </c>
      <c r="G133" s="4"/>
      <c r="H133" s="60"/>
      <c r="I133" s="57"/>
      <c r="J133" s="60"/>
      <c r="K133" s="61"/>
      <c r="L133" s="61"/>
      <c r="M133" s="60"/>
    </row>
    <row r="134" spans="1:13" x14ac:dyDescent="0.25">
      <c r="A134" s="213"/>
      <c r="B134" s="54"/>
      <c r="C134" s="62" t="s">
        <v>37</v>
      </c>
      <c r="D134" s="54" t="s">
        <v>11</v>
      </c>
      <c r="E134" s="72">
        <v>1.78E-2</v>
      </c>
      <c r="F134" s="70">
        <f>E134*F133</f>
        <v>2.4919999999999998E-2</v>
      </c>
      <c r="G134" s="63"/>
      <c r="H134" s="59"/>
      <c r="I134" s="57"/>
      <c r="J134" s="4"/>
      <c r="K134" s="65"/>
      <c r="L134" s="65"/>
      <c r="M134" s="4"/>
    </row>
    <row r="135" spans="1:13" ht="15.75" x14ac:dyDescent="0.25">
      <c r="A135" s="213"/>
      <c r="B135" s="121"/>
      <c r="C135" s="135" t="s">
        <v>16</v>
      </c>
      <c r="D135" s="40" t="s">
        <v>54</v>
      </c>
      <c r="E135" s="72">
        <v>1.1000000000000001</v>
      </c>
      <c r="F135" s="4">
        <f>E135*F133</f>
        <v>1.54</v>
      </c>
      <c r="G135" s="4"/>
      <c r="H135" s="4"/>
      <c r="I135" s="57"/>
      <c r="J135" s="4"/>
      <c r="K135" s="67"/>
      <c r="L135" s="67"/>
      <c r="M135" s="4"/>
    </row>
    <row r="136" spans="1:13" ht="40.5" x14ac:dyDescent="0.25">
      <c r="A136" s="204">
        <v>25</v>
      </c>
      <c r="B136" s="83" t="s">
        <v>75</v>
      </c>
      <c r="C136" s="89" t="s">
        <v>76</v>
      </c>
      <c r="D136" s="62" t="s">
        <v>68</v>
      </c>
      <c r="E136" s="72"/>
      <c r="F136" s="4">
        <v>6</v>
      </c>
      <c r="G136" s="4"/>
      <c r="H136" s="60"/>
      <c r="I136" s="88"/>
      <c r="J136" s="60"/>
      <c r="K136" s="61"/>
      <c r="L136" s="61"/>
      <c r="M136" s="60"/>
    </row>
    <row r="137" spans="1:13" x14ac:dyDescent="0.25">
      <c r="A137" s="213"/>
      <c r="B137" s="62"/>
      <c r="C137" s="62" t="s">
        <v>37</v>
      </c>
      <c r="D137" s="54" t="s">
        <v>11</v>
      </c>
      <c r="E137" s="72">
        <v>0.97299999999999998</v>
      </c>
      <c r="F137" s="4">
        <f>E137*F136</f>
        <v>5.8380000000000001</v>
      </c>
      <c r="G137" s="63"/>
      <c r="H137" s="59"/>
      <c r="I137" s="57"/>
      <c r="J137" s="4"/>
      <c r="K137" s="65"/>
      <c r="L137" s="65"/>
      <c r="M137" s="4"/>
    </row>
    <row r="138" spans="1:13" x14ac:dyDescent="0.25">
      <c r="A138" s="213"/>
      <c r="B138" s="62"/>
      <c r="C138" s="62" t="s">
        <v>69</v>
      </c>
      <c r="D138" s="54" t="s">
        <v>7</v>
      </c>
      <c r="E138" s="72">
        <v>0.48299999999999998</v>
      </c>
      <c r="F138" s="4">
        <f>E138*F136</f>
        <v>2.8979999999999997</v>
      </c>
      <c r="G138" s="4"/>
      <c r="H138" s="64"/>
      <c r="I138" s="57"/>
      <c r="J138" s="4"/>
      <c r="K138" s="67"/>
      <c r="L138" s="67"/>
      <c r="M138" s="4"/>
    </row>
    <row r="139" spans="1:13" x14ac:dyDescent="0.25">
      <c r="A139" s="213"/>
      <c r="B139" s="62"/>
      <c r="C139" s="62" t="s">
        <v>77</v>
      </c>
      <c r="D139" s="54" t="s">
        <v>68</v>
      </c>
      <c r="E139" s="72">
        <v>0.995</v>
      </c>
      <c r="F139" s="4">
        <f>E139*F136</f>
        <v>5.97</v>
      </c>
      <c r="G139" s="4"/>
      <c r="H139" s="4"/>
      <c r="I139" s="57"/>
      <c r="J139" s="4"/>
      <c r="K139" s="67"/>
      <c r="L139" s="67"/>
      <c r="M139" s="4"/>
    </row>
    <row r="140" spans="1:13" x14ac:dyDescent="0.25">
      <c r="A140" s="205"/>
      <c r="B140" s="62"/>
      <c r="C140" s="62" t="s">
        <v>22</v>
      </c>
      <c r="D140" s="54" t="s">
        <v>7</v>
      </c>
      <c r="E140" s="72">
        <v>0.22</v>
      </c>
      <c r="F140" s="4">
        <f>E140*F136</f>
        <v>1.32</v>
      </c>
      <c r="G140" s="4"/>
      <c r="H140" s="4"/>
      <c r="I140" s="57"/>
      <c r="J140" s="4"/>
      <c r="K140" s="67"/>
      <c r="L140" s="67"/>
      <c r="M140" s="4"/>
    </row>
    <row r="141" spans="1:13" ht="93.75" x14ac:dyDescent="0.25">
      <c r="A141" s="213">
        <v>26</v>
      </c>
      <c r="B141" s="79" t="s">
        <v>120</v>
      </c>
      <c r="C141" s="136" t="s">
        <v>121</v>
      </c>
      <c r="D141" s="43" t="s">
        <v>54</v>
      </c>
      <c r="E141" s="90"/>
      <c r="F141" s="6">
        <f>2.8+2.9</f>
        <v>5.6999999999999993</v>
      </c>
      <c r="G141" s="90"/>
      <c r="H141" s="91"/>
      <c r="I141" s="90"/>
      <c r="J141" s="91"/>
      <c r="K141" s="92"/>
      <c r="L141" s="92"/>
      <c r="M141" s="91"/>
    </row>
    <row r="142" spans="1:13" x14ac:dyDescent="0.25">
      <c r="A142" s="213"/>
      <c r="B142" s="62"/>
      <c r="C142" s="62" t="s">
        <v>37</v>
      </c>
      <c r="D142" s="56" t="s">
        <v>11</v>
      </c>
      <c r="E142" s="137">
        <v>6.6</v>
      </c>
      <c r="F142" s="94">
        <f>E142*F141</f>
        <v>37.61999999999999</v>
      </c>
      <c r="G142" s="95"/>
      <c r="H142" s="96"/>
      <c r="I142" s="97"/>
      <c r="J142" s="94"/>
      <c r="K142" s="98"/>
      <c r="L142" s="99"/>
      <c r="M142" s="94"/>
    </row>
    <row r="143" spans="1:13" x14ac:dyDescent="0.25">
      <c r="A143" s="213"/>
      <c r="B143" s="62"/>
      <c r="C143" s="62" t="s">
        <v>122</v>
      </c>
      <c r="D143" s="56" t="s">
        <v>12</v>
      </c>
      <c r="E143" s="137">
        <v>9.6000000000000002E-2</v>
      </c>
      <c r="F143" s="94">
        <f>E143*F141</f>
        <v>0.54719999999999991</v>
      </c>
      <c r="G143" s="138"/>
      <c r="H143" s="96"/>
      <c r="I143" s="97"/>
      <c r="J143" s="94"/>
      <c r="K143" s="98"/>
      <c r="L143" s="19"/>
      <c r="M143" s="4"/>
    </row>
    <row r="144" spans="1:13" x14ac:dyDescent="0.25">
      <c r="A144" s="213"/>
      <c r="B144" s="62"/>
      <c r="C144" s="139" t="s">
        <v>21</v>
      </c>
      <c r="D144" s="140" t="s">
        <v>7</v>
      </c>
      <c r="E144" s="137">
        <v>0.39900000000000002</v>
      </c>
      <c r="F144" s="94">
        <f>E144*F141</f>
        <v>2.2742999999999998</v>
      </c>
      <c r="G144" s="15"/>
      <c r="H144" s="96"/>
      <c r="I144" s="96"/>
      <c r="J144" s="102"/>
      <c r="K144" s="97"/>
      <c r="L144" s="5"/>
      <c r="M144" s="4"/>
    </row>
    <row r="145" spans="1:13" ht="15.75" x14ac:dyDescent="0.25">
      <c r="A145" s="213"/>
      <c r="B145" s="62"/>
      <c r="C145" s="62" t="s">
        <v>92</v>
      </c>
      <c r="D145" s="56" t="s">
        <v>54</v>
      </c>
      <c r="E145" s="141">
        <v>1.0149999999999999</v>
      </c>
      <c r="F145" s="94">
        <f>E145*F141</f>
        <v>5.785499999999999</v>
      </c>
      <c r="G145" s="101"/>
      <c r="H145" s="5"/>
      <c r="I145" s="96"/>
      <c r="J145" s="96"/>
      <c r="K145" s="142"/>
      <c r="L145" s="5"/>
      <c r="M145" s="143"/>
    </row>
    <row r="146" spans="1:13" x14ac:dyDescent="0.25">
      <c r="A146" s="213"/>
      <c r="B146" s="62"/>
      <c r="C146" s="62" t="s">
        <v>95</v>
      </c>
      <c r="D146" s="56" t="s">
        <v>123</v>
      </c>
      <c r="E146" s="141">
        <v>2.47E-2</v>
      </c>
      <c r="F146" s="94">
        <f>E146*F141</f>
        <v>0.14078999999999997</v>
      </c>
      <c r="G146" s="101"/>
      <c r="H146" s="5"/>
      <c r="I146" s="96"/>
      <c r="J146" s="96"/>
      <c r="K146" s="102"/>
      <c r="L146" s="96"/>
      <c r="M146" s="144"/>
    </row>
    <row r="147" spans="1:13" ht="15.75" x14ac:dyDescent="0.25">
      <c r="A147" s="213"/>
      <c r="B147" s="62"/>
      <c r="C147" s="139" t="s">
        <v>124</v>
      </c>
      <c r="D147" s="145" t="s">
        <v>83</v>
      </c>
      <c r="E147" s="141">
        <v>0.39</v>
      </c>
      <c r="F147" s="94">
        <f>E147*F141</f>
        <v>2.2229999999999999</v>
      </c>
      <c r="G147" s="101"/>
      <c r="H147" s="5"/>
      <c r="I147" s="96"/>
      <c r="J147" s="96"/>
      <c r="K147" s="102"/>
      <c r="L147" s="96"/>
      <c r="M147" s="144"/>
    </row>
    <row r="148" spans="1:13" x14ac:dyDescent="0.25">
      <c r="A148" s="213"/>
      <c r="B148" s="62"/>
      <c r="C148" s="62" t="s">
        <v>125</v>
      </c>
      <c r="D148" s="43" t="s">
        <v>48</v>
      </c>
      <c r="E148" s="146">
        <v>4.6800000000000001E-2</v>
      </c>
      <c r="F148" s="147">
        <f>E148*F141</f>
        <v>0.26676</v>
      </c>
      <c r="G148" s="15"/>
      <c r="H148" s="5"/>
      <c r="I148" s="96"/>
      <c r="J148" s="102"/>
      <c r="K148" s="96"/>
      <c r="L148" s="96"/>
      <c r="M148" s="144"/>
    </row>
    <row r="149" spans="1:13" x14ac:dyDescent="0.25">
      <c r="A149" s="213"/>
      <c r="B149" s="62"/>
      <c r="C149" s="62" t="s">
        <v>126</v>
      </c>
      <c r="D149" s="43" t="s">
        <v>48</v>
      </c>
      <c r="E149" s="146">
        <f>0.0053+0.074</f>
        <v>7.9299999999999995E-2</v>
      </c>
      <c r="F149" s="94">
        <f>E149*F141</f>
        <v>0.45200999999999991</v>
      </c>
      <c r="G149" s="15"/>
      <c r="H149" s="5"/>
      <c r="I149" s="96"/>
      <c r="J149" s="96"/>
      <c r="K149" s="102"/>
      <c r="L149" s="96"/>
      <c r="M149" s="144"/>
    </row>
    <row r="150" spans="1:13" x14ac:dyDescent="0.25">
      <c r="A150" s="213"/>
      <c r="B150" s="62"/>
      <c r="C150" s="139" t="s">
        <v>127</v>
      </c>
      <c r="D150" s="145" t="s">
        <v>128</v>
      </c>
      <c r="E150" s="148">
        <v>1.93</v>
      </c>
      <c r="F150" s="94">
        <f>E150*F141</f>
        <v>11.000999999999998</v>
      </c>
      <c r="G150" s="106"/>
      <c r="H150" s="5"/>
      <c r="I150" s="96"/>
      <c r="J150" s="96"/>
      <c r="K150" s="102"/>
      <c r="L150" s="96"/>
      <c r="M150" s="144"/>
    </row>
    <row r="151" spans="1:13" x14ac:dyDescent="0.25">
      <c r="A151" s="213"/>
      <c r="B151" s="131"/>
      <c r="C151" s="131" t="s">
        <v>22</v>
      </c>
      <c r="D151" s="40" t="s">
        <v>7</v>
      </c>
      <c r="E151" s="141">
        <v>1.56</v>
      </c>
      <c r="F151" s="101">
        <f>E151*F141</f>
        <v>8.8919999999999995</v>
      </c>
      <c r="G151" s="101"/>
      <c r="H151" s="5"/>
      <c r="I151" s="96"/>
      <c r="J151" s="96"/>
      <c r="K151" s="102"/>
      <c r="L151" s="96"/>
      <c r="M151" s="144"/>
    </row>
    <row r="152" spans="1:13" ht="15.75" x14ac:dyDescent="0.25">
      <c r="A152" s="204">
        <v>27</v>
      </c>
      <c r="B152" s="83" t="s">
        <v>98</v>
      </c>
      <c r="C152" s="62" t="s">
        <v>99</v>
      </c>
      <c r="D152" s="56" t="s">
        <v>83</v>
      </c>
      <c r="E152" s="100"/>
      <c r="F152" s="100">
        <v>10</v>
      </c>
      <c r="G152" s="100"/>
      <c r="H152" s="16"/>
      <c r="I152" s="108"/>
      <c r="J152" s="16"/>
      <c r="K152" s="109"/>
      <c r="L152" s="110"/>
      <c r="M152" s="16"/>
    </row>
    <row r="153" spans="1:13" x14ac:dyDescent="0.25">
      <c r="A153" s="213"/>
      <c r="B153" s="62"/>
      <c r="C153" s="62" t="s">
        <v>100</v>
      </c>
      <c r="D153" s="43" t="s">
        <v>11</v>
      </c>
      <c r="E153" s="111">
        <v>0.56399999999999995</v>
      </c>
      <c r="F153" s="4">
        <f>E153*F152</f>
        <v>5.64</v>
      </c>
      <c r="G153" s="4"/>
      <c r="H153" s="64"/>
      <c r="I153" s="57"/>
      <c r="J153" s="4"/>
      <c r="K153" s="65"/>
      <c r="L153" s="65"/>
      <c r="M153" s="4"/>
    </row>
    <row r="154" spans="1:13" x14ac:dyDescent="0.25">
      <c r="A154" s="213"/>
      <c r="B154" s="87"/>
      <c r="C154" s="87" t="s">
        <v>21</v>
      </c>
      <c r="D154" s="43" t="s">
        <v>7</v>
      </c>
      <c r="E154" s="100">
        <v>4.0899999999999999E-2</v>
      </c>
      <c r="F154" s="112">
        <f>E154*F152</f>
        <v>0.40899999999999997</v>
      </c>
      <c r="G154" s="100"/>
      <c r="H154" s="100"/>
      <c r="I154" s="8"/>
      <c r="J154" s="100"/>
      <c r="K154" s="113"/>
      <c r="L154" s="19"/>
      <c r="M154" s="5"/>
    </row>
    <row r="155" spans="1:13" x14ac:dyDescent="0.25">
      <c r="A155" s="213"/>
      <c r="B155" s="62"/>
      <c r="C155" s="62" t="s">
        <v>23</v>
      </c>
      <c r="D155" s="56" t="s">
        <v>13</v>
      </c>
      <c r="E155" s="100">
        <v>4.4999999999999997E-3</v>
      </c>
      <c r="F155" s="100">
        <f>E155*F152</f>
        <v>4.4999999999999998E-2</v>
      </c>
      <c r="G155" s="100"/>
      <c r="H155" s="5"/>
      <c r="I155" s="100"/>
      <c r="J155" s="100"/>
      <c r="K155" s="113"/>
      <c r="L155" s="113"/>
      <c r="M155" s="5"/>
    </row>
    <row r="156" spans="1:13" ht="15.75" x14ac:dyDescent="0.25">
      <c r="A156" s="213"/>
      <c r="B156" s="62"/>
      <c r="C156" s="62" t="s">
        <v>101</v>
      </c>
      <c r="D156" s="56" t="s">
        <v>54</v>
      </c>
      <c r="E156" s="100">
        <v>7.4999999999999997E-3</v>
      </c>
      <c r="F156" s="100">
        <f>E156*F152</f>
        <v>7.4999999999999997E-2</v>
      </c>
      <c r="G156" s="100"/>
      <c r="H156" s="5"/>
      <c r="I156" s="100"/>
      <c r="J156" s="100"/>
      <c r="K156" s="113"/>
      <c r="L156" s="113"/>
      <c r="M156" s="5"/>
    </row>
    <row r="157" spans="1:13" x14ac:dyDescent="0.25">
      <c r="A157" s="205"/>
      <c r="B157" s="62"/>
      <c r="C157" s="62" t="s">
        <v>22</v>
      </c>
      <c r="D157" s="56" t="s">
        <v>7</v>
      </c>
      <c r="E157" s="114">
        <v>0.26500000000000001</v>
      </c>
      <c r="F157" s="5">
        <f>E157*F152</f>
        <v>2.6500000000000004</v>
      </c>
      <c r="G157" s="115"/>
      <c r="H157" s="5"/>
      <c r="I157" s="116"/>
      <c r="J157" s="18"/>
      <c r="K157" s="117"/>
      <c r="L157" s="117"/>
      <c r="M157" s="13"/>
    </row>
    <row r="158" spans="1:13" ht="15.75" x14ac:dyDescent="0.25">
      <c r="A158" s="215">
        <v>28</v>
      </c>
      <c r="B158" s="125" t="s">
        <v>102</v>
      </c>
      <c r="C158" s="87" t="s">
        <v>103</v>
      </c>
      <c r="D158" s="125" t="s">
        <v>54</v>
      </c>
      <c r="E158" s="118"/>
      <c r="F158" s="57">
        <v>12</v>
      </c>
      <c r="G158" s="58"/>
      <c r="H158" s="59"/>
      <c r="I158" s="4"/>
      <c r="J158" s="60"/>
      <c r="K158" s="61"/>
      <c r="L158" s="61"/>
      <c r="M158" s="60"/>
    </row>
    <row r="159" spans="1:13" x14ac:dyDescent="0.25">
      <c r="A159" s="215"/>
      <c r="B159" s="121"/>
      <c r="C159" s="131" t="s">
        <v>104</v>
      </c>
      <c r="D159" s="131" t="s">
        <v>11</v>
      </c>
      <c r="E159" s="111">
        <v>1.21</v>
      </c>
      <c r="F159" s="4">
        <f>E159*F158</f>
        <v>14.52</v>
      </c>
      <c r="G159" s="63"/>
      <c r="H159" s="59"/>
      <c r="I159" s="57"/>
      <c r="J159" s="4"/>
      <c r="K159" s="65"/>
      <c r="L159" s="65"/>
      <c r="M159" s="4"/>
    </row>
    <row r="160" spans="1:13" ht="54" x14ac:dyDescent="0.25">
      <c r="A160" s="204">
        <v>29</v>
      </c>
      <c r="B160" s="83" t="s">
        <v>105</v>
      </c>
      <c r="C160" s="119" t="s">
        <v>106</v>
      </c>
      <c r="D160" s="56" t="s">
        <v>54</v>
      </c>
      <c r="E160" s="118"/>
      <c r="F160" s="57">
        <v>10</v>
      </c>
      <c r="G160" s="4"/>
      <c r="H160" s="64"/>
      <c r="I160" s="57"/>
      <c r="J160" s="60"/>
      <c r="K160" s="67"/>
      <c r="L160" s="61"/>
      <c r="M160" s="60"/>
    </row>
    <row r="161" spans="1:13" x14ac:dyDescent="0.25">
      <c r="A161" s="213"/>
      <c r="B161" s="54"/>
      <c r="C161" s="62" t="s">
        <v>107</v>
      </c>
      <c r="D161" s="54" t="s">
        <v>11</v>
      </c>
      <c r="E161" s="72">
        <v>1.32E-2</v>
      </c>
      <c r="F161" s="4">
        <f>E161*F160</f>
        <v>0.13200000000000001</v>
      </c>
      <c r="G161" s="63"/>
      <c r="H161" s="59"/>
      <c r="I161" s="57"/>
      <c r="J161" s="4"/>
      <c r="K161" s="65"/>
      <c r="L161" s="65"/>
      <c r="M161" s="4"/>
    </row>
    <row r="162" spans="1:13" ht="15.75" x14ac:dyDescent="0.25">
      <c r="A162" s="213"/>
      <c r="B162" s="54"/>
      <c r="C162" s="62" t="s">
        <v>108</v>
      </c>
      <c r="D162" s="54" t="s">
        <v>12</v>
      </c>
      <c r="E162" s="72">
        <v>2.9499999999999998E-2</v>
      </c>
      <c r="F162" s="4">
        <f>E162*F160</f>
        <v>0.29499999999999998</v>
      </c>
      <c r="G162" s="66"/>
      <c r="H162" s="59"/>
      <c r="I162" s="4"/>
      <c r="J162" s="64"/>
      <c r="K162" s="65"/>
      <c r="L162" s="67"/>
      <c r="M162" s="4"/>
    </row>
    <row r="163" spans="1:13" x14ac:dyDescent="0.25">
      <c r="A163" s="213"/>
      <c r="B163" s="54"/>
      <c r="C163" s="62" t="s">
        <v>21</v>
      </c>
      <c r="D163" s="54" t="s">
        <v>7</v>
      </c>
      <c r="E163" s="72">
        <v>2.0999999999999999E-3</v>
      </c>
      <c r="F163" s="4">
        <f>E163*F160</f>
        <v>2.0999999999999998E-2</v>
      </c>
      <c r="G163" s="66"/>
      <c r="H163" s="59"/>
      <c r="I163" s="4"/>
      <c r="J163" s="64"/>
      <c r="K163" s="65"/>
      <c r="L163" s="67"/>
      <c r="M163" s="4"/>
    </row>
    <row r="164" spans="1:13" ht="15.75" x14ac:dyDescent="0.25">
      <c r="A164" s="213"/>
      <c r="B164" s="54" t="s">
        <v>56</v>
      </c>
      <c r="C164" s="120" t="s">
        <v>57</v>
      </c>
      <c r="D164" s="56" t="s">
        <v>54</v>
      </c>
      <c r="E164" s="72"/>
      <c r="F164" s="68">
        <f>F160</f>
        <v>10</v>
      </c>
      <c r="G164" s="69"/>
      <c r="H164" s="69"/>
      <c r="I164" s="69"/>
      <c r="J164" s="60"/>
      <c r="K164" s="61"/>
      <c r="L164" s="61"/>
      <c r="M164" s="60"/>
    </row>
    <row r="165" spans="1:13" x14ac:dyDescent="0.25">
      <c r="A165" s="213"/>
      <c r="B165" s="54"/>
      <c r="C165" s="62" t="s">
        <v>37</v>
      </c>
      <c r="D165" s="54" t="s">
        <v>11</v>
      </c>
      <c r="E165" s="72">
        <v>3.2300000000000002E-3</v>
      </c>
      <c r="F165" s="70">
        <f>E165*F164</f>
        <v>3.2300000000000002E-2</v>
      </c>
      <c r="G165" s="4"/>
      <c r="H165" s="64"/>
      <c r="I165" s="57"/>
      <c r="J165" s="4"/>
      <c r="K165" s="65"/>
      <c r="L165" s="65"/>
      <c r="M165" s="4"/>
    </row>
    <row r="166" spans="1:13" x14ac:dyDescent="0.25">
      <c r="A166" s="213"/>
      <c r="B166" s="54"/>
      <c r="C166" s="120" t="s">
        <v>58</v>
      </c>
      <c r="D166" s="54" t="s">
        <v>12</v>
      </c>
      <c r="E166" s="72">
        <v>3.6200000000000004E-3</v>
      </c>
      <c r="F166" s="70">
        <f>E166*F164</f>
        <v>3.6200000000000003E-2</v>
      </c>
      <c r="G166" s="4"/>
      <c r="H166" s="64"/>
      <c r="I166" s="64"/>
      <c r="J166" s="64"/>
      <c r="K166" s="65"/>
      <c r="L166" s="67"/>
      <c r="M166" s="4"/>
    </row>
    <row r="167" spans="1:13" x14ac:dyDescent="0.25">
      <c r="A167" s="213"/>
      <c r="B167" s="62"/>
      <c r="C167" s="62" t="s">
        <v>21</v>
      </c>
      <c r="D167" s="54" t="s">
        <v>7</v>
      </c>
      <c r="E167" s="72">
        <v>1.7999999999999998E-4</v>
      </c>
      <c r="F167" s="70">
        <f>E167*F164</f>
        <v>1.8E-3</v>
      </c>
      <c r="G167" s="69"/>
      <c r="H167" s="69"/>
      <c r="I167" s="68"/>
      <c r="J167" s="64"/>
      <c r="K167" s="65"/>
      <c r="L167" s="67"/>
      <c r="M167" s="4"/>
    </row>
    <row r="168" spans="1:13" x14ac:dyDescent="0.25">
      <c r="A168" s="205"/>
      <c r="B168" s="54" t="s">
        <v>59</v>
      </c>
      <c r="C168" s="120" t="s">
        <v>60</v>
      </c>
      <c r="D168" s="54" t="s">
        <v>13</v>
      </c>
      <c r="E168" s="72"/>
      <c r="F168" s="68">
        <f>F160*1.95</f>
        <v>19.5</v>
      </c>
      <c r="G168" s="69"/>
      <c r="H168" s="69"/>
      <c r="I168" s="68"/>
      <c r="J168" s="69"/>
      <c r="K168" s="19"/>
      <c r="L168" s="61"/>
      <c r="M168" s="60"/>
    </row>
    <row r="169" spans="1:13" ht="15.75" x14ac:dyDescent="0.25">
      <c r="A169" s="213">
        <v>30</v>
      </c>
      <c r="B169" s="125" t="s">
        <v>129</v>
      </c>
      <c r="C169" s="87" t="s">
        <v>130</v>
      </c>
      <c r="D169" s="43" t="s">
        <v>54</v>
      </c>
      <c r="E169" s="100"/>
      <c r="F169" s="5">
        <v>1.3</v>
      </c>
      <c r="G169" s="15"/>
      <c r="H169" s="149"/>
      <c r="I169" s="150"/>
      <c r="J169" s="149"/>
      <c r="K169" s="151"/>
      <c r="L169" s="152"/>
      <c r="M169" s="149"/>
    </row>
    <row r="170" spans="1:13" x14ac:dyDescent="0.25">
      <c r="A170" s="213"/>
      <c r="B170" s="62"/>
      <c r="C170" s="62" t="s">
        <v>131</v>
      </c>
      <c r="D170" s="62" t="s">
        <v>11</v>
      </c>
      <c r="E170" s="100">
        <v>2.78</v>
      </c>
      <c r="F170" s="153">
        <f>E170*F169</f>
        <v>3.6139999999999999</v>
      </c>
      <c r="G170" s="154"/>
      <c r="H170" s="21"/>
      <c r="I170" s="155"/>
      <c r="J170" s="153"/>
      <c r="K170" s="156"/>
      <c r="L170" s="157"/>
      <c r="M170" s="153"/>
    </row>
    <row r="171" spans="1:13" x14ac:dyDescent="0.25">
      <c r="A171" s="213"/>
      <c r="B171" s="62"/>
      <c r="C171" s="62" t="s">
        <v>21</v>
      </c>
      <c r="D171" s="62" t="s">
        <v>7</v>
      </c>
      <c r="E171" s="100">
        <v>2.5999999999999999E-3</v>
      </c>
      <c r="F171" s="5">
        <f>E171*F169</f>
        <v>3.3799999999999998E-3</v>
      </c>
      <c r="G171" s="15"/>
      <c r="H171" s="21"/>
      <c r="I171" s="21"/>
      <c r="J171" s="18"/>
      <c r="K171" s="158"/>
      <c r="L171" s="156"/>
      <c r="M171" s="153"/>
    </row>
    <row r="172" spans="1:13" ht="15.75" x14ac:dyDescent="0.25">
      <c r="A172" s="213"/>
      <c r="B172" s="131"/>
      <c r="C172" s="131" t="s">
        <v>132</v>
      </c>
      <c r="D172" s="40" t="s">
        <v>54</v>
      </c>
      <c r="E172" s="100">
        <v>1.01</v>
      </c>
      <c r="F172" s="5">
        <f>E172*F169</f>
        <v>1.3130000000000002</v>
      </c>
      <c r="G172" s="106"/>
      <c r="H172" s="153"/>
      <c r="I172" s="21"/>
      <c r="J172" s="21"/>
      <c r="K172" s="156"/>
      <c r="L172" s="156"/>
      <c r="M172" s="153"/>
    </row>
    <row r="173" spans="1:13" ht="15.75" x14ac:dyDescent="0.25">
      <c r="A173" s="204">
        <v>31</v>
      </c>
      <c r="B173" s="54" t="s">
        <v>113</v>
      </c>
      <c r="C173" s="62" t="s">
        <v>114</v>
      </c>
      <c r="D173" s="54" t="s">
        <v>54</v>
      </c>
      <c r="E173" s="72"/>
      <c r="F173" s="4">
        <v>1.54</v>
      </c>
      <c r="G173" s="4"/>
      <c r="H173" s="60"/>
      <c r="I173" s="88"/>
      <c r="J173" s="60"/>
      <c r="K173" s="61"/>
      <c r="L173" s="61"/>
      <c r="M173" s="60"/>
    </row>
    <row r="174" spans="1:13" x14ac:dyDescent="0.25">
      <c r="A174" s="213"/>
      <c r="B174" s="62"/>
      <c r="C174" s="131" t="s">
        <v>104</v>
      </c>
      <c r="D174" s="131" t="s">
        <v>11</v>
      </c>
      <c r="E174" s="93">
        <v>2.23</v>
      </c>
      <c r="F174" s="94">
        <f>E174*F173</f>
        <v>3.4342000000000001</v>
      </c>
      <c r="G174" s="95"/>
      <c r="H174" s="96"/>
      <c r="I174" s="97"/>
      <c r="J174" s="94"/>
      <c r="K174" s="98"/>
      <c r="L174" s="99"/>
      <c r="M174" s="94"/>
    </row>
    <row r="175" spans="1:13" x14ac:dyDescent="0.25">
      <c r="A175" s="213"/>
      <c r="B175" s="62"/>
      <c r="C175" s="62" t="s">
        <v>115</v>
      </c>
      <c r="D175" s="62" t="s">
        <v>12</v>
      </c>
      <c r="E175" s="100">
        <v>0.59399999999999997</v>
      </c>
      <c r="F175" s="94">
        <f>E175*F173</f>
        <v>0.91476000000000002</v>
      </c>
      <c r="G175" s="95"/>
      <c r="H175" s="96"/>
      <c r="I175" s="97"/>
      <c r="J175" s="94"/>
      <c r="K175" s="5"/>
      <c r="L175" s="94"/>
      <c r="M175" s="94"/>
    </row>
    <row r="176" spans="1:13" x14ac:dyDescent="0.25">
      <c r="A176" s="213"/>
      <c r="B176" s="62"/>
      <c r="C176" s="62" t="s">
        <v>21</v>
      </c>
      <c r="D176" s="62" t="s">
        <v>7</v>
      </c>
      <c r="E176" s="100">
        <v>0.10199999999999999</v>
      </c>
      <c r="F176" s="101">
        <f>E176*F173</f>
        <v>0.15708</v>
      </c>
      <c r="G176" s="15"/>
      <c r="H176" s="96"/>
      <c r="I176" s="96"/>
      <c r="J176" s="102"/>
      <c r="K176" s="97"/>
      <c r="L176" s="94"/>
      <c r="M176" s="94"/>
    </row>
    <row r="177" spans="1:13" ht="15.75" x14ac:dyDescent="0.25">
      <c r="A177" s="213"/>
      <c r="B177" s="62"/>
      <c r="C177" s="62" t="s">
        <v>116</v>
      </c>
      <c r="D177" s="125" t="s">
        <v>54</v>
      </c>
      <c r="E177" s="72"/>
      <c r="F177" s="4">
        <v>1.54</v>
      </c>
      <c r="G177" s="4"/>
      <c r="H177" s="4"/>
      <c r="I177" s="57"/>
      <c r="J177" s="4"/>
      <c r="K177" s="4"/>
      <c r="L177" s="94"/>
      <c r="M177" s="4"/>
    </row>
    <row r="178" spans="1:13" x14ac:dyDescent="0.25">
      <c r="A178" s="205"/>
      <c r="B178" s="62"/>
      <c r="C178" s="62" t="s">
        <v>22</v>
      </c>
      <c r="D178" s="56" t="s">
        <v>7</v>
      </c>
      <c r="E178" s="114">
        <v>0.38200000000000001</v>
      </c>
      <c r="F178" s="5">
        <f>E178*F173</f>
        <v>0.58828000000000003</v>
      </c>
      <c r="G178" s="115"/>
      <c r="H178" s="5"/>
      <c r="I178" s="116"/>
      <c r="J178" s="18"/>
      <c r="K178" s="116"/>
      <c r="L178" s="116"/>
      <c r="M178" s="13"/>
    </row>
    <row r="179" spans="1:13" ht="135" x14ac:dyDescent="0.25">
      <c r="A179" s="213">
        <v>32</v>
      </c>
      <c r="B179" s="79" t="s">
        <v>133</v>
      </c>
      <c r="C179" s="159" t="s">
        <v>134</v>
      </c>
      <c r="D179" s="43" t="s">
        <v>54</v>
      </c>
      <c r="E179" s="72"/>
      <c r="F179" s="57">
        <v>30</v>
      </c>
      <c r="G179" s="58"/>
      <c r="H179" s="59"/>
      <c r="I179" s="4"/>
      <c r="J179" s="60"/>
      <c r="K179" s="60"/>
      <c r="L179" s="60"/>
      <c r="M179" s="60"/>
    </row>
    <row r="180" spans="1:13" x14ac:dyDescent="0.25">
      <c r="A180" s="213"/>
      <c r="B180" s="121"/>
      <c r="C180" s="131" t="s">
        <v>89</v>
      </c>
      <c r="D180" s="121" t="s">
        <v>11</v>
      </c>
      <c r="E180" s="72">
        <v>3.37</v>
      </c>
      <c r="F180" s="4">
        <f>E180*F179</f>
        <v>101.10000000000001</v>
      </c>
      <c r="G180" s="4"/>
      <c r="H180" s="64"/>
      <c r="I180" s="57"/>
      <c r="J180" s="4"/>
      <c r="K180" s="4"/>
      <c r="L180" s="63"/>
      <c r="M180" s="4"/>
    </row>
    <row r="181" spans="1:13" ht="40.5" x14ac:dyDescent="0.25">
      <c r="A181" s="129"/>
      <c r="B181" s="129"/>
      <c r="C181" s="160" t="s">
        <v>135</v>
      </c>
      <c r="D181" s="129"/>
      <c r="E181" s="72"/>
      <c r="F181" s="129"/>
      <c r="G181" s="129"/>
      <c r="H181" s="129"/>
      <c r="I181" s="129"/>
      <c r="J181" s="129"/>
      <c r="K181" s="129"/>
      <c r="L181" s="129"/>
      <c r="M181" s="129"/>
    </row>
    <row r="182" spans="1:13" ht="54" x14ac:dyDescent="0.25">
      <c r="A182" s="213">
        <v>33</v>
      </c>
      <c r="B182" s="79" t="s">
        <v>85</v>
      </c>
      <c r="C182" s="86" t="s">
        <v>86</v>
      </c>
      <c r="D182" s="125" t="s">
        <v>54</v>
      </c>
      <c r="E182" s="72"/>
      <c r="F182" s="57">
        <v>30</v>
      </c>
      <c r="G182" s="58"/>
      <c r="H182" s="59"/>
      <c r="I182" s="4"/>
      <c r="J182" s="60"/>
      <c r="K182" s="60"/>
      <c r="L182" s="85"/>
      <c r="M182" s="60"/>
    </row>
    <row r="183" spans="1:13" x14ac:dyDescent="0.25">
      <c r="A183" s="213"/>
      <c r="B183" s="54"/>
      <c r="C183" s="62" t="s">
        <v>107</v>
      </c>
      <c r="D183" s="54" t="s">
        <v>11</v>
      </c>
      <c r="E183" s="72">
        <v>7.9500000000000005E-3</v>
      </c>
      <c r="F183" s="4">
        <f>E183*F182</f>
        <v>0.23850000000000002</v>
      </c>
      <c r="G183" s="63"/>
      <c r="H183" s="59"/>
      <c r="I183" s="57"/>
      <c r="J183" s="4"/>
      <c r="K183" s="64"/>
      <c r="L183" s="64"/>
      <c r="M183" s="4"/>
    </row>
    <row r="184" spans="1:13" ht="15.75" x14ac:dyDescent="0.25">
      <c r="A184" s="213"/>
      <c r="B184" s="121"/>
      <c r="C184" s="131" t="s">
        <v>108</v>
      </c>
      <c r="D184" s="121" t="s">
        <v>12</v>
      </c>
      <c r="E184" s="72">
        <v>1.78E-2</v>
      </c>
      <c r="F184" s="4">
        <f>E184*F182</f>
        <v>0.53400000000000003</v>
      </c>
      <c r="G184" s="66"/>
      <c r="H184" s="59"/>
      <c r="I184" s="4"/>
      <c r="J184" s="64"/>
      <c r="K184" s="64"/>
      <c r="L184" s="4"/>
      <c r="M184" s="4"/>
    </row>
    <row r="185" spans="1:13" ht="40.5" x14ac:dyDescent="0.25">
      <c r="A185" s="204">
        <v>34</v>
      </c>
      <c r="B185" s="124" t="s">
        <v>118</v>
      </c>
      <c r="C185" s="127" t="s">
        <v>88</v>
      </c>
      <c r="D185" s="56" t="s">
        <v>54</v>
      </c>
      <c r="E185" s="72"/>
      <c r="F185" s="57">
        <v>2</v>
      </c>
      <c r="G185" s="58"/>
      <c r="H185" s="59"/>
      <c r="I185" s="4"/>
      <c r="J185" s="60"/>
      <c r="K185" s="60"/>
      <c r="L185" s="60"/>
      <c r="M185" s="60"/>
    </row>
    <row r="186" spans="1:13" x14ac:dyDescent="0.25">
      <c r="A186" s="205"/>
      <c r="B186" s="54"/>
      <c r="C186" s="62" t="s">
        <v>89</v>
      </c>
      <c r="D186" s="54" t="s">
        <v>11</v>
      </c>
      <c r="E186" s="72">
        <f>3.37*1.2</f>
        <v>4.0439999999999996</v>
      </c>
      <c r="F186" s="4">
        <f>E186*F185</f>
        <v>8.0879999999999992</v>
      </c>
      <c r="G186" s="4"/>
      <c r="H186" s="64"/>
      <c r="I186" s="57"/>
      <c r="J186" s="4"/>
      <c r="K186" s="4"/>
      <c r="L186" s="63"/>
      <c r="M186" s="4"/>
    </row>
    <row r="187" spans="1:13" ht="54" x14ac:dyDescent="0.25">
      <c r="A187" s="213">
        <v>35</v>
      </c>
      <c r="B187" s="79" t="s">
        <v>64</v>
      </c>
      <c r="C187" s="133" t="s">
        <v>136</v>
      </c>
      <c r="D187" s="43" t="s">
        <v>54</v>
      </c>
      <c r="E187" s="72"/>
      <c r="F187" s="57">
        <v>2</v>
      </c>
      <c r="G187" s="4"/>
      <c r="H187" s="60"/>
      <c r="I187" s="57"/>
      <c r="J187" s="60"/>
      <c r="K187" s="60"/>
      <c r="L187" s="85"/>
      <c r="M187" s="60"/>
    </row>
    <row r="188" spans="1:13" x14ac:dyDescent="0.25">
      <c r="A188" s="213"/>
      <c r="B188" s="54"/>
      <c r="C188" s="62" t="s">
        <v>37</v>
      </c>
      <c r="D188" s="54" t="s">
        <v>11</v>
      </c>
      <c r="E188" s="72">
        <v>1.78E-2</v>
      </c>
      <c r="F188" s="70">
        <f>E188*F187</f>
        <v>3.56E-2</v>
      </c>
      <c r="G188" s="63"/>
      <c r="H188" s="59"/>
      <c r="I188" s="57"/>
      <c r="J188" s="4"/>
      <c r="K188" s="64"/>
      <c r="L188" s="64"/>
      <c r="M188" s="4"/>
    </row>
    <row r="189" spans="1:13" ht="15.75" x14ac:dyDescent="0.25">
      <c r="A189" s="213"/>
      <c r="B189" s="121"/>
      <c r="C189" s="135" t="s">
        <v>16</v>
      </c>
      <c r="D189" s="40" t="s">
        <v>54</v>
      </c>
      <c r="E189" s="72">
        <v>1.1000000000000001</v>
      </c>
      <c r="F189" s="4">
        <f>E189*F187</f>
        <v>2.2000000000000002</v>
      </c>
      <c r="G189" s="4"/>
      <c r="H189" s="4"/>
      <c r="I189" s="57"/>
      <c r="J189" s="4"/>
      <c r="K189" s="4"/>
      <c r="L189" s="4"/>
      <c r="M189" s="4"/>
    </row>
    <row r="190" spans="1:13" ht="40.5" x14ac:dyDescent="0.25">
      <c r="A190" s="204">
        <v>36</v>
      </c>
      <c r="B190" s="83" t="s">
        <v>75</v>
      </c>
      <c r="C190" s="161" t="s">
        <v>137</v>
      </c>
      <c r="D190" s="62" t="s">
        <v>68</v>
      </c>
      <c r="E190" s="72"/>
      <c r="F190" s="67">
        <v>6</v>
      </c>
      <c r="G190" s="67"/>
      <c r="H190" s="61"/>
      <c r="I190" s="76"/>
      <c r="J190" s="61"/>
      <c r="K190" s="61"/>
      <c r="L190" s="61"/>
      <c r="M190" s="60"/>
    </row>
    <row r="191" spans="1:13" x14ac:dyDescent="0.25">
      <c r="A191" s="213"/>
      <c r="B191" s="62"/>
      <c r="C191" s="62" t="s">
        <v>37</v>
      </c>
      <c r="D191" s="54" t="s">
        <v>11</v>
      </c>
      <c r="E191" s="72">
        <v>0.97299999999999998</v>
      </c>
      <c r="F191" s="67">
        <f>E191*F190</f>
        <v>5.8380000000000001</v>
      </c>
      <c r="G191" s="73"/>
      <c r="H191" s="77"/>
      <c r="I191" s="78"/>
      <c r="J191" s="67"/>
      <c r="K191" s="65"/>
      <c r="L191" s="65"/>
      <c r="M191" s="4"/>
    </row>
    <row r="192" spans="1:13" x14ac:dyDescent="0.25">
      <c r="A192" s="213"/>
      <c r="B192" s="62"/>
      <c r="C192" s="62" t="s">
        <v>69</v>
      </c>
      <c r="D192" s="54" t="s">
        <v>7</v>
      </c>
      <c r="E192" s="72">
        <v>0.48299999999999998</v>
      </c>
      <c r="F192" s="67">
        <f>E192*F190</f>
        <v>2.8979999999999997</v>
      </c>
      <c r="G192" s="67"/>
      <c r="H192" s="65"/>
      <c r="I192" s="78"/>
      <c r="J192" s="67"/>
      <c r="K192" s="67"/>
      <c r="L192" s="67"/>
      <c r="M192" s="4"/>
    </row>
    <row r="193" spans="1:13" x14ac:dyDescent="0.25">
      <c r="A193" s="213"/>
      <c r="B193" s="62"/>
      <c r="C193" s="62" t="s">
        <v>77</v>
      </c>
      <c r="D193" s="54" t="s">
        <v>68</v>
      </c>
      <c r="E193" s="72">
        <v>0.995</v>
      </c>
      <c r="F193" s="67">
        <f>E193*F190</f>
        <v>5.97</v>
      </c>
      <c r="G193" s="67"/>
      <c r="H193" s="19"/>
      <c r="I193" s="78"/>
      <c r="J193" s="67"/>
      <c r="K193" s="67"/>
      <c r="L193" s="67"/>
      <c r="M193" s="4"/>
    </row>
    <row r="194" spans="1:13" x14ac:dyDescent="0.25">
      <c r="A194" s="205"/>
      <c r="B194" s="62"/>
      <c r="C194" s="62" t="s">
        <v>22</v>
      </c>
      <c r="D194" s="54" t="s">
        <v>7</v>
      </c>
      <c r="E194" s="72">
        <v>0.22</v>
      </c>
      <c r="F194" s="67">
        <f>E194*F190</f>
        <v>1.32</v>
      </c>
      <c r="G194" s="67"/>
      <c r="H194" s="67"/>
      <c r="I194" s="78"/>
      <c r="J194" s="67"/>
      <c r="K194" s="67"/>
      <c r="L194" s="67"/>
      <c r="M194" s="4"/>
    </row>
    <row r="195" spans="1:13" ht="39.75" x14ac:dyDescent="0.25">
      <c r="A195" s="213">
        <v>37</v>
      </c>
      <c r="B195" s="79" t="s">
        <v>120</v>
      </c>
      <c r="C195" s="136" t="s">
        <v>138</v>
      </c>
      <c r="D195" s="43" t="s">
        <v>54</v>
      </c>
      <c r="E195" s="90"/>
      <c r="F195" s="19">
        <f>0.85+0.7+1.5+0.35</f>
        <v>3.4</v>
      </c>
      <c r="G195" s="162"/>
      <c r="H195" s="92"/>
      <c r="I195" s="162"/>
      <c r="J195" s="92"/>
      <c r="K195" s="92"/>
      <c r="L195" s="92"/>
      <c r="M195" s="91"/>
    </row>
    <row r="196" spans="1:13" x14ac:dyDescent="0.25">
      <c r="A196" s="213"/>
      <c r="B196" s="54"/>
      <c r="C196" s="62" t="s">
        <v>37</v>
      </c>
      <c r="D196" s="56" t="s">
        <v>11</v>
      </c>
      <c r="E196" s="137">
        <v>6.6</v>
      </c>
      <c r="F196" s="98">
        <f>E196*F195</f>
        <v>22.439999999999998</v>
      </c>
      <c r="G196" s="99"/>
      <c r="H196" s="105"/>
      <c r="I196" s="103"/>
      <c r="J196" s="98"/>
      <c r="K196" s="98"/>
      <c r="L196" s="99"/>
      <c r="M196" s="94"/>
    </row>
    <row r="197" spans="1:13" x14ac:dyDescent="0.25">
      <c r="A197" s="213"/>
      <c r="B197" s="54"/>
      <c r="C197" s="62" t="s">
        <v>122</v>
      </c>
      <c r="D197" s="56" t="s">
        <v>12</v>
      </c>
      <c r="E197" s="137">
        <v>9.6000000000000002E-2</v>
      </c>
      <c r="F197" s="98">
        <f>E197*F195</f>
        <v>0.32640000000000002</v>
      </c>
      <c r="G197" s="163"/>
      <c r="H197" s="105"/>
      <c r="I197" s="103"/>
      <c r="J197" s="98"/>
      <c r="K197" s="98"/>
      <c r="L197" s="19"/>
      <c r="M197" s="4"/>
    </row>
    <row r="198" spans="1:13" x14ac:dyDescent="0.25">
      <c r="A198" s="213"/>
      <c r="B198" s="54"/>
      <c r="C198" s="139" t="s">
        <v>21</v>
      </c>
      <c r="D198" s="140" t="s">
        <v>7</v>
      </c>
      <c r="E198" s="137">
        <v>0.39900000000000002</v>
      </c>
      <c r="F198" s="98">
        <f>E198*F195</f>
        <v>1.3566</v>
      </c>
      <c r="G198" s="164"/>
      <c r="H198" s="105"/>
      <c r="I198" s="105"/>
      <c r="J198" s="107"/>
      <c r="K198" s="103"/>
      <c r="L198" s="19"/>
      <c r="M198" s="4"/>
    </row>
    <row r="199" spans="1:13" ht="15.75" x14ac:dyDescent="0.25">
      <c r="A199" s="213"/>
      <c r="B199" s="54"/>
      <c r="C199" s="62" t="s">
        <v>92</v>
      </c>
      <c r="D199" s="56" t="s">
        <v>54</v>
      </c>
      <c r="E199" s="141">
        <v>1.0149999999999999</v>
      </c>
      <c r="F199" s="98">
        <f>E199*F195</f>
        <v>3.4509999999999996</v>
      </c>
      <c r="G199" s="165"/>
      <c r="H199" s="19"/>
      <c r="I199" s="105"/>
      <c r="J199" s="105"/>
      <c r="K199" s="166"/>
      <c r="L199" s="19"/>
      <c r="M199" s="143"/>
    </row>
    <row r="200" spans="1:13" x14ac:dyDescent="0.25">
      <c r="A200" s="213"/>
      <c r="B200" s="54"/>
      <c r="C200" s="62" t="s">
        <v>139</v>
      </c>
      <c r="D200" s="56" t="s">
        <v>123</v>
      </c>
      <c r="E200" s="141">
        <v>2.47E-2</v>
      </c>
      <c r="F200" s="98">
        <f>E200*F195</f>
        <v>8.3979999999999999E-2</v>
      </c>
      <c r="G200" s="165"/>
      <c r="H200" s="19"/>
      <c r="I200" s="105"/>
      <c r="J200" s="105"/>
      <c r="K200" s="107"/>
      <c r="L200" s="105"/>
      <c r="M200" s="144"/>
    </row>
    <row r="201" spans="1:13" ht="15.75" x14ac:dyDescent="0.25">
      <c r="A201" s="213"/>
      <c r="B201" s="54"/>
      <c r="C201" s="139" t="s">
        <v>124</v>
      </c>
      <c r="D201" s="145" t="s">
        <v>83</v>
      </c>
      <c r="E201" s="141">
        <v>0.39</v>
      </c>
      <c r="F201" s="98">
        <f>E201*F195</f>
        <v>1.3260000000000001</v>
      </c>
      <c r="G201" s="165"/>
      <c r="H201" s="19"/>
      <c r="I201" s="105"/>
      <c r="J201" s="105"/>
      <c r="K201" s="107"/>
      <c r="L201" s="105"/>
      <c r="M201" s="144"/>
    </row>
    <row r="202" spans="1:13" x14ac:dyDescent="0.25">
      <c r="A202" s="213"/>
      <c r="B202" s="54"/>
      <c r="C202" s="62" t="s">
        <v>125</v>
      </c>
      <c r="D202" s="43" t="s">
        <v>48</v>
      </c>
      <c r="E202" s="146">
        <v>4.6800000000000001E-2</v>
      </c>
      <c r="F202" s="167">
        <f>E202*F195</f>
        <v>0.15912000000000001</v>
      </c>
      <c r="G202" s="164"/>
      <c r="H202" s="19"/>
      <c r="I202" s="105"/>
      <c r="J202" s="107"/>
      <c r="K202" s="105"/>
      <c r="L202" s="105"/>
      <c r="M202" s="144"/>
    </row>
    <row r="203" spans="1:13" x14ac:dyDescent="0.25">
      <c r="A203" s="213"/>
      <c r="B203" s="54"/>
      <c r="C203" s="62" t="s">
        <v>140</v>
      </c>
      <c r="D203" s="43" t="s">
        <v>48</v>
      </c>
      <c r="E203" s="146">
        <f>0.0053+0.074</f>
        <v>7.9299999999999995E-2</v>
      </c>
      <c r="F203" s="98">
        <f>E203*F195</f>
        <v>0.26961999999999997</v>
      </c>
      <c r="G203" s="164"/>
      <c r="H203" s="19"/>
      <c r="I203" s="105"/>
      <c r="J203" s="105"/>
      <c r="K203" s="107"/>
      <c r="L203" s="105"/>
      <c r="M203" s="144"/>
    </row>
    <row r="204" spans="1:13" x14ac:dyDescent="0.25">
      <c r="A204" s="213"/>
      <c r="B204" s="54"/>
      <c r="C204" s="139" t="s">
        <v>127</v>
      </c>
      <c r="D204" s="145" t="s">
        <v>128</v>
      </c>
      <c r="E204" s="148">
        <v>1.93</v>
      </c>
      <c r="F204" s="98">
        <f>E204*F195</f>
        <v>6.5619999999999994</v>
      </c>
      <c r="G204" s="168"/>
      <c r="H204" s="19"/>
      <c r="I204" s="105"/>
      <c r="J204" s="105"/>
      <c r="K204" s="107"/>
      <c r="L204" s="105"/>
      <c r="M204" s="144"/>
    </row>
    <row r="205" spans="1:13" x14ac:dyDescent="0.25">
      <c r="A205" s="213"/>
      <c r="B205" s="121"/>
      <c r="C205" s="131" t="s">
        <v>22</v>
      </c>
      <c r="D205" s="40" t="s">
        <v>7</v>
      </c>
      <c r="E205" s="141">
        <v>1.56</v>
      </c>
      <c r="F205" s="165">
        <f>E205*F195</f>
        <v>5.3040000000000003</v>
      </c>
      <c r="G205" s="165"/>
      <c r="H205" s="19"/>
      <c r="I205" s="105"/>
      <c r="J205" s="105"/>
      <c r="K205" s="107"/>
      <c r="L205" s="105"/>
      <c r="M205" s="144"/>
    </row>
    <row r="206" spans="1:13" ht="53.25" x14ac:dyDescent="0.25">
      <c r="A206" s="214">
        <v>38</v>
      </c>
      <c r="B206" s="83" t="s">
        <v>141</v>
      </c>
      <c r="C206" s="169" t="s">
        <v>142</v>
      </c>
      <c r="D206" s="56" t="s">
        <v>54</v>
      </c>
      <c r="E206" s="90"/>
      <c r="F206" s="19">
        <f>0.77+1.33</f>
        <v>2.1</v>
      </c>
      <c r="G206" s="162"/>
      <c r="H206" s="92"/>
      <c r="I206" s="162"/>
      <c r="J206" s="92"/>
      <c r="K206" s="92"/>
      <c r="L206" s="92"/>
      <c r="M206" s="91"/>
    </row>
    <row r="207" spans="1:13" x14ac:dyDescent="0.25">
      <c r="A207" s="214"/>
      <c r="B207" s="54"/>
      <c r="C207" s="62" t="s">
        <v>37</v>
      </c>
      <c r="D207" s="56" t="s">
        <v>11</v>
      </c>
      <c r="E207" s="137">
        <v>5.18</v>
      </c>
      <c r="F207" s="170">
        <f>E207*F206</f>
        <v>10.878</v>
      </c>
      <c r="G207" s="99"/>
      <c r="H207" s="105"/>
      <c r="I207" s="103"/>
      <c r="J207" s="98"/>
      <c r="K207" s="98"/>
      <c r="L207" s="99"/>
      <c r="M207" s="94"/>
    </row>
    <row r="208" spans="1:13" x14ac:dyDescent="0.25">
      <c r="A208" s="214"/>
      <c r="B208" s="54"/>
      <c r="C208" s="62" t="s">
        <v>122</v>
      </c>
      <c r="D208" s="56" t="s">
        <v>12</v>
      </c>
      <c r="E208" s="137">
        <v>9.6000000000000002E-2</v>
      </c>
      <c r="F208" s="170">
        <f>E208*F206</f>
        <v>0.2016</v>
      </c>
      <c r="G208" s="99"/>
      <c r="H208" s="105"/>
      <c r="I208" s="103"/>
      <c r="J208" s="98"/>
      <c r="K208" s="19"/>
      <c r="L208" s="98"/>
      <c r="M208" s="94"/>
    </row>
    <row r="209" spans="1:13" x14ac:dyDescent="0.25">
      <c r="A209" s="214"/>
      <c r="B209" s="54"/>
      <c r="C209" s="171" t="s">
        <v>21</v>
      </c>
      <c r="D209" s="62" t="s">
        <v>7</v>
      </c>
      <c r="E209" s="137">
        <v>0.23100000000000001</v>
      </c>
      <c r="F209" s="170">
        <f>E209*F206</f>
        <v>0.48510000000000003</v>
      </c>
      <c r="G209" s="164"/>
      <c r="H209" s="105"/>
      <c r="I209" s="105"/>
      <c r="J209" s="107"/>
      <c r="K209" s="103"/>
      <c r="L209" s="98"/>
      <c r="M209" s="94"/>
    </row>
    <row r="210" spans="1:13" ht="15.75" x14ac:dyDescent="0.25">
      <c r="A210" s="214"/>
      <c r="B210" s="54"/>
      <c r="C210" s="62" t="s">
        <v>143</v>
      </c>
      <c r="D210" s="56" t="s">
        <v>54</v>
      </c>
      <c r="E210" s="141">
        <v>1.0149999999999999</v>
      </c>
      <c r="F210" s="170">
        <f>E210*F206</f>
        <v>2.1315</v>
      </c>
      <c r="G210" s="165"/>
      <c r="H210" s="19"/>
      <c r="I210" s="105"/>
      <c r="J210" s="105"/>
      <c r="K210" s="166"/>
      <c r="L210" s="19"/>
      <c r="M210" s="2"/>
    </row>
    <row r="211" spans="1:13" x14ac:dyDescent="0.25">
      <c r="A211" s="214"/>
      <c r="B211" s="62"/>
      <c r="C211" s="62" t="s">
        <v>139</v>
      </c>
      <c r="D211" s="56" t="s">
        <v>48</v>
      </c>
      <c r="E211" s="141">
        <v>2.6599999999999999E-2</v>
      </c>
      <c r="F211" s="170">
        <f>E211*F206</f>
        <v>5.586E-2</v>
      </c>
      <c r="G211" s="165"/>
      <c r="H211" s="98"/>
      <c r="I211" s="105"/>
      <c r="J211" s="105"/>
      <c r="K211" s="107"/>
      <c r="L211" s="105"/>
      <c r="M211" s="94"/>
    </row>
    <row r="212" spans="1:13" ht="15.75" x14ac:dyDescent="0.25">
      <c r="A212" s="214"/>
      <c r="B212" s="62"/>
      <c r="C212" s="171" t="s">
        <v>124</v>
      </c>
      <c r="D212" s="172" t="s">
        <v>83</v>
      </c>
      <c r="E212" s="141">
        <v>0.82</v>
      </c>
      <c r="F212" s="170">
        <f>E212*F206</f>
        <v>1.722</v>
      </c>
      <c r="G212" s="165"/>
      <c r="H212" s="98"/>
      <c r="I212" s="105"/>
      <c r="J212" s="105"/>
      <c r="K212" s="107"/>
      <c r="L212" s="105"/>
      <c r="M212" s="94"/>
    </row>
    <row r="213" spans="1:13" x14ac:dyDescent="0.25">
      <c r="A213" s="214"/>
      <c r="B213" s="62"/>
      <c r="C213" s="171" t="s">
        <v>144</v>
      </c>
      <c r="D213" s="56" t="s">
        <v>48</v>
      </c>
      <c r="E213" s="146">
        <v>6.9999999999999999E-4</v>
      </c>
      <c r="F213" s="170">
        <f>E213*F206</f>
        <v>1.47E-3</v>
      </c>
      <c r="G213" s="164"/>
      <c r="H213" s="98"/>
      <c r="I213" s="105"/>
      <c r="J213" s="107"/>
      <c r="K213" s="105"/>
      <c r="L213" s="105"/>
      <c r="M213" s="94"/>
    </row>
    <row r="214" spans="1:13" x14ac:dyDescent="0.25">
      <c r="A214" s="214"/>
      <c r="B214" s="62"/>
      <c r="C214" s="62" t="s">
        <v>145</v>
      </c>
      <c r="D214" s="56" t="s">
        <v>48</v>
      </c>
      <c r="E214" s="146">
        <v>8.0000000000000004E-4</v>
      </c>
      <c r="F214" s="170">
        <f>E214*F206</f>
        <v>1.6800000000000001E-3</v>
      </c>
      <c r="G214" s="164"/>
      <c r="H214" s="98"/>
      <c r="I214" s="105"/>
      <c r="J214" s="107"/>
      <c r="K214" s="105"/>
      <c r="L214" s="105"/>
      <c r="M214" s="94"/>
    </row>
    <row r="215" spans="1:13" x14ac:dyDescent="0.25">
      <c r="A215" s="214"/>
      <c r="B215" s="62"/>
      <c r="C215" s="62" t="s">
        <v>146</v>
      </c>
      <c r="D215" s="56" t="s">
        <v>48</v>
      </c>
      <c r="E215" s="146">
        <v>8.0000000000000004E-4</v>
      </c>
      <c r="F215" s="170">
        <f>E215*F206</f>
        <v>1.6800000000000001E-3</v>
      </c>
      <c r="G215" s="164"/>
      <c r="H215" s="98"/>
      <c r="I215" s="105"/>
      <c r="J215" s="105"/>
      <c r="K215" s="107"/>
      <c r="L215" s="105"/>
      <c r="M215" s="94"/>
    </row>
    <row r="216" spans="1:13" x14ac:dyDescent="0.25">
      <c r="A216" s="214"/>
      <c r="B216" s="62"/>
      <c r="C216" s="62" t="s">
        <v>147</v>
      </c>
      <c r="D216" s="56" t="s">
        <v>48</v>
      </c>
      <c r="E216" s="173">
        <v>1.7399999999999999E-2</v>
      </c>
      <c r="F216" s="170">
        <f>E216*F206</f>
        <v>3.6539999999999996E-2</v>
      </c>
      <c r="G216" s="164"/>
      <c r="H216" s="98"/>
      <c r="I216" s="105"/>
      <c r="J216" s="105"/>
      <c r="K216" s="107"/>
      <c r="L216" s="105"/>
      <c r="M216" s="94"/>
    </row>
    <row r="217" spans="1:13" x14ac:dyDescent="0.25">
      <c r="A217" s="214"/>
      <c r="B217" s="62"/>
      <c r="C217" s="171" t="s">
        <v>127</v>
      </c>
      <c r="D217" s="172" t="s">
        <v>128</v>
      </c>
      <c r="E217" s="173">
        <v>1.93</v>
      </c>
      <c r="F217" s="170">
        <f>E217*F206</f>
        <v>4.0529999999999999</v>
      </c>
      <c r="G217" s="168"/>
      <c r="H217" s="98"/>
      <c r="I217" s="105"/>
      <c r="J217" s="105"/>
      <c r="K217" s="107"/>
      <c r="L217" s="105"/>
      <c r="M217" s="94"/>
    </row>
    <row r="218" spans="1:13" x14ac:dyDescent="0.25">
      <c r="A218" s="214"/>
      <c r="B218" s="62"/>
      <c r="C218" s="62" t="s">
        <v>22</v>
      </c>
      <c r="D218" s="56" t="s">
        <v>7</v>
      </c>
      <c r="E218" s="173">
        <v>1.56</v>
      </c>
      <c r="F218" s="170">
        <f>E218*F206</f>
        <v>3.2760000000000002</v>
      </c>
      <c r="G218" s="165"/>
      <c r="H218" s="98"/>
      <c r="I218" s="105"/>
      <c r="J218" s="105"/>
      <c r="K218" s="107"/>
      <c r="L218" s="105"/>
      <c r="M218" s="94"/>
    </row>
    <row r="219" spans="1:13" ht="15.75" x14ac:dyDescent="0.25">
      <c r="A219" s="213">
        <v>39</v>
      </c>
      <c r="B219" s="79" t="s">
        <v>98</v>
      </c>
      <c r="C219" s="87" t="s">
        <v>99</v>
      </c>
      <c r="D219" s="43" t="s">
        <v>83</v>
      </c>
      <c r="E219" s="100"/>
      <c r="F219" s="113">
        <v>10</v>
      </c>
      <c r="G219" s="113"/>
      <c r="H219" s="110"/>
      <c r="I219" s="109"/>
      <c r="J219" s="110"/>
      <c r="K219" s="109"/>
      <c r="L219" s="110"/>
      <c r="M219" s="16"/>
    </row>
    <row r="220" spans="1:13" x14ac:dyDescent="0.25">
      <c r="A220" s="213"/>
      <c r="B220" s="62"/>
      <c r="C220" s="62" t="s">
        <v>100</v>
      </c>
      <c r="D220" s="43" t="s">
        <v>11</v>
      </c>
      <c r="E220" s="111">
        <v>0.56399999999999995</v>
      </c>
      <c r="F220" s="67">
        <f>E220*F219</f>
        <v>5.64</v>
      </c>
      <c r="G220" s="67"/>
      <c r="H220" s="65"/>
      <c r="I220" s="78"/>
      <c r="J220" s="67"/>
      <c r="K220" s="65"/>
      <c r="L220" s="65"/>
      <c r="M220" s="4"/>
    </row>
    <row r="221" spans="1:13" x14ac:dyDescent="0.25">
      <c r="A221" s="213"/>
      <c r="B221" s="87"/>
      <c r="C221" s="87" t="s">
        <v>21</v>
      </c>
      <c r="D221" s="43" t="s">
        <v>7</v>
      </c>
      <c r="E221" s="100">
        <v>4.0899999999999999E-2</v>
      </c>
      <c r="F221" s="112">
        <f>E221*F219</f>
        <v>0.40899999999999997</v>
      </c>
      <c r="G221" s="100"/>
      <c r="H221" s="100"/>
      <c r="I221" s="8"/>
      <c r="J221" s="100"/>
      <c r="K221" s="100"/>
      <c r="L221" s="5"/>
      <c r="M221" s="5"/>
    </row>
    <row r="222" spans="1:13" x14ac:dyDescent="0.25">
      <c r="A222" s="213"/>
      <c r="B222" s="62"/>
      <c r="C222" s="62" t="s">
        <v>23</v>
      </c>
      <c r="D222" s="56" t="s">
        <v>13</v>
      </c>
      <c r="E222" s="100">
        <v>4.4999999999999997E-3</v>
      </c>
      <c r="F222" s="100">
        <f>E222*F219</f>
        <v>4.4999999999999998E-2</v>
      </c>
      <c r="G222" s="100"/>
      <c r="H222" s="5"/>
      <c r="I222" s="100"/>
      <c r="J222" s="100"/>
      <c r="K222" s="100"/>
      <c r="L222" s="100"/>
      <c r="M222" s="5"/>
    </row>
    <row r="223" spans="1:13" ht="15.75" x14ac:dyDescent="0.25">
      <c r="A223" s="213"/>
      <c r="B223" s="62"/>
      <c r="C223" s="62" t="s">
        <v>101</v>
      </c>
      <c r="D223" s="56" t="s">
        <v>54</v>
      </c>
      <c r="E223" s="100">
        <v>7.4999999999999997E-3</v>
      </c>
      <c r="F223" s="100">
        <f>E223*F219</f>
        <v>7.4999999999999997E-2</v>
      </c>
      <c r="G223" s="100"/>
      <c r="H223" s="5"/>
      <c r="I223" s="100"/>
      <c r="J223" s="100"/>
      <c r="K223" s="100"/>
      <c r="L223" s="100"/>
      <c r="M223" s="5"/>
    </row>
    <row r="224" spans="1:13" x14ac:dyDescent="0.25">
      <c r="A224" s="213"/>
      <c r="B224" s="131"/>
      <c r="C224" s="131" t="s">
        <v>22</v>
      </c>
      <c r="D224" s="40" t="s">
        <v>7</v>
      </c>
      <c r="E224" s="114">
        <v>0.26500000000000001</v>
      </c>
      <c r="F224" s="5">
        <f>E224*F219</f>
        <v>2.6500000000000004</v>
      </c>
      <c r="G224" s="115"/>
      <c r="H224" s="5"/>
      <c r="I224" s="116"/>
      <c r="J224" s="18"/>
      <c r="K224" s="116"/>
      <c r="L224" s="116"/>
      <c r="M224" s="13"/>
    </row>
    <row r="225" spans="1:13" ht="15.75" x14ac:dyDescent="0.25">
      <c r="A225" s="204">
        <v>40</v>
      </c>
      <c r="B225" s="54" t="s">
        <v>102</v>
      </c>
      <c r="C225" s="62" t="s">
        <v>103</v>
      </c>
      <c r="D225" s="54" t="s">
        <v>54</v>
      </c>
      <c r="E225" s="118"/>
      <c r="F225" s="57">
        <v>12</v>
      </c>
      <c r="G225" s="58"/>
      <c r="H225" s="59"/>
      <c r="I225" s="4"/>
      <c r="J225" s="60"/>
      <c r="K225" s="60"/>
      <c r="L225" s="60"/>
      <c r="M225" s="60"/>
    </row>
    <row r="226" spans="1:13" x14ac:dyDescent="0.25">
      <c r="A226" s="205"/>
      <c r="B226" s="54"/>
      <c r="C226" s="62" t="s">
        <v>104</v>
      </c>
      <c r="D226" s="62" t="s">
        <v>11</v>
      </c>
      <c r="E226" s="111">
        <v>1.21</v>
      </c>
      <c r="F226" s="4">
        <f>E226*F225</f>
        <v>14.52</v>
      </c>
      <c r="G226" s="63"/>
      <c r="H226" s="59"/>
      <c r="I226" s="57"/>
      <c r="J226" s="4"/>
      <c r="K226" s="64"/>
      <c r="L226" s="64"/>
      <c r="M226" s="4"/>
    </row>
    <row r="227" spans="1:13" ht="54" x14ac:dyDescent="0.25">
      <c r="A227" s="213">
        <v>41</v>
      </c>
      <c r="B227" s="174" t="s">
        <v>105</v>
      </c>
      <c r="C227" s="175" t="s">
        <v>106</v>
      </c>
      <c r="D227" s="43" t="s">
        <v>54</v>
      </c>
      <c r="E227" s="118"/>
      <c r="F227" s="57">
        <v>10</v>
      </c>
      <c r="G227" s="4"/>
      <c r="H227" s="64"/>
      <c r="I227" s="57"/>
      <c r="J227" s="60"/>
      <c r="K227" s="4"/>
      <c r="L227" s="85"/>
      <c r="M227" s="60"/>
    </row>
    <row r="228" spans="1:13" x14ac:dyDescent="0.25">
      <c r="A228" s="213"/>
      <c r="B228" s="54"/>
      <c r="C228" s="62" t="s">
        <v>107</v>
      </c>
      <c r="D228" s="54" t="s">
        <v>11</v>
      </c>
      <c r="E228" s="72">
        <v>1.32E-2</v>
      </c>
      <c r="F228" s="4">
        <f>E228*F227</f>
        <v>0.13200000000000001</v>
      </c>
      <c r="G228" s="63"/>
      <c r="H228" s="59"/>
      <c r="I228" s="57"/>
      <c r="J228" s="4"/>
      <c r="K228" s="64"/>
      <c r="L228" s="64"/>
      <c r="M228" s="4"/>
    </row>
    <row r="229" spans="1:13" ht="15.75" x14ac:dyDescent="0.25">
      <c r="A229" s="213"/>
      <c r="B229" s="54"/>
      <c r="C229" s="62" t="s">
        <v>108</v>
      </c>
      <c r="D229" s="54" t="s">
        <v>12</v>
      </c>
      <c r="E229" s="72">
        <v>2.9499999999999998E-2</v>
      </c>
      <c r="F229" s="4">
        <f>E229*F227</f>
        <v>0.29499999999999998</v>
      </c>
      <c r="G229" s="66"/>
      <c r="H229" s="59"/>
      <c r="I229" s="4"/>
      <c r="J229" s="64"/>
      <c r="K229" s="64"/>
      <c r="L229" s="4"/>
      <c r="M229" s="4"/>
    </row>
    <row r="230" spans="1:13" x14ac:dyDescent="0.25">
      <c r="A230" s="213"/>
      <c r="B230" s="54"/>
      <c r="C230" s="62" t="s">
        <v>21</v>
      </c>
      <c r="D230" s="54" t="s">
        <v>7</v>
      </c>
      <c r="E230" s="72">
        <v>2.0999999999999999E-3</v>
      </c>
      <c r="F230" s="4">
        <f>E230*F227</f>
        <v>2.0999999999999998E-2</v>
      </c>
      <c r="G230" s="66"/>
      <c r="H230" s="59"/>
      <c r="I230" s="4"/>
      <c r="J230" s="64"/>
      <c r="K230" s="64"/>
      <c r="L230" s="4"/>
      <c r="M230" s="4"/>
    </row>
    <row r="231" spans="1:13" ht="15.75" x14ac:dyDescent="0.25">
      <c r="A231" s="213"/>
      <c r="B231" s="54" t="s">
        <v>56</v>
      </c>
      <c r="C231" s="120" t="s">
        <v>57</v>
      </c>
      <c r="D231" s="56" t="s">
        <v>54</v>
      </c>
      <c r="E231" s="72"/>
      <c r="F231" s="68">
        <f>F227</f>
        <v>10</v>
      </c>
      <c r="G231" s="69"/>
      <c r="H231" s="69"/>
      <c r="I231" s="69"/>
      <c r="J231" s="61"/>
      <c r="K231" s="61"/>
      <c r="L231" s="61"/>
      <c r="M231" s="60"/>
    </row>
    <row r="232" spans="1:13" x14ac:dyDescent="0.25">
      <c r="A232" s="213"/>
      <c r="B232" s="54"/>
      <c r="C232" s="62" t="s">
        <v>37</v>
      </c>
      <c r="D232" s="54" t="s">
        <v>11</v>
      </c>
      <c r="E232" s="72">
        <v>3.2300000000000002E-3</v>
      </c>
      <c r="F232" s="70">
        <f>E232*F231</f>
        <v>3.2300000000000002E-2</v>
      </c>
      <c r="G232" s="4"/>
      <c r="H232" s="64"/>
      <c r="I232" s="57"/>
      <c r="J232" s="67"/>
      <c r="K232" s="65"/>
      <c r="L232" s="65"/>
      <c r="M232" s="4"/>
    </row>
    <row r="233" spans="1:13" x14ac:dyDescent="0.25">
      <c r="A233" s="213"/>
      <c r="B233" s="54"/>
      <c r="C233" s="120" t="s">
        <v>58</v>
      </c>
      <c r="D233" s="54" t="s">
        <v>12</v>
      </c>
      <c r="E233" s="72">
        <v>3.6200000000000004E-3</v>
      </c>
      <c r="F233" s="70">
        <f>E233*F231</f>
        <v>3.6200000000000003E-2</v>
      </c>
      <c r="G233" s="4"/>
      <c r="H233" s="64"/>
      <c r="I233" s="64"/>
      <c r="J233" s="65"/>
      <c r="K233" s="65"/>
      <c r="L233" s="67"/>
      <c r="M233" s="4"/>
    </row>
    <row r="234" spans="1:13" x14ac:dyDescent="0.25">
      <c r="A234" s="213"/>
      <c r="B234" s="62"/>
      <c r="C234" s="62" t="s">
        <v>21</v>
      </c>
      <c r="D234" s="54" t="s">
        <v>7</v>
      </c>
      <c r="E234" s="72">
        <v>1.7999999999999998E-4</v>
      </c>
      <c r="F234" s="70">
        <f>E234*F231</f>
        <v>1.8E-3</v>
      </c>
      <c r="G234" s="69"/>
      <c r="H234" s="69"/>
      <c r="I234" s="68"/>
      <c r="J234" s="65"/>
      <c r="K234" s="65"/>
      <c r="L234" s="67"/>
      <c r="M234" s="4"/>
    </row>
    <row r="235" spans="1:13" x14ac:dyDescent="0.25">
      <c r="A235" s="205"/>
      <c r="B235" s="54" t="s">
        <v>59</v>
      </c>
      <c r="C235" s="120" t="s">
        <v>60</v>
      </c>
      <c r="D235" s="54" t="s">
        <v>13</v>
      </c>
      <c r="E235" s="72"/>
      <c r="F235" s="68">
        <f>F227*1.95</f>
        <v>19.5</v>
      </c>
      <c r="G235" s="69"/>
      <c r="H235" s="69"/>
      <c r="I235" s="68"/>
      <c r="J235" s="176"/>
      <c r="K235" s="19"/>
      <c r="L235" s="61"/>
      <c r="M235" s="60"/>
    </row>
    <row r="236" spans="1:13" ht="15.75" x14ac:dyDescent="0.25">
      <c r="A236" s="213">
        <v>42</v>
      </c>
      <c r="B236" s="125" t="s">
        <v>129</v>
      </c>
      <c r="C236" s="87" t="s">
        <v>130</v>
      </c>
      <c r="D236" s="43" t="s">
        <v>54</v>
      </c>
      <c r="E236" s="100"/>
      <c r="F236" s="5">
        <v>2.2999999999999998</v>
      </c>
      <c r="G236" s="15"/>
      <c r="H236" s="149"/>
      <c r="I236" s="150"/>
      <c r="J236" s="152"/>
      <c r="K236" s="151"/>
      <c r="L236" s="152"/>
      <c r="M236" s="149"/>
    </row>
    <row r="237" spans="1:13" x14ac:dyDescent="0.25">
      <c r="A237" s="213"/>
      <c r="B237" s="54"/>
      <c r="C237" s="62" t="s">
        <v>131</v>
      </c>
      <c r="D237" s="62" t="s">
        <v>11</v>
      </c>
      <c r="E237" s="100">
        <v>2.78</v>
      </c>
      <c r="F237" s="153">
        <f>E237*F236</f>
        <v>6.3939999999999992</v>
      </c>
      <c r="G237" s="154"/>
      <c r="H237" s="21"/>
      <c r="I237" s="155"/>
      <c r="J237" s="156"/>
      <c r="K237" s="156"/>
      <c r="L237" s="157"/>
      <c r="M237" s="153"/>
    </row>
    <row r="238" spans="1:13" x14ac:dyDescent="0.25">
      <c r="A238" s="213"/>
      <c r="B238" s="54"/>
      <c r="C238" s="62" t="s">
        <v>21</v>
      </c>
      <c r="D238" s="62" t="s">
        <v>7</v>
      </c>
      <c r="E238" s="100">
        <v>2.5999999999999999E-3</v>
      </c>
      <c r="F238" s="5">
        <f>E238*F236</f>
        <v>5.9799999999999992E-3</v>
      </c>
      <c r="G238" s="15"/>
      <c r="H238" s="21"/>
      <c r="I238" s="21"/>
      <c r="J238" s="177"/>
      <c r="K238" s="158"/>
      <c r="L238" s="156"/>
      <c r="M238" s="153"/>
    </row>
    <row r="239" spans="1:13" ht="15.75" x14ac:dyDescent="0.25">
      <c r="A239" s="213"/>
      <c r="B239" s="121"/>
      <c r="C239" s="131" t="s">
        <v>132</v>
      </c>
      <c r="D239" s="40" t="s">
        <v>54</v>
      </c>
      <c r="E239" s="100">
        <v>1.01</v>
      </c>
      <c r="F239" s="5">
        <f>E239*F236</f>
        <v>2.323</v>
      </c>
      <c r="G239" s="106"/>
      <c r="H239" s="153"/>
      <c r="I239" s="21"/>
      <c r="J239" s="178"/>
      <c r="K239" s="156"/>
      <c r="L239" s="156"/>
      <c r="M239" s="153"/>
    </row>
    <row r="240" spans="1:13" ht="15.75" x14ac:dyDescent="0.25">
      <c r="A240" s="204">
        <v>43</v>
      </c>
      <c r="B240" s="54" t="s">
        <v>113</v>
      </c>
      <c r="C240" s="62" t="s">
        <v>114</v>
      </c>
      <c r="D240" s="54" t="s">
        <v>54</v>
      </c>
      <c r="E240" s="72"/>
      <c r="F240" s="4">
        <v>1.54</v>
      </c>
      <c r="G240" s="4"/>
      <c r="H240" s="60"/>
      <c r="I240" s="88"/>
      <c r="J240" s="61"/>
      <c r="K240" s="61"/>
      <c r="L240" s="61"/>
      <c r="M240" s="60"/>
    </row>
    <row r="241" spans="1:13" x14ac:dyDescent="0.25">
      <c r="A241" s="213"/>
      <c r="B241" s="54"/>
      <c r="C241" s="131" t="s">
        <v>104</v>
      </c>
      <c r="D241" s="131" t="s">
        <v>11</v>
      </c>
      <c r="E241" s="93">
        <v>2.23</v>
      </c>
      <c r="F241" s="94">
        <f>E241*F240</f>
        <v>3.4342000000000001</v>
      </c>
      <c r="G241" s="95"/>
      <c r="H241" s="96"/>
      <c r="I241" s="97"/>
      <c r="J241" s="98"/>
      <c r="K241" s="98"/>
      <c r="L241" s="99"/>
      <c r="M241" s="94"/>
    </row>
    <row r="242" spans="1:13" x14ac:dyDescent="0.25">
      <c r="A242" s="213"/>
      <c r="B242" s="54"/>
      <c r="C242" s="62" t="s">
        <v>115</v>
      </c>
      <c r="D242" s="62" t="s">
        <v>12</v>
      </c>
      <c r="E242" s="100">
        <v>0.59399999999999997</v>
      </c>
      <c r="F242" s="94">
        <f>E242*F240</f>
        <v>0.91476000000000002</v>
      </c>
      <c r="G242" s="95"/>
      <c r="H242" s="179"/>
      <c r="I242" s="97"/>
      <c r="J242" s="98"/>
      <c r="K242" s="19"/>
      <c r="L242" s="98"/>
      <c r="M242" s="94"/>
    </row>
    <row r="243" spans="1:13" x14ac:dyDescent="0.25">
      <c r="A243" s="213"/>
      <c r="B243" s="54"/>
      <c r="C243" s="62" t="s">
        <v>21</v>
      </c>
      <c r="D243" s="62" t="s">
        <v>7</v>
      </c>
      <c r="E243" s="100">
        <v>0.10199999999999999</v>
      </c>
      <c r="F243" s="101">
        <f>E243*F240</f>
        <v>0.15708</v>
      </c>
      <c r="G243" s="15"/>
      <c r="H243" s="96"/>
      <c r="I243" s="96"/>
      <c r="J243" s="107"/>
      <c r="K243" s="103"/>
      <c r="L243" s="98"/>
      <c r="M243" s="94"/>
    </row>
    <row r="244" spans="1:13" ht="15.75" x14ac:dyDescent="0.25">
      <c r="A244" s="213"/>
      <c r="B244" s="54"/>
      <c r="C244" s="87" t="s">
        <v>116</v>
      </c>
      <c r="D244" s="125" t="s">
        <v>54</v>
      </c>
      <c r="E244" s="72"/>
      <c r="F244" s="4">
        <v>1.54</v>
      </c>
      <c r="G244" s="4"/>
      <c r="H244" s="4"/>
      <c r="I244" s="57"/>
      <c r="J244" s="67"/>
      <c r="K244" s="67"/>
      <c r="L244" s="98"/>
      <c r="M244" s="4"/>
    </row>
    <row r="245" spans="1:13" x14ac:dyDescent="0.25">
      <c r="A245" s="205"/>
      <c r="B245" s="54"/>
      <c r="C245" s="62" t="s">
        <v>22</v>
      </c>
      <c r="D245" s="56" t="s">
        <v>7</v>
      </c>
      <c r="E245" s="114">
        <v>0.38200000000000001</v>
      </c>
      <c r="F245" s="5">
        <f>E245*F240</f>
        <v>0.58828000000000003</v>
      </c>
      <c r="G245" s="115"/>
      <c r="H245" s="5"/>
      <c r="I245" s="116"/>
      <c r="J245" s="177"/>
      <c r="K245" s="117"/>
      <c r="L245" s="117"/>
      <c r="M245" s="13"/>
    </row>
    <row r="246" spans="1:13" ht="27" x14ac:dyDescent="0.25">
      <c r="A246" s="180"/>
      <c r="B246" s="181"/>
      <c r="C246" s="182" t="s">
        <v>148</v>
      </c>
      <c r="D246" s="183"/>
      <c r="E246" s="72"/>
      <c r="F246" s="129"/>
      <c r="G246" s="129"/>
      <c r="H246" s="129"/>
      <c r="I246" s="129"/>
      <c r="J246" s="129"/>
      <c r="K246" s="129"/>
      <c r="L246" s="129"/>
      <c r="M246" s="129"/>
    </row>
    <row r="247" spans="1:13" ht="121.5" x14ac:dyDescent="0.25">
      <c r="A247" s="204">
        <v>44</v>
      </c>
      <c r="B247" s="184" t="s">
        <v>105</v>
      </c>
      <c r="C247" s="185" t="s">
        <v>149</v>
      </c>
      <c r="D247" s="186" t="s">
        <v>6</v>
      </c>
      <c r="E247" s="118"/>
      <c r="F247" s="57">
        <v>40</v>
      </c>
      <c r="G247" s="4"/>
      <c r="H247" s="64"/>
      <c r="I247" s="57"/>
      <c r="J247" s="61"/>
      <c r="K247" s="67"/>
      <c r="L247" s="61"/>
      <c r="M247" s="60"/>
    </row>
    <row r="248" spans="1:13" x14ac:dyDescent="0.25">
      <c r="A248" s="213"/>
      <c r="B248" s="54"/>
      <c r="C248" s="62" t="s">
        <v>107</v>
      </c>
      <c r="D248" s="186" t="s">
        <v>11</v>
      </c>
      <c r="E248" s="72">
        <v>1.32E-2</v>
      </c>
      <c r="F248" s="4">
        <f>E248*F247</f>
        <v>0.52800000000000002</v>
      </c>
      <c r="G248" s="63"/>
      <c r="H248" s="59"/>
      <c r="I248" s="57"/>
      <c r="J248" s="67"/>
      <c r="K248" s="65"/>
      <c r="L248" s="65"/>
      <c r="M248" s="4"/>
    </row>
    <row r="249" spans="1:13" ht="15.75" x14ac:dyDescent="0.25">
      <c r="A249" s="213"/>
      <c r="B249" s="54"/>
      <c r="C249" s="62" t="s">
        <v>108</v>
      </c>
      <c r="D249" s="186" t="s">
        <v>12</v>
      </c>
      <c r="E249" s="72">
        <v>2.9499999999999998E-2</v>
      </c>
      <c r="F249" s="4">
        <f>E249*F247</f>
        <v>1.18</v>
      </c>
      <c r="G249" s="66"/>
      <c r="H249" s="59"/>
      <c r="I249" s="4"/>
      <c r="J249" s="65"/>
      <c r="K249" s="65"/>
      <c r="L249" s="67"/>
      <c r="M249" s="4"/>
    </row>
    <row r="250" spans="1:13" x14ac:dyDescent="0.25">
      <c r="A250" s="213"/>
      <c r="B250" s="54"/>
      <c r="C250" s="62" t="s">
        <v>21</v>
      </c>
      <c r="D250" s="186" t="s">
        <v>7</v>
      </c>
      <c r="E250" s="72">
        <v>2.0999999999999999E-3</v>
      </c>
      <c r="F250" s="4">
        <f>E250*F247</f>
        <v>8.3999999999999991E-2</v>
      </c>
      <c r="G250" s="66"/>
      <c r="H250" s="59"/>
      <c r="I250" s="4"/>
      <c r="J250" s="65"/>
      <c r="K250" s="65"/>
      <c r="L250" s="67"/>
      <c r="M250" s="4"/>
    </row>
    <row r="251" spans="1:13" ht="15.75" x14ac:dyDescent="0.25">
      <c r="A251" s="213"/>
      <c r="B251" s="54" t="s">
        <v>56</v>
      </c>
      <c r="C251" s="120" t="s">
        <v>57</v>
      </c>
      <c r="D251" s="187" t="s">
        <v>6</v>
      </c>
      <c r="E251" s="72"/>
      <c r="F251" s="68">
        <f>F247</f>
        <v>40</v>
      </c>
      <c r="G251" s="69"/>
      <c r="H251" s="69"/>
      <c r="I251" s="69"/>
      <c r="J251" s="61"/>
      <c r="K251" s="61"/>
      <c r="L251" s="61"/>
      <c r="M251" s="60"/>
    </row>
    <row r="252" spans="1:13" x14ac:dyDescent="0.25">
      <c r="A252" s="213"/>
      <c r="B252" s="54"/>
      <c r="C252" s="62" t="s">
        <v>37</v>
      </c>
      <c r="D252" s="186" t="s">
        <v>11</v>
      </c>
      <c r="E252" s="72">
        <v>3.2300000000000002E-3</v>
      </c>
      <c r="F252" s="70">
        <f>E252*F251</f>
        <v>0.12920000000000001</v>
      </c>
      <c r="G252" s="4"/>
      <c r="H252" s="64"/>
      <c r="I252" s="57"/>
      <c r="J252" s="67"/>
      <c r="K252" s="65"/>
      <c r="L252" s="65"/>
      <c r="M252" s="4"/>
    </row>
    <row r="253" spans="1:13" x14ac:dyDescent="0.25">
      <c r="A253" s="213"/>
      <c r="B253" s="54"/>
      <c r="C253" s="120" t="s">
        <v>58</v>
      </c>
      <c r="D253" s="186" t="s">
        <v>12</v>
      </c>
      <c r="E253" s="72">
        <v>3.6200000000000004E-3</v>
      </c>
      <c r="F253" s="70">
        <f>E253*F251</f>
        <v>0.14480000000000001</v>
      </c>
      <c r="G253" s="4"/>
      <c r="H253" s="64"/>
      <c r="I253" s="64"/>
      <c r="J253" s="65"/>
      <c r="K253" s="65"/>
      <c r="L253" s="67"/>
      <c r="M253" s="4"/>
    </row>
    <row r="254" spans="1:13" x14ac:dyDescent="0.25">
      <c r="A254" s="213"/>
      <c r="B254" s="62"/>
      <c r="C254" s="62" t="s">
        <v>21</v>
      </c>
      <c r="D254" s="69" t="s">
        <v>7</v>
      </c>
      <c r="E254" s="72">
        <v>1.7999999999999998E-4</v>
      </c>
      <c r="F254" s="70">
        <f>E254*F251</f>
        <v>7.1999999999999998E-3</v>
      </c>
      <c r="G254" s="69"/>
      <c r="H254" s="69"/>
      <c r="I254" s="68"/>
      <c r="J254" s="65"/>
      <c r="K254" s="65"/>
      <c r="L254" s="67"/>
      <c r="M254" s="4"/>
    </row>
    <row r="255" spans="1:13" x14ac:dyDescent="0.25">
      <c r="A255" s="205"/>
      <c r="B255" s="54" t="s">
        <v>59</v>
      </c>
      <c r="C255" s="120" t="s">
        <v>60</v>
      </c>
      <c r="D255" s="69" t="s">
        <v>13</v>
      </c>
      <c r="E255" s="72"/>
      <c r="F255" s="68">
        <f>F247*1.95</f>
        <v>78</v>
      </c>
      <c r="G255" s="69"/>
      <c r="H255" s="69"/>
      <c r="I255" s="68"/>
      <c r="J255" s="176"/>
      <c r="K255" s="19"/>
      <c r="L255" s="61"/>
      <c r="M255" s="60"/>
    </row>
    <row r="256" spans="1:13" ht="54" x14ac:dyDescent="0.25">
      <c r="A256" s="213">
        <v>45</v>
      </c>
      <c r="B256" s="79" t="s">
        <v>24</v>
      </c>
      <c r="C256" s="86" t="s">
        <v>150</v>
      </c>
      <c r="D256" s="1" t="s">
        <v>6</v>
      </c>
      <c r="E256" s="7"/>
      <c r="F256" s="8">
        <v>130</v>
      </c>
      <c r="G256" s="9"/>
      <c r="H256" s="10"/>
      <c r="I256" s="10"/>
      <c r="J256" s="35"/>
      <c r="K256" s="35"/>
      <c r="L256" s="35"/>
      <c r="M256" s="10"/>
    </row>
    <row r="257" spans="1:13" x14ac:dyDescent="0.25">
      <c r="A257" s="213"/>
      <c r="B257" s="62"/>
      <c r="C257" s="62" t="s">
        <v>37</v>
      </c>
      <c r="D257" s="1" t="s">
        <v>11</v>
      </c>
      <c r="E257" s="7">
        <v>0.15</v>
      </c>
      <c r="F257" s="112">
        <f>E257*F256</f>
        <v>19.5</v>
      </c>
      <c r="G257" s="7"/>
      <c r="H257" s="5"/>
      <c r="I257" s="11"/>
      <c r="J257" s="5"/>
      <c r="K257" s="12"/>
      <c r="L257" s="5"/>
      <c r="M257" s="13"/>
    </row>
    <row r="258" spans="1:13" x14ac:dyDescent="0.25">
      <c r="A258" s="213"/>
      <c r="B258" s="62"/>
      <c r="C258" s="62" t="s">
        <v>14</v>
      </c>
      <c r="D258" s="1" t="s">
        <v>12</v>
      </c>
      <c r="E258" s="7">
        <v>2.1600000000000001E-2</v>
      </c>
      <c r="F258" s="112">
        <f>E258*F256</f>
        <v>2.8080000000000003</v>
      </c>
      <c r="G258" s="7"/>
      <c r="H258" s="5"/>
      <c r="I258" s="12"/>
      <c r="J258" s="5"/>
      <c r="K258" s="12"/>
      <c r="L258" s="5"/>
      <c r="M258" s="13"/>
    </row>
    <row r="259" spans="1:13" x14ac:dyDescent="0.25">
      <c r="A259" s="213"/>
      <c r="B259" s="62"/>
      <c r="C259" s="62" t="s">
        <v>15</v>
      </c>
      <c r="D259" s="1" t="s">
        <v>12</v>
      </c>
      <c r="E259" s="7">
        <f>0.0273</f>
        <v>2.7300000000000001E-2</v>
      </c>
      <c r="F259" s="112">
        <f>E259*F256</f>
        <v>3.5490000000000004</v>
      </c>
      <c r="G259" s="7"/>
      <c r="H259" s="5"/>
      <c r="I259" s="12"/>
      <c r="J259" s="5"/>
      <c r="K259" s="12"/>
      <c r="L259" s="5"/>
      <c r="M259" s="13"/>
    </row>
    <row r="260" spans="1:13" x14ac:dyDescent="0.25">
      <c r="A260" s="213"/>
      <c r="B260" s="62"/>
      <c r="C260" s="62" t="s">
        <v>38</v>
      </c>
      <c r="D260" s="1" t="s">
        <v>12</v>
      </c>
      <c r="E260" s="7">
        <v>9.7000000000000003E-3</v>
      </c>
      <c r="F260" s="112">
        <f>E260*F256</f>
        <v>1.2610000000000001</v>
      </c>
      <c r="G260" s="7"/>
      <c r="H260" s="5"/>
      <c r="I260" s="12"/>
      <c r="J260" s="5"/>
      <c r="K260" s="12"/>
      <c r="L260" s="5"/>
      <c r="M260" s="13"/>
    </row>
    <row r="261" spans="1:13" ht="15.75" x14ac:dyDescent="0.25">
      <c r="A261" s="213"/>
      <c r="B261" s="62"/>
      <c r="C261" s="62" t="s">
        <v>16</v>
      </c>
      <c r="D261" s="1" t="s">
        <v>6</v>
      </c>
      <c r="E261" s="7">
        <v>1.22</v>
      </c>
      <c r="F261" s="112">
        <f>E261*F256</f>
        <v>158.6</v>
      </c>
      <c r="G261" s="7"/>
      <c r="H261" s="5"/>
      <c r="I261" s="12"/>
      <c r="J261" s="5"/>
      <c r="K261" s="13"/>
      <c r="L261" s="5"/>
      <c r="M261" s="13"/>
    </row>
    <row r="262" spans="1:13" ht="15.75" x14ac:dyDescent="0.25">
      <c r="A262" s="213"/>
      <c r="B262" s="131"/>
      <c r="C262" s="131" t="s">
        <v>17</v>
      </c>
      <c r="D262" s="188" t="s">
        <v>6</v>
      </c>
      <c r="E262" s="7">
        <v>7.0000000000000007E-2</v>
      </c>
      <c r="F262" s="112">
        <f>E262*F256</f>
        <v>9.1000000000000014</v>
      </c>
      <c r="G262" s="7"/>
      <c r="H262" s="5"/>
      <c r="I262" s="12"/>
      <c r="J262" s="5"/>
      <c r="K262" s="12"/>
      <c r="L262" s="5"/>
      <c r="M262" s="13"/>
    </row>
    <row r="263" spans="1:13" ht="40.5" x14ac:dyDescent="0.25">
      <c r="A263" s="204">
        <v>46</v>
      </c>
      <c r="B263" s="71" t="s">
        <v>151</v>
      </c>
      <c r="C263" s="75" t="s">
        <v>152</v>
      </c>
      <c r="D263" s="56" t="s">
        <v>83</v>
      </c>
      <c r="E263" s="7"/>
      <c r="F263" s="8">
        <v>1283</v>
      </c>
      <c r="G263" s="9"/>
      <c r="H263" s="10"/>
      <c r="I263" s="10"/>
      <c r="J263" s="10"/>
      <c r="K263" s="35"/>
      <c r="L263" s="35"/>
      <c r="M263" s="35"/>
    </row>
    <row r="264" spans="1:13" x14ac:dyDescent="0.25">
      <c r="A264" s="213"/>
      <c r="B264" s="62"/>
      <c r="C264" s="62" t="s">
        <v>37</v>
      </c>
      <c r="D264" s="62" t="s">
        <v>11</v>
      </c>
      <c r="E264" s="7">
        <v>4.2900000000000001E-2</v>
      </c>
      <c r="F264" s="5">
        <f>E264*F263</f>
        <v>55.040700000000001</v>
      </c>
      <c r="G264" s="7"/>
      <c r="H264" s="5"/>
      <c r="I264" s="11"/>
      <c r="J264" s="5"/>
      <c r="K264" s="37"/>
      <c r="L264" s="19"/>
      <c r="M264" s="38"/>
    </row>
    <row r="265" spans="1:13" x14ac:dyDescent="0.25">
      <c r="A265" s="213"/>
      <c r="B265" s="62"/>
      <c r="C265" s="62" t="s">
        <v>153</v>
      </c>
      <c r="D265" s="62" t="s">
        <v>12</v>
      </c>
      <c r="E265" s="7">
        <v>2.6900000000000001E-3</v>
      </c>
      <c r="F265" s="5">
        <f>E265*F263</f>
        <v>3.4512700000000001</v>
      </c>
      <c r="G265" s="7"/>
      <c r="H265" s="5"/>
      <c r="I265" s="12"/>
      <c r="J265" s="5"/>
      <c r="K265" s="37"/>
      <c r="L265" s="19"/>
      <c r="M265" s="38"/>
    </row>
    <row r="266" spans="1:13" x14ac:dyDescent="0.25">
      <c r="A266" s="213"/>
      <c r="B266" s="62"/>
      <c r="C266" s="62" t="s">
        <v>15</v>
      </c>
      <c r="D266" s="62" t="s">
        <v>12</v>
      </c>
      <c r="E266" s="7">
        <v>4.0999999999999999E-4</v>
      </c>
      <c r="F266" s="5">
        <f>E266*F263</f>
        <v>0.52603</v>
      </c>
      <c r="G266" s="7"/>
      <c r="H266" s="5"/>
      <c r="I266" s="12"/>
      <c r="J266" s="5"/>
      <c r="K266" s="37"/>
      <c r="L266" s="19"/>
      <c r="M266" s="38"/>
    </row>
    <row r="267" spans="1:13" x14ac:dyDescent="0.25">
      <c r="A267" s="213"/>
      <c r="B267" s="62"/>
      <c r="C267" s="62" t="s">
        <v>19</v>
      </c>
      <c r="D267" s="62" t="s">
        <v>12</v>
      </c>
      <c r="E267" s="7">
        <v>7.6E-3</v>
      </c>
      <c r="F267" s="5">
        <f>E267*F263</f>
        <v>9.7507999999999999</v>
      </c>
      <c r="G267" s="7"/>
      <c r="H267" s="5"/>
      <c r="I267" s="12"/>
      <c r="J267" s="5"/>
      <c r="K267" s="37"/>
      <c r="L267" s="19"/>
      <c r="M267" s="38"/>
    </row>
    <row r="268" spans="1:13" x14ac:dyDescent="0.25">
      <c r="A268" s="213"/>
      <c r="B268" s="62"/>
      <c r="C268" s="62" t="s">
        <v>20</v>
      </c>
      <c r="D268" s="62" t="s">
        <v>12</v>
      </c>
      <c r="E268" s="7">
        <v>7.4000000000000003E-3</v>
      </c>
      <c r="F268" s="5">
        <f>E268*F263</f>
        <v>9.4942000000000011</v>
      </c>
      <c r="G268" s="7"/>
      <c r="H268" s="5"/>
      <c r="I268" s="12"/>
      <c r="J268" s="5"/>
      <c r="K268" s="37"/>
      <c r="L268" s="19"/>
      <c r="M268" s="38"/>
    </row>
    <row r="269" spans="1:13" x14ac:dyDescent="0.25">
      <c r="A269" s="213"/>
      <c r="B269" s="62"/>
      <c r="C269" s="62" t="s">
        <v>38</v>
      </c>
      <c r="D269" s="62" t="s">
        <v>12</v>
      </c>
      <c r="E269" s="7">
        <v>1.48E-3</v>
      </c>
      <c r="F269" s="5">
        <f>E269*F263</f>
        <v>1.8988400000000001</v>
      </c>
      <c r="G269" s="7"/>
      <c r="H269" s="5"/>
      <c r="I269" s="12"/>
      <c r="J269" s="5"/>
      <c r="K269" s="37"/>
      <c r="L269" s="19"/>
      <c r="M269" s="38"/>
    </row>
    <row r="270" spans="1:13" x14ac:dyDescent="0.25">
      <c r="A270" s="213"/>
      <c r="B270" s="62"/>
      <c r="C270" s="62" t="s">
        <v>16</v>
      </c>
      <c r="D270" s="62" t="s">
        <v>12</v>
      </c>
      <c r="E270" s="7">
        <f>(149+12.4*8)*0.001</f>
        <v>0.2482</v>
      </c>
      <c r="F270" s="5">
        <f>E270*F263</f>
        <v>318.44060000000002</v>
      </c>
      <c r="G270" s="7"/>
      <c r="H270" s="5"/>
      <c r="I270" s="12"/>
      <c r="J270" s="5"/>
      <c r="K270" s="38"/>
      <c r="L270" s="19"/>
      <c r="M270" s="38"/>
    </row>
    <row r="271" spans="1:13" ht="15.75" x14ac:dyDescent="0.25">
      <c r="A271" s="205"/>
      <c r="B271" s="62"/>
      <c r="C271" s="62" t="s">
        <v>17</v>
      </c>
      <c r="D271" s="56" t="s">
        <v>54</v>
      </c>
      <c r="E271" s="7">
        <v>1.0999999999999999E-2</v>
      </c>
      <c r="F271" s="5">
        <f>E271*F263</f>
        <v>14.113</v>
      </c>
      <c r="G271" s="7"/>
      <c r="H271" s="5"/>
      <c r="I271" s="7"/>
      <c r="J271" s="5"/>
      <c r="K271" s="33"/>
      <c r="L271" s="19"/>
      <c r="M271" s="39"/>
    </row>
    <row r="272" spans="1:13" x14ac:dyDescent="0.25">
      <c r="A272" s="87"/>
      <c r="B272" s="87"/>
      <c r="C272" s="87" t="s">
        <v>5</v>
      </c>
      <c r="D272" s="125" t="s">
        <v>7</v>
      </c>
      <c r="E272" s="4"/>
      <c r="F272" s="4"/>
      <c r="G272" s="106"/>
      <c r="H272" s="4"/>
      <c r="I272" s="64"/>
      <c r="J272" s="4"/>
      <c r="K272" s="65"/>
      <c r="L272" s="67"/>
      <c r="M272" s="53"/>
    </row>
    <row r="273" spans="1:13" x14ac:dyDescent="0.25">
      <c r="A273" s="62"/>
      <c r="B273" s="62"/>
      <c r="C273" s="62" t="s">
        <v>8</v>
      </c>
      <c r="D273" s="54" t="s">
        <v>9</v>
      </c>
      <c r="E273" s="57"/>
      <c r="F273" s="4"/>
      <c r="G273" s="106"/>
      <c r="H273" s="4"/>
      <c r="I273" s="64"/>
      <c r="J273" s="4"/>
      <c r="K273" s="65"/>
      <c r="L273" s="67"/>
      <c r="M273" s="53"/>
    </row>
    <row r="274" spans="1:13" x14ac:dyDescent="0.25">
      <c r="A274" s="62"/>
      <c r="B274" s="62"/>
      <c r="C274" s="62" t="s">
        <v>5</v>
      </c>
      <c r="D274" s="54" t="s">
        <v>7</v>
      </c>
      <c r="E274" s="57"/>
      <c r="F274" s="4"/>
      <c r="G274" s="106"/>
      <c r="H274" s="4"/>
      <c r="I274" s="64"/>
      <c r="J274" s="4"/>
      <c r="K274" s="64"/>
      <c r="L274" s="4"/>
      <c r="M274" s="2"/>
    </row>
    <row r="275" spans="1:13" x14ac:dyDescent="0.25">
      <c r="A275" s="62"/>
      <c r="B275" s="62"/>
      <c r="C275" s="62" t="s">
        <v>10</v>
      </c>
      <c r="D275" s="54" t="s">
        <v>9</v>
      </c>
      <c r="E275" s="57"/>
      <c r="F275" s="4"/>
      <c r="G275" s="106"/>
      <c r="H275" s="4"/>
      <c r="I275" s="64"/>
      <c r="J275" s="4"/>
      <c r="K275" s="64"/>
      <c r="L275" s="4"/>
      <c r="M275" s="2"/>
    </row>
    <row r="276" spans="1:13" x14ac:dyDescent="0.25">
      <c r="A276" s="62"/>
      <c r="B276" s="62"/>
      <c r="C276" s="62" t="s">
        <v>5</v>
      </c>
      <c r="D276" s="54" t="s">
        <v>7</v>
      </c>
      <c r="E276" s="4"/>
      <c r="F276" s="4"/>
      <c r="G276" s="106"/>
      <c r="H276" s="4"/>
      <c r="I276" s="64"/>
      <c r="J276" s="4"/>
      <c r="K276" s="64"/>
      <c r="L276" s="4"/>
      <c r="M276" s="2"/>
    </row>
    <row r="277" spans="1:13" ht="26.25" x14ac:dyDescent="0.25">
      <c r="A277" s="224"/>
      <c r="B277" s="224"/>
      <c r="C277" s="225" t="s">
        <v>165</v>
      </c>
      <c r="D277" s="226" t="s">
        <v>9</v>
      </c>
      <c r="E277" s="224"/>
      <c r="F277" s="224"/>
      <c r="G277" s="224"/>
      <c r="H277" s="224"/>
      <c r="I277" s="224"/>
      <c r="J277" s="224"/>
      <c r="K277" s="224"/>
      <c r="L277" s="224"/>
      <c r="M277" s="224"/>
    </row>
    <row r="278" spans="1:13" x14ac:dyDescent="0.25">
      <c r="A278" s="224"/>
      <c r="B278" s="224"/>
      <c r="C278" s="225" t="s">
        <v>166</v>
      </c>
      <c r="D278" s="225" t="s">
        <v>167</v>
      </c>
      <c r="E278" s="224"/>
      <c r="F278" s="224"/>
      <c r="G278" s="224"/>
      <c r="H278" s="224"/>
      <c r="I278" s="224"/>
      <c r="J278" s="224"/>
      <c r="K278" s="224"/>
      <c r="L278" s="224"/>
      <c r="M278" s="224"/>
    </row>
  </sheetData>
  <mergeCells count="61">
    <mergeCell ref="A1:M1"/>
    <mergeCell ref="A2:M2"/>
    <mergeCell ref="A49:A53"/>
    <mergeCell ref="I3:J3"/>
    <mergeCell ref="K3:L3"/>
    <mergeCell ref="M3:M4"/>
    <mergeCell ref="A7:A15"/>
    <mergeCell ref="A16:A22"/>
    <mergeCell ref="A23:A25"/>
    <mergeCell ref="A3:A4"/>
    <mergeCell ref="B3:B4"/>
    <mergeCell ref="C3:C4"/>
    <mergeCell ref="D3:D4"/>
    <mergeCell ref="E3:F3"/>
    <mergeCell ref="G3:H3"/>
    <mergeCell ref="A26:A30"/>
    <mergeCell ref="A31:A34"/>
    <mergeCell ref="A35:A39"/>
    <mergeCell ref="A40:A44"/>
    <mergeCell ref="A45:A48"/>
    <mergeCell ref="A105:A107"/>
    <mergeCell ref="A54:A55"/>
    <mergeCell ref="A57:A59"/>
    <mergeCell ref="A60:A61"/>
    <mergeCell ref="A62:A64"/>
    <mergeCell ref="A65:A69"/>
    <mergeCell ref="A70:A78"/>
    <mergeCell ref="A79:A84"/>
    <mergeCell ref="A85:A86"/>
    <mergeCell ref="A87:A95"/>
    <mergeCell ref="A96:A101"/>
    <mergeCell ref="A103:A104"/>
    <mergeCell ref="A160:A168"/>
    <mergeCell ref="A108:A112"/>
    <mergeCell ref="A113:A118"/>
    <mergeCell ref="A119:A120"/>
    <mergeCell ref="A121:A126"/>
    <mergeCell ref="A128:A130"/>
    <mergeCell ref="A131:A132"/>
    <mergeCell ref="A133:A135"/>
    <mergeCell ref="A136:A140"/>
    <mergeCell ref="A141:A151"/>
    <mergeCell ref="A152:A157"/>
    <mergeCell ref="A158:A159"/>
    <mergeCell ref="A227:A235"/>
    <mergeCell ref="A169:A172"/>
    <mergeCell ref="A173:A178"/>
    <mergeCell ref="A179:A180"/>
    <mergeCell ref="A182:A184"/>
    <mergeCell ref="A185:A186"/>
    <mergeCell ref="A187:A189"/>
    <mergeCell ref="A190:A194"/>
    <mergeCell ref="A195:A205"/>
    <mergeCell ref="A206:A218"/>
    <mergeCell ref="A219:A224"/>
    <mergeCell ref="A225:A226"/>
    <mergeCell ref="A236:A239"/>
    <mergeCell ref="A240:A245"/>
    <mergeCell ref="A247:A255"/>
    <mergeCell ref="A256:A262"/>
    <mergeCell ref="A263:A27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31" sqref="D31:D32"/>
    </sheetView>
  </sheetViews>
  <sheetFormatPr defaultRowHeight="15" x14ac:dyDescent="0.25"/>
  <cols>
    <col min="3" max="3" width="18.140625" customWidth="1"/>
  </cols>
  <sheetData>
    <row r="1" spans="1:13" ht="15.75" x14ac:dyDescent="0.3">
      <c r="A1" s="194" t="s">
        <v>154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5.75" x14ac:dyDescent="0.3">
      <c r="A2" s="195" t="s">
        <v>171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x14ac:dyDescent="0.25">
      <c r="A3" s="204" t="s">
        <v>31</v>
      </c>
      <c r="B3" s="204" t="s">
        <v>0</v>
      </c>
      <c r="C3" s="218" t="s">
        <v>32</v>
      </c>
      <c r="D3" s="218" t="s">
        <v>1</v>
      </c>
      <c r="E3" s="200" t="s">
        <v>2</v>
      </c>
      <c r="F3" s="201"/>
      <c r="G3" s="200" t="s">
        <v>3</v>
      </c>
      <c r="H3" s="201"/>
      <c r="I3" s="200" t="s">
        <v>4</v>
      </c>
      <c r="J3" s="201"/>
      <c r="K3" s="202" t="s">
        <v>33</v>
      </c>
      <c r="L3" s="203"/>
      <c r="M3" s="204" t="s">
        <v>5</v>
      </c>
    </row>
    <row r="4" spans="1:13" ht="27" x14ac:dyDescent="0.25">
      <c r="A4" s="205"/>
      <c r="B4" s="205"/>
      <c r="C4" s="219"/>
      <c r="D4" s="219"/>
      <c r="E4" s="184" t="s">
        <v>34</v>
      </c>
      <c r="F4" s="56" t="s">
        <v>5</v>
      </c>
      <c r="G4" s="184" t="s">
        <v>35</v>
      </c>
      <c r="H4" s="56" t="s">
        <v>5</v>
      </c>
      <c r="I4" s="184" t="s">
        <v>35</v>
      </c>
      <c r="J4" s="56" t="s">
        <v>5</v>
      </c>
      <c r="K4" s="184" t="s">
        <v>35</v>
      </c>
      <c r="L4" s="56" t="s">
        <v>5</v>
      </c>
      <c r="M4" s="205"/>
    </row>
    <row r="5" spans="1:13" x14ac:dyDescent="0.25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  <c r="L5" s="54">
        <v>12</v>
      </c>
      <c r="M5" s="54">
        <v>13</v>
      </c>
    </row>
    <row r="6" spans="1:13" x14ac:dyDescent="0.25">
      <c r="A6" s="220">
        <v>1</v>
      </c>
      <c r="B6" s="62"/>
      <c r="C6" s="189" t="s">
        <v>155</v>
      </c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3" ht="54" x14ac:dyDescent="0.25">
      <c r="A7" s="221"/>
      <c r="B7" s="83" t="s">
        <v>24</v>
      </c>
      <c r="C7" s="89" t="s">
        <v>150</v>
      </c>
      <c r="D7" s="56" t="s">
        <v>54</v>
      </c>
      <c r="E7" s="7"/>
      <c r="F7" s="8">
        <v>70</v>
      </c>
      <c r="G7" s="9"/>
      <c r="H7" s="10"/>
      <c r="I7" s="10"/>
      <c r="J7" s="10"/>
      <c r="K7" s="10"/>
      <c r="L7" s="10"/>
      <c r="M7" s="10"/>
    </row>
    <row r="8" spans="1:13" x14ac:dyDescent="0.25">
      <c r="A8" s="221"/>
      <c r="B8" s="62"/>
      <c r="C8" s="62" t="s">
        <v>37</v>
      </c>
      <c r="D8" s="54" t="s">
        <v>11</v>
      </c>
      <c r="E8" s="7">
        <v>0.15</v>
      </c>
      <c r="F8" s="112">
        <f>E8*F7</f>
        <v>10.5</v>
      </c>
      <c r="G8" s="7"/>
      <c r="H8" s="5"/>
      <c r="I8" s="11"/>
      <c r="J8" s="5"/>
      <c r="K8" s="12"/>
      <c r="L8" s="5"/>
      <c r="M8" s="13"/>
    </row>
    <row r="9" spans="1:13" x14ac:dyDescent="0.25">
      <c r="A9" s="221"/>
      <c r="B9" s="62"/>
      <c r="C9" s="62" t="s">
        <v>14</v>
      </c>
      <c r="D9" s="54" t="s">
        <v>12</v>
      </c>
      <c r="E9" s="7">
        <v>2.1600000000000001E-2</v>
      </c>
      <c r="F9" s="112">
        <f>E9*F7</f>
        <v>1.512</v>
      </c>
      <c r="G9" s="7"/>
      <c r="H9" s="5"/>
      <c r="I9" s="12"/>
      <c r="J9" s="5"/>
      <c r="K9" s="12"/>
      <c r="L9" s="5"/>
      <c r="M9" s="13"/>
    </row>
    <row r="10" spans="1:13" x14ac:dyDescent="0.25">
      <c r="A10" s="221"/>
      <c r="B10" s="62"/>
      <c r="C10" s="62" t="s">
        <v>15</v>
      </c>
      <c r="D10" s="54" t="s">
        <v>12</v>
      </c>
      <c r="E10" s="7">
        <f>0.0273</f>
        <v>2.7300000000000001E-2</v>
      </c>
      <c r="F10" s="112">
        <f>E10*F7</f>
        <v>1.911</v>
      </c>
      <c r="G10" s="7"/>
      <c r="H10" s="5"/>
      <c r="I10" s="12"/>
      <c r="J10" s="5"/>
      <c r="K10" s="12"/>
      <c r="L10" s="5"/>
      <c r="M10" s="13"/>
    </row>
    <row r="11" spans="1:13" x14ac:dyDescent="0.25">
      <c r="A11" s="221"/>
      <c r="B11" s="62"/>
      <c r="C11" s="62" t="s">
        <v>38</v>
      </c>
      <c r="D11" s="54" t="s">
        <v>12</v>
      </c>
      <c r="E11" s="7">
        <v>9.7000000000000003E-3</v>
      </c>
      <c r="F11" s="112">
        <f>E11*F7</f>
        <v>0.67900000000000005</v>
      </c>
      <c r="G11" s="7"/>
      <c r="H11" s="5"/>
      <c r="I11" s="12"/>
      <c r="J11" s="5"/>
      <c r="K11" s="12"/>
      <c r="L11" s="5"/>
      <c r="M11" s="13"/>
    </row>
    <row r="12" spans="1:13" ht="15.75" x14ac:dyDescent="0.25">
      <c r="A12" s="221"/>
      <c r="B12" s="62"/>
      <c r="C12" s="62" t="s">
        <v>16</v>
      </c>
      <c r="D12" s="56" t="s">
        <v>54</v>
      </c>
      <c r="E12" s="7">
        <v>1.22</v>
      </c>
      <c r="F12" s="112">
        <f>E12*F7</f>
        <v>85.399999999999991</v>
      </c>
      <c r="G12" s="7"/>
      <c r="H12" s="5"/>
      <c r="I12" s="12"/>
      <c r="J12" s="5"/>
      <c r="K12" s="13"/>
      <c r="L12" s="5"/>
      <c r="M12" s="13"/>
    </row>
    <row r="13" spans="1:13" ht="15.75" x14ac:dyDescent="0.25">
      <c r="A13" s="222"/>
      <c r="B13" s="62"/>
      <c r="C13" s="62" t="s">
        <v>17</v>
      </c>
      <c r="D13" s="56" t="s">
        <v>54</v>
      </c>
      <c r="E13" s="7">
        <v>7.0000000000000007E-2</v>
      </c>
      <c r="F13" s="112">
        <f>E13*F7</f>
        <v>4.9000000000000004</v>
      </c>
      <c r="G13" s="7"/>
      <c r="H13" s="5"/>
      <c r="I13" s="12"/>
      <c r="J13" s="5"/>
      <c r="K13" s="12"/>
      <c r="L13" s="5"/>
      <c r="M13" s="13"/>
    </row>
    <row r="14" spans="1:13" ht="54" x14ac:dyDescent="0.25">
      <c r="A14" s="204">
        <v>2</v>
      </c>
      <c r="B14" s="71" t="s">
        <v>156</v>
      </c>
      <c r="C14" s="75" t="s">
        <v>157</v>
      </c>
      <c r="D14" s="56" t="s">
        <v>83</v>
      </c>
      <c r="E14" s="7"/>
      <c r="F14" s="8">
        <v>675</v>
      </c>
      <c r="G14" s="9"/>
      <c r="H14" s="10"/>
      <c r="I14" s="10"/>
      <c r="J14" s="10"/>
      <c r="K14" s="10"/>
      <c r="L14" s="10"/>
      <c r="M14" s="10"/>
    </row>
    <row r="15" spans="1:13" x14ac:dyDescent="0.25">
      <c r="A15" s="213"/>
      <c r="B15" s="62"/>
      <c r="C15" s="62" t="s">
        <v>37</v>
      </c>
      <c r="D15" s="62" t="s">
        <v>11</v>
      </c>
      <c r="E15" s="7">
        <v>4.2900000000000001E-2</v>
      </c>
      <c r="F15" s="5">
        <f>E15*F14</f>
        <v>28.9575</v>
      </c>
      <c r="G15" s="7"/>
      <c r="H15" s="5"/>
      <c r="I15" s="11"/>
      <c r="J15" s="5"/>
      <c r="K15" s="12"/>
      <c r="L15" s="5"/>
      <c r="M15" s="13"/>
    </row>
    <row r="16" spans="1:13" x14ac:dyDescent="0.25">
      <c r="A16" s="213"/>
      <c r="B16" s="62"/>
      <c r="C16" s="62" t="s">
        <v>153</v>
      </c>
      <c r="D16" s="62" t="s">
        <v>12</v>
      </c>
      <c r="E16" s="7">
        <v>2.6900000000000001E-3</v>
      </c>
      <c r="F16" s="5">
        <f>E16*F14</f>
        <v>1.81575</v>
      </c>
      <c r="G16" s="7"/>
      <c r="H16" s="5"/>
      <c r="I16" s="12"/>
      <c r="J16" s="5"/>
      <c r="K16" s="12"/>
      <c r="L16" s="5"/>
      <c r="M16" s="13"/>
    </row>
    <row r="17" spans="1:13" x14ac:dyDescent="0.25">
      <c r="A17" s="213"/>
      <c r="B17" s="62"/>
      <c r="C17" s="62" t="s">
        <v>15</v>
      </c>
      <c r="D17" s="54" t="s">
        <v>12</v>
      </c>
      <c r="E17" s="7">
        <v>4.0999999999999999E-4</v>
      </c>
      <c r="F17" s="5">
        <f>E17*F14</f>
        <v>0.27675</v>
      </c>
      <c r="G17" s="7"/>
      <c r="H17" s="5"/>
      <c r="I17" s="12"/>
      <c r="J17" s="5"/>
      <c r="K17" s="12"/>
      <c r="L17" s="5"/>
      <c r="M17" s="13"/>
    </row>
    <row r="18" spans="1:13" x14ac:dyDescent="0.25">
      <c r="A18" s="213"/>
      <c r="B18" s="62"/>
      <c r="C18" s="62" t="s">
        <v>19</v>
      </c>
      <c r="D18" s="62" t="s">
        <v>12</v>
      </c>
      <c r="E18" s="7">
        <v>7.6E-3</v>
      </c>
      <c r="F18" s="5">
        <f>E18*F14</f>
        <v>5.13</v>
      </c>
      <c r="G18" s="7"/>
      <c r="H18" s="5"/>
      <c r="I18" s="12"/>
      <c r="J18" s="5"/>
      <c r="K18" s="12"/>
      <c r="L18" s="5"/>
      <c r="M18" s="13"/>
    </row>
    <row r="19" spans="1:13" x14ac:dyDescent="0.25">
      <c r="A19" s="213"/>
      <c r="B19" s="62"/>
      <c r="C19" s="62" t="s">
        <v>20</v>
      </c>
      <c r="D19" s="62" t="s">
        <v>12</v>
      </c>
      <c r="E19" s="7">
        <v>7.4000000000000003E-3</v>
      </c>
      <c r="F19" s="5">
        <f>E19*F14</f>
        <v>4.9950000000000001</v>
      </c>
      <c r="G19" s="7"/>
      <c r="H19" s="5"/>
      <c r="I19" s="12"/>
      <c r="J19" s="5"/>
      <c r="K19" s="12"/>
      <c r="L19" s="5"/>
      <c r="M19" s="13"/>
    </row>
    <row r="20" spans="1:13" x14ac:dyDescent="0.25">
      <c r="A20" s="213"/>
      <c r="B20" s="62"/>
      <c r="C20" s="62" t="s">
        <v>38</v>
      </c>
      <c r="D20" s="62" t="s">
        <v>12</v>
      </c>
      <c r="E20" s="7">
        <v>1.48E-3</v>
      </c>
      <c r="F20" s="5">
        <f>E20*F14</f>
        <v>0.999</v>
      </c>
      <c r="G20" s="7"/>
      <c r="H20" s="5"/>
      <c r="I20" s="12"/>
      <c r="J20" s="5"/>
      <c r="K20" s="12"/>
      <c r="L20" s="5"/>
      <c r="M20" s="13"/>
    </row>
    <row r="21" spans="1:13" ht="15.75" x14ac:dyDescent="0.25">
      <c r="A21" s="213"/>
      <c r="B21" s="62"/>
      <c r="C21" s="62" t="s">
        <v>16</v>
      </c>
      <c r="D21" s="56" t="s">
        <v>54</v>
      </c>
      <c r="E21" s="7">
        <f>(149+12.4*8)*0.001</f>
        <v>0.2482</v>
      </c>
      <c r="F21" s="5">
        <f>E21*F14</f>
        <v>167.535</v>
      </c>
      <c r="G21" s="7"/>
      <c r="H21" s="5"/>
      <c r="I21" s="12"/>
      <c r="J21" s="5"/>
      <c r="K21" s="13"/>
      <c r="L21" s="5"/>
      <c r="M21" s="13"/>
    </row>
    <row r="22" spans="1:13" ht="15.75" x14ac:dyDescent="0.25">
      <c r="A22" s="205"/>
      <c r="B22" s="62"/>
      <c r="C22" s="62" t="s">
        <v>17</v>
      </c>
      <c r="D22" s="56" t="s">
        <v>54</v>
      </c>
      <c r="E22" s="7">
        <v>1.0999999999999999E-2</v>
      </c>
      <c r="F22" s="5">
        <f>E22*F14</f>
        <v>7.4249999999999998</v>
      </c>
      <c r="G22" s="7"/>
      <c r="H22" s="5"/>
      <c r="I22" s="7"/>
      <c r="J22" s="5"/>
      <c r="K22" s="7"/>
      <c r="L22" s="5"/>
      <c r="M22" s="14"/>
    </row>
    <row r="23" spans="1:13" x14ac:dyDescent="0.25">
      <c r="A23" s="204">
        <v>3</v>
      </c>
      <c r="B23" s="62"/>
      <c r="C23" s="189" t="s">
        <v>158</v>
      </c>
      <c r="D23" s="56"/>
      <c r="E23" s="7"/>
      <c r="F23" s="5"/>
      <c r="G23" s="7"/>
      <c r="H23" s="5"/>
      <c r="I23" s="7"/>
      <c r="J23" s="5"/>
      <c r="K23" s="7"/>
      <c r="L23" s="5"/>
      <c r="M23" s="14"/>
    </row>
    <row r="24" spans="1:13" ht="67.5" x14ac:dyDescent="0.25">
      <c r="A24" s="213"/>
      <c r="B24" s="132" t="s">
        <v>159</v>
      </c>
      <c r="C24" s="41" t="s">
        <v>160</v>
      </c>
      <c r="D24" s="56" t="s">
        <v>54</v>
      </c>
      <c r="E24" s="118"/>
      <c r="F24" s="57">
        <v>150</v>
      </c>
      <c r="G24" s="4"/>
      <c r="H24" s="64"/>
      <c r="I24" s="57"/>
      <c r="J24" s="4"/>
      <c r="K24" s="4"/>
      <c r="L24" s="60"/>
      <c r="M24" s="60"/>
    </row>
    <row r="25" spans="1:13" x14ac:dyDescent="0.25">
      <c r="A25" s="213"/>
      <c r="B25" s="62"/>
      <c r="C25" s="62" t="s">
        <v>161</v>
      </c>
      <c r="D25" s="56" t="s">
        <v>12</v>
      </c>
      <c r="E25" s="72">
        <f>(8.9*0.85+6.28)*0.001</f>
        <v>1.3845000000000001E-2</v>
      </c>
      <c r="F25" s="4">
        <f>E25*F24</f>
        <v>2.0767500000000001</v>
      </c>
      <c r="G25" s="4"/>
      <c r="H25" s="64"/>
      <c r="I25" s="57"/>
      <c r="J25" s="4"/>
      <c r="K25" s="4"/>
      <c r="L25" s="4"/>
      <c r="M25" s="4"/>
    </row>
    <row r="26" spans="1:13" x14ac:dyDescent="0.25">
      <c r="A26" s="62"/>
      <c r="B26" s="62"/>
      <c r="C26" s="62" t="s">
        <v>5</v>
      </c>
      <c r="D26" s="62" t="s">
        <v>7</v>
      </c>
      <c r="E26" s="4"/>
      <c r="F26" s="4"/>
      <c r="G26" s="106"/>
      <c r="H26" s="4"/>
      <c r="I26" s="64"/>
      <c r="J26" s="4"/>
      <c r="K26" s="64"/>
      <c r="L26" s="4"/>
      <c r="M26" s="2"/>
    </row>
    <row r="27" spans="1:13" x14ac:dyDescent="0.25">
      <c r="A27" s="62"/>
      <c r="B27" s="62"/>
      <c r="C27" s="62" t="s">
        <v>8</v>
      </c>
      <c r="D27" s="62" t="s">
        <v>9</v>
      </c>
      <c r="E27" s="4"/>
      <c r="F27" s="4"/>
      <c r="G27" s="106"/>
      <c r="H27" s="4"/>
      <c r="I27" s="64"/>
      <c r="J27" s="4"/>
      <c r="K27" s="64"/>
      <c r="L27" s="4"/>
      <c r="M27" s="2"/>
    </row>
    <row r="28" spans="1:13" x14ac:dyDescent="0.25">
      <c r="A28" s="62"/>
      <c r="B28" s="62"/>
      <c r="C28" s="62" t="s">
        <v>5</v>
      </c>
      <c r="D28" s="62" t="s">
        <v>7</v>
      </c>
      <c r="E28" s="4"/>
      <c r="F28" s="4"/>
      <c r="G28" s="106"/>
      <c r="H28" s="4"/>
      <c r="I28" s="64"/>
      <c r="J28" s="4"/>
      <c r="K28" s="64"/>
      <c r="L28" s="4"/>
      <c r="M28" s="2"/>
    </row>
    <row r="29" spans="1:13" x14ac:dyDescent="0.25">
      <c r="A29" s="62"/>
      <c r="B29" s="62"/>
      <c r="C29" s="62" t="s">
        <v>10</v>
      </c>
      <c r="D29" s="62" t="s">
        <v>9</v>
      </c>
      <c r="E29" s="4"/>
      <c r="F29" s="4"/>
      <c r="G29" s="106"/>
      <c r="H29" s="4"/>
      <c r="I29" s="64"/>
      <c r="J29" s="4"/>
      <c r="K29" s="64"/>
      <c r="L29" s="4"/>
      <c r="M29" s="2"/>
    </row>
    <row r="30" spans="1:13" x14ac:dyDescent="0.25">
      <c r="A30" s="62"/>
      <c r="B30" s="62"/>
      <c r="C30" s="62" t="s">
        <v>5</v>
      </c>
      <c r="D30" s="62" t="s">
        <v>7</v>
      </c>
      <c r="E30" s="4"/>
      <c r="F30" s="4"/>
      <c r="G30" s="106"/>
      <c r="H30" s="4"/>
      <c r="I30" s="64"/>
      <c r="J30" s="4"/>
      <c r="K30" s="64"/>
      <c r="L30" s="4"/>
      <c r="M30" s="2"/>
    </row>
    <row r="31" spans="1:13" ht="26.25" x14ac:dyDescent="0.25">
      <c r="A31" s="49"/>
      <c r="B31" s="49"/>
      <c r="C31" s="227" t="s">
        <v>165</v>
      </c>
      <c r="D31" s="228" t="s">
        <v>9</v>
      </c>
      <c r="E31" s="49"/>
      <c r="F31" s="49"/>
      <c r="G31" s="49"/>
      <c r="H31" s="49"/>
      <c r="I31" s="49"/>
      <c r="J31" s="49"/>
      <c r="K31" s="49"/>
      <c r="L31" s="49"/>
      <c r="M31" s="49"/>
    </row>
    <row r="32" spans="1:13" x14ac:dyDescent="0.25">
      <c r="A32" s="49"/>
      <c r="B32" s="49"/>
      <c r="C32" s="227" t="s">
        <v>166</v>
      </c>
      <c r="D32" s="228" t="s">
        <v>167</v>
      </c>
      <c r="E32" s="49"/>
      <c r="F32" s="49"/>
      <c r="G32" s="49"/>
      <c r="H32" s="49"/>
      <c r="I32" s="49"/>
      <c r="J32" s="49"/>
      <c r="K32" s="49"/>
      <c r="L32" s="49"/>
      <c r="M32" s="49"/>
    </row>
  </sheetData>
  <mergeCells count="14">
    <mergeCell ref="A1:M1"/>
    <mergeCell ref="A2:M2"/>
    <mergeCell ref="A23:A25"/>
    <mergeCell ref="A3:A4"/>
    <mergeCell ref="B3:B4"/>
    <mergeCell ref="C3:C4"/>
    <mergeCell ref="D3:D4"/>
    <mergeCell ref="I3:J3"/>
    <mergeCell ref="K3:L3"/>
    <mergeCell ref="M3:M4"/>
    <mergeCell ref="A6:A13"/>
    <mergeCell ref="A14:A22"/>
    <mergeCell ref="E3:F3"/>
    <mergeCell ref="G3:H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2" sqref="A2:M2"/>
    </sheetView>
  </sheetViews>
  <sheetFormatPr defaultRowHeight="15" x14ac:dyDescent="0.25"/>
  <cols>
    <col min="3" max="3" width="21.7109375" customWidth="1"/>
  </cols>
  <sheetData>
    <row r="1" spans="1:13" ht="15.75" x14ac:dyDescent="0.3">
      <c r="A1" s="194" t="s">
        <v>162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15.75" x14ac:dyDescent="0.3">
      <c r="A2" s="195" t="s">
        <v>169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x14ac:dyDescent="0.25">
      <c r="A3" s="196" t="s">
        <v>31</v>
      </c>
      <c r="B3" s="206" t="s">
        <v>0</v>
      </c>
      <c r="C3" s="208" t="s">
        <v>32</v>
      </c>
      <c r="D3" s="208" t="s">
        <v>1</v>
      </c>
      <c r="E3" s="200" t="s">
        <v>2</v>
      </c>
      <c r="F3" s="201"/>
      <c r="G3" s="200" t="s">
        <v>3</v>
      </c>
      <c r="H3" s="201"/>
      <c r="I3" s="200" t="s">
        <v>4</v>
      </c>
      <c r="J3" s="201"/>
      <c r="K3" s="202" t="s">
        <v>33</v>
      </c>
      <c r="L3" s="203"/>
      <c r="M3" s="204" t="s">
        <v>5</v>
      </c>
    </row>
    <row r="4" spans="1:13" ht="27" x14ac:dyDescent="0.25">
      <c r="A4" s="198"/>
      <c r="B4" s="207"/>
      <c r="C4" s="209"/>
      <c r="D4" s="209"/>
      <c r="E4" s="41" t="s">
        <v>34</v>
      </c>
      <c r="F4" s="42" t="s">
        <v>5</v>
      </c>
      <c r="G4" s="41" t="s">
        <v>35</v>
      </c>
      <c r="H4" s="42" t="s">
        <v>5</v>
      </c>
      <c r="I4" s="41" t="s">
        <v>35</v>
      </c>
      <c r="J4" s="42" t="s">
        <v>5</v>
      </c>
      <c r="K4" s="41" t="s">
        <v>35</v>
      </c>
      <c r="L4" s="42" t="s">
        <v>5</v>
      </c>
      <c r="M4" s="205"/>
    </row>
    <row r="5" spans="1:13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</row>
    <row r="6" spans="1:13" ht="40.5" x14ac:dyDescent="0.25">
      <c r="A6" s="204">
        <v>1</v>
      </c>
      <c r="B6" s="71" t="s">
        <v>163</v>
      </c>
      <c r="C6" s="190" t="s">
        <v>49</v>
      </c>
      <c r="D6" s="56" t="s">
        <v>83</v>
      </c>
      <c r="E6" s="7"/>
      <c r="F6" s="29">
        <v>560</v>
      </c>
      <c r="G6" s="14"/>
      <c r="H6" s="10"/>
      <c r="I6" s="10"/>
      <c r="J6" s="10"/>
      <c r="K6" s="10"/>
      <c r="L6" s="10"/>
      <c r="M6" s="10"/>
    </row>
    <row r="7" spans="1:13" x14ac:dyDescent="0.25">
      <c r="A7" s="213"/>
      <c r="B7" s="54"/>
      <c r="C7" s="120" t="s">
        <v>37</v>
      </c>
      <c r="D7" s="54" t="s">
        <v>11</v>
      </c>
      <c r="E7" s="7">
        <f>0.033</f>
        <v>3.3000000000000002E-2</v>
      </c>
      <c r="F7" s="5">
        <f>E7*F6</f>
        <v>18.48</v>
      </c>
      <c r="G7" s="7"/>
      <c r="H7" s="5"/>
      <c r="I7" s="11"/>
      <c r="J7" s="5"/>
      <c r="K7" s="12"/>
      <c r="L7" s="5"/>
      <c r="M7" s="13"/>
    </row>
    <row r="8" spans="1:13" x14ac:dyDescent="0.25">
      <c r="A8" s="213"/>
      <c r="B8" s="54"/>
      <c r="C8" s="120" t="s">
        <v>41</v>
      </c>
      <c r="D8" s="54" t="s">
        <v>12</v>
      </c>
      <c r="E8" s="7">
        <f>0.42/1000</f>
        <v>4.1999999999999996E-4</v>
      </c>
      <c r="F8" s="5">
        <f>E8*F6</f>
        <v>0.23519999999999999</v>
      </c>
      <c r="G8" s="7"/>
      <c r="H8" s="5"/>
      <c r="I8" s="12"/>
      <c r="J8" s="5"/>
      <c r="K8" s="12"/>
      <c r="L8" s="5"/>
      <c r="M8" s="13"/>
    </row>
    <row r="9" spans="1:13" x14ac:dyDescent="0.25">
      <c r="A9" s="213"/>
      <c r="B9" s="54"/>
      <c r="C9" s="120" t="s">
        <v>25</v>
      </c>
      <c r="D9" s="54" t="s">
        <v>12</v>
      </c>
      <c r="E9" s="7">
        <v>2.5799999999999998E-3</v>
      </c>
      <c r="F9" s="5">
        <f>E9*F6</f>
        <v>1.4447999999999999</v>
      </c>
      <c r="G9" s="7"/>
      <c r="H9" s="5"/>
      <c r="I9" s="12"/>
      <c r="J9" s="5"/>
      <c r="K9" s="12"/>
      <c r="L9" s="5"/>
      <c r="M9" s="13"/>
    </row>
    <row r="10" spans="1:13" x14ac:dyDescent="0.25">
      <c r="A10" s="213"/>
      <c r="B10" s="54"/>
      <c r="C10" s="120" t="s">
        <v>19</v>
      </c>
      <c r="D10" s="54" t="s">
        <v>12</v>
      </c>
      <c r="E10" s="7">
        <v>1.12E-2</v>
      </c>
      <c r="F10" s="5">
        <f>E10*F6</f>
        <v>6.2720000000000002</v>
      </c>
      <c r="G10" s="7"/>
      <c r="H10" s="5"/>
      <c r="I10" s="12"/>
      <c r="J10" s="5"/>
      <c r="K10" s="12"/>
      <c r="L10" s="5"/>
      <c r="M10" s="13"/>
    </row>
    <row r="11" spans="1:13" x14ac:dyDescent="0.25">
      <c r="A11" s="213"/>
      <c r="B11" s="54"/>
      <c r="C11" s="120" t="s">
        <v>20</v>
      </c>
      <c r="D11" s="54" t="s">
        <v>12</v>
      </c>
      <c r="E11" s="7">
        <v>2.4799999999999999E-2</v>
      </c>
      <c r="F11" s="5">
        <f>E11*F6</f>
        <v>13.888</v>
      </c>
      <c r="G11" s="7"/>
      <c r="H11" s="5"/>
      <c r="I11" s="12"/>
      <c r="J11" s="5"/>
      <c r="K11" s="12"/>
      <c r="L11" s="5"/>
      <c r="M11" s="13"/>
    </row>
    <row r="12" spans="1:13" x14ac:dyDescent="0.25">
      <c r="A12" s="213"/>
      <c r="B12" s="54"/>
      <c r="C12" s="120" t="s">
        <v>38</v>
      </c>
      <c r="D12" s="54" t="s">
        <v>12</v>
      </c>
      <c r="E12" s="7">
        <v>4.1399999999999996E-3</v>
      </c>
      <c r="F12" s="5">
        <f>E12*F6</f>
        <v>2.3183999999999996</v>
      </c>
      <c r="G12" s="7"/>
      <c r="H12" s="5"/>
      <c r="I12" s="12"/>
      <c r="J12" s="5"/>
      <c r="K12" s="12"/>
      <c r="L12" s="5"/>
      <c r="M12" s="13"/>
    </row>
    <row r="13" spans="1:13" x14ac:dyDescent="0.25">
      <c r="A13" s="213"/>
      <c r="B13" s="54"/>
      <c r="C13" s="120" t="s">
        <v>26</v>
      </c>
      <c r="D13" s="54" t="s">
        <v>12</v>
      </c>
      <c r="E13" s="7">
        <v>5.2999999999999998E-4</v>
      </c>
      <c r="F13" s="5">
        <f>E13*F6</f>
        <v>0.29680000000000001</v>
      </c>
      <c r="G13" s="7"/>
      <c r="H13" s="5"/>
      <c r="I13" s="12"/>
      <c r="J13" s="5"/>
      <c r="K13" s="12"/>
      <c r="L13" s="5"/>
      <c r="M13" s="13"/>
    </row>
    <row r="14" spans="1:13" ht="15.75" x14ac:dyDescent="0.25">
      <c r="A14" s="213"/>
      <c r="B14" s="54"/>
      <c r="C14" s="191" t="s">
        <v>42</v>
      </c>
      <c r="D14" s="56" t="s">
        <v>54</v>
      </c>
      <c r="E14" s="7">
        <f>(189-12.6*5)*0.001</f>
        <v>0.126</v>
      </c>
      <c r="F14" s="5">
        <f>E14*F6</f>
        <v>70.56</v>
      </c>
      <c r="G14" s="7"/>
      <c r="H14" s="5"/>
      <c r="I14" s="12"/>
      <c r="J14" s="5"/>
      <c r="K14" s="13"/>
      <c r="L14" s="5"/>
      <c r="M14" s="13"/>
    </row>
    <row r="15" spans="1:13" ht="15.75" x14ac:dyDescent="0.25">
      <c r="A15" s="205"/>
      <c r="B15" s="54"/>
      <c r="C15" s="120" t="s">
        <v>17</v>
      </c>
      <c r="D15" s="56" t="s">
        <v>54</v>
      </c>
      <c r="E15" s="7">
        <v>0.03</v>
      </c>
      <c r="F15" s="5">
        <f>E15*F6</f>
        <v>16.8</v>
      </c>
      <c r="G15" s="7"/>
      <c r="H15" s="5"/>
      <c r="I15" s="12"/>
      <c r="J15" s="5"/>
      <c r="K15" s="12"/>
      <c r="L15" s="5"/>
      <c r="M15" s="13"/>
    </row>
    <row r="16" spans="1:13" ht="15.75" x14ac:dyDescent="0.25">
      <c r="A16" s="204">
        <v>2</v>
      </c>
      <c r="B16" s="54" t="s">
        <v>27</v>
      </c>
      <c r="C16" s="120" t="s">
        <v>164</v>
      </c>
      <c r="D16" s="56" t="s">
        <v>13</v>
      </c>
      <c r="E16" s="7"/>
      <c r="F16" s="192">
        <v>0.33600000000000002</v>
      </c>
      <c r="G16" s="9"/>
      <c r="H16" s="16"/>
      <c r="I16" s="24"/>
      <c r="J16" s="25"/>
      <c r="K16" s="24"/>
      <c r="L16" s="16"/>
      <c r="M16" s="16"/>
    </row>
    <row r="17" spans="1:13" x14ac:dyDescent="0.25">
      <c r="A17" s="213"/>
      <c r="B17" s="54"/>
      <c r="C17" s="120" t="s">
        <v>28</v>
      </c>
      <c r="D17" s="56" t="s">
        <v>12</v>
      </c>
      <c r="E17" s="7">
        <v>0.3</v>
      </c>
      <c r="F17" s="5">
        <f>E17*F16</f>
        <v>0.1008</v>
      </c>
      <c r="G17" s="7"/>
      <c r="H17" s="5"/>
      <c r="I17" s="7"/>
      <c r="J17" s="5"/>
      <c r="K17" s="7"/>
      <c r="L17" s="5"/>
      <c r="M17" s="14"/>
    </row>
    <row r="18" spans="1:13" x14ac:dyDescent="0.25">
      <c r="A18" s="205"/>
      <c r="B18" s="54"/>
      <c r="C18" s="120" t="s">
        <v>23</v>
      </c>
      <c r="D18" s="56" t="s">
        <v>13</v>
      </c>
      <c r="E18" s="7">
        <v>1.03</v>
      </c>
      <c r="F18" s="2">
        <f>E18*F16</f>
        <v>0.34608000000000005</v>
      </c>
      <c r="G18" s="9"/>
      <c r="H18" s="5"/>
      <c r="I18" s="21"/>
      <c r="J18" s="18"/>
      <c r="K18" s="21"/>
      <c r="L18" s="21"/>
      <c r="M18" s="14"/>
    </row>
    <row r="19" spans="1:13" ht="81" x14ac:dyDescent="0.25">
      <c r="A19" s="204">
        <v>3</v>
      </c>
      <c r="B19" s="132" t="s">
        <v>44</v>
      </c>
      <c r="C19" s="89" t="s">
        <v>50</v>
      </c>
      <c r="D19" s="56" t="s">
        <v>54</v>
      </c>
      <c r="E19" s="7"/>
      <c r="F19" s="29">
        <v>560</v>
      </c>
      <c r="G19" s="9"/>
      <c r="H19" s="10"/>
      <c r="I19" s="10"/>
      <c r="J19" s="10"/>
      <c r="K19" s="10"/>
      <c r="L19" s="10"/>
      <c r="M19" s="10"/>
    </row>
    <row r="20" spans="1:13" x14ac:dyDescent="0.25">
      <c r="A20" s="213"/>
      <c r="B20" s="54"/>
      <c r="C20" s="120" t="s">
        <v>37</v>
      </c>
      <c r="D20" s="54" t="s">
        <v>11</v>
      </c>
      <c r="E20" s="7">
        <f>(37.5+0.07*2)*0.001</f>
        <v>3.764E-2</v>
      </c>
      <c r="F20" s="5">
        <f>E20*F19</f>
        <v>21.078399999999998</v>
      </c>
      <c r="G20" s="7"/>
      <c r="H20" s="5"/>
      <c r="I20" s="11"/>
      <c r="J20" s="5"/>
      <c r="K20" s="12"/>
      <c r="L20" s="5"/>
      <c r="M20" s="13"/>
    </row>
    <row r="21" spans="1:13" x14ac:dyDescent="0.25">
      <c r="A21" s="213"/>
      <c r="B21" s="54"/>
      <c r="C21" s="120" t="s">
        <v>29</v>
      </c>
      <c r="D21" s="54" t="s">
        <v>12</v>
      </c>
      <c r="E21" s="7">
        <v>3.0200000000000001E-3</v>
      </c>
      <c r="F21" s="5">
        <f>E21*F19</f>
        <v>1.6912</v>
      </c>
      <c r="G21" s="7"/>
      <c r="H21" s="5"/>
      <c r="I21" s="12"/>
      <c r="J21" s="5"/>
      <c r="K21" s="26"/>
      <c r="L21" s="5"/>
      <c r="M21" s="13"/>
    </row>
    <row r="22" spans="1:13" x14ac:dyDescent="0.25">
      <c r="A22" s="213"/>
      <c r="B22" s="54"/>
      <c r="C22" s="120" t="s">
        <v>19</v>
      </c>
      <c r="D22" s="54" t="s">
        <v>12</v>
      </c>
      <c r="E22" s="7">
        <v>3.7000000000000002E-3</v>
      </c>
      <c r="F22" s="5">
        <f>E22*F19</f>
        <v>2.0720000000000001</v>
      </c>
      <c r="G22" s="7"/>
      <c r="H22" s="5"/>
      <c r="I22" s="12"/>
      <c r="J22" s="5"/>
      <c r="K22" s="12"/>
      <c r="L22" s="5"/>
      <c r="M22" s="13"/>
    </row>
    <row r="23" spans="1:13" x14ac:dyDescent="0.25">
      <c r="A23" s="213"/>
      <c r="B23" s="54"/>
      <c r="C23" s="120" t="s">
        <v>20</v>
      </c>
      <c r="D23" s="54" t="s">
        <v>12</v>
      </c>
      <c r="E23" s="7">
        <v>1.11E-2</v>
      </c>
      <c r="F23" s="5">
        <f>E23*F19</f>
        <v>6.2160000000000002</v>
      </c>
      <c r="G23" s="7"/>
      <c r="H23" s="5"/>
      <c r="I23" s="12"/>
      <c r="J23" s="5"/>
      <c r="K23" s="12"/>
      <c r="L23" s="5"/>
      <c r="M23" s="13"/>
    </row>
    <row r="24" spans="1:13" x14ac:dyDescent="0.25">
      <c r="A24" s="213"/>
      <c r="B24" s="54"/>
      <c r="C24" s="120" t="s">
        <v>21</v>
      </c>
      <c r="D24" s="54" t="s">
        <v>7</v>
      </c>
      <c r="E24" s="7">
        <v>2.3E-3</v>
      </c>
      <c r="F24" s="5">
        <f>E24*F19</f>
        <v>1.288</v>
      </c>
      <c r="G24" s="7"/>
      <c r="H24" s="5"/>
      <c r="I24" s="12"/>
      <c r="J24" s="5"/>
      <c r="K24" s="26"/>
      <c r="L24" s="5"/>
      <c r="M24" s="13"/>
    </row>
    <row r="25" spans="1:13" x14ac:dyDescent="0.25">
      <c r="A25" s="213"/>
      <c r="B25" s="54"/>
      <c r="C25" s="120" t="s">
        <v>46</v>
      </c>
      <c r="D25" s="54" t="s">
        <v>13</v>
      </c>
      <c r="E25" s="7">
        <f>(97.4+11.6*2)*0.001</f>
        <v>0.12060000000000001</v>
      </c>
      <c r="F25" s="2">
        <f>E25*F19</f>
        <v>67.536000000000001</v>
      </c>
      <c r="G25" s="8"/>
      <c r="H25" s="5"/>
      <c r="I25" s="5"/>
      <c r="J25" s="27"/>
      <c r="K25" s="26"/>
      <c r="L25" s="5"/>
      <c r="M25" s="13"/>
    </row>
    <row r="26" spans="1:13" x14ac:dyDescent="0.25">
      <c r="A26" s="205"/>
      <c r="B26" s="54"/>
      <c r="C26" s="120" t="s">
        <v>22</v>
      </c>
      <c r="D26" s="54" t="s">
        <v>7</v>
      </c>
      <c r="E26" s="7">
        <f>(14.5+0.2*2)*0.001</f>
        <v>1.49E-2</v>
      </c>
      <c r="F26" s="2">
        <f>E26*F19</f>
        <v>8.3439999999999994</v>
      </c>
      <c r="G26" s="8"/>
      <c r="H26" s="5"/>
      <c r="I26" s="28"/>
      <c r="J26" s="20"/>
      <c r="K26" s="28"/>
      <c r="L26" s="28"/>
      <c r="M26" s="13"/>
    </row>
    <row r="27" spans="1:13" x14ac:dyDescent="0.25">
      <c r="A27" s="54"/>
      <c r="B27" s="54"/>
      <c r="C27" s="120" t="s">
        <v>5</v>
      </c>
      <c r="D27" s="54" t="s">
        <v>7</v>
      </c>
      <c r="E27" s="5"/>
      <c r="F27" s="5"/>
      <c r="G27" s="15"/>
      <c r="H27" s="5"/>
      <c r="I27" s="17"/>
      <c r="J27" s="5"/>
      <c r="K27" s="5"/>
      <c r="L27" s="5"/>
      <c r="M27" s="5"/>
    </row>
    <row r="28" spans="1:13" x14ac:dyDescent="0.25">
      <c r="A28" s="54"/>
      <c r="B28" s="54"/>
      <c r="C28" s="120" t="s">
        <v>8</v>
      </c>
      <c r="D28" s="54" t="s">
        <v>9</v>
      </c>
      <c r="E28" s="8"/>
      <c r="F28" s="9"/>
      <c r="G28" s="15"/>
      <c r="H28" s="4"/>
      <c r="I28" s="17"/>
      <c r="J28" s="4"/>
      <c r="K28" s="5"/>
      <c r="L28" s="4"/>
      <c r="M28" s="5"/>
    </row>
    <row r="29" spans="1:13" x14ac:dyDescent="0.25">
      <c r="A29" s="54"/>
      <c r="B29" s="54"/>
      <c r="C29" s="120" t="s">
        <v>5</v>
      </c>
      <c r="D29" s="54" t="s">
        <v>7</v>
      </c>
      <c r="E29" s="8"/>
      <c r="F29" s="9"/>
      <c r="G29" s="15"/>
      <c r="H29" s="4"/>
      <c r="I29" s="17"/>
      <c r="J29" s="4"/>
      <c r="K29" s="5"/>
      <c r="L29" s="4"/>
      <c r="M29" s="5"/>
    </row>
    <row r="30" spans="1:13" x14ac:dyDescent="0.25">
      <c r="A30" s="54"/>
      <c r="B30" s="54"/>
      <c r="C30" s="120" t="s">
        <v>10</v>
      </c>
      <c r="D30" s="54" t="s">
        <v>9</v>
      </c>
      <c r="E30" s="8"/>
      <c r="F30" s="9"/>
      <c r="G30" s="15"/>
      <c r="H30" s="4"/>
      <c r="I30" s="17"/>
      <c r="J30" s="4"/>
      <c r="K30" s="5"/>
      <c r="L30" s="4"/>
      <c r="M30" s="5"/>
    </row>
    <row r="31" spans="1:13" x14ac:dyDescent="0.25">
      <c r="A31" s="54"/>
      <c r="B31" s="54"/>
      <c r="C31" s="120" t="s">
        <v>5</v>
      </c>
      <c r="D31" s="54" t="s">
        <v>7</v>
      </c>
      <c r="E31" s="47"/>
      <c r="F31" s="47"/>
      <c r="G31" s="47"/>
      <c r="H31" s="4"/>
      <c r="I31" s="47"/>
      <c r="J31" s="4"/>
      <c r="K31" s="193"/>
      <c r="L31" s="4"/>
      <c r="M31" s="5"/>
    </row>
    <row r="32" spans="1:13" ht="26.25" x14ac:dyDescent="0.25">
      <c r="A32" s="224"/>
      <c r="B32" s="224"/>
      <c r="C32" s="225" t="s">
        <v>165</v>
      </c>
      <c r="D32" s="223" t="s">
        <v>9</v>
      </c>
      <c r="E32" s="225"/>
      <c r="F32" s="224"/>
      <c r="G32" s="224"/>
      <c r="H32" s="224"/>
      <c r="I32" s="224"/>
      <c r="J32" s="224"/>
      <c r="K32" s="224"/>
      <c r="L32" s="224"/>
      <c r="M32" s="224"/>
    </row>
    <row r="33" spans="1:13" x14ac:dyDescent="0.25">
      <c r="A33" s="224"/>
      <c r="B33" s="224"/>
      <c r="C33" s="224" t="s">
        <v>166</v>
      </c>
      <c r="D33" s="223" t="s">
        <v>167</v>
      </c>
      <c r="E33" s="224"/>
      <c r="F33" s="224"/>
      <c r="G33" s="224"/>
      <c r="H33" s="224"/>
      <c r="I33" s="224"/>
      <c r="J33" s="224"/>
      <c r="K33" s="224"/>
      <c r="L33" s="224"/>
      <c r="M33" s="224"/>
    </row>
  </sheetData>
  <mergeCells count="14">
    <mergeCell ref="A1:M1"/>
    <mergeCell ref="A2:M2"/>
    <mergeCell ref="A19:A26"/>
    <mergeCell ref="A3:A4"/>
    <mergeCell ref="B3:B4"/>
    <mergeCell ref="C3:C4"/>
    <mergeCell ref="D3:D4"/>
    <mergeCell ref="I3:J3"/>
    <mergeCell ref="K3:L3"/>
    <mergeCell ref="M3:M4"/>
    <mergeCell ref="A6:A15"/>
    <mergeCell ref="A16:A18"/>
    <mergeCell ref="E3:F3"/>
    <mergeCell ref="G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გოდაგდაგი</vt:lpstr>
      <vt:lpstr>ზ.კარაბულახი</vt:lpstr>
      <vt:lpstr>გომარეთი 1</vt:lpstr>
      <vt:lpstr>გომარეთი 2</vt:lpstr>
      <vt:lpstr>გაბაშვილის ქუჩა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</dc:creator>
  <cp:lastModifiedBy>tamo</cp:lastModifiedBy>
  <cp:lastPrinted>2017-07-02T10:40:53Z</cp:lastPrinted>
  <dcterms:created xsi:type="dcterms:W3CDTF">2017-05-27T07:15:28Z</dcterms:created>
  <dcterms:modified xsi:type="dcterms:W3CDTF">2017-07-25T13:13:39Z</dcterms:modified>
</cp:coreProperties>
</file>