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82711648-C249-4E87-B84A-E4B094671337}" xr6:coauthVersionLast="36" xr6:coauthVersionMax="36" xr10:uidLastSave="{00000000-0000-0000-0000-000000000000}"/>
  <bookViews>
    <workbookView xWindow="0" yWindow="0" windowWidth="28800" windowHeight="12300" activeTab="3" xr2:uid="{00000000-000D-0000-FFFF-FFFF00000000}"/>
  </bookViews>
  <sheets>
    <sheet name="გზა" sheetId="24" r:id="rId1"/>
    <sheet name="არხი" sheetId="26" r:id="rId2"/>
    <sheet name="კედელი" sheetId="28" r:id="rId3"/>
    <sheet name="კრებსითი" sheetId="29" r:id="rId4"/>
  </sheets>
  <externalReferences>
    <externalReference r:id="rId5"/>
  </externalReferences>
  <definedNames>
    <definedName name="_xlnm.Print_Area" localSheetId="0">გზა!$A$1:$G$29</definedName>
  </definedNames>
  <calcPr calcId="191029"/>
</workbook>
</file>

<file path=xl/calcChain.xml><?xml version="1.0" encoding="utf-8"?>
<calcChain xmlns="http://schemas.openxmlformats.org/spreadsheetml/2006/main">
  <c r="I20" i="24" l="1"/>
  <c r="Q19" i="28" l="1"/>
  <c r="E32" i="28"/>
  <c r="E30" i="28"/>
  <c r="E28" i="28"/>
  <c r="E27" i="28"/>
  <c r="E26" i="28"/>
  <c r="L26" i="28" s="1"/>
  <c r="E25" i="28"/>
  <c r="I25" i="28" s="1"/>
  <c r="E24" i="28"/>
  <c r="I24" i="28" s="1"/>
  <c r="E23" i="28"/>
  <c r="I23" i="28" s="1"/>
  <c r="E22" i="28"/>
  <c r="E21" i="28"/>
  <c r="I21" i="28" s="1"/>
  <c r="E20" i="28"/>
  <c r="L19" i="28"/>
  <c r="E18" i="28"/>
  <c r="I18" i="28" s="1"/>
  <c r="E17" i="28"/>
  <c r="E16" i="28"/>
  <c r="E14" i="28"/>
  <c r="L13" i="28"/>
  <c r="E12" i="28"/>
  <c r="E10" i="28"/>
  <c r="H10" i="28" s="1"/>
  <c r="E9" i="28"/>
  <c r="I9" i="28" s="1"/>
  <c r="E8" i="28"/>
  <c r="L7" i="28"/>
  <c r="J20" i="28" l="1"/>
  <c r="I28" i="28"/>
  <c r="J11" i="28"/>
  <c r="K27" i="28"/>
  <c r="I12" i="28"/>
  <c r="I26" i="28"/>
  <c r="I10" i="28"/>
  <c r="L16" i="28"/>
  <c r="I14" i="28"/>
  <c r="K14" i="28"/>
  <c r="I17" i="28"/>
  <c r="K17" i="28"/>
  <c r="H21" i="28"/>
  <c r="I8" i="28"/>
  <c r="K8" i="28"/>
  <c r="I16" i="28"/>
  <c r="H16" i="28"/>
  <c r="I15" i="28"/>
  <c r="K22" i="28"/>
  <c r="J22" i="28"/>
  <c r="I22" i="28"/>
  <c r="J8" i="28"/>
  <c r="I11" i="28"/>
  <c r="J14" i="28"/>
  <c r="J17" i="28"/>
  <c r="I20" i="28"/>
  <c r="K20" i="28"/>
  <c r="J27" i="28"/>
  <c r="I27" i="28"/>
  <c r="L10" i="28"/>
  <c r="L21" i="28"/>
  <c r="E33" i="26"/>
  <c r="E31" i="26"/>
  <c r="E30" i="26"/>
  <c r="E29" i="26"/>
  <c r="E28" i="26"/>
  <c r="E26" i="26"/>
  <c r="E25" i="26"/>
  <c r="E22" i="26"/>
  <c r="E21" i="26"/>
  <c r="E19" i="26"/>
  <c r="E17" i="26"/>
  <c r="E16" i="26"/>
  <c r="E15" i="26"/>
  <c r="E14" i="26"/>
  <c r="E13" i="26"/>
  <c r="E11" i="26"/>
  <c r="E9" i="26"/>
  <c r="E7" i="26"/>
  <c r="K11" i="28" l="1"/>
  <c r="H19" i="28"/>
  <c r="H26" i="28"/>
  <c r="I13" i="28"/>
  <c r="H13" i="28"/>
  <c r="I7" i="28"/>
  <c r="H7" i="28"/>
  <c r="I19" i="28" l="1"/>
  <c r="E23" i="24"/>
  <c r="E22" i="24"/>
  <c r="E21" i="24"/>
  <c r="E19" i="24"/>
  <c r="E18" i="24"/>
  <c r="E16" i="24"/>
  <c r="E15" i="24"/>
  <c r="E14" i="24"/>
  <c r="E13" i="24"/>
  <c r="I29" i="28" l="1"/>
  <c r="H30" i="28"/>
  <c r="I30" i="28"/>
  <c r="E24" i="24"/>
  <c r="J31" i="28" l="1"/>
  <c r="I31" i="28"/>
  <c r="K31" i="28"/>
  <c r="I32" i="28" l="1"/>
  <c r="E11" i="24"/>
  <c r="E9" i="24"/>
  <c r="E8" i="24"/>
  <c r="E7" i="24"/>
  <c r="I33" i="28" l="1"/>
</calcChain>
</file>

<file path=xl/sharedStrings.xml><?xml version="1.0" encoding="utf-8"?>
<sst xmlns="http://schemas.openxmlformats.org/spreadsheetml/2006/main" count="240" uniqueCount="132">
  <si>
    <t>#</t>
  </si>
  <si>
    <t>ganz.</t>
  </si>
  <si>
    <t>raodenoba</t>
  </si>
  <si>
    <t>norm. erTeulze</t>
  </si>
  <si>
    <t>sul</t>
  </si>
  <si>
    <t>jami</t>
  </si>
  <si>
    <t>t</t>
  </si>
  <si>
    <t>lari</t>
  </si>
  <si>
    <t>m3</t>
  </si>
  <si>
    <t>sxva manqana</t>
  </si>
  <si>
    <t>kac/sT</t>
  </si>
  <si>
    <t>samuSaoebis dasaxeleba</t>
  </si>
  <si>
    <t xml:space="preserve">Sromis danaxarjebi </t>
  </si>
  <si>
    <t>gegmiuri dagroveba - 8%</t>
  </si>
  <si>
    <t>zednadebi xarjebi -10%</t>
  </si>
  <si>
    <t>man/sT</t>
  </si>
  <si>
    <t>1000m3</t>
  </si>
  <si>
    <t xml:space="preserve">eqskavatoriV=0,5 m3 </t>
  </si>
  <si>
    <t xml:space="preserve">gruntis gazidva nayarSi  </t>
  </si>
  <si>
    <t xml:space="preserve"> gruntis damuSaveba da datvirTva  eqskavatoriT  avtoTviTmclelze</t>
  </si>
  <si>
    <t>gruntis mosworeba-datkepna RorRiT</t>
  </si>
  <si>
    <t>100m2</t>
  </si>
  <si>
    <t xml:space="preserve">Sromis danaxarji </t>
  </si>
  <si>
    <t>RorRi</t>
  </si>
  <si>
    <t>sxva masala</t>
  </si>
  <si>
    <t>m2</t>
  </si>
  <si>
    <t xml:space="preserve"> SromiTi danaxarjebi </t>
  </si>
  <si>
    <t>betoni Bm300</t>
  </si>
  <si>
    <t>qviSa</t>
  </si>
  <si>
    <t>fari yalibis</t>
  </si>
  <si>
    <t>III kategoriis gruntis damuSaveba xeliT gverdze dayriT</t>
  </si>
  <si>
    <t>daxerxili masala</t>
  </si>
  <si>
    <t>grZ.m</t>
  </si>
  <si>
    <t>gruntis ukuCayra xeliT</t>
  </si>
  <si>
    <t>NN</t>
  </si>
  <si>
    <t>samuSaos dasaxeleba</t>
  </si>
  <si>
    <t>ganzomilebis erTeuli</t>
  </si>
  <si>
    <t>normativiT erTeulze</t>
  </si>
  <si>
    <t>1</t>
  </si>
  <si>
    <t>Sromis danaxarjebi</t>
  </si>
  <si>
    <t xml:space="preserve"> zedmeti gruntis datvirTva xeliT avtoTviTmclelze</t>
  </si>
  <si>
    <t>gruntis gazidva nayarSi</t>
  </si>
  <si>
    <t>transportireba 3km-mde manZilze</t>
  </si>
  <si>
    <t>Sromis danaxarji</t>
  </si>
  <si>
    <t xml:space="preserve">sxva manqana </t>
  </si>
  <si>
    <t>betoni m300</t>
  </si>
  <si>
    <t>yalibis fari</t>
  </si>
  <si>
    <t>armatura d=8mm</t>
  </si>
  <si>
    <t>kuTxovana 60*60*4mm</t>
  </si>
  <si>
    <t>armatura d=20mm</t>
  </si>
  <si>
    <t>eleqtrodi</t>
  </si>
  <si>
    <t xml:space="preserve">liTonis cxauris montaJi Ria arxze </t>
  </si>
  <si>
    <t>zednadebi xarjebi  - 10%</t>
  </si>
  <si>
    <t>mogeba - 8%</t>
  </si>
  <si>
    <t>l o k a l u r i     x a r j T a R r i c x v a #1</t>
  </si>
  <si>
    <t>gruntis transportireba  6km-mde manZilze</t>
  </si>
  <si>
    <t>saniaRvre arxis mowyoba Sida zomiT (250*300)mm sigrZiT 4,0 grZ.m</t>
  </si>
  <si>
    <t xml:space="preserve">liTonis cxauris damzadeba sigrZiT 4,0   grZ.m </t>
  </si>
  <si>
    <t>sofel nigazeulSi nodar cecxlaZesTan misasvleli gzis reabilitacia</t>
  </si>
  <si>
    <t xml:space="preserve"> სანიაღვრე არხის მოწყობა </t>
  </si>
  <si>
    <t>sofel nigazeulSi  nodar cecxlaZesTan misasvleli gzis reabilitacia</t>
  </si>
  <si>
    <t>გზის dasxma</t>
  </si>
  <si>
    <t>betonis transportireba 100km-dan</t>
  </si>
  <si>
    <t>ZiriTadi Senoba</t>
  </si>
  <si>
    <t>samSeneblo samuSaoebi</t>
  </si>
  <si>
    <t>samuSaoTa dasaxeleba</t>
  </si>
  <si>
    <t>ganz. erTeulze</t>
  </si>
  <si>
    <t>saproeqto monacemze</t>
  </si>
  <si>
    <t xml:space="preserve">gruntis damuSaveba eqskavatoriT da datvirTva avtoTviTmclelebze </t>
  </si>
  <si>
    <t>1,1</t>
  </si>
  <si>
    <t>1,2</t>
  </si>
  <si>
    <t>1,3</t>
  </si>
  <si>
    <t>2</t>
  </si>
  <si>
    <t xml:space="preserve">gruntis damuSaveba xeliT
</t>
  </si>
  <si>
    <t>kub</t>
  </si>
  <si>
    <t>2,1</t>
  </si>
  <si>
    <t>3</t>
  </si>
  <si>
    <t>gruntis gazidva 1km manZilamde</t>
  </si>
  <si>
    <t>3,1</t>
  </si>
  <si>
    <t>transportireba</t>
  </si>
  <si>
    <t>4</t>
  </si>
  <si>
    <t>xreSovani baliSis mowyoba kedlis saZirkvlis qveS 10sm</t>
  </si>
  <si>
    <t>4,1</t>
  </si>
  <si>
    <t>2`31</t>
  </si>
  <si>
    <t>q</t>
  </si>
  <si>
    <t>4,2</t>
  </si>
  <si>
    <t>sxva manqanebi</t>
  </si>
  <si>
    <t>4,3</t>
  </si>
  <si>
    <t>qvia-xreSovani narevi</t>
  </si>
  <si>
    <t>5</t>
  </si>
  <si>
    <t xml:space="preserve"> kub.m</t>
  </si>
  <si>
    <t>5,1</t>
  </si>
  <si>
    <t xml:space="preserve"> SromiTi danaxarji </t>
  </si>
  <si>
    <t>5,2</t>
  </si>
  <si>
    <t xml:space="preserve"> manqanebi</t>
  </si>
  <si>
    <t>5,3</t>
  </si>
  <si>
    <t>betoni BklasiT b20</t>
  </si>
  <si>
    <t>kubm</t>
  </si>
  <si>
    <t>5,4</t>
  </si>
  <si>
    <t>kvm</t>
  </si>
  <si>
    <t>5,5</t>
  </si>
  <si>
    <t>sxvadasxva xarisxis daxerxili xis masala</t>
  </si>
  <si>
    <t>5,9</t>
  </si>
  <si>
    <t>WanWiki samSeneblo</t>
  </si>
  <si>
    <t>tona</t>
  </si>
  <si>
    <t>5,10</t>
  </si>
  <si>
    <t>5,11</t>
  </si>
  <si>
    <t>sxvadasxva masalebi</t>
  </si>
  <si>
    <t>6</t>
  </si>
  <si>
    <t>betonis traspotireba 100km-dan</t>
  </si>
  <si>
    <t>zednadebi xarjebi</t>
  </si>
  <si>
    <t>saxarjTaRricxvo mogeba</t>
  </si>
  <si>
    <t>კედლის მოწყობა</t>
  </si>
  <si>
    <t>monoliTuri rk/betonis sayrdeni kedlis  mowyoba b-25 klasiT saZirkvliT (30*1,5*0,4)</t>
  </si>
  <si>
    <t xml:space="preserve">მონოლითური betoniT  safaris mowyoba sisqiT 10sm </t>
  </si>
  <si>
    <t>xarjTaRricxvis nomeri</t>
  </si>
  <si>
    <t xml:space="preserve">obieqtis, samuSaos da xarjebis dasaxeleba </t>
  </si>
  <si>
    <t>saerTo saxarjTaRricxvo Rirebuleba</t>
  </si>
  <si>
    <t>gzis reabilitacia</t>
  </si>
  <si>
    <t>damatebiTi Rirebulebis gadasaxadi 18 %</t>
  </si>
  <si>
    <t>sul krebsiTi saxarjTaRricxvo Rirebuleba</t>
  </si>
  <si>
    <t>მშენებლობის ღირებულების ნაკრები სახარჯთაღრიცხვო ანაგარიში</t>
  </si>
  <si>
    <t>სოფელ ნიგაზეულში ვაჟა, დათო და ნოდარ ცეცხლაძეებთან მისასვლელი გზის რეაბილიტაცია</t>
  </si>
  <si>
    <t># 1</t>
  </si>
  <si>
    <t># 2</t>
  </si>
  <si>
    <t># 3</t>
  </si>
  <si>
    <t>lokaluri xarjTaRricxva #2</t>
  </si>
  <si>
    <t>lokalur-resursuli xarjTaRricxva # 3</t>
  </si>
  <si>
    <t>ერთეულის ფასი</t>
  </si>
  <si>
    <t>საერთო ფასი</t>
  </si>
  <si>
    <t>ჯამი</t>
  </si>
  <si>
    <t>სანიაღვრე არხის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</si>
</sst>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.00000"/>
  </numFmts>
  <fonts count="2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sz val="11"/>
      <name val="AcadNusx"/>
    </font>
    <font>
      <b/>
      <sz val="11"/>
      <name val="AcadNusx"/>
    </font>
    <font>
      <sz val="10"/>
      <name val="Arial Cyr"/>
      <charset val="1"/>
    </font>
    <font>
      <sz val="11"/>
      <name val="Sylfaen"/>
      <family val="1"/>
    </font>
    <font>
      <sz val="11"/>
      <color rgb="FFFF0000"/>
      <name val="AcadNusx"/>
    </font>
    <font>
      <b/>
      <sz val="12"/>
      <name val="AcadNusx"/>
    </font>
    <font>
      <sz val="11"/>
      <name val="Times New Roman"/>
      <family val="1"/>
    </font>
    <font>
      <b/>
      <sz val="11"/>
      <color theme="1"/>
      <name val="AcadNusx"/>
    </font>
    <font>
      <b/>
      <sz val="10"/>
      <name val="AcadNusx"/>
    </font>
    <font>
      <sz val="10"/>
      <name val="LitNusx"/>
      <family val="2"/>
      <charset val="204"/>
    </font>
    <font>
      <b/>
      <sz val="10"/>
      <name val="AKAD NUSX"/>
      <charset val="204"/>
    </font>
    <font>
      <b/>
      <sz val="11"/>
      <color theme="1"/>
      <name val="Calibri"/>
      <family val="2"/>
      <charset val="1"/>
      <scheme val="minor"/>
    </font>
    <font>
      <b/>
      <sz val="10"/>
      <color theme="1"/>
      <name val="AcadNusx"/>
    </font>
    <font>
      <sz val="11"/>
      <color theme="1"/>
      <name val="AcadNusx"/>
    </font>
    <font>
      <sz val="10"/>
      <color theme="1"/>
      <name val="AcadNusx"/>
    </font>
    <font>
      <sz val="9"/>
      <color theme="1"/>
      <name val="AcadNusx"/>
    </font>
    <font>
      <b/>
      <sz val="12"/>
      <color theme="1"/>
      <name val="AcadNusx"/>
    </font>
    <font>
      <b/>
      <sz val="9"/>
      <color theme="1"/>
      <name val="AcadNusx"/>
    </font>
    <font>
      <b/>
      <sz val="9"/>
      <color theme="1"/>
      <name val="AcadMtavr"/>
    </font>
    <font>
      <sz val="10"/>
      <color theme="1"/>
      <name val="Acad Nusx Geo"/>
      <family val="2"/>
      <charset val="1"/>
    </font>
    <font>
      <b/>
      <sz val="12"/>
      <name val="Sylfaen"/>
      <family val="1"/>
    </font>
    <font>
      <b/>
      <sz val="10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b/>
      <sz val="10"/>
      <name val="LitNusx"/>
      <family val="2"/>
      <charset val="1"/>
    </font>
    <font>
      <b/>
      <sz val="12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174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center" vertical="top" wrapText="1"/>
    </xf>
    <xf numFmtId="2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0" fontId="3" fillId="0" borderId="1" xfId="0" quotePrefix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2" fontId="3" fillId="0" borderId="1" xfId="0" quotePrefix="1" applyNumberFormat="1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left" vertical="top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2" fontId="4" fillId="2" borderId="1" xfId="1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center" vertical="top" wrapText="1"/>
    </xf>
    <xf numFmtId="164" fontId="4" fillId="0" borderId="1" xfId="0" quotePrefix="1" applyNumberFormat="1" applyFont="1" applyBorder="1" applyAlignment="1">
      <alignment horizontal="center" vertical="top" wrapText="1"/>
    </xf>
    <xf numFmtId="2" fontId="4" fillId="0" borderId="1" xfId="1" applyNumberFormat="1" applyFont="1" applyBorder="1" applyAlignment="1">
      <alignment horizontal="left" vertical="top" wrapText="1"/>
    </xf>
    <xf numFmtId="167" fontId="4" fillId="0" borderId="1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top"/>
    </xf>
    <xf numFmtId="0" fontId="13" fillId="0" borderId="0" xfId="0" applyFont="1"/>
    <xf numFmtId="0" fontId="0" fillId="2" borderId="0" xfId="0" applyFill="1"/>
    <xf numFmtId="0" fontId="2" fillId="2" borderId="0" xfId="1" applyFont="1" applyFill="1"/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/>
    </xf>
    <xf numFmtId="164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left" vertical="top"/>
    </xf>
    <xf numFmtId="164" fontId="4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3" applyNumberFormat="1" applyFont="1" applyFill="1" applyBorder="1" applyAlignment="1">
      <alignment horizontal="justify" vertical="top"/>
    </xf>
    <xf numFmtId="0" fontId="3" fillId="2" borderId="1" xfId="3" applyFont="1" applyFill="1" applyBorder="1" applyAlignment="1">
      <alignment horizontal="center" vertical="top" wrapText="1"/>
    </xf>
    <xf numFmtId="165" fontId="3" fillId="2" borderId="1" xfId="3" applyNumberFormat="1" applyFont="1" applyFill="1" applyBorder="1" applyAlignment="1">
      <alignment horizontal="center" vertical="top" wrapText="1"/>
    </xf>
    <xf numFmtId="4" fontId="3" fillId="2" borderId="1" xfId="3" applyNumberFormat="1" applyFont="1" applyFill="1" applyBorder="1" applyAlignment="1">
      <alignment horizontal="center" vertical="top" wrapText="1"/>
    </xf>
    <xf numFmtId="2" fontId="3" fillId="2" borderId="1" xfId="3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164" fontId="4" fillId="2" borderId="1" xfId="1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166" fontId="3" fillId="2" borderId="1" xfId="1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6" fontId="4" fillId="2" borderId="1" xfId="1" applyNumberFormat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0" xfId="1" applyFont="1" applyFill="1"/>
    <xf numFmtId="0" fontId="16" fillId="2" borderId="0" xfId="0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15" fillId="2" borderId="0" xfId="0" applyFont="1" applyFill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166" fontId="10" fillId="2" borderId="1" xfId="1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7" fillId="2" borderId="0" xfId="0" applyNumberFormat="1" applyFont="1" applyFill="1" applyBorder="1" applyAlignment="1">
      <alignment horizontal="center" vertical="center" wrapText="1"/>
    </xf>
    <xf numFmtId="3" fontId="17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6" fillId="2" borderId="1" xfId="1" applyFont="1" applyFill="1" applyBorder="1" applyAlignment="1">
      <alignment vertical="top"/>
    </xf>
    <xf numFmtId="0" fontId="16" fillId="2" borderId="1" xfId="1" applyFont="1" applyFill="1" applyBorder="1" applyAlignment="1">
      <alignment horizontal="center" vertical="top"/>
    </xf>
    <xf numFmtId="164" fontId="16" fillId="2" borderId="1" xfId="1" applyNumberFormat="1" applyFont="1" applyFill="1" applyBorder="1" applyAlignment="1">
      <alignment horizontal="center" vertical="top"/>
    </xf>
    <xf numFmtId="2" fontId="16" fillId="2" borderId="1" xfId="1" applyNumberFormat="1" applyFont="1" applyFill="1" applyBorder="1" applyAlignment="1">
      <alignment horizontal="center" vertical="top"/>
    </xf>
    <xf numFmtId="2" fontId="17" fillId="2" borderId="1" xfId="0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left"/>
    </xf>
    <xf numFmtId="0" fontId="16" fillId="2" borderId="1" xfId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horizontal="center" vertical="top"/>
    </xf>
    <xf numFmtId="49" fontId="15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vertical="center"/>
    </xf>
    <xf numFmtId="0" fontId="16" fillId="2" borderId="1" xfId="1" applyFont="1" applyFill="1" applyBorder="1" applyAlignment="1">
      <alignment horizontal="center" vertical="center"/>
    </xf>
    <xf numFmtId="2" fontId="16" fillId="2" borderId="1" xfId="1" applyNumberFormat="1" applyFont="1" applyFill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1" fontId="17" fillId="2" borderId="0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9" fontId="15" fillId="2" borderId="1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2" fontId="22" fillId="2" borderId="0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1" fontId="15" fillId="2" borderId="0" xfId="0" applyNumberFormat="1" applyFont="1" applyFill="1" applyBorder="1" applyAlignment="1">
      <alignment horizontal="center" vertical="center" wrapText="1"/>
    </xf>
    <xf numFmtId="1" fontId="17" fillId="2" borderId="0" xfId="0" applyNumberFormat="1" applyFont="1" applyFill="1" applyAlignment="1">
      <alignment horizontal="center" vertical="center" wrapText="1"/>
    </xf>
    <xf numFmtId="49" fontId="17" fillId="2" borderId="0" xfId="0" applyNumberFormat="1" applyFont="1" applyFill="1" applyAlignment="1">
      <alignment horizontal="center" vertical="center" wrapText="1"/>
    </xf>
    <xf numFmtId="1" fontId="16" fillId="2" borderId="0" xfId="0" applyNumberFormat="1" applyFont="1" applyFill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12" fillId="0" borderId="1" xfId="0" applyNumberFormat="1" applyFont="1" applyBorder="1" applyAlignment="1">
      <alignment horizontal="center" vertical="center" textRotation="90" wrapText="1"/>
    </xf>
    <xf numFmtId="49" fontId="12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wrapText="1"/>
    </xf>
    <xf numFmtId="0" fontId="12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2" fontId="1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center" wrapText="1"/>
    </xf>
    <xf numFmtId="165" fontId="4" fillId="2" borderId="1" xfId="1" applyNumberFormat="1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4" fillId="0" borderId="1" xfId="1" applyNumberFormat="1" applyFont="1" applyBorder="1" applyAlignment="1">
      <alignment horizontal="left" vertical="center" wrapText="1"/>
    </xf>
    <xf numFmtId="2" fontId="3" fillId="0" borderId="1" xfId="0" quotePrefix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 wrapText="1"/>
    </xf>
    <xf numFmtId="164" fontId="4" fillId="0" borderId="1" xfId="0" quotePrefix="1" applyNumberFormat="1" applyFont="1" applyBorder="1" applyAlignment="1">
      <alignment horizontal="center" vertical="center" wrapText="1"/>
    </xf>
    <xf numFmtId="164" fontId="3" fillId="0" borderId="1" xfId="0" quotePrefix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</cellXfs>
  <cellStyles count="4">
    <cellStyle name="Normal" xfId="0" builtinId="0"/>
    <cellStyle name="Обычный 2" xfId="2" xr:uid="{00000000-0005-0000-0000-000001000000}"/>
    <cellStyle name="Обычный_Лист1" xfId="1" xr:uid="{00000000-0005-0000-0000-000002000000}"/>
    <cellStyle name="ჩვეულებრივი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mali/Desktop/2022%20&#4306;&#4304;&#4307;&#4304;&#4321;&#4304;&#4334;&#4308;&#4307;&#4312;%20&#4318;&#4320;&#4317;&#4308;&#4325;&#4322;&#4308;&#4305;&#4312;%20&#4335;/&#4333;&#4309;&#4304;&#4316;&#4312;&#4321;%20&#4313;&#4308;&#4307;&#4314;&#4308;&#4305;&#4312;%20&#4304;&#4334;&#4304;&#4314;%20&#4310;&#4308;&#4307;&#4304;&#4327;&#4304;&#4316;&#4304;/&#4316;&#4323;&#4306;&#4310;&#4304;&#4320;%20&#4310;&#4317;&#4312;&#4331;&#4308;%20&#4304;&#4334;&#4304;&#4314;&#4307;/xarjaRric-ramazi%20-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"/>
      <sheetName val="განმარტებითი ბარათი"/>
      <sheetName val="ნაკრები "/>
      <sheetName val="№1"/>
      <sheetName val=" №1-1"/>
      <sheetName val=" №1-1 (2)"/>
    </sheetNames>
    <sheetDataSet>
      <sheetData sheetId="0" refreshError="1"/>
      <sheetData sheetId="1" refreshError="1">
        <row r="4">
          <cell r="E4">
            <v>0.1</v>
          </cell>
        </row>
        <row r="8">
          <cell r="E8">
            <v>0.08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30"/>
  <sheetViews>
    <sheetView topLeftCell="A13" workbookViewId="0">
      <selection activeCell="J21" sqref="J21"/>
    </sheetView>
  </sheetViews>
  <sheetFormatPr defaultRowHeight="14.4"/>
  <cols>
    <col min="1" max="1" width="4.21875" style="33" customWidth="1"/>
    <col min="2" max="2" width="41.77734375" style="33" customWidth="1"/>
    <col min="3" max="4" width="8.88671875" style="33"/>
    <col min="5" max="5" width="10.44140625" style="33" customWidth="1"/>
    <col min="6" max="6" width="12.77734375" style="33" customWidth="1"/>
    <col min="7" max="7" width="11.44140625" style="33" customWidth="1"/>
    <col min="8" max="16384" width="8.88671875" style="33"/>
  </cols>
  <sheetData>
    <row r="1" spans="1:7" ht="34.799999999999997" customHeight="1">
      <c r="A1" s="152" t="s">
        <v>54</v>
      </c>
      <c r="B1" s="153"/>
      <c r="C1" s="153"/>
      <c r="D1" s="153"/>
      <c r="E1" s="153"/>
      <c r="F1" s="153"/>
      <c r="G1" s="153"/>
    </row>
    <row r="2" spans="1:7" ht="31.8" customHeight="1">
      <c r="A2" s="151" t="s">
        <v>60</v>
      </c>
      <c r="B2" s="151"/>
      <c r="C2" s="151"/>
      <c r="D2" s="151"/>
      <c r="E2" s="151"/>
      <c r="F2" s="151"/>
      <c r="G2" s="151"/>
    </row>
    <row r="3" spans="1:7" ht="30.6" customHeight="1">
      <c r="A3" s="151" t="s">
        <v>61</v>
      </c>
      <c r="B3" s="151"/>
      <c r="C3" s="151"/>
      <c r="D3" s="151"/>
      <c r="E3" s="151"/>
      <c r="F3" s="151"/>
      <c r="G3" s="151"/>
    </row>
    <row r="4" spans="1:7" ht="16.2">
      <c r="A4" s="154" t="s">
        <v>0</v>
      </c>
      <c r="B4" s="155" t="s">
        <v>11</v>
      </c>
      <c r="C4" s="155" t="s">
        <v>1</v>
      </c>
      <c r="D4" s="156" t="s">
        <v>2</v>
      </c>
      <c r="E4" s="156"/>
      <c r="F4" s="156"/>
      <c r="G4" s="156"/>
    </row>
    <row r="5" spans="1:7" ht="48.6">
      <c r="A5" s="154"/>
      <c r="B5" s="155"/>
      <c r="C5" s="155"/>
      <c r="D5" s="35" t="s">
        <v>3</v>
      </c>
      <c r="E5" s="35" t="s">
        <v>4</v>
      </c>
      <c r="F5" s="35" t="s">
        <v>128</v>
      </c>
      <c r="G5" s="35" t="s">
        <v>129</v>
      </c>
    </row>
    <row r="6" spans="1:7" ht="56.25" customHeight="1">
      <c r="A6" s="29">
        <v>1</v>
      </c>
      <c r="B6" s="123" t="s">
        <v>19</v>
      </c>
      <c r="C6" s="36" t="s">
        <v>16</v>
      </c>
      <c r="D6" s="36"/>
      <c r="E6" s="127">
        <v>5.8000000000000003E-2</v>
      </c>
      <c r="F6" s="30"/>
      <c r="G6" s="6"/>
    </row>
    <row r="7" spans="1:7" ht="20.399999999999999" customHeight="1">
      <c r="A7" s="29"/>
      <c r="B7" s="37" t="s">
        <v>12</v>
      </c>
      <c r="C7" s="31" t="s">
        <v>10</v>
      </c>
      <c r="D7" s="38">
        <v>20</v>
      </c>
      <c r="E7" s="38">
        <f>E6*D7</f>
        <v>1.1600000000000001</v>
      </c>
      <c r="F7" s="30"/>
      <c r="G7" s="6"/>
    </row>
    <row r="8" spans="1:7" ht="21.6" customHeight="1">
      <c r="A8" s="29"/>
      <c r="B8" s="39" t="s">
        <v>17</v>
      </c>
      <c r="C8" s="31" t="s">
        <v>15</v>
      </c>
      <c r="D8" s="31">
        <v>44.8</v>
      </c>
      <c r="E8" s="31">
        <f>E6*D8</f>
        <v>2.5983999999999998</v>
      </c>
      <c r="F8" s="6"/>
      <c r="G8" s="6"/>
    </row>
    <row r="9" spans="1:7" ht="22.2" customHeight="1">
      <c r="A9" s="29"/>
      <c r="B9" s="37" t="s">
        <v>9</v>
      </c>
      <c r="C9" s="31" t="s">
        <v>7</v>
      </c>
      <c r="D9" s="31">
        <v>2.1</v>
      </c>
      <c r="E9" s="31">
        <f>E6*D9</f>
        <v>0.12180000000000001</v>
      </c>
      <c r="F9" s="6"/>
      <c r="G9" s="6"/>
    </row>
    <row r="10" spans="1:7" ht="30" customHeight="1">
      <c r="A10" s="29">
        <v>2</v>
      </c>
      <c r="B10" s="119" t="s">
        <v>18</v>
      </c>
      <c r="C10" s="36" t="s">
        <v>8</v>
      </c>
      <c r="D10" s="36"/>
      <c r="E10" s="40">
        <v>58</v>
      </c>
      <c r="F10" s="6"/>
      <c r="G10" s="6"/>
    </row>
    <row r="11" spans="1:7" ht="37.200000000000003" customHeight="1">
      <c r="A11" s="29"/>
      <c r="B11" s="41" t="s">
        <v>55</v>
      </c>
      <c r="C11" s="31" t="s">
        <v>6</v>
      </c>
      <c r="D11" s="31">
        <v>1.75</v>
      </c>
      <c r="E11" s="38">
        <f>E10*D11</f>
        <v>101.5</v>
      </c>
      <c r="F11" s="6"/>
      <c r="G11" s="6"/>
    </row>
    <row r="12" spans="1:7" ht="40.799999999999997" customHeight="1">
      <c r="A12" s="122">
        <v>3</v>
      </c>
      <c r="B12" s="120" t="s">
        <v>20</v>
      </c>
      <c r="C12" s="59" t="s">
        <v>21</v>
      </c>
      <c r="D12" s="59"/>
      <c r="E12" s="121">
        <v>4.5999999999999996</v>
      </c>
      <c r="F12" s="43"/>
      <c r="G12" s="43"/>
    </row>
    <row r="13" spans="1:7" ht="16.2">
      <c r="A13" s="122"/>
      <c r="B13" s="44" t="s">
        <v>22</v>
      </c>
      <c r="C13" s="42" t="s">
        <v>10</v>
      </c>
      <c r="D13" s="42">
        <v>7.19</v>
      </c>
      <c r="E13" s="43">
        <f>E12*D13</f>
        <v>33.073999999999998</v>
      </c>
      <c r="F13" s="43"/>
      <c r="G13" s="43"/>
    </row>
    <row r="14" spans="1:7" ht="16.2">
      <c r="A14" s="122"/>
      <c r="B14" s="45" t="s">
        <v>9</v>
      </c>
      <c r="C14" s="42" t="s">
        <v>7</v>
      </c>
      <c r="D14" s="42">
        <v>0.99</v>
      </c>
      <c r="E14" s="43">
        <f>E12*D14</f>
        <v>4.5539999999999994</v>
      </c>
      <c r="F14" s="43"/>
      <c r="G14" s="43"/>
    </row>
    <row r="15" spans="1:7" ht="16.2">
      <c r="A15" s="122"/>
      <c r="B15" s="44" t="s">
        <v>23</v>
      </c>
      <c r="C15" s="42" t="s">
        <v>8</v>
      </c>
      <c r="D15" s="42">
        <v>4.08</v>
      </c>
      <c r="E15" s="43">
        <f>E12*D15</f>
        <v>18.767999999999997</v>
      </c>
      <c r="F15" s="43"/>
      <c r="G15" s="43"/>
    </row>
    <row r="16" spans="1:7" ht="16.2">
      <c r="A16" s="122"/>
      <c r="B16" s="46" t="s">
        <v>24</v>
      </c>
      <c r="C16" s="47" t="s">
        <v>7</v>
      </c>
      <c r="D16" s="48">
        <v>0.02</v>
      </c>
      <c r="E16" s="49">
        <f>D16*E12</f>
        <v>9.1999999999999998E-2</v>
      </c>
      <c r="F16" s="50"/>
      <c r="G16" s="50"/>
    </row>
    <row r="17" spans="1:9" ht="36.75" customHeight="1">
      <c r="A17" s="122">
        <v>4</v>
      </c>
      <c r="B17" s="51" t="s">
        <v>114</v>
      </c>
      <c r="C17" s="52" t="s">
        <v>25</v>
      </c>
      <c r="D17" s="52"/>
      <c r="E17" s="53">
        <v>510</v>
      </c>
      <c r="F17" s="5"/>
      <c r="G17" s="5"/>
    </row>
    <row r="18" spans="1:9" ht="16.2">
      <c r="A18" s="122"/>
      <c r="B18" s="55" t="s">
        <v>26</v>
      </c>
      <c r="C18" s="54" t="s">
        <v>10</v>
      </c>
      <c r="D18" s="54">
        <v>0.36780000000000002</v>
      </c>
      <c r="E18" s="5">
        <f>E17*D18</f>
        <v>187.578</v>
      </c>
      <c r="F18" s="5"/>
      <c r="G18" s="5"/>
    </row>
    <row r="19" spans="1:9" ht="16.2">
      <c r="A19" s="122"/>
      <c r="B19" s="55" t="s">
        <v>9</v>
      </c>
      <c r="C19" s="54" t="s">
        <v>7</v>
      </c>
      <c r="D19" s="54">
        <v>1.2999999999999999E-2</v>
      </c>
      <c r="E19" s="5">
        <f>E17*D19</f>
        <v>6.63</v>
      </c>
      <c r="F19" s="5"/>
      <c r="G19" s="5"/>
    </row>
    <row r="20" spans="1:9" ht="16.2">
      <c r="A20" s="122"/>
      <c r="B20" s="55" t="s">
        <v>27</v>
      </c>
      <c r="C20" s="54" t="s">
        <v>8</v>
      </c>
      <c r="D20" s="54">
        <v>0.12239999999999999</v>
      </c>
      <c r="E20" s="56">
        <v>52</v>
      </c>
      <c r="F20" s="57"/>
      <c r="G20" s="57"/>
      <c r="I20" s="33">
        <f>F20*E20</f>
        <v>0</v>
      </c>
    </row>
    <row r="21" spans="1:9" ht="16.2">
      <c r="A21" s="122"/>
      <c r="B21" s="55" t="s">
        <v>28</v>
      </c>
      <c r="C21" s="54" t="s">
        <v>8</v>
      </c>
      <c r="D21" s="54">
        <v>0.04</v>
      </c>
      <c r="E21" s="6">
        <f>E17*D21</f>
        <v>20.400000000000002</v>
      </c>
      <c r="F21" s="6"/>
      <c r="G21" s="6"/>
    </row>
    <row r="22" spans="1:9" ht="16.2">
      <c r="A22" s="122"/>
      <c r="B22" s="55" t="s">
        <v>29</v>
      </c>
      <c r="C22" s="54" t="s">
        <v>25</v>
      </c>
      <c r="D22" s="54">
        <v>6.9800000000000001E-3</v>
      </c>
      <c r="E22" s="6">
        <f>E17*D22</f>
        <v>3.5598000000000001</v>
      </c>
      <c r="F22" s="6"/>
      <c r="G22" s="6"/>
    </row>
    <row r="23" spans="1:9" ht="16.2">
      <c r="A23" s="122"/>
      <c r="B23" s="55" t="s">
        <v>24</v>
      </c>
      <c r="C23" s="54" t="s">
        <v>7</v>
      </c>
      <c r="D23" s="58">
        <v>4.8799999999999998E-3</v>
      </c>
      <c r="E23" s="38">
        <f>E17*D23</f>
        <v>2.4887999999999999</v>
      </c>
      <c r="F23" s="6"/>
      <c r="G23" s="6"/>
    </row>
    <row r="24" spans="1:9" ht="28.8" customHeight="1">
      <c r="A24" s="122">
        <v>5</v>
      </c>
      <c r="B24" s="126" t="s">
        <v>62</v>
      </c>
      <c r="C24" s="52" t="s">
        <v>6</v>
      </c>
      <c r="D24" s="60"/>
      <c r="E24" s="40">
        <f>E20*2.448</f>
        <v>127.29599999999999</v>
      </c>
      <c r="F24" s="23"/>
      <c r="G24" s="23"/>
    </row>
    <row r="25" spans="1:9" ht="20.25" customHeight="1">
      <c r="A25" s="61"/>
      <c r="B25" s="52" t="s">
        <v>5</v>
      </c>
      <c r="C25" s="54" t="s">
        <v>7</v>
      </c>
      <c r="D25" s="54"/>
      <c r="E25" s="54"/>
      <c r="F25" s="124"/>
      <c r="G25" s="5"/>
    </row>
    <row r="26" spans="1:9" ht="19.5" customHeight="1">
      <c r="A26" s="61"/>
      <c r="B26" s="59" t="s">
        <v>14</v>
      </c>
      <c r="C26" s="54" t="s">
        <v>7</v>
      </c>
      <c r="D26" s="62"/>
      <c r="E26" s="52"/>
      <c r="F26" s="125"/>
      <c r="G26" s="125"/>
    </row>
    <row r="27" spans="1:9" ht="18.75" customHeight="1">
      <c r="A27" s="61"/>
      <c r="B27" s="59" t="s">
        <v>5</v>
      </c>
      <c r="C27" s="54" t="s">
        <v>7</v>
      </c>
      <c r="D27" s="62"/>
      <c r="E27" s="52"/>
      <c r="F27" s="125"/>
      <c r="G27" s="125"/>
    </row>
    <row r="28" spans="1:9" ht="19.5" customHeight="1">
      <c r="A28" s="61"/>
      <c r="B28" s="59" t="s">
        <v>13</v>
      </c>
      <c r="C28" s="54" t="s">
        <v>7</v>
      </c>
      <c r="D28" s="62"/>
      <c r="E28" s="52"/>
      <c r="F28" s="125"/>
      <c r="G28" s="125"/>
    </row>
    <row r="29" spans="1:9" ht="17.25" customHeight="1">
      <c r="A29" s="61"/>
      <c r="B29" s="59" t="s">
        <v>5</v>
      </c>
      <c r="C29" s="54" t="s">
        <v>7</v>
      </c>
      <c r="D29" s="62"/>
      <c r="E29" s="52"/>
      <c r="F29" s="125"/>
      <c r="G29" s="125"/>
    </row>
    <row r="30" spans="1:9" ht="20.25" customHeight="1">
      <c r="A30" s="34"/>
      <c r="B30" s="63"/>
      <c r="C30" s="63"/>
      <c r="D30" s="63"/>
      <c r="E30" s="63"/>
      <c r="F30" s="63"/>
      <c r="G30" s="63"/>
    </row>
  </sheetData>
  <mergeCells count="8">
    <mergeCell ref="A2:G2"/>
    <mergeCell ref="A3:G3"/>
    <mergeCell ref="A1:G1"/>
    <mergeCell ref="A4:A5"/>
    <mergeCell ref="B4:B5"/>
    <mergeCell ref="C4:C5"/>
    <mergeCell ref="D4:E4"/>
    <mergeCell ref="F4:G4"/>
  </mergeCells>
  <pageMargins left="0.35" right="0.21" top="0.41" bottom="0.31" header="0.22" footer="0.2"/>
  <pageSetup paperSize="9" scale="94" orientation="landscape" r:id="rId1"/>
  <rowBreaks count="1" manualBreakCount="1"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8"/>
  <sheetViews>
    <sheetView topLeftCell="A16" workbookViewId="0">
      <selection activeCell="E32" sqref="E32"/>
    </sheetView>
  </sheetViews>
  <sheetFormatPr defaultRowHeight="14.4"/>
  <cols>
    <col min="1" max="1" width="4.21875" style="130" customWidth="1"/>
    <col min="2" max="2" width="45.88671875" customWidth="1"/>
    <col min="5" max="5" width="10.77734375" customWidth="1"/>
    <col min="6" max="6" width="12.6640625" customWidth="1"/>
    <col min="7" max="7" width="11.33203125" customWidth="1"/>
  </cols>
  <sheetData>
    <row r="1" spans="1:7" s="13" customFormat="1" ht="34.799999999999997" customHeight="1">
      <c r="A1" s="157" t="s">
        <v>58</v>
      </c>
      <c r="B1" s="158"/>
      <c r="C1" s="158"/>
      <c r="D1" s="158"/>
      <c r="E1" s="158"/>
      <c r="F1" s="158"/>
      <c r="G1" s="158"/>
    </row>
    <row r="2" spans="1:7" s="13" customFormat="1" ht="35.4" customHeight="1">
      <c r="A2" s="157" t="s">
        <v>126</v>
      </c>
      <c r="B2" s="157"/>
      <c r="C2" s="157"/>
      <c r="D2" s="157"/>
      <c r="E2" s="157"/>
      <c r="F2" s="157"/>
      <c r="G2" s="157"/>
    </row>
    <row r="3" spans="1:7" s="13" customFormat="1" ht="31.2" customHeight="1">
      <c r="A3" s="157" t="s">
        <v>59</v>
      </c>
      <c r="B3" s="157"/>
      <c r="C3" s="157"/>
      <c r="D3" s="157"/>
      <c r="E3" s="157"/>
      <c r="F3" s="157"/>
      <c r="G3" s="157"/>
    </row>
    <row r="4" spans="1:7" ht="43.5" customHeight="1">
      <c r="A4" s="159" t="s">
        <v>34</v>
      </c>
      <c r="B4" s="160" t="s">
        <v>35</v>
      </c>
      <c r="C4" s="161" t="s">
        <v>36</v>
      </c>
      <c r="D4" s="160" t="s">
        <v>2</v>
      </c>
      <c r="E4" s="160"/>
      <c r="F4" s="162"/>
      <c r="G4" s="162"/>
    </row>
    <row r="5" spans="1:7" ht="64.8">
      <c r="A5" s="159"/>
      <c r="B5" s="160"/>
      <c r="C5" s="161"/>
      <c r="D5" s="14" t="s">
        <v>37</v>
      </c>
      <c r="E5" s="14" t="s">
        <v>4</v>
      </c>
      <c r="F5" s="15" t="s">
        <v>128</v>
      </c>
      <c r="G5" s="16" t="s">
        <v>129</v>
      </c>
    </row>
    <row r="6" spans="1:7" s="17" customFormat="1" ht="40.200000000000003" customHeight="1">
      <c r="A6" s="128">
        <v>1</v>
      </c>
      <c r="B6" s="24" t="s">
        <v>30</v>
      </c>
      <c r="C6" s="25" t="s">
        <v>8</v>
      </c>
      <c r="D6" s="26"/>
      <c r="E6" s="137">
        <v>1.5</v>
      </c>
      <c r="F6" s="16"/>
      <c r="G6" s="132"/>
    </row>
    <row r="7" spans="1:7" s="17" customFormat="1" ht="26.4" customHeight="1">
      <c r="A7" s="128"/>
      <c r="B7" s="19" t="s">
        <v>39</v>
      </c>
      <c r="C7" s="12" t="s">
        <v>10</v>
      </c>
      <c r="D7" s="18">
        <v>2.06</v>
      </c>
      <c r="E7" s="138">
        <f>E6*D7</f>
        <v>3.09</v>
      </c>
      <c r="F7" s="16"/>
      <c r="G7" s="132"/>
    </row>
    <row r="8" spans="1:7" s="17" customFormat="1" ht="40.200000000000003" customHeight="1">
      <c r="A8" s="128">
        <v>2</v>
      </c>
      <c r="B8" s="24" t="s">
        <v>40</v>
      </c>
      <c r="C8" s="25" t="s">
        <v>8</v>
      </c>
      <c r="D8" s="26"/>
      <c r="E8" s="137">
        <v>1.5</v>
      </c>
      <c r="F8" s="16"/>
      <c r="G8" s="132"/>
    </row>
    <row r="9" spans="1:7" s="17" customFormat="1" ht="20.399999999999999" customHeight="1">
      <c r="A9" s="128"/>
      <c r="B9" s="19" t="s">
        <v>39</v>
      </c>
      <c r="C9" s="12" t="s">
        <v>10</v>
      </c>
      <c r="D9" s="18">
        <v>1.21</v>
      </c>
      <c r="E9" s="138">
        <f>E8*D9</f>
        <v>1.8149999999999999</v>
      </c>
      <c r="F9" s="16"/>
      <c r="G9" s="132"/>
    </row>
    <row r="10" spans="1:7" s="17" customFormat="1" ht="22.2" customHeight="1">
      <c r="A10" s="128">
        <v>3</v>
      </c>
      <c r="B10" s="24" t="s">
        <v>41</v>
      </c>
      <c r="C10" s="22" t="s">
        <v>8</v>
      </c>
      <c r="D10" s="26"/>
      <c r="E10" s="137">
        <v>16.5</v>
      </c>
      <c r="F10" s="16"/>
      <c r="G10" s="132"/>
    </row>
    <row r="11" spans="1:7" s="17" customFormat="1" ht="24" customHeight="1">
      <c r="A11" s="128"/>
      <c r="B11" s="7" t="s">
        <v>42</v>
      </c>
      <c r="C11" s="3" t="s">
        <v>6</v>
      </c>
      <c r="D11" s="18">
        <v>1.55</v>
      </c>
      <c r="E11" s="132">
        <f>E10*D11</f>
        <v>25.574999999999999</v>
      </c>
      <c r="F11" s="16"/>
      <c r="G11" s="132"/>
    </row>
    <row r="12" spans="1:7" s="17" customFormat="1" ht="40.5" customHeight="1">
      <c r="A12" s="128">
        <v>4</v>
      </c>
      <c r="B12" s="24" t="s">
        <v>56</v>
      </c>
      <c r="C12" s="21" t="s">
        <v>8</v>
      </c>
      <c r="D12" s="21"/>
      <c r="E12" s="139">
        <v>0.75</v>
      </c>
      <c r="F12" s="133"/>
      <c r="G12" s="133"/>
    </row>
    <row r="13" spans="1:7" s="17" customFormat="1" ht="15" customHeight="1">
      <c r="A13" s="128"/>
      <c r="B13" s="19" t="s">
        <v>43</v>
      </c>
      <c r="C13" s="4" t="s">
        <v>10</v>
      </c>
      <c r="D13" s="4">
        <v>6.43</v>
      </c>
      <c r="E13" s="133">
        <f>E12*D13</f>
        <v>4.8224999999999998</v>
      </c>
      <c r="F13" s="133"/>
      <c r="G13" s="133"/>
    </row>
    <row r="14" spans="1:7" s="17" customFormat="1" ht="15" customHeight="1">
      <c r="A14" s="128"/>
      <c r="B14" s="20" t="s">
        <v>44</v>
      </c>
      <c r="C14" s="4" t="s">
        <v>7</v>
      </c>
      <c r="D14" s="4">
        <v>1.5</v>
      </c>
      <c r="E14" s="133">
        <f>E12*D14</f>
        <v>1.125</v>
      </c>
      <c r="F14" s="133"/>
      <c r="G14" s="133"/>
    </row>
    <row r="15" spans="1:7" s="17" customFormat="1" ht="15" customHeight="1">
      <c r="A15" s="128"/>
      <c r="B15" s="11" t="s">
        <v>45</v>
      </c>
      <c r="C15" s="4" t="s">
        <v>8</v>
      </c>
      <c r="D15" s="4">
        <v>1.0149999999999999</v>
      </c>
      <c r="E15" s="133">
        <f>E12*D15</f>
        <v>0.76124999999999998</v>
      </c>
      <c r="F15" s="133"/>
      <c r="G15" s="134"/>
    </row>
    <row r="16" spans="1:7" s="17" customFormat="1" ht="15" customHeight="1">
      <c r="A16" s="128"/>
      <c r="B16" s="20" t="s">
        <v>46</v>
      </c>
      <c r="C16" s="4" t="s">
        <v>25</v>
      </c>
      <c r="D16" s="4">
        <v>1.08</v>
      </c>
      <c r="E16" s="133">
        <f>E12*D16</f>
        <v>0.81</v>
      </c>
      <c r="F16" s="133"/>
      <c r="G16" s="133"/>
    </row>
    <row r="17" spans="1:7" s="17" customFormat="1" ht="15" customHeight="1">
      <c r="A17" s="128"/>
      <c r="B17" s="20" t="s">
        <v>31</v>
      </c>
      <c r="C17" s="4" t="s">
        <v>8</v>
      </c>
      <c r="D17" s="4">
        <v>3.3399999999999999E-2</v>
      </c>
      <c r="E17" s="133">
        <f>E12*D17</f>
        <v>2.5049999999999999E-2</v>
      </c>
      <c r="F17" s="133"/>
      <c r="G17" s="133"/>
    </row>
    <row r="18" spans="1:7" s="17" customFormat="1" ht="15" customHeight="1">
      <c r="A18" s="128"/>
      <c r="B18" s="20" t="s">
        <v>47</v>
      </c>
      <c r="C18" s="4" t="s">
        <v>6</v>
      </c>
      <c r="D18" s="4"/>
      <c r="E18" s="140">
        <v>0.11</v>
      </c>
      <c r="F18" s="133"/>
      <c r="G18" s="133"/>
    </row>
    <row r="19" spans="1:7" s="17" customFormat="1" ht="15" customHeight="1">
      <c r="A19" s="128"/>
      <c r="B19" s="20" t="s">
        <v>24</v>
      </c>
      <c r="C19" s="4" t="s">
        <v>7</v>
      </c>
      <c r="D19" s="4">
        <v>0.85</v>
      </c>
      <c r="E19" s="133">
        <f>E12*D19</f>
        <v>0.63749999999999996</v>
      </c>
      <c r="F19" s="133"/>
      <c r="G19" s="133"/>
    </row>
    <row r="20" spans="1:7" s="17" customFormat="1" ht="39" customHeight="1">
      <c r="A20" s="128">
        <v>5</v>
      </c>
      <c r="B20" s="27" t="s">
        <v>57</v>
      </c>
      <c r="C20" s="2" t="s">
        <v>6</v>
      </c>
      <c r="D20" s="28"/>
      <c r="E20" s="141">
        <v>0.09</v>
      </c>
      <c r="F20" s="133"/>
      <c r="G20" s="135"/>
    </row>
    <row r="21" spans="1:7" s="17" customFormat="1" ht="15" customHeight="1">
      <c r="A21" s="128"/>
      <c r="B21" s="19" t="s">
        <v>43</v>
      </c>
      <c r="C21" s="1" t="s">
        <v>10</v>
      </c>
      <c r="D21" s="1">
        <v>34.9</v>
      </c>
      <c r="E21" s="136">
        <f>E20*D21</f>
        <v>3.1409999999999996</v>
      </c>
      <c r="F21" s="136"/>
      <c r="G21" s="134"/>
    </row>
    <row r="22" spans="1:7" s="17" customFormat="1" ht="15" customHeight="1">
      <c r="A22" s="128"/>
      <c r="B22" s="8" t="s">
        <v>9</v>
      </c>
      <c r="C22" s="1" t="s">
        <v>7</v>
      </c>
      <c r="D22" s="1">
        <v>4.07</v>
      </c>
      <c r="E22" s="136">
        <f>E20*D22</f>
        <v>0.36630000000000001</v>
      </c>
      <c r="F22" s="136"/>
      <c r="G22" s="134"/>
    </row>
    <row r="23" spans="1:7" s="17" customFormat="1" ht="18" customHeight="1">
      <c r="A23" s="128"/>
      <c r="B23" s="8" t="s">
        <v>48</v>
      </c>
      <c r="C23" s="1" t="s">
        <v>32</v>
      </c>
      <c r="D23" s="1"/>
      <c r="E23" s="142">
        <v>8</v>
      </c>
      <c r="F23" s="133"/>
      <c r="G23" s="134"/>
    </row>
    <row r="24" spans="1:7" s="17" customFormat="1" ht="17.399999999999999" customHeight="1">
      <c r="A24" s="128"/>
      <c r="B24" s="8" t="s">
        <v>49</v>
      </c>
      <c r="C24" s="1" t="s">
        <v>32</v>
      </c>
      <c r="D24" s="1"/>
      <c r="E24" s="143">
        <v>20</v>
      </c>
      <c r="F24" s="133"/>
      <c r="G24" s="135"/>
    </row>
    <row r="25" spans="1:7" s="17" customFormat="1" ht="18" customHeight="1">
      <c r="A25" s="128"/>
      <c r="B25" s="8" t="s">
        <v>50</v>
      </c>
      <c r="C25" s="1" t="s">
        <v>10</v>
      </c>
      <c r="D25" s="1">
        <v>15.2</v>
      </c>
      <c r="E25" s="133">
        <f>E20*D25</f>
        <v>1.3679999999999999</v>
      </c>
      <c r="F25" s="133"/>
      <c r="G25" s="135"/>
    </row>
    <row r="26" spans="1:7" s="17" customFormat="1" ht="15" customHeight="1">
      <c r="A26" s="128"/>
      <c r="B26" s="8" t="s">
        <v>24</v>
      </c>
      <c r="C26" s="1" t="s">
        <v>7</v>
      </c>
      <c r="D26" s="10">
        <v>2.78</v>
      </c>
      <c r="E26" s="143">
        <f>E20*D26</f>
        <v>0.25019999999999998</v>
      </c>
      <c r="F26" s="133"/>
      <c r="G26" s="135"/>
    </row>
    <row r="27" spans="1:7" s="17" customFormat="1" ht="36.6" customHeight="1">
      <c r="A27" s="128">
        <v>6</v>
      </c>
      <c r="B27" s="131" t="s">
        <v>51</v>
      </c>
      <c r="C27" s="2" t="s">
        <v>6</v>
      </c>
      <c r="D27" s="28"/>
      <c r="E27" s="141">
        <v>0.09</v>
      </c>
      <c r="F27" s="133"/>
      <c r="G27" s="135"/>
    </row>
    <row r="28" spans="1:7" s="17" customFormat="1" ht="17.399999999999999" customHeight="1">
      <c r="A28" s="128"/>
      <c r="B28" s="19" t="s">
        <v>43</v>
      </c>
      <c r="C28" s="1" t="s">
        <v>10</v>
      </c>
      <c r="D28" s="1">
        <v>62.6</v>
      </c>
      <c r="E28" s="136">
        <f>E27*D28</f>
        <v>5.6340000000000003</v>
      </c>
      <c r="F28" s="136"/>
      <c r="G28" s="134"/>
    </row>
    <row r="29" spans="1:7" s="17" customFormat="1" ht="19.2" customHeight="1">
      <c r="A29" s="128"/>
      <c r="B29" s="8" t="s">
        <v>9</v>
      </c>
      <c r="C29" s="1" t="s">
        <v>7</v>
      </c>
      <c r="D29" s="9">
        <v>1</v>
      </c>
      <c r="E29" s="136">
        <f>E27*D29</f>
        <v>0.09</v>
      </c>
      <c r="F29" s="136"/>
      <c r="G29" s="134"/>
    </row>
    <row r="30" spans="1:7" s="17" customFormat="1" ht="21" customHeight="1">
      <c r="A30" s="128"/>
      <c r="B30" s="8" t="s">
        <v>50</v>
      </c>
      <c r="C30" s="1" t="s">
        <v>10</v>
      </c>
      <c r="D30" s="1">
        <v>1.04</v>
      </c>
      <c r="E30" s="133">
        <f>E27*D30</f>
        <v>9.3600000000000003E-2</v>
      </c>
      <c r="F30" s="133"/>
      <c r="G30" s="135"/>
    </row>
    <row r="31" spans="1:7" s="17" customFormat="1" ht="15" customHeight="1">
      <c r="A31" s="128"/>
      <c r="B31" s="8" t="s">
        <v>24</v>
      </c>
      <c r="C31" s="1" t="s">
        <v>7</v>
      </c>
      <c r="D31" s="10">
        <v>2.78</v>
      </c>
      <c r="E31" s="143">
        <f>E27*D31</f>
        <v>0.25019999999999998</v>
      </c>
      <c r="F31" s="133"/>
      <c r="G31" s="135"/>
    </row>
    <row r="32" spans="1:7" s="17" customFormat="1" ht="24" customHeight="1">
      <c r="A32" s="128">
        <v>7</v>
      </c>
      <c r="B32" s="24" t="s">
        <v>33</v>
      </c>
      <c r="C32" s="25" t="s">
        <v>8</v>
      </c>
      <c r="D32" s="26"/>
      <c r="E32" s="137">
        <v>0.8</v>
      </c>
      <c r="F32" s="16"/>
      <c r="G32" s="132"/>
    </row>
    <row r="33" spans="1:7" s="17" customFormat="1" ht="21" customHeight="1">
      <c r="A33" s="128"/>
      <c r="B33" s="19" t="s">
        <v>39</v>
      </c>
      <c r="C33" s="12" t="s">
        <v>10</v>
      </c>
      <c r="D33" s="18">
        <v>1.21</v>
      </c>
      <c r="E33" s="138">
        <f>E32*D33</f>
        <v>0.96799999999999997</v>
      </c>
      <c r="F33" s="16"/>
      <c r="G33" s="132"/>
    </row>
    <row r="34" spans="1:7" s="17" customFormat="1" ht="24.6" customHeight="1">
      <c r="A34" s="129"/>
      <c r="B34" s="144" t="s">
        <v>5</v>
      </c>
      <c r="C34" s="3" t="s">
        <v>7</v>
      </c>
      <c r="D34" s="18"/>
      <c r="E34" s="18"/>
      <c r="F34" s="16"/>
      <c r="G34" s="132"/>
    </row>
    <row r="35" spans="1:7" s="17" customFormat="1" ht="22.8" customHeight="1">
      <c r="A35" s="129"/>
      <c r="B35" s="128" t="s">
        <v>52</v>
      </c>
      <c r="C35" s="3" t="s">
        <v>7</v>
      </c>
      <c r="D35" s="18"/>
      <c r="E35" s="18"/>
      <c r="F35" s="16"/>
      <c r="G35" s="132"/>
    </row>
    <row r="36" spans="1:7" s="17" customFormat="1" ht="20.399999999999999" customHeight="1">
      <c r="A36" s="129"/>
      <c r="B36" s="128" t="s">
        <v>5</v>
      </c>
      <c r="C36" s="3" t="s">
        <v>7</v>
      </c>
      <c r="D36" s="18"/>
      <c r="E36" s="18"/>
      <c r="F36" s="16"/>
      <c r="G36" s="132"/>
    </row>
    <row r="37" spans="1:7" s="17" customFormat="1" ht="22.8" customHeight="1">
      <c r="A37" s="129"/>
      <c r="B37" s="128" t="s">
        <v>53</v>
      </c>
      <c r="C37" s="3" t="s">
        <v>7</v>
      </c>
      <c r="D37" s="18"/>
      <c r="E37" s="18"/>
      <c r="F37" s="16"/>
      <c r="G37" s="132"/>
    </row>
    <row r="38" spans="1:7" s="17" customFormat="1" ht="24" customHeight="1">
      <c r="A38" s="129"/>
      <c r="B38" s="128" t="s">
        <v>5</v>
      </c>
      <c r="C38" s="3" t="s">
        <v>7</v>
      </c>
      <c r="D38" s="18"/>
      <c r="E38" s="18"/>
      <c r="F38" s="16"/>
      <c r="G38" s="132"/>
    </row>
  </sheetData>
  <mergeCells count="8">
    <mergeCell ref="A1:G1"/>
    <mergeCell ref="A2:G2"/>
    <mergeCell ref="A4:A5"/>
    <mergeCell ref="B4:B5"/>
    <mergeCell ref="C4:C5"/>
    <mergeCell ref="D4:E4"/>
    <mergeCell ref="F4:G4"/>
    <mergeCell ref="A3:G3"/>
  </mergeCells>
  <pageMargins left="0.7" right="0.7" top="0.75" bottom="0.75" header="0.3" footer="0.3"/>
  <pageSetup paperSize="9" scale="85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F8CA9-BD11-4361-BFBB-B6229632A0E4}">
  <dimension ref="A1:AP36"/>
  <sheetViews>
    <sheetView topLeftCell="A22" workbookViewId="0">
      <selection activeCell="U29" sqref="U29"/>
    </sheetView>
  </sheetViews>
  <sheetFormatPr defaultRowHeight="16.2"/>
  <cols>
    <col min="1" max="1" width="5.109375" style="105" customWidth="1"/>
    <col min="2" max="2" width="39" style="64" customWidth="1"/>
    <col min="3" max="3" width="6.77734375" style="64" customWidth="1"/>
    <col min="4" max="4" width="7.109375" style="64" customWidth="1"/>
    <col min="5" max="5" width="9.88671875" style="64" customWidth="1"/>
    <col min="6" max="6" width="10.44140625" style="64" customWidth="1"/>
    <col min="7" max="7" width="12.6640625" style="106" customWidth="1"/>
    <col min="8" max="8" width="0.21875" style="64" hidden="1" customWidth="1"/>
    <col min="9" max="9" width="0.109375" style="64" hidden="1" customWidth="1"/>
    <col min="10" max="10" width="3.88671875" style="64" hidden="1" customWidth="1"/>
    <col min="11" max="11" width="5.109375" style="64" hidden="1" customWidth="1"/>
    <col min="12" max="12" width="0.33203125" style="64" hidden="1" customWidth="1"/>
    <col min="13" max="13" width="9" style="64" hidden="1" customWidth="1"/>
    <col min="14" max="14" width="0.33203125" style="64" hidden="1" customWidth="1"/>
    <col min="15" max="16" width="9" style="64" hidden="1" customWidth="1"/>
    <col min="17" max="17" width="0.109375" style="64" customWidth="1"/>
    <col min="18" max="18" width="9" style="64" hidden="1" customWidth="1"/>
    <col min="19" max="255" width="9" style="64"/>
    <col min="256" max="256" width="5.109375" style="64" customWidth="1"/>
    <col min="257" max="257" width="9.88671875" style="64" customWidth="1"/>
    <col min="258" max="258" width="39" style="64" customWidth="1"/>
    <col min="259" max="259" width="6.77734375" style="64" customWidth="1"/>
    <col min="260" max="260" width="5.88671875" style="64" customWidth="1"/>
    <col min="261" max="261" width="7" style="64" customWidth="1"/>
    <col min="262" max="262" width="6" style="64" customWidth="1"/>
    <col min="263" max="263" width="8.109375" style="64" customWidth="1"/>
    <col min="264" max="268" width="0" style="64" hidden="1" customWidth="1"/>
    <col min="269" max="511" width="9" style="64"/>
    <col min="512" max="512" width="5.109375" style="64" customWidth="1"/>
    <col min="513" max="513" width="9.88671875" style="64" customWidth="1"/>
    <col min="514" max="514" width="39" style="64" customWidth="1"/>
    <col min="515" max="515" width="6.77734375" style="64" customWidth="1"/>
    <col min="516" max="516" width="5.88671875" style="64" customWidth="1"/>
    <col min="517" max="517" width="7" style="64" customWidth="1"/>
    <col min="518" max="518" width="6" style="64" customWidth="1"/>
    <col min="519" max="519" width="8.109375" style="64" customWidth="1"/>
    <col min="520" max="524" width="0" style="64" hidden="1" customWidth="1"/>
    <col min="525" max="767" width="9" style="64"/>
    <col min="768" max="768" width="5.109375" style="64" customWidth="1"/>
    <col min="769" max="769" width="9.88671875" style="64" customWidth="1"/>
    <col min="770" max="770" width="39" style="64" customWidth="1"/>
    <col min="771" max="771" width="6.77734375" style="64" customWidth="1"/>
    <col min="772" max="772" width="5.88671875" style="64" customWidth="1"/>
    <col min="773" max="773" width="7" style="64" customWidth="1"/>
    <col min="774" max="774" width="6" style="64" customWidth="1"/>
    <col min="775" max="775" width="8.109375" style="64" customWidth="1"/>
    <col min="776" max="780" width="0" style="64" hidden="1" customWidth="1"/>
    <col min="781" max="1023" width="9" style="64"/>
    <col min="1024" max="1024" width="5.109375" style="64" customWidth="1"/>
    <col min="1025" max="1025" width="9.88671875" style="64" customWidth="1"/>
    <col min="1026" max="1026" width="39" style="64" customWidth="1"/>
    <col min="1027" max="1027" width="6.77734375" style="64" customWidth="1"/>
    <col min="1028" max="1028" width="5.88671875" style="64" customWidth="1"/>
    <col min="1029" max="1029" width="7" style="64" customWidth="1"/>
    <col min="1030" max="1030" width="6" style="64" customWidth="1"/>
    <col min="1031" max="1031" width="8.109375" style="64" customWidth="1"/>
    <col min="1032" max="1036" width="0" style="64" hidden="1" customWidth="1"/>
    <col min="1037" max="1279" width="9" style="64"/>
    <col min="1280" max="1280" width="5.109375" style="64" customWidth="1"/>
    <col min="1281" max="1281" width="9.88671875" style="64" customWidth="1"/>
    <col min="1282" max="1282" width="39" style="64" customWidth="1"/>
    <col min="1283" max="1283" width="6.77734375" style="64" customWidth="1"/>
    <col min="1284" max="1284" width="5.88671875" style="64" customWidth="1"/>
    <col min="1285" max="1285" width="7" style="64" customWidth="1"/>
    <col min="1286" max="1286" width="6" style="64" customWidth="1"/>
    <col min="1287" max="1287" width="8.109375" style="64" customWidth="1"/>
    <col min="1288" max="1292" width="0" style="64" hidden="1" customWidth="1"/>
    <col min="1293" max="1535" width="9" style="64"/>
    <col min="1536" max="1536" width="5.109375" style="64" customWidth="1"/>
    <col min="1537" max="1537" width="9.88671875" style="64" customWidth="1"/>
    <col min="1538" max="1538" width="39" style="64" customWidth="1"/>
    <col min="1539" max="1539" width="6.77734375" style="64" customWidth="1"/>
    <col min="1540" max="1540" width="5.88671875" style="64" customWidth="1"/>
    <col min="1541" max="1541" width="7" style="64" customWidth="1"/>
    <col min="1542" max="1542" width="6" style="64" customWidth="1"/>
    <col min="1543" max="1543" width="8.109375" style="64" customWidth="1"/>
    <col min="1544" max="1548" width="0" style="64" hidden="1" customWidth="1"/>
    <col min="1549" max="1791" width="9" style="64"/>
    <col min="1792" max="1792" width="5.109375" style="64" customWidth="1"/>
    <col min="1793" max="1793" width="9.88671875" style="64" customWidth="1"/>
    <col min="1794" max="1794" width="39" style="64" customWidth="1"/>
    <col min="1795" max="1795" width="6.77734375" style="64" customWidth="1"/>
    <col min="1796" max="1796" width="5.88671875" style="64" customWidth="1"/>
    <col min="1797" max="1797" width="7" style="64" customWidth="1"/>
    <col min="1798" max="1798" width="6" style="64" customWidth="1"/>
    <col min="1799" max="1799" width="8.109375" style="64" customWidth="1"/>
    <col min="1800" max="1804" width="0" style="64" hidden="1" customWidth="1"/>
    <col min="1805" max="2047" width="9" style="64"/>
    <col min="2048" max="2048" width="5.109375" style="64" customWidth="1"/>
    <col min="2049" max="2049" width="9.88671875" style="64" customWidth="1"/>
    <col min="2050" max="2050" width="39" style="64" customWidth="1"/>
    <col min="2051" max="2051" width="6.77734375" style="64" customWidth="1"/>
    <col min="2052" max="2052" width="5.88671875" style="64" customWidth="1"/>
    <col min="2053" max="2053" width="7" style="64" customWidth="1"/>
    <col min="2054" max="2054" width="6" style="64" customWidth="1"/>
    <col min="2055" max="2055" width="8.109375" style="64" customWidth="1"/>
    <col min="2056" max="2060" width="0" style="64" hidden="1" customWidth="1"/>
    <col min="2061" max="2303" width="9" style="64"/>
    <col min="2304" max="2304" width="5.109375" style="64" customWidth="1"/>
    <col min="2305" max="2305" width="9.88671875" style="64" customWidth="1"/>
    <col min="2306" max="2306" width="39" style="64" customWidth="1"/>
    <col min="2307" max="2307" width="6.77734375" style="64" customWidth="1"/>
    <col min="2308" max="2308" width="5.88671875" style="64" customWidth="1"/>
    <col min="2309" max="2309" width="7" style="64" customWidth="1"/>
    <col min="2310" max="2310" width="6" style="64" customWidth="1"/>
    <col min="2311" max="2311" width="8.109375" style="64" customWidth="1"/>
    <col min="2312" max="2316" width="0" style="64" hidden="1" customWidth="1"/>
    <col min="2317" max="2559" width="9" style="64"/>
    <col min="2560" max="2560" width="5.109375" style="64" customWidth="1"/>
    <col min="2561" max="2561" width="9.88671875" style="64" customWidth="1"/>
    <col min="2562" max="2562" width="39" style="64" customWidth="1"/>
    <col min="2563" max="2563" width="6.77734375" style="64" customWidth="1"/>
    <col min="2564" max="2564" width="5.88671875" style="64" customWidth="1"/>
    <col min="2565" max="2565" width="7" style="64" customWidth="1"/>
    <col min="2566" max="2566" width="6" style="64" customWidth="1"/>
    <col min="2567" max="2567" width="8.109375" style="64" customWidth="1"/>
    <col min="2568" max="2572" width="0" style="64" hidden="1" customWidth="1"/>
    <col min="2573" max="2815" width="9" style="64"/>
    <col min="2816" max="2816" width="5.109375" style="64" customWidth="1"/>
    <col min="2817" max="2817" width="9.88671875" style="64" customWidth="1"/>
    <col min="2818" max="2818" width="39" style="64" customWidth="1"/>
    <col min="2819" max="2819" width="6.77734375" style="64" customWidth="1"/>
    <col min="2820" max="2820" width="5.88671875" style="64" customWidth="1"/>
    <col min="2821" max="2821" width="7" style="64" customWidth="1"/>
    <col min="2822" max="2822" width="6" style="64" customWidth="1"/>
    <col min="2823" max="2823" width="8.109375" style="64" customWidth="1"/>
    <col min="2824" max="2828" width="0" style="64" hidden="1" customWidth="1"/>
    <col min="2829" max="3071" width="9" style="64"/>
    <col min="3072" max="3072" width="5.109375" style="64" customWidth="1"/>
    <col min="3073" max="3073" width="9.88671875" style="64" customWidth="1"/>
    <col min="3074" max="3074" width="39" style="64" customWidth="1"/>
    <col min="3075" max="3075" width="6.77734375" style="64" customWidth="1"/>
    <col min="3076" max="3076" width="5.88671875" style="64" customWidth="1"/>
    <col min="3077" max="3077" width="7" style="64" customWidth="1"/>
    <col min="3078" max="3078" width="6" style="64" customWidth="1"/>
    <col min="3079" max="3079" width="8.109375" style="64" customWidth="1"/>
    <col min="3080" max="3084" width="0" style="64" hidden="1" customWidth="1"/>
    <col min="3085" max="3327" width="9" style="64"/>
    <col min="3328" max="3328" width="5.109375" style="64" customWidth="1"/>
    <col min="3329" max="3329" width="9.88671875" style="64" customWidth="1"/>
    <col min="3330" max="3330" width="39" style="64" customWidth="1"/>
    <col min="3331" max="3331" width="6.77734375" style="64" customWidth="1"/>
    <col min="3332" max="3332" width="5.88671875" style="64" customWidth="1"/>
    <col min="3333" max="3333" width="7" style="64" customWidth="1"/>
    <col min="3334" max="3334" width="6" style="64" customWidth="1"/>
    <col min="3335" max="3335" width="8.109375" style="64" customWidth="1"/>
    <col min="3336" max="3340" width="0" style="64" hidden="1" customWidth="1"/>
    <col min="3341" max="3583" width="9" style="64"/>
    <col min="3584" max="3584" width="5.109375" style="64" customWidth="1"/>
    <col min="3585" max="3585" width="9.88671875" style="64" customWidth="1"/>
    <col min="3586" max="3586" width="39" style="64" customWidth="1"/>
    <col min="3587" max="3587" width="6.77734375" style="64" customWidth="1"/>
    <col min="3588" max="3588" width="5.88671875" style="64" customWidth="1"/>
    <col min="3589" max="3589" width="7" style="64" customWidth="1"/>
    <col min="3590" max="3590" width="6" style="64" customWidth="1"/>
    <col min="3591" max="3591" width="8.109375" style="64" customWidth="1"/>
    <col min="3592" max="3596" width="0" style="64" hidden="1" customWidth="1"/>
    <col min="3597" max="3839" width="9" style="64"/>
    <col min="3840" max="3840" width="5.109375" style="64" customWidth="1"/>
    <col min="3841" max="3841" width="9.88671875" style="64" customWidth="1"/>
    <col min="3842" max="3842" width="39" style="64" customWidth="1"/>
    <col min="3843" max="3843" width="6.77734375" style="64" customWidth="1"/>
    <col min="3844" max="3844" width="5.88671875" style="64" customWidth="1"/>
    <col min="3845" max="3845" width="7" style="64" customWidth="1"/>
    <col min="3846" max="3846" width="6" style="64" customWidth="1"/>
    <col min="3847" max="3847" width="8.109375" style="64" customWidth="1"/>
    <col min="3848" max="3852" width="0" style="64" hidden="1" customWidth="1"/>
    <col min="3853" max="4095" width="9" style="64"/>
    <col min="4096" max="4096" width="5.109375" style="64" customWidth="1"/>
    <col min="4097" max="4097" width="9.88671875" style="64" customWidth="1"/>
    <col min="4098" max="4098" width="39" style="64" customWidth="1"/>
    <col min="4099" max="4099" width="6.77734375" style="64" customWidth="1"/>
    <col min="4100" max="4100" width="5.88671875" style="64" customWidth="1"/>
    <col min="4101" max="4101" width="7" style="64" customWidth="1"/>
    <col min="4102" max="4102" width="6" style="64" customWidth="1"/>
    <col min="4103" max="4103" width="8.109375" style="64" customWidth="1"/>
    <col min="4104" max="4108" width="0" style="64" hidden="1" customWidth="1"/>
    <col min="4109" max="4351" width="9" style="64"/>
    <col min="4352" max="4352" width="5.109375" style="64" customWidth="1"/>
    <col min="4353" max="4353" width="9.88671875" style="64" customWidth="1"/>
    <col min="4354" max="4354" width="39" style="64" customWidth="1"/>
    <col min="4355" max="4355" width="6.77734375" style="64" customWidth="1"/>
    <col min="4356" max="4356" width="5.88671875" style="64" customWidth="1"/>
    <col min="4357" max="4357" width="7" style="64" customWidth="1"/>
    <col min="4358" max="4358" width="6" style="64" customWidth="1"/>
    <col min="4359" max="4359" width="8.109375" style="64" customWidth="1"/>
    <col min="4360" max="4364" width="0" style="64" hidden="1" customWidth="1"/>
    <col min="4365" max="4607" width="9" style="64"/>
    <col min="4608" max="4608" width="5.109375" style="64" customWidth="1"/>
    <col min="4609" max="4609" width="9.88671875" style="64" customWidth="1"/>
    <col min="4610" max="4610" width="39" style="64" customWidth="1"/>
    <col min="4611" max="4611" width="6.77734375" style="64" customWidth="1"/>
    <col min="4612" max="4612" width="5.88671875" style="64" customWidth="1"/>
    <col min="4613" max="4613" width="7" style="64" customWidth="1"/>
    <col min="4614" max="4614" width="6" style="64" customWidth="1"/>
    <col min="4615" max="4615" width="8.109375" style="64" customWidth="1"/>
    <col min="4616" max="4620" width="0" style="64" hidden="1" customWidth="1"/>
    <col min="4621" max="4863" width="9" style="64"/>
    <col min="4864" max="4864" width="5.109375" style="64" customWidth="1"/>
    <col min="4865" max="4865" width="9.88671875" style="64" customWidth="1"/>
    <col min="4866" max="4866" width="39" style="64" customWidth="1"/>
    <col min="4867" max="4867" width="6.77734375" style="64" customWidth="1"/>
    <col min="4868" max="4868" width="5.88671875" style="64" customWidth="1"/>
    <col min="4869" max="4869" width="7" style="64" customWidth="1"/>
    <col min="4870" max="4870" width="6" style="64" customWidth="1"/>
    <col min="4871" max="4871" width="8.109375" style="64" customWidth="1"/>
    <col min="4872" max="4876" width="0" style="64" hidden="1" customWidth="1"/>
    <col min="4877" max="5119" width="9" style="64"/>
    <col min="5120" max="5120" width="5.109375" style="64" customWidth="1"/>
    <col min="5121" max="5121" width="9.88671875" style="64" customWidth="1"/>
    <col min="5122" max="5122" width="39" style="64" customWidth="1"/>
    <col min="5123" max="5123" width="6.77734375" style="64" customWidth="1"/>
    <col min="5124" max="5124" width="5.88671875" style="64" customWidth="1"/>
    <col min="5125" max="5125" width="7" style="64" customWidth="1"/>
    <col min="5126" max="5126" width="6" style="64" customWidth="1"/>
    <col min="5127" max="5127" width="8.109375" style="64" customWidth="1"/>
    <col min="5128" max="5132" width="0" style="64" hidden="1" customWidth="1"/>
    <col min="5133" max="5375" width="9" style="64"/>
    <col min="5376" max="5376" width="5.109375" style="64" customWidth="1"/>
    <col min="5377" max="5377" width="9.88671875" style="64" customWidth="1"/>
    <col min="5378" max="5378" width="39" style="64" customWidth="1"/>
    <col min="5379" max="5379" width="6.77734375" style="64" customWidth="1"/>
    <col min="5380" max="5380" width="5.88671875" style="64" customWidth="1"/>
    <col min="5381" max="5381" width="7" style="64" customWidth="1"/>
    <col min="5382" max="5382" width="6" style="64" customWidth="1"/>
    <col min="5383" max="5383" width="8.109375" style="64" customWidth="1"/>
    <col min="5384" max="5388" width="0" style="64" hidden="1" customWidth="1"/>
    <col min="5389" max="5631" width="9" style="64"/>
    <col min="5632" max="5632" width="5.109375" style="64" customWidth="1"/>
    <col min="5633" max="5633" width="9.88671875" style="64" customWidth="1"/>
    <col min="5634" max="5634" width="39" style="64" customWidth="1"/>
    <col min="5635" max="5635" width="6.77734375" style="64" customWidth="1"/>
    <col min="5636" max="5636" width="5.88671875" style="64" customWidth="1"/>
    <col min="5637" max="5637" width="7" style="64" customWidth="1"/>
    <col min="5638" max="5638" width="6" style="64" customWidth="1"/>
    <col min="5639" max="5639" width="8.109375" style="64" customWidth="1"/>
    <col min="5640" max="5644" width="0" style="64" hidden="1" customWidth="1"/>
    <col min="5645" max="5887" width="9" style="64"/>
    <col min="5888" max="5888" width="5.109375" style="64" customWidth="1"/>
    <col min="5889" max="5889" width="9.88671875" style="64" customWidth="1"/>
    <col min="5890" max="5890" width="39" style="64" customWidth="1"/>
    <col min="5891" max="5891" width="6.77734375" style="64" customWidth="1"/>
    <col min="5892" max="5892" width="5.88671875" style="64" customWidth="1"/>
    <col min="5893" max="5893" width="7" style="64" customWidth="1"/>
    <col min="5894" max="5894" width="6" style="64" customWidth="1"/>
    <col min="5895" max="5895" width="8.109375" style="64" customWidth="1"/>
    <col min="5896" max="5900" width="0" style="64" hidden="1" customWidth="1"/>
    <col min="5901" max="6143" width="9" style="64"/>
    <col min="6144" max="6144" width="5.109375" style="64" customWidth="1"/>
    <col min="6145" max="6145" width="9.88671875" style="64" customWidth="1"/>
    <col min="6146" max="6146" width="39" style="64" customWidth="1"/>
    <col min="6147" max="6147" width="6.77734375" style="64" customWidth="1"/>
    <col min="6148" max="6148" width="5.88671875" style="64" customWidth="1"/>
    <col min="6149" max="6149" width="7" style="64" customWidth="1"/>
    <col min="6150" max="6150" width="6" style="64" customWidth="1"/>
    <col min="6151" max="6151" width="8.109375" style="64" customWidth="1"/>
    <col min="6152" max="6156" width="0" style="64" hidden="1" customWidth="1"/>
    <col min="6157" max="6399" width="9" style="64"/>
    <col min="6400" max="6400" width="5.109375" style="64" customWidth="1"/>
    <col min="6401" max="6401" width="9.88671875" style="64" customWidth="1"/>
    <col min="6402" max="6402" width="39" style="64" customWidth="1"/>
    <col min="6403" max="6403" width="6.77734375" style="64" customWidth="1"/>
    <col min="6404" max="6404" width="5.88671875" style="64" customWidth="1"/>
    <col min="6405" max="6405" width="7" style="64" customWidth="1"/>
    <col min="6406" max="6406" width="6" style="64" customWidth="1"/>
    <col min="6407" max="6407" width="8.109375" style="64" customWidth="1"/>
    <col min="6408" max="6412" width="0" style="64" hidden="1" customWidth="1"/>
    <col min="6413" max="6655" width="9" style="64"/>
    <col min="6656" max="6656" width="5.109375" style="64" customWidth="1"/>
    <col min="6657" max="6657" width="9.88671875" style="64" customWidth="1"/>
    <col min="6658" max="6658" width="39" style="64" customWidth="1"/>
    <col min="6659" max="6659" width="6.77734375" style="64" customWidth="1"/>
    <col min="6660" max="6660" width="5.88671875" style="64" customWidth="1"/>
    <col min="6661" max="6661" width="7" style="64" customWidth="1"/>
    <col min="6662" max="6662" width="6" style="64" customWidth="1"/>
    <col min="6663" max="6663" width="8.109375" style="64" customWidth="1"/>
    <col min="6664" max="6668" width="0" style="64" hidden="1" customWidth="1"/>
    <col min="6669" max="6911" width="9" style="64"/>
    <col min="6912" max="6912" width="5.109375" style="64" customWidth="1"/>
    <col min="6913" max="6913" width="9.88671875" style="64" customWidth="1"/>
    <col min="6914" max="6914" width="39" style="64" customWidth="1"/>
    <col min="6915" max="6915" width="6.77734375" style="64" customWidth="1"/>
    <col min="6916" max="6916" width="5.88671875" style="64" customWidth="1"/>
    <col min="6917" max="6917" width="7" style="64" customWidth="1"/>
    <col min="6918" max="6918" width="6" style="64" customWidth="1"/>
    <col min="6919" max="6919" width="8.109375" style="64" customWidth="1"/>
    <col min="6920" max="6924" width="0" style="64" hidden="1" customWidth="1"/>
    <col min="6925" max="7167" width="9" style="64"/>
    <col min="7168" max="7168" width="5.109375" style="64" customWidth="1"/>
    <col min="7169" max="7169" width="9.88671875" style="64" customWidth="1"/>
    <col min="7170" max="7170" width="39" style="64" customWidth="1"/>
    <col min="7171" max="7171" width="6.77734375" style="64" customWidth="1"/>
    <col min="7172" max="7172" width="5.88671875" style="64" customWidth="1"/>
    <col min="7173" max="7173" width="7" style="64" customWidth="1"/>
    <col min="7174" max="7174" width="6" style="64" customWidth="1"/>
    <col min="7175" max="7175" width="8.109375" style="64" customWidth="1"/>
    <col min="7176" max="7180" width="0" style="64" hidden="1" customWidth="1"/>
    <col min="7181" max="7423" width="9" style="64"/>
    <col min="7424" max="7424" width="5.109375" style="64" customWidth="1"/>
    <col min="7425" max="7425" width="9.88671875" style="64" customWidth="1"/>
    <col min="7426" max="7426" width="39" style="64" customWidth="1"/>
    <col min="7427" max="7427" width="6.77734375" style="64" customWidth="1"/>
    <col min="7428" max="7428" width="5.88671875" style="64" customWidth="1"/>
    <col min="7429" max="7429" width="7" style="64" customWidth="1"/>
    <col min="7430" max="7430" width="6" style="64" customWidth="1"/>
    <col min="7431" max="7431" width="8.109375" style="64" customWidth="1"/>
    <col min="7432" max="7436" width="0" style="64" hidden="1" customWidth="1"/>
    <col min="7437" max="7679" width="9" style="64"/>
    <col min="7680" max="7680" width="5.109375" style="64" customWidth="1"/>
    <col min="7681" max="7681" width="9.88671875" style="64" customWidth="1"/>
    <col min="7682" max="7682" width="39" style="64" customWidth="1"/>
    <col min="7683" max="7683" width="6.77734375" style="64" customWidth="1"/>
    <col min="7684" max="7684" width="5.88671875" style="64" customWidth="1"/>
    <col min="7685" max="7685" width="7" style="64" customWidth="1"/>
    <col min="7686" max="7686" width="6" style="64" customWidth="1"/>
    <col min="7687" max="7687" width="8.109375" style="64" customWidth="1"/>
    <col min="7688" max="7692" width="0" style="64" hidden="1" customWidth="1"/>
    <col min="7693" max="7935" width="9" style="64"/>
    <col min="7936" max="7936" width="5.109375" style="64" customWidth="1"/>
    <col min="7937" max="7937" width="9.88671875" style="64" customWidth="1"/>
    <col min="7938" max="7938" width="39" style="64" customWidth="1"/>
    <col min="7939" max="7939" width="6.77734375" style="64" customWidth="1"/>
    <col min="7940" max="7940" width="5.88671875" style="64" customWidth="1"/>
    <col min="7941" max="7941" width="7" style="64" customWidth="1"/>
    <col min="7942" max="7942" width="6" style="64" customWidth="1"/>
    <col min="7943" max="7943" width="8.109375" style="64" customWidth="1"/>
    <col min="7944" max="7948" width="0" style="64" hidden="1" customWidth="1"/>
    <col min="7949" max="8191" width="9" style="64"/>
    <col min="8192" max="8192" width="5.109375" style="64" customWidth="1"/>
    <col min="8193" max="8193" width="9.88671875" style="64" customWidth="1"/>
    <col min="8194" max="8194" width="39" style="64" customWidth="1"/>
    <col min="8195" max="8195" width="6.77734375" style="64" customWidth="1"/>
    <col min="8196" max="8196" width="5.88671875" style="64" customWidth="1"/>
    <col min="8197" max="8197" width="7" style="64" customWidth="1"/>
    <col min="8198" max="8198" width="6" style="64" customWidth="1"/>
    <col min="8199" max="8199" width="8.109375" style="64" customWidth="1"/>
    <col min="8200" max="8204" width="0" style="64" hidden="1" customWidth="1"/>
    <col min="8205" max="8447" width="9" style="64"/>
    <col min="8448" max="8448" width="5.109375" style="64" customWidth="1"/>
    <col min="8449" max="8449" width="9.88671875" style="64" customWidth="1"/>
    <col min="8450" max="8450" width="39" style="64" customWidth="1"/>
    <col min="8451" max="8451" width="6.77734375" style="64" customWidth="1"/>
    <col min="8452" max="8452" width="5.88671875" style="64" customWidth="1"/>
    <col min="8453" max="8453" width="7" style="64" customWidth="1"/>
    <col min="8454" max="8454" width="6" style="64" customWidth="1"/>
    <col min="8455" max="8455" width="8.109375" style="64" customWidth="1"/>
    <col min="8456" max="8460" width="0" style="64" hidden="1" customWidth="1"/>
    <col min="8461" max="8703" width="9" style="64"/>
    <col min="8704" max="8704" width="5.109375" style="64" customWidth="1"/>
    <col min="8705" max="8705" width="9.88671875" style="64" customWidth="1"/>
    <col min="8706" max="8706" width="39" style="64" customWidth="1"/>
    <col min="8707" max="8707" width="6.77734375" style="64" customWidth="1"/>
    <col min="8708" max="8708" width="5.88671875" style="64" customWidth="1"/>
    <col min="8709" max="8709" width="7" style="64" customWidth="1"/>
    <col min="8710" max="8710" width="6" style="64" customWidth="1"/>
    <col min="8711" max="8711" width="8.109375" style="64" customWidth="1"/>
    <col min="8712" max="8716" width="0" style="64" hidden="1" customWidth="1"/>
    <col min="8717" max="8959" width="9" style="64"/>
    <col min="8960" max="8960" width="5.109375" style="64" customWidth="1"/>
    <col min="8961" max="8961" width="9.88671875" style="64" customWidth="1"/>
    <col min="8962" max="8962" width="39" style="64" customWidth="1"/>
    <col min="8963" max="8963" width="6.77734375" style="64" customWidth="1"/>
    <col min="8964" max="8964" width="5.88671875" style="64" customWidth="1"/>
    <col min="8965" max="8965" width="7" style="64" customWidth="1"/>
    <col min="8966" max="8966" width="6" style="64" customWidth="1"/>
    <col min="8967" max="8967" width="8.109375" style="64" customWidth="1"/>
    <col min="8968" max="8972" width="0" style="64" hidden="1" customWidth="1"/>
    <col min="8973" max="9215" width="9" style="64"/>
    <col min="9216" max="9216" width="5.109375" style="64" customWidth="1"/>
    <col min="9217" max="9217" width="9.88671875" style="64" customWidth="1"/>
    <col min="9218" max="9218" width="39" style="64" customWidth="1"/>
    <col min="9219" max="9219" width="6.77734375" style="64" customWidth="1"/>
    <col min="9220" max="9220" width="5.88671875" style="64" customWidth="1"/>
    <col min="9221" max="9221" width="7" style="64" customWidth="1"/>
    <col min="9222" max="9222" width="6" style="64" customWidth="1"/>
    <col min="9223" max="9223" width="8.109375" style="64" customWidth="1"/>
    <col min="9224" max="9228" width="0" style="64" hidden="1" customWidth="1"/>
    <col min="9229" max="9471" width="9" style="64"/>
    <col min="9472" max="9472" width="5.109375" style="64" customWidth="1"/>
    <col min="9473" max="9473" width="9.88671875" style="64" customWidth="1"/>
    <col min="9474" max="9474" width="39" style="64" customWidth="1"/>
    <col min="9475" max="9475" width="6.77734375" style="64" customWidth="1"/>
    <col min="9476" max="9476" width="5.88671875" style="64" customWidth="1"/>
    <col min="9477" max="9477" width="7" style="64" customWidth="1"/>
    <col min="9478" max="9478" width="6" style="64" customWidth="1"/>
    <col min="9479" max="9479" width="8.109375" style="64" customWidth="1"/>
    <col min="9480" max="9484" width="0" style="64" hidden="1" customWidth="1"/>
    <col min="9485" max="9727" width="9" style="64"/>
    <col min="9728" max="9728" width="5.109375" style="64" customWidth="1"/>
    <col min="9729" max="9729" width="9.88671875" style="64" customWidth="1"/>
    <col min="9730" max="9730" width="39" style="64" customWidth="1"/>
    <col min="9731" max="9731" width="6.77734375" style="64" customWidth="1"/>
    <col min="9732" max="9732" width="5.88671875" style="64" customWidth="1"/>
    <col min="9733" max="9733" width="7" style="64" customWidth="1"/>
    <col min="9734" max="9734" width="6" style="64" customWidth="1"/>
    <col min="9735" max="9735" width="8.109375" style="64" customWidth="1"/>
    <col min="9736" max="9740" width="0" style="64" hidden="1" customWidth="1"/>
    <col min="9741" max="9983" width="9" style="64"/>
    <col min="9984" max="9984" width="5.109375" style="64" customWidth="1"/>
    <col min="9985" max="9985" width="9.88671875" style="64" customWidth="1"/>
    <col min="9986" max="9986" width="39" style="64" customWidth="1"/>
    <col min="9987" max="9987" width="6.77734375" style="64" customWidth="1"/>
    <col min="9988" max="9988" width="5.88671875" style="64" customWidth="1"/>
    <col min="9989" max="9989" width="7" style="64" customWidth="1"/>
    <col min="9990" max="9990" width="6" style="64" customWidth="1"/>
    <col min="9991" max="9991" width="8.109375" style="64" customWidth="1"/>
    <col min="9992" max="9996" width="0" style="64" hidden="1" customWidth="1"/>
    <col min="9997" max="10239" width="9" style="64"/>
    <col min="10240" max="10240" width="5.109375" style="64" customWidth="1"/>
    <col min="10241" max="10241" width="9.88671875" style="64" customWidth="1"/>
    <col min="10242" max="10242" width="39" style="64" customWidth="1"/>
    <col min="10243" max="10243" width="6.77734375" style="64" customWidth="1"/>
    <col min="10244" max="10244" width="5.88671875" style="64" customWidth="1"/>
    <col min="10245" max="10245" width="7" style="64" customWidth="1"/>
    <col min="10246" max="10246" width="6" style="64" customWidth="1"/>
    <col min="10247" max="10247" width="8.109375" style="64" customWidth="1"/>
    <col min="10248" max="10252" width="0" style="64" hidden="1" customWidth="1"/>
    <col min="10253" max="10495" width="9" style="64"/>
    <col min="10496" max="10496" width="5.109375" style="64" customWidth="1"/>
    <col min="10497" max="10497" width="9.88671875" style="64" customWidth="1"/>
    <col min="10498" max="10498" width="39" style="64" customWidth="1"/>
    <col min="10499" max="10499" width="6.77734375" style="64" customWidth="1"/>
    <col min="10500" max="10500" width="5.88671875" style="64" customWidth="1"/>
    <col min="10501" max="10501" width="7" style="64" customWidth="1"/>
    <col min="10502" max="10502" width="6" style="64" customWidth="1"/>
    <col min="10503" max="10503" width="8.109375" style="64" customWidth="1"/>
    <col min="10504" max="10508" width="0" style="64" hidden="1" customWidth="1"/>
    <col min="10509" max="10751" width="9" style="64"/>
    <col min="10752" max="10752" width="5.109375" style="64" customWidth="1"/>
    <col min="10753" max="10753" width="9.88671875" style="64" customWidth="1"/>
    <col min="10754" max="10754" width="39" style="64" customWidth="1"/>
    <col min="10755" max="10755" width="6.77734375" style="64" customWidth="1"/>
    <col min="10756" max="10756" width="5.88671875" style="64" customWidth="1"/>
    <col min="10757" max="10757" width="7" style="64" customWidth="1"/>
    <col min="10758" max="10758" width="6" style="64" customWidth="1"/>
    <col min="10759" max="10759" width="8.109375" style="64" customWidth="1"/>
    <col min="10760" max="10764" width="0" style="64" hidden="1" customWidth="1"/>
    <col min="10765" max="11007" width="9" style="64"/>
    <col min="11008" max="11008" width="5.109375" style="64" customWidth="1"/>
    <col min="11009" max="11009" width="9.88671875" style="64" customWidth="1"/>
    <col min="11010" max="11010" width="39" style="64" customWidth="1"/>
    <col min="11011" max="11011" width="6.77734375" style="64" customWidth="1"/>
    <col min="11012" max="11012" width="5.88671875" style="64" customWidth="1"/>
    <col min="11013" max="11013" width="7" style="64" customWidth="1"/>
    <col min="11014" max="11014" width="6" style="64" customWidth="1"/>
    <col min="11015" max="11015" width="8.109375" style="64" customWidth="1"/>
    <col min="11016" max="11020" width="0" style="64" hidden="1" customWidth="1"/>
    <col min="11021" max="11263" width="9" style="64"/>
    <col min="11264" max="11264" width="5.109375" style="64" customWidth="1"/>
    <col min="11265" max="11265" width="9.88671875" style="64" customWidth="1"/>
    <col min="11266" max="11266" width="39" style="64" customWidth="1"/>
    <col min="11267" max="11267" width="6.77734375" style="64" customWidth="1"/>
    <col min="11268" max="11268" width="5.88671875" style="64" customWidth="1"/>
    <col min="11269" max="11269" width="7" style="64" customWidth="1"/>
    <col min="11270" max="11270" width="6" style="64" customWidth="1"/>
    <col min="11271" max="11271" width="8.109375" style="64" customWidth="1"/>
    <col min="11272" max="11276" width="0" style="64" hidden="1" customWidth="1"/>
    <col min="11277" max="11519" width="9" style="64"/>
    <col min="11520" max="11520" width="5.109375" style="64" customWidth="1"/>
    <col min="11521" max="11521" width="9.88671875" style="64" customWidth="1"/>
    <col min="11522" max="11522" width="39" style="64" customWidth="1"/>
    <col min="11523" max="11523" width="6.77734375" style="64" customWidth="1"/>
    <col min="11524" max="11524" width="5.88671875" style="64" customWidth="1"/>
    <col min="11525" max="11525" width="7" style="64" customWidth="1"/>
    <col min="11526" max="11526" width="6" style="64" customWidth="1"/>
    <col min="11527" max="11527" width="8.109375" style="64" customWidth="1"/>
    <col min="11528" max="11532" width="0" style="64" hidden="1" customWidth="1"/>
    <col min="11533" max="11775" width="9" style="64"/>
    <col min="11776" max="11776" width="5.109375" style="64" customWidth="1"/>
    <col min="11777" max="11777" width="9.88671875" style="64" customWidth="1"/>
    <col min="11778" max="11778" width="39" style="64" customWidth="1"/>
    <col min="11779" max="11779" width="6.77734375" style="64" customWidth="1"/>
    <col min="11780" max="11780" width="5.88671875" style="64" customWidth="1"/>
    <col min="11781" max="11781" width="7" style="64" customWidth="1"/>
    <col min="11782" max="11782" width="6" style="64" customWidth="1"/>
    <col min="11783" max="11783" width="8.109375" style="64" customWidth="1"/>
    <col min="11784" max="11788" width="0" style="64" hidden="1" customWidth="1"/>
    <col min="11789" max="12031" width="9" style="64"/>
    <col min="12032" max="12032" width="5.109375" style="64" customWidth="1"/>
    <col min="12033" max="12033" width="9.88671875" style="64" customWidth="1"/>
    <col min="12034" max="12034" width="39" style="64" customWidth="1"/>
    <col min="12035" max="12035" width="6.77734375" style="64" customWidth="1"/>
    <col min="12036" max="12036" width="5.88671875" style="64" customWidth="1"/>
    <col min="12037" max="12037" width="7" style="64" customWidth="1"/>
    <col min="12038" max="12038" width="6" style="64" customWidth="1"/>
    <col min="12039" max="12039" width="8.109375" style="64" customWidth="1"/>
    <col min="12040" max="12044" width="0" style="64" hidden="1" customWidth="1"/>
    <col min="12045" max="12287" width="9" style="64"/>
    <col min="12288" max="12288" width="5.109375" style="64" customWidth="1"/>
    <col min="12289" max="12289" width="9.88671875" style="64" customWidth="1"/>
    <col min="12290" max="12290" width="39" style="64" customWidth="1"/>
    <col min="12291" max="12291" width="6.77734375" style="64" customWidth="1"/>
    <col min="12292" max="12292" width="5.88671875" style="64" customWidth="1"/>
    <col min="12293" max="12293" width="7" style="64" customWidth="1"/>
    <col min="12294" max="12294" width="6" style="64" customWidth="1"/>
    <col min="12295" max="12295" width="8.109375" style="64" customWidth="1"/>
    <col min="12296" max="12300" width="0" style="64" hidden="1" customWidth="1"/>
    <col min="12301" max="12543" width="9" style="64"/>
    <col min="12544" max="12544" width="5.109375" style="64" customWidth="1"/>
    <col min="12545" max="12545" width="9.88671875" style="64" customWidth="1"/>
    <col min="12546" max="12546" width="39" style="64" customWidth="1"/>
    <col min="12547" max="12547" width="6.77734375" style="64" customWidth="1"/>
    <col min="12548" max="12548" width="5.88671875" style="64" customWidth="1"/>
    <col min="12549" max="12549" width="7" style="64" customWidth="1"/>
    <col min="12550" max="12550" width="6" style="64" customWidth="1"/>
    <col min="12551" max="12551" width="8.109375" style="64" customWidth="1"/>
    <col min="12552" max="12556" width="0" style="64" hidden="1" customWidth="1"/>
    <col min="12557" max="12799" width="9" style="64"/>
    <col min="12800" max="12800" width="5.109375" style="64" customWidth="1"/>
    <col min="12801" max="12801" width="9.88671875" style="64" customWidth="1"/>
    <col min="12802" max="12802" width="39" style="64" customWidth="1"/>
    <col min="12803" max="12803" width="6.77734375" style="64" customWidth="1"/>
    <col min="12804" max="12804" width="5.88671875" style="64" customWidth="1"/>
    <col min="12805" max="12805" width="7" style="64" customWidth="1"/>
    <col min="12806" max="12806" width="6" style="64" customWidth="1"/>
    <col min="12807" max="12807" width="8.109375" style="64" customWidth="1"/>
    <col min="12808" max="12812" width="0" style="64" hidden="1" customWidth="1"/>
    <col min="12813" max="13055" width="9" style="64"/>
    <col min="13056" max="13056" width="5.109375" style="64" customWidth="1"/>
    <col min="13057" max="13057" width="9.88671875" style="64" customWidth="1"/>
    <col min="13058" max="13058" width="39" style="64" customWidth="1"/>
    <col min="13059" max="13059" width="6.77734375" style="64" customWidth="1"/>
    <col min="13060" max="13060" width="5.88671875" style="64" customWidth="1"/>
    <col min="13061" max="13061" width="7" style="64" customWidth="1"/>
    <col min="13062" max="13062" width="6" style="64" customWidth="1"/>
    <col min="13063" max="13063" width="8.109375" style="64" customWidth="1"/>
    <col min="13064" max="13068" width="0" style="64" hidden="1" customWidth="1"/>
    <col min="13069" max="13311" width="9" style="64"/>
    <col min="13312" max="13312" width="5.109375" style="64" customWidth="1"/>
    <col min="13313" max="13313" width="9.88671875" style="64" customWidth="1"/>
    <col min="13314" max="13314" width="39" style="64" customWidth="1"/>
    <col min="13315" max="13315" width="6.77734375" style="64" customWidth="1"/>
    <col min="13316" max="13316" width="5.88671875" style="64" customWidth="1"/>
    <col min="13317" max="13317" width="7" style="64" customWidth="1"/>
    <col min="13318" max="13318" width="6" style="64" customWidth="1"/>
    <col min="13319" max="13319" width="8.109375" style="64" customWidth="1"/>
    <col min="13320" max="13324" width="0" style="64" hidden="1" customWidth="1"/>
    <col min="13325" max="13567" width="9" style="64"/>
    <col min="13568" max="13568" width="5.109375" style="64" customWidth="1"/>
    <col min="13569" max="13569" width="9.88671875" style="64" customWidth="1"/>
    <col min="13570" max="13570" width="39" style="64" customWidth="1"/>
    <col min="13571" max="13571" width="6.77734375" style="64" customWidth="1"/>
    <col min="13572" max="13572" width="5.88671875" style="64" customWidth="1"/>
    <col min="13573" max="13573" width="7" style="64" customWidth="1"/>
    <col min="13574" max="13574" width="6" style="64" customWidth="1"/>
    <col min="13575" max="13575" width="8.109375" style="64" customWidth="1"/>
    <col min="13576" max="13580" width="0" style="64" hidden="1" customWidth="1"/>
    <col min="13581" max="13823" width="9" style="64"/>
    <col min="13824" max="13824" width="5.109375" style="64" customWidth="1"/>
    <col min="13825" max="13825" width="9.88671875" style="64" customWidth="1"/>
    <col min="13826" max="13826" width="39" style="64" customWidth="1"/>
    <col min="13827" max="13827" width="6.77734375" style="64" customWidth="1"/>
    <col min="13828" max="13828" width="5.88671875" style="64" customWidth="1"/>
    <col min="13829" max="13829" width="7" style="64" customWidth="1"/>
    <col min="13830" max="13830" width="6" style="64" customWidth="1"/>
    <col min="13831" max="13831" width="8.109375" style="64" customWidth="1"/>
    <col min="13832" max="13836" width="0" style="64" hidden="1" customWidth="1"/>
    <col min="13837" max="14079" width="9" style="64"/>
    <col min="14080" max="14080" width="5.109375" style="64" customWidth="1"/>
    <col min="14081" max="14081" width="9.88671875" style="64" customWidth="1"/>
    <col min="14082" max="14082" width="39" style="64" customWidth="1"/>
    <col min="14083" max="14083" width="6.77734375" style="64" customWidth="1"/>
    <col min="14084" max="14084" width="5.88671875" style="64" customWidth="1"/>
    <col min="14085" max="14085" width="7" style="64" customWidth="1"/>
    <col min="14086" max="14086" width="6" style="64" customWidth="1"/>
    <col min="14087" max="14087" width="8.109375" style="64" customWidth="1"/>
    <col min="14088" max="14092" width="0" style="64" hidden="1" customWidth="1"/>
    <col min="14093" max="14335" width="9" style="64"/>
    <col min="14336" max="14336" width="5.109375" style="64" customWidth="1"/>
    <col min="14337" max="14337" width="9.88671875" style="64" customWidth="1"/>
    <col min="14338" max="14338" width="39" style="64" customWidth="1"/>
    <col min="14339" max="14339" width="6.77734375" style="64" customWidth="1"/>
    <col min="14340" max="14340" width="5.88671875" style="64" customWidth="1"/>
    <col min="14341" max="14341" width="7" style="64" customWidth="1"/>
    <col min="14342" max="14342" width="6" style="64" customWidth="1"/>
    <col min="14343" max="14343" width="8.109375" style="64" customWidth="1"/>
    <col min="14344" max="14348" width="0" style="64" hidden="1" customWidth="1"/>
    <col min="14349" max="14591" width="9" style="64"/>
    <col min="14592" max="14592" width="5.109375" style="64" customWidth="1"/>
    <col min="14593" max="14593" width="9.88671875" style="64" customWidth="1"/>
    <col min="14594" max="14594" width="39" style="64" customWidth="1"/>
    <col min="14595" max="14595" width="6.77734375" style="64" customWidth="1"/>
    <col min="14596" max="14596" width="5.88671875" style="64" customWidth="1"/>
    <col min="14597" max="14597" width="7" style="64" customWidth="1"/>
    <col min="14598" max="14598" width="6" style="64" customWidth="1"/>
    <col min="14599" max="14599" width="8.109375" style="64" customWidth="1"/>
    <col min="14600" max="14604" width="0" style="64" hidden="1" customWidth="1"/>
    <col min="14605" max="14847" width="9" style="64"/>
    <col min="14848" max="14848" width="5.109375" style="64" customWidth="1"/>
    <col min="14849" max="14849" width="9.88671875" style="64" customWidth="1"/>
    <col min="14850" max="14850" width="39" style="64" customWidth="1"/>
    <col min="14851" max="14851" width="6.77734375" style="64" customWidth="1"/>
    <col min="14852" max="14852" width="5.88671875" style="64" customWidth="1"/>
    <col min="14853" max="14853" width="7" style="64" customWidth="1"/>
    <col min="14854" max="14854" width="6" style="64" customWidth="1"/>
    <col min="14855" max="14855" width="8.109375" style="64" customWidth="1"/>
    <col min="14856" max="14860" width="0" style="64" hidden="1" customWidth="1"/>
    <col min="14861" max="15103" width="9" style="64"/>
    <col min="15104" max="15104" width="5.109375" style="64" customWidth="1"/>
    <col min="15105" max="15105" width="9.88671875" style="64" customWidth="1"/>
    <col min="15106" max="15106" width="39" style="64" customWidth="1"/>
    <col min="15107" max="15107" width="6.77734375" style="64" customWidth="1"/>
    <col min="15108" max="15108" width="5.88671875" style="64" customWidth="1"/>
    <col min="15109" max="15109" width="7" style="64" customWidth="1"/>
    <col min="15110" max="15110" width="6" style="64" customWidth="1"/>
    <col min="15111" max="15111" width="8.109375" style="64" customWidth="1"/>
    <col min="15112" max="15116" width="0" style="64" hidden="1" customWidth="1"/>
    <col min="15117" max="15359" width="9" style="64"/>
    <col min="15360" max="15360" width="5.109375" style="64" customWidth="1"/>
    <col min="15361" max="15361" width="9.88671875" style="64" customWidth="1"/>
    <col min="15362" max="15362" width="39" style="64" customWidth="1"/>
    <col min="15363" max="15363" width="6.77734375" style="64" customWidth="1"/>
    <col min="15364" max="15364" width="5.88671875" style="64" customWidth="1"/>
    <col min="15365" max="15365" width="7" style="64" customWidth="1"/>
    <col min="15366" max="15366" width="6" style="64" customWidth="1"/>
    <col min="15367" max="15367" width="8.109375" style="64" customWidth="1"/>
    <col min="15368" max="15372" width="0" style="64" hidden="1" customWidth="1"/>
    <col min="15373" max="15615" width="9" style="64"/>
    <col min="15616" max="15616" width="5.109375" style="64" customWidth="1"/>
    <col min="15617" max="15617" width="9.88671875" style="64" customWidth="1"/>
    <col min="15618" max="15618" width="39" style="64" customWidth="1"/>
    <col min="15619" max="15619" width="6.77734375" style="64" customWidth="1"/>
    <col min="15620" max="15620" width="5.88671875" style="64" customWidth="1"/>
    <col min="15621" max="15621" width="7" style="64" customWidth="1"/>
    <col min="15622" max="15622" width="6" style="64" customWidth="1"/>
    <col min="15623" max="15623" width="8.109375" style="64" customWidth="1"/>
    <col min="15624" max="15628" width="0" style="64" hidden="1" customWidth="1"/>
    <col min="15629" max="15871" width="9" style="64"/>
    <col min="15872" max="15872" width="5.109375" style="64" customWidth="1"/>
    <col min="15873" max="15873" width="9.88671875" style="64" customWidth="1"/>
    <col min="15874" max="15874" width="39" style="64" customWidth="1"/>
    <col min="15875" max="15875" width="6.77734375" style="64" customWidth="1"/>
    <col min="15876" max="15876" width="5.88671875" style="64" customWidth="1"/>
    <col min="15877" max="15877" width="7" style="64" customWidth="1"/>
    <col min="15878" max="15878" width="6" style="64" customWidth="1"/>
    <col min="15879" max="15879" width="8.109375" style="64" customWidth="1"/>
    <col min="15880" max="15884" width="0" style="64" hidden="1" customWidth="1"/>
    <col min="15885" max="16127" width="9" style="64"/>
    <col min="16128" max="16128" width="5.109375" style="64" customWidth="1"/>
    <col min="16129" max="16129" width="9.88671875" style="64" customWidth="1"/>
    <col min="16130" max="16130" width="39" style="64" customWidth="1"/>
    <col min="16131" max="16131" width="6.77734375" style="64" customWidth="1"/>
    <col min="16132" max="16132" width="5.88671875" style="64" customWidth="1"/>
    <col min="16133" max="16133" width="7" style="64" customWidth="1"/>
    <col min="16134" max="16134" width="6" style="64" customWidth="1"/>
    <col min="16135" max="16135" width="8.109375" style="64" customWidth="1"/>
    <col min="16136" max="16140" width="0" style="64" hidden="1" customWidth="1"/>
    <col min="16141" max="16383" width="9" style="64"/>
    <col min="16384" max="16384" width="9" style="64" customWidth="1"/>
  </cols>
  <sheetData>
    <row r="1" spans="1:42" ht="31.5" customHeight="1">
      <c r="A1" s="163" t="s">
        <v>112</v>
      </c>
      <c r="B1" s="163"/>
      <c r="C1" s="163"/>
      <c r="D1" s="163"/>
      <c r="E1" s="163"/>
      <c r="F1" s="163"/>
      <c r="G1" s="163"/>
    </row>
    <row r="2" spans="1:42" ht="27.6" customHeight="1">
      <c r="A2" s="164" t="s">
        <v>127</v>
      </c>
      <c r="B2" s="164"/>
      <c r="C2" s="164"/>
      <c r="D2" s="164"/>
      <c r="E2" s="164"/>
      <c r="F2" s="164"/>
      <c r="G2" s="164"/>
    </row>
    <row r="3" spans="1:42" ht="27" customHeight="1">
      <c r="A3" s="164" t="s">
        <v>63</v>
      </c>
      <c r="B3" s="164"/>
      <c r="C3" s="164"/>
      <c r="D3" s="164"/>
      <c r="E3" s="164"/>
      <c r="F3" s="164"/>
      <c r="G3" s="164"/>
    </row>
    <row r="4" spans="1:42" ht="28.8" customHeight="1">
      <c r="A4" s="163" t="s">
        <v>64</v>
      </c>
      <c r="B4" s="163"/>
      <c r="C4" s="163"/>
      <c r="D4" s="163"/>
      <c r="E4" s="163"/>
      <c r="F4" s="163"/>
      <c r="G4" s="163"/>
    </row>
    <row r="5" spans="1:42" ht="28.5" customHeight="1">
      <c r="A5" s="165" t="s">
        <v>0</v>
      </c>
      <c r="B5" s="166" t="s">
        <v>65</v>
      </c>
      <c r="C5" s="167" t="s">
        <v>36</v>
      </c>
      <c r="D5" s="168" t="s">
        <v>2</v>
      </c>
      <c r="E5" s="168"/>
      <c r="F5" s="168"/>
      <c r="G5" s="168"/>
    </row>
    <row r="6" spans="1:42" ht="58.5" customHeight="1">
      <c r="A6" s="165"/>
      <c r="B6" s="166"/>
      <c r="C6" s="167"/>
      <c r="D6" s="65" t="s">
        <v>66</v>
      </c>
      <c r="E6" s="65" t="s">
        <v>67</v>
      </c>
      <c r="F6" s="65" t="s">
        <v>128</v>
      </c>
      <c r="G6" s="145" t="s">
        <v>129</v>
      </c>
    </row>
    <row r="7" spans="1:42" s="74" customFormat="1" ht="52.5" customHeight="1">
      <c r="A7" s="84" t="s">
        <v>38</v>
      </c>
      <c r="B7" s="146" t="s">
        <v>68</v>
      </c>
      <c r="C7" s="67" t="s">
        <v>16</v>
      </c>
      <c r="D7" s="67"/>
      <c r="E7" s="68">
        <v>6.0000000000000001E-3</v>
      </c>
      <c r="F7" s="90"/>
      <c r="G7" s="90"/>
      <c r="H7" s="71">
        <f>G7/E7</f>
        <v>0</v>
      </c>
      <c r="I7" s="72">
        <f>G7</f>
        <v>0</v>
      </c>
      <c r="J7" s="71"/>
      <c r="K7" s="73"/>
      <c r="L7" s="73">
        <f>E7*0.005</f>
        <v>3.0000000000000001E-5</v>
      </c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</row>
    <row r="8" spans="1:42" s="74" customFormat="1" ht="19.5" customHeight="1">
      <c r="A8" s="85" t="s">
        <v>69</v>
      </c>
      <c r="B8" s="75" t="s">
        <v>12</v>
      </c>
      <c r="C8" s="76" t="s">
        <v>10</v>
      </c>
      <c r="D8" s="77">
        <v>40</v>
      </c>
      <c r="E8" s="78">
        <f>E7*D8</f>
        <v>0.24</v>
      </c>
      <c r="F8" s="79"/>
      <c r="G8" s="79"/>
      <c r="I8" s="72">
        <f t="shared" ref="I8:I33" si="0">G8</f>
        <v>0</v>
      </c>
      <c r="J8" s="71">
        <f>G8</f>
        <v>0</v>
      </c>
      <c r="K8" s="64">
        <f>G8/E7*0.8</f>
        <v>0</v>
      </c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</row>
    <row r="9" spans="1:42" s="74" customFormat="1" ht="22.8" customHeight="1">
      <c r="A9" s="85" t="s">
        <v>70</v>
      </c>
      <c r="B9" s="80" t="s">
        <v>17</v>
      </c>
      <c r="C9" s="81" t="s">
        <v>15</v>
      </c>
      <c r="D9" s="76">
        <v>79.5</v>
      </c>
      <c r="E9" s="76">
        <f>E7*D9</f>
        <v>0.47700000000000004</v>
      </c>
      <c r="F9" s="79"/>
      <c r="G9" s="79"/>
      <c r="I9" s="72">
        <f t="shared" si="0"/>
        <v>0</v>
      </c>
      <c r="J9" s="71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</row>
    <row r="10" spans="1:42" s="74" customFormat="1" ht="16.5" customHeight="1">
      <c r="A10" s="85" t="s">
        <v>71</v>
      </c>
      <c r="B10" s="75" t="s">
        <v>9</v>
      </c>
      <c r="C10" s="76" t="s">
        <v>7</v>
      </c>
      <c r="D10" s="76">
        <v>2.1</v>
      </c>
      <c r="E10" s="83">
        <f>E7*D10</f>
        <v>1.26E-2</v>
      </c>
      <c r="F10" s="79"/>
      <c r="G10" s="79"/>
      <c r="H10" s="71">
        <f>G10/E10</f>
        <v>0</v>
      </c>
      <c r="I10" s="72">
        <f t="shared" si="0"/>
        <v>0</v>
      </c>
      <c r="J10" s="71"/>
      <c r="K10" s="73"/>
      <c r="L10" s="73">
        <f>E10*0.03*0.5/2*500/1000</f>
        <v>4.7249999999999997E-5</v>
      </c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</row>
    <row r="11" spans="1:42" s="74" customFormat="1" ht="58.5" customHeight="1">
      <c r="A11" s="84" t="s">
        <v>72</v>
      </c>
      <c r="B11" s="69" t="s">
        <v>73</v>
      </c>
      <c r="C11" s="69" t="s">
        <v>74</v>
      </c>
      <c r="D11" s="69"/>
      <c r="E11" s="90">
        <v>1.1000000000000001</v>
      </c>
      <c r="F11" s="90"/>
      <c r="G11" s="90"/>
      <c r="I11" s="72">
        <f t="shared" si="0"/>
        <v>0</v>
      </c>
      <c r="J11" s="71">
        <f>G11</f>
        <v>0</v>
      </c>
      <c r="K11" s="64">
        <f>G11/E10*0.8</f>
        <v>0</v>
      </c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</row>
    <row r="12" spans="1:42" s="74" customFormat="1" ht="14.1" customHeight="1">
      <c r="A12" s="85" t="s">
        <v>75</v>
      </c>
      <c r="B12" s="86" t="s">
        <v>12</v>
      </c>
      <c r="C12" s="87" t="s">
        <v>10</v>
      </c>
      <c r="D12" s="88">
        <v>2.06</v>
      </c>
      <c r="E12" s="89">
        <f>E11*D12</f>
        <v>2.2660000000000005</v>
      </c>
      <c r="F12" s="79"/>
      <c r="G12" s="79"/>
      <c r="I12" s="72">
        <f t="shared" si="0"/>
        <v>0</v>
      </c>
      <c r="J12" s="71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</row>
    <row r="13" spans="1:42" s="74" customFormat="1" ht="27" customHeight="1">
      <c r="A13" s="84" t="s">
        <v>76</v>
      </c>
      <c r="B13" s="69" t="s">
        <v>77</v>
      </c>
      <c r="C13" s="69" t="s">
        <v>74</v>
      </c>
      <c r="D13" s="82"/>
      <c r="E13" s="90">
        <v>1.5</v>
      </c>
      <c r="F13" s="79"/>
      <c r="G13" s="90"/>
      <c r="H13" s="71">
        <f>G13/E13</f>
        <v>0</v>
      </c>
      <c r="I13" s="72">
        <f t="shared" si="0"/>
        <v>0</v>
      </c>
      <c r="J13" s="71"/>
      <c r="K13" s="73"/>
      <c r="L13" s="73">
        <f>E13*0.005</f>
        <v>7.4999999999999997E-3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</row>
    <row r="14" spans="1:42" s="74" customFormat="1" ht="18" customHeight="1">
      <c r="A14" s="85" t="s">
        <v>78</v>
      </c>
      <c r="B14" s="86" t="s">
        <v>79</v>
      </c>
      <c r="C14" s="87" t="s">
        <v>10</v>
      </c>
      <c r="D14" s="88">
        <v>1.4</v>
      </c>
      <c r="E14" s="89">
        <f>E13*D14</f>
        <v>2.0999999999999996</v>
      </c>
      <c r="F14" s="79"/>
      <c r="G14" s="79"/>
      <c r="I14" s="72">
        <f t="shared" si="0"/>
        <v>0</v>
      </c>
      <c r="J14" s="71">
        <f>G14</f>
        <v>0</v>
      </c>
      <c r="K14" s="64">
        <f>G14/E13*0.8</f>
        <v>0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</row>
    <row r="15" spans="1:42" s="74" customFormat="1" ht="57.75" customHeight="1">
      <c r="A15" s="84" t="s">
        <v>80</v>
      </c>
      <c r="B15" s="69" t="s">
        <v>81</v>
      </c>
      <c r="C15" s="69" t="s">
        <v>74</v>
      </c>
      <c r="D15" s="82"/>
      <c r="E15" s="90">
        <v>0.2</v>
      </c>
      <c r="F15" s="79"/>
      <c r="G15" s="90"/>
      <c r="I15" s="72">
        <f t="shared" si="0"/>
        <v>0</v>
      </c>
      <c r="J15" s="71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</row>
    <row r="16" spans="1:42" s="74" customFormat="1" ht="20.25" customHeight="1">
      <c r="A16" s="85" t="s">
        <v>82</v>
      </c>
      <c r="B16" s="75" t="s">
        <v>12</v>
      </c>
      <c r="C16" s="76" t="s">
        <v>10</v>
      </c>
      <c r="D16" s="78">
        <v>2.12</v>
      </c>
      <c r="E16" s="77">
        <f>E15*D16</f>
        <v>0.42400000000000004</v>
      </c>
      <c r="F16" s="79"/>
      <c r="G16" s="79"/>
      <c r="H16" s="71">
        <f>G16/E16</f>
        <v>0</v>
      </c>
      <c r="I16" s="72">
        <f t="shared" si="0"/>
        <v>0</v>
      </c>
      <c r="L16" s="74">
        <f>E16*0.025*2.2</f>
        <v>2.3320000000000007E-2</v>
      </c>
      <c r="M16" s="74" t="s">
        <v>83</v>
      </c>
      <c r="N16" s="74" t="s">
        <v>84</v>
      </c>
    </row>
    <row r="17" spans="1:18" s="74" customFormat="1" ht="18" customHeight="1">
      <c r="A17" s="85" t="s">
        <v>85</v>
      </c>
      <c r="B17" s="80" t="s">
        <v>86</v>
      </c>
      <c r="C17" s="81" t="s">
        <v>7</v>
      </c>
      <c r="D17" s="76">
        <v>0.10100000000000001</v>
      </c>
      <c r="E17" s="76">
        <f>E15*D17</f>
        <v>2.0200000000000003E-2</v>
      </c>
      <c r="F17" s="79"/>
      <c r="G17" s="79"/>
      <c r="H17" s="91"/>
      <c r="I17" s="72">
        <f t="shared" si="0"/>
        <v>0</v>
      </c>
      <c r="J17" s="91">
        <f>G17</f>
        <v>0</v>
      </c>
      <c r="K17" s="64">
        <f>G17/E16*0.8</f>
        <v>0</v>
      </c>
    </row>
    <row r="18" spans="1:18" s="66" customFormat="1" ht="16.5" customHeight="1">
      <c r="A18" s="85" t="s">
        <v>87</v>
      </c>
      <c r="B18" s="75" t="s">
        <v>88</v>
      </c>
      <c r="C18" s="82" t="s">
        <v>74</v>
      </c>
      <c r="D18" s="76">
        <v>1.1000000000000001</v>
      </c>
      <c r="E18" s="83">
        <f>E15*D18</f>
        <v>0.22000000000000003</v>
      </c>
      <c r="F18" s="79"/>
      <c r="G18" s="79"/>
      <c r="H18" s="91"/>
      <c r="I18" s="72">
        <f t="shared" si="0"/>
        <v>0</v>
      </c>
      <c r="J18" s="74"/>
    </row>
    <row r="19" spans="1:18" s="74" customFormat="1" ht="59.25" customHeight="1">
      <c r="A19" s="92" t="s">
        <v>89</v>
      </c>
      <c r="B19" s="69" t="s">
        <v>113</v>
      </c>
      <c r="C19" s="69" t="s">
        <v>90</v>
      </c>
      <c r="D19" s="82"/>
      <c r="E19" s="90">
        <v>18</v>
      </c>
      <c r="F19" s="79"/>
      <c r="G19" s="90"/>
      <c r="H19" s="93">
        <f>G19/E19</f>
        <v>0</v>
      </c>
      <c r="I19" s="72">
        <f t="shared" si="0"/>
        <v>0</v>
      </c>
      <c r="L19" s="74">
        <f>E19*1.2/1000</f>
        <v>2.1599999999999998E-2</v>
      </c>
      <c r="Q19" s="74">
        <f>R19*2.4</f>
        <v>43.199999999999996</v>
      </c>
      <c r="R19" s="74">
        <v>18</v>
      </c>
    </row>
    <row r="20" spans="1:18" s="74" customFormat="1" ht="18.75" customHeight="1">
      <c r="A20" s="96" t="s">
        <v>91</v>
      </c>
      <c r="B20" s="82" t="s">
        <v>92</v>
      </c>
      <c r="C20" s="82" t="s">
        <v>10</v>
      </c>
      <c r="D20" s="82">
        <v>9.7059999999999995</v>
      </c>
      <c r="E20" s="79">
        <f>E19*D20</f>
        <v>174.708</v>
      </c>
      <c r="F20" s="79"/>
      <c r="G20" s="79"/>
      <c r="H20" s="91"/>
      <c r="I20" s="72">
        <f t="shared" si="0"/>
        <v>0</v>
      </c>
      <c r="J20" s="91">
        <f>G20</f>
        <v>0</v>
      </c>
      <c r="K20" s="64">
        <f>G20/E19*0.8</f>
        <v>0</v>
      </c>
    </row>
    <row r="21" spans="1:18" s="74" customFormat="1" ht="24.75" customHeight="1">
      <c r="A21" s="96" t="s">
        <v>93</v>
      </c>
      <c r="B21" s="82" t="s">
        <v>94</v>
      </c>
      <c r="C21" s="82" t="s">
        <v>7</v>
      </c>
      <c r="D21" s="79">
        <v>1.2649999999999999</v>
      </c>
      <c r="E21" s="79">
        <f>E19*D21</f>
        <v>22.77</v>
      </c>
      <c r="F21" s="79"/>
      <c r="G21" s="79"/>
      <c r="H21" s="71">
        <f>G21/E21</f>
        <v>0</v>
      </c>
      <c r="I21" s="72">
        <f t="shared" si="0"/>
        <v>0</v>
      </c>
      <c r="L21" s="73">
        <f>E21*0.005</f>
        <v>0.11385000000000001</v>
      </c>
    </row>
    <row r="22" spans="1:18" s="74" customFormat="1" ht="21.75" customHeight="1">
      <c r="A22" s="96" t="s">
        <v>95</v>
      </c>
      <c r="B22" s="82" t="s">
        <v>96</v>
      </c>
      <c r="C22" s="82" t="s">
        <v>97</v>
      </c>
      <c r="D22" s="82">
        <v>1.02</v>
      </c>
      <c r="E22" s="79">
        <f>E19*D22</f>
        <v>18.36</v>
      </c>
      <c r="F22" s="79"/>
      <c r="G22" s="79"/>
      <c r="H22" s="91"/>
      <c r="I22" s="72">
        <f t="shared" si="0"/>
        <v>0</v>
      </c>
      <c r="J22" s="91">
        <f>G22</f>
        <v>0</v>
      </c>
      <c r="K22" s="64">
        <f>G22/E21*0.8</f>
        <v>0</v>
      </c>
    </row>
    <row r="23" spans="1:18" s="66" customFormat="1" ht="18.75" customHeight="1">
      <c r="A23" s="96" t="s">
        <v>98</v>
      </c>
      <c r="B23" s="82" t="s">
        <v>29</v>
      </c>
      <c r="C23" s="82" t="s">
        <v>99</v>
      </c>
      <c r="D23" s="82">
        <v>1.84</v>
      </c>
      <c r="E23" s="79">
        <f>E19*D23</f>
        <v>33.120000000000005</v>
      </c>
      <c r="F23" s="79"/>
      <c r="G23" s="79"/>
      <c r="H23" s="91"/>
      <c r="I23" s="72">
        <f t="shared" si="0"/>
        <v>0</v>
      </c>
      <c r="J23" s="74"/>
    </row>
    <row r="24" spans="1:18" s="66" customFormat="1" ht="39.6" customHeight="1">
      <c r="A24" s="96" t="s">
        <v>100</v>
      </c>
      <c r="B24" s="82" t="s">
        <v>101</v>
      </c>
      <c r="C24" s="82" t="s">
        <v>97</v>
      </c>
      <c r="D24" s="94">
        <v>5.9799999999999999E-2</v>
      </c>
      <c r="E24" s="79">
        <f>E19*D24</f>
        <v>1.0764</v>
      </c>
      <c r="F24" s="79"/>
      <c r="G24" s="79"/>
      <c r="H24" s="91"/>
      <c r="I24" s="72">
        <f t="shared" si="0"/>
        <v>0</v>
      </c>
      <c r="J24" s="74"/>
    </row>
    <row r="25" spans="1:18" s="66" customFormat="1" ht="19.5" customHeight="1">
      <c r="A25" s="96" t="s">
        <v>102</v>
      </c>
      <c r="B25" s="82" t="s">
        <v>103</v>
      </c>
      <c r="C25" s="82" t="s">
        <v>104</v>
      </c>
      <c r="D25" s="82">
        <v>3.2000000000000002E-3</v>
      </c>
      <c r="E25" s="82">
        <f>E19*D25</f>
        <v>5.7600000000000005E-2</v>
      </c>
      <c r="F25" s="79"/>
      <c r="G25" s="79"/>
      <c r="H25" s="91"/>
      <c r="I25" s="72">
        <f t="shared" si="0"/>
        <v>0</v>
      </c>
      <c r="J25" s="74"/>
    </row>
    <row r="26" spans="1:18" s="74" customFormat="1" ht="30" customHeight="1">
      <c r="A26" s="96" t="s">
        <v>105</v>
      </c>
      <c r="B26" s="82" t="s">
        <v>50</v>
      </c>
      <c r="C26" s="82" t="s">
        <v>104</v>
      </c>
      <c r="D26" s="82">
        <v>4.9100000000000003E-3</v>
      </c>
      <c r="E26" s="82">
        <f>E19*D26</f>
        <v>8.838E-2</v>
      </c>
      <c r="F26" s="79"/>
      <c r="G26" s="79"/>
      <c r="H26" s="71">
        <f>G26/E26</f>
        <v>0</v>
      </c>
      <c r="I26" s="72">
        <f t="shared" si="0"/>
        <v>0</v>
      </c>
      <c r="L26" s="73">
        <f>E26*0.02*0.7</f>
        <v>1.2373199999999999E-3</v>
      </c>
    </row>
    <row r="27" spans="1:18" s="74" customFormat="1" ht="24.75" customHeight="1">
      <c r="A27" s="96" t="s">
        <v>106</v>
      </c>
      <c r="B27" s="82" t="s">
        <v>107</v>
      </c>
      <c r="C27" s="82" t="s">
        <v>7</v>
      </c>
      <c r="D27" s="82">
        <v>0.49</v>
      </c>
      <c r="E27" s="79">
        <f>E19*D27</f>
        <v>8.82</v>
      </c>
      <c r="F27" s="79"/>
      <c r="G27" s="79"/>
      <c r="H27" s="91"/>
      <c r="I27" s="72">
        <f t="shared" si="0"/>
        <v>0</v>
      </c>
      <c r="J27" s="91">
        <f>G27</f>
        <v>0</v>
      </c>
      <c r="K27" s="64">
        <f>G27/E26*0.8</f>
        <v>0</v>
      </c>
    </row>
    <row r="28" spans="1:18" s="74" customFormat="1" ht="24.75" customHeight="1">
      <c r="A28" s="96" t="s">
        <v>108</v>
      </c>
      <c r="B28" s="69" t="s">
        <v>109</v>
      </c>
      <c r="C28" s="69" t="s">
        <v>104</v>
      </c>
      <c r="D28" s="69"/>
      <c r="E28" s="90">
        <f>E19*2.448</f>
        <v>44.064</v>
      </c>
      <c r="F28" s="79"/>
      <c r="G28" s="79"/>
      <c r="H28" s="91"/>
      <c r="I28" s="72">
        <f t="shared" si="0"/>
        <v>0</v>
      </c>
      <c r="J28" s="91"/>
      <c r="K28" s="64"/>
    </row>
    <row r="29" spans="1:18" ht="21.75" customHeight="1">
      <c r="A29" s="147"/>
      <c r="B29" s="69" t="s">
        <v>130</v>
      </c>
      <c r="C29" s="97" t="s">
        <v>7</v>
      </c>
      <c r="D29" s="97"/>
      <c r="E29" s="148"/>
      <c r="F29" s="148"/>
      <c r="G29" s="150"/>
      <c r="I29" s="72">
        <f t="shared" si="0"/>
        <v>0</v>
      </c>
    </row>
    <row r="30" spans="1:18" s="74" customFormat="1" ht="21.75" customHeight="1">
      <c r="A30" s="147"/>
      <c r="B30" s="69" t="s">
        <v>110</v>
      </c>
      <c r="C30" s="97" t="s">
        <v>7</v>
      </c>
      <c r="D30" s="97"/>
      <c r="E30" s="98">
        <f>'[1]განმარტებითი ბარათი'!E4</f>
        <v>0.1</v>
      </c>
      <c r="F30" s="148"/>
      <c r="G30" s="148"/>
      <c r="H30" s="93">
        <f>G30/E30</f>
        <v>0</v>
      </c>
      <c r="I30" s="72">
        <f t="shared" si="0"/>
        <v>0</v>
      </c>
      <c r="J30" s="71"/>
    </row>
    <row r="31" spans="1:18" s="74" customFormat="1" ht="21.75" customHeight="1">
      <c r="A31" s="70"/>
      <c r="B31" s="69" t="s">
        <v>130</v>
      </c>
      <c r="C31" s="95" t="s">
        <v>7</v>
      </c>
      <c r="D31" s="95"/>
      <c r="E31" s="95"/>
      <c r="F31" s="150"/>
      <c r="G31" s="150"/>
      <c r="I31" s="72">
        <f t="shared" si="0"/>
        <v>0</v>
      </c>
      <c r="J31" s="71">
        <f>G31</f>
        <v>0</v>
      </c>
      <c r="K31" s="64">
        <f>G31/E30*0.8</f>
        <v>0</v>
      </c>
    </row>
    <row r="32" spans="1:18" s="74" customFormat="1" ht="21.75" customHeight="1">
      <c r="A32" s="147"/>
      <c r="B32" s="69" t="s">
        <v>111</v>
      </c>
      <c r="C32" s="97" t="s">
        <v>7</v>
      </c>
      <c r="D32" s="97"/>
      <c r="E32" s="98">
        <f>'[1]განმარტებითი ბარათი'!E8</f>
        <v>0.08</v>
      </c>
      <c r="F32" s="148"/>
      <c r="G32" s="148"/>
      <c r="I32" s="72">
        <f t="shared" si="0"/>
        <v>0</v>
      </c>
      <c r="J32" s="71"/>
    </row>
    <row r="33" spans="1:10" s="99" customFormat="1" ht="21.75" customHeight="1">
      <c r="A33" s="85"/>
      <c r="B33" s="69" t="s">
        <v>130</v>
      </c>
      <c r="C33" s="149" t="s">
        <v>7</v>
      </c>
      <c r="D33" s="97"/>
      <c r="E33" s="97"/>
      <c r="F33" s="148"/>
      <c r="G33" s="150"/>
      <c r="I33" s="72">
        <f t="shared" si="0"/>
        <v>0</v>
      </c>
      <c r="J33" s="100"/>
    </row>
    <row r="34" spans="1:10" ht="18.75" customHeight="1">
      <c r="A34" s="101"/>
      <c r="B34" s="102"/>
      <c r="C34" s="73"/>
      <c r="D34" s="73"/>
      <c r="E34" s="73"/>
      <c r="F34" s="73"/>
      <c r="G34" s="103"/>
    </row>
    <row r="35" spans="1:10">
      <c r="A35" s="101"/>
      <c r="B35" s="74"/>
      <c r="C35" s="74"/>
      <c r="D35" s="74"/>
      <c r="E35" s="74"/>
      <c r="F35" s="74"/>
      <c r="G35" s="104"/>
    </row>
    <row r="36" spans="1:10">
      <c r="B36" s="74"/>
      <c r="C36" s="74"/>
      <c r="D36" s="74"/>
      <c r="E36" s="74"/>
      <c r="F36" s="74"/>
      <c r="G36" s="104"/>
    </row>
  </sheetData>
  <mergeCells count="9">
    <mergeCell ref="A1:G1"/>
    <mergeCell ref="A2:G2"/>
    <mergeCell ref="A3:G3"/>
    <mergeCell ref="A4:G4"/>
    <mergeCell ref="A5:A6"/>
    <mergeCell ref="B5:B6"/>
    <mergeCell ref="C5:C6"/>
    <mergeCell ref="D5:E5"/>
    <mergeCell ref="F5:G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13000-1811-4B3D-9981-FD40D783FACC}">
  <dimension ref="A1:K10"/>
  <sheetViews>
    <sheetView tabSelected="1" topLeftCell="A7" workbookViewId="0">
      <selection activeCell="E18" sqref="E18"/>
    </sheetView>
  </sheetViews>
  <sheetFormatPr defaultRowHeight="13.8"/>
  <cols>
    <col min="1" max="1" width="8.88671875" style="108"/>
    <col min="2" max="2" width="15.44140625" style="108" customWidth="1"/>
    <col min="3" max="3" width="49.109375" style="108" customWidth="1"/>
    <col min="4" max="4" width="17.5546875" style="108" customWidth="1"/>
    <col min="5" max="16384" width="8.88671875" style="108"/>
  </cols>
  <sheetData>
    <row r="1" spans="1:11" ht="46.8" customHeight="1">
      <c r="A1" s="170" t="s">
        <v>121</v>
      </c>
      <c r="B1" s="170"/>
      <c r="C1" s="170"/>
      <c r="D1" s="170"/>
      <c r="E1" s="107"/>
      <c r="F1" s="107"/>
      <c r="G1" s="107"/>
      <c r="H1" s="107"/>
      <c r="I1" s="107"/>
    </row>
    <row r="2" spans="1:11" ht="54" customHeight="1">
      <c r="A2" s="169" t="s">
        <v>122</v>
      </c>
      <c r="B2" s="170"/>
      <c r="C2" s="170"/>
      <c r="D2" s="170"/>
      <c r="E2" s="107"/>
      <c r="F2" s="107"/>
      <c r="G2" s="107"/>
      <c r="H2" s="107"/>
      <c r="I2" s="107"/>
    </row>
    <row r="3" spans="1:11" ht="31.2" customHeight="1">
      <c r="A3" s="171"/>
      <c r="B3" s="173" t="s">
        <v>115</v>
      </c>
      <c r="C3" s="173" t="s">
        <v>116</v>
      </c>
      <c r="D3" s="114"/>
    </row>
    <row r="4" spans="1:11" ht="97.8" customHeight="1">
      <c r="A4" s="172"/>
      <c r="B4" s="173"/>
      <c r="C4" s="173"/>
      <c r="D4" s="109" t="s">
        <v>117</v>
      </c>
    </row>
    <row r="5" spans="1:11" ht="36.6" customHeight="1">
      <c r="A5" s="110"/>
      <c r="B5" s="118" t="s">
        <v>123</v>
      </c>
      <c r="C5" s="117" t="s">
        <v>118</v>
      </c>
      <c r="D5" s="115"/>
      <c r="E5" s="112"/>
      <c r="F5" s="112"/>
      <c r="G5" s="112"/>
      <c r="H5" s="112"/>
      <c r="I5" s="112"/>
      <c r="J5" s="112"/>
      <c r="K5" s="112"/>
    </row>
    <row r="6" spans="1:11" ht="30.6" customHeight="1">
      <c r="A6" s="110"/>
      <c r="B6" s="118" t="s">
        <v>124</v>
      </c>
      <c r="C6" s="117" t="s">
        <v>131</v>
      </c>
      <c r="D6" s="115"/>
      <c r="E6" s="112"/>
      <c r="F6" s="112"/>
      <c r="G6" s="112"/>
      <c r="H6" s="112"/>
      <c r="I6" s="112"/>
      <c r="J6" s="112"/>
      <c r="K6" s="112"/>
    </row>
    <row r="7" spans="1:11" ht="30" customHeight="1">
      <c r="A7" s="110"/>
      <c r="B7" s="118" t="s">
        <v>125</v>
      </c>
      <c r="C7" s="117" t="s">
        <v>112</v>
      </c>
      <c r="D7" s="115"/>
      <c r="E7" s="112"/>
      <c r="F7" s="112"/>
      <c r="G7" s="112"/>
      <c r="H7" s="112"/>
      <c r="I7" s="112"/>
      <c r="J7" s="112"/>
      <c r="K7" s="112"/>
    </row>
    <row r="8" spans="1:11" s="32" customFormat="1" ht="29.4" customHeight="1">
      <c r="A8" s="113"/>
      <c r="B8" s="111"/>
      <c r="C8" s="116" t="s">
        <v>5</v>
      </c>
      <c r="D8" s="116"/>
    </row>
    <row r="9" spans="1:11" ht="29.4" customHeight="1">
      <c r="A9" s="113"/>
      <c r="B9" s="111"/>
      <c r="C9" s="116" t="s">
        <v>119</v>
      </c>
      <c r="D9" s="116"/>
    </row>
    <row r="10" spans="1:11" ht="27.6" customHeight="1">
      <c r="A10" s="113"/>
      <c r="B10" s="111"/>
      <c r="C10" s="116" t="s">
        <v>120</v>
      </c>
      <c r="D10" s="116"/>
    </row>
  </sheetData>
  <mergeCells count="5">
    <mergeCell ref="A2:D2"/>
    <mergeCell ref="A1:D1"/>
    <mergeCell ref="A3:A4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გზა</vt:lpstr>
      <vt:lpstr>არხი</vt:lpstr>
      <vt:lpstr>კედელი</vt:lpstr>
      <vt:lpstr>კრებსითი</vt:lpstr>
      <vt:lpstr>გზა!Print_Area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2022-06-28T19:15:20Z</dcterms:modified>
</cp:coreProperties>
</file>