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103F0A8-8670-4F22-B6AB-8C3F570CB480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დანართი #1" sheetId="1" r:id="rId1"/>
  </sheets>
  <definedNames>
    <definedName name="_xlnm._FilterDatabase" localSheetId="0" hidden="1">'დანართი #1'!$A$9:$G$135</definedName>
    <definedName name="_xlnm.Print_Titles" localSheetId="0">'დანართი #1'!$9:$9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3" i="1" l="1"/>
  <c r="A124" i="1" s="1"/>
  <c r="A125" i="1" s="1"/>
  <c r="G17" i="1" l="1"/>
  <c r="A110" i="1" l="1"/>
  <c r="A111" i="1" s="1"/>
  <c r="A112" i="1" s="1"/>
  <c r="A113" i="1" s="1"/>
  <c r="A114" i="1" s="1"/>
  <c r="A115" i="1" s="1"/>
  <c r="A116" i="1" s="1"/>
  <c r="G116" i="1"/>
  <c r="G114" i="1"/>
  <c r="G112" i="1"/>
  <c r="G110" i="1"/>
  <c r="A120" i="1" l="1"/>
  <c r="A121" i="1" s="1"/>
  <c r="A122" i="1" s="1"/>
  <c r="A98" i="1"/>
  <c r="A99" i="1" s="1"/>
  <c r="A100" i="1" s="1"/>
  <c r="A101" i="1" s="1"/>
  <c r="A102" i="1" s="1"/>
  <c r="A103" i="1" s="1"/>
  <c r="A104" i="1" s="1"/>
  <c r="A105" i="1" s="1"/>
  <c r="A106" i="1" s="1"/>
  <c r="G111" i="1"/>
  <c r="G113" i="1"/>
  <c r="G115" i="1"/>
  <c r="G109" i="1"/>
  <c r="G98" i="1"/>
  <c r="G99" i="1"/>
  <c r="G100" i="1"/>
  <c r="G101" i="1"/>
  <c r="G102" i="1"/>
  <c r="G103" i="1"/>
  <c r="G104" i="1"/>
  <c r="G105" i="1"/>
  <c r="G106" i="1"/>
  <c r="G97" i="1"/>
  <c r="G117" i="1" l="1"/>
  <c r="G107" i="1"/>
  <c r="A74" i="1"/>
  <c r="A75" i="1" s="1"/>
  <c r="A76" i="1" s="1"/>
  <c r="A77" i="1" s="1"/>
  <c r="A78" i="1" s="1"/>
  <c r="A81" i="1" s="1"/>
  <c r="A82" i="1" s="1"/>
  <c r="A83" i="1" s="1"/>
  <c r="A84" i="1" s="1"/>
  <c r="A85" i="1" s="1"/>
  <c r="A86" i="1" s="1"/>
  <c r="A89" i="1" s="1"/>
  <c r="A90" i="1" s="1"/>
  <c r="A91" i="1" s="1"/>
  <c r="A92" i="1" s="1"/>
  <c r="A93" i="1" s="1"/>
  <c r="A94" i="1" s="1"/>
  <c r="A69" i="1"/>
  <c r="A70" i="1" s="1"/>
  <c r="A71" i="1" s="1"/>
  <c r="G69" i="1"/>
  <c r="G70" i="1"/>
  <c r="G71" i="1"/>
  <c r="G73" i="1"/>
  <c r="G74" i="1"/>
  <c r="G75" i="1"/>
  <c r="G76" i="1"/>
  <c r="G77" i="1"/>
  <c r="G78" i="1"/>
  <c r="G80" i="1"/>
  <c r="G81" i="1"/>
  <c r="G82" i="1"/>
  <c r="G83" i="1"/>
  <c r="G84" i="1"/>
  <c r="G86" i="1"/>
  <c r="G88" i="1"/>
  <c r="G89" i="1"/>
  <c r="G90" i="1"/>
  <c r="G91" i="1"/>
  <c r="G92" i="1"/>
  <c r="G94" i="1"/>
  <c r="G68" i="1"/>
  <c r="G41" i="1" l="1"/>
  <c r="G48" i="1"/>
  <c r="G54" i="1"/>
  <c r="G55" i="1"/>
  <c r="G57" i="1"/>
  <c r="G58" i="1"/>
  <c r="G63" i="1"/>
  <c r="G64" i="1"/>
  <c r="G65" i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1" i="1" s="1"/>
  <c r="A62" i="1" s="1"/>
  <c r="A63" i="1" s="1"/>
  <c r="A64" i="1" s="1"/>
  <c r="A65" i="1" s="1"/>
  <c r="G60" i="1" l="1"/>
  <c r="G30" i="1" l="1"/>
  <c r="G31" i="1"/>
  <c r="G35" i="1"/>
  <c r="G29" i="1"/>
  <c r="A30" i="1"/>
  <c r="A31" i="1" s="1"/>
  <c r="A32" i="1" s="1"/>
  <c r="A33" i="1" s="1"/>
  <c r="A34" i="1" s="1"/>
  <c r="A35" i="1" s="1"/>
  <c r="G12" i="1" l="1"/>
  <c r="G13" i="1"/>
  <c r="G14" i="1"/>
  <c r="G15" i="1"/>
  <c r="G16" i="1"/>
  <c r="G18" i="1"/>
  <c r="G19" i="1"/>
  <c r="G20" i="1"/>
  <c r="G21" i="1"/>
  <c r="G22" i="1"/>
  <c r="G23" i="1"/>
  <c r="G24" i="1"/>
  <c r="G26" i="1"/>
  <c r="G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G49" i="1" l="1"/>
  <c r="E34" i="1"/>
  <c r="G34" i="1" s="1"/>
  <c r="E33" i="1"/>
  <c r="G33" i="1" s="1"/>
  <c r="E32" i="1"/>
  <c r="G32" i="1" s="1"/>
  <c r="G36" i="1" l="1"/>
  <c r="E125" i="1"/>
  <c r="G125" i="1" s="1"/>
  <c r="E123" i="1"/>
  <c r="G123" i="1" s="1"/>
  <c r="E124" i="1"/>
  <c r="G124" i="1" s="1"/>
  <c r="E122" i="1"/>
  <c r="G122" i="1" s="1"/>
  <c r="G93" i="1" l="1"/>
  <c r="E25" i="1" l="1"/>
  <c r="G25" i="1" s="1"/>
  <c r="G27" i="1" s="1"/>
  <c r="G47" i="1" l="1"/>
  <c r="G43" i="1" l="1"/>
  <c r="G85" i="1"/>
  <c r="G95" i="1" s="1"/>
  <c r="G62" i="1"/>
  <c r="G61" i="1"/>
  <c r="G53" i="1"/>
  <c r="G52" i="1"/>
  <c r="G51" i="1"/>
  <c r="G50" i="1"/>
  <c r="G46" i="1"/>
  <c r="G45" i="1"/>
  <c r="G44" i="1"/>
  <c r="G42" i="1"/>
  <c r="G40" i="1"/>
  <c r="G56" i="1" l="1"/>
  <c r="G39" i="1"/>
  <c r="G66" i="1" l="1"/>
  <c r="E119" i="1"/>
  <c r="G119" i="1" s="1"/>
  <c r="E120" i="1" l="1"/>
  <c r="G120" i="1" s="1"/>
  <c r="E121" i="1"/>
  <c r="G121" i="1" s="1"/>
  <c r="G126" i="1" l="1"/>
  <c r="G127" i="1" s="1"/>
</calcChain>
</file>

<file path=xl/sharedStrings.xml><?xml version="1.0" encoding="utf-8"?>
<sst xmlns="http://schemas.openxmlformats.org/spreadsheetml/2006/main" count="252" uniqueCount="165">
  <si>
    <t>#</t>
  </si>
  <si>
    <t>samuSaos dasaxeleba</t>
  </si>
  <si>
    <t>მ3</t>
  </si>
  <si>
    <t>გვირაბის გადახურვის ასაკრები ფილების დემონტაჟი სავენტილაციო ღიობის მოსაწყობად</t>
  </si>
  <si>
    <t>ცალი</t>
  </si>
  <si>
    <t>მ2</t>
  </si>
  <si>
    <t>გვირაბის გადახურვის ასაკრები ფილების მონტაჟი (სავენტილაციო ღიობის ფარგლებში)</t>
  </si>
  <si>
    <t>მ²</t>
  </si>
  <si>
    <t>აღდგენილი გადახურვის ფარგლებში ადგილობრივი გრუნტის უკუჩაყრა და დატკეპნა</t>
  </si>
  <si>
    <t>დროებითი ღობის დემონტაჟი</t>
  </si>
  <si>
    <t>გვირაბში ხის დროებითი ტიხრის მოწყობა და რუბეროიდის გადაკვრა</t>
  </si>
  <si>
    <t>ხის დროებით ტიხარში კარების მოწყობა და რუბეროიდის გადაკვრა</t>
  </si>
  <si>
    <t>გვირაბში ხის დროებითი ტიხრის დემონტაჟი</t>
  </si>
  <si>
    <t>ხის დროებითი ტიხრის კარების დემონტაჟი</t>
  </si>
  <si>
    <t>ტ</t>
  </si>
  <si>
    <t>მ</t>
  </si>
  <si>
    <t>პოტლანდცემენტი მ400</t>
  </si>
  <si>
    <t xml:space="preserve">წყალი </t>
  </si>
  <si>
    <t xml:space="preserve">დანამატი- ნატრიუმის თხევადი მინა </t>
  </si>
  <si>
    <t>კგ</t>
  </si>
  <si>
    <t>საცემენტაციო შპურების ჰიდროიზოლაცია._x000D_
შპურების გასუფთავება და ამოვსება სწრაფადშეკვრადი შემამკვრივებელი ნარევით</t>
  </si>
  <si>
    <t>არსებული მუდმივი სამაგრის რკ.ბეტონის კონსტრუქციის მონგრევა სანგრევი ჩაქუჩით</t>
  </si>
  <si>
    <t>5სმ სისქის ტორკრეტბეტონის ფენის მოწყობა გვირაბის ძირში -B25</t>
  </si>
  <si>
    <t>5სმ სისქის ტორკრეტბეტონის ფენის მოწყობა გვირაბის კედლებზე -B25</t>
  </si>
  <si>
    <t>5სმ სისქის ტორკრეტბეტონის ფენის მოწყობა გვირაბის თაღში -B25</t>
  </si>
  <si>
    <t>5სმ სისქის ტორკრეტბეტონის ფენის მოწყობა სექციების დამუშავების პროცესში დროებით ტორსულ ზედაპირზე -B25</t>
  </si>
  <si>
    <t>20სმ სისქის ტორკრეტბეტონის ფენის მოწყობა გვირაბის ძირში -B25</t>
  </si>
  <si>
    <t>20სმ სისქის ტორკრეტბეტონის ფენის მოწყობა გვირაბის კედლებზე -B25</t>
  </si>
  <si>
    <t>20სმ სისქის ტორკრეტბეტონის ფენის მოწყობა გვირაბის თაღში -B25</t>
  </si>
  <si>
    <t>გრუნტის და სამშენებლო ნარჩენების ტრანსპორტირება სამშენებლო მოედნიდან 3კმ-ზე</t>
  </si>
  <si>
    <t>ცემენტის ხსნარის ჭირხნა გვირაბის თაღში ჩატოვებული მილებიდან (საკონტროლო ჭირხნა)</t>
  </si>
  <si>
    <t>ღარის ამოჭრა ბეტონში ნაკერის გასწვრივ 3X4 სმ</t>
  </si>
  <si>
    <t>ღარის ამოკვერვა სწრაფად შეკვრადი შემამკვრივებელი ნარევით</t>
  </si>
  <si>
    <t>დახრილი შპურების ბურღვა ნაკერის გასწვრივ ბეტონში სიგრძით 0,35მ დიამეტრით ∅20</t>
  </si>
  <si>
    <t>ცემენტის ხსნარის ჭირხნა ნაკერში</t>
  </si>
  <si>
    <t>გვირაბის შიგა ზედაპირის გაწმენდა ქვიშაჭავლური აპარატით ან ფოლადის ჯაგრისით</t>
  </si>
  <si>
    <t>7სმ სისქის ტორკრეტბეტონის ფენის მოწყობა გვირაბის კედელზე -B30</t>
  </si>
  <si>
    <t>7სმ სისქის ტორკრეტბეტონის ფენის მოწყობა გვირაბის თაღში -B30</t>
  </si>
  <si>
    <t>მუდმივი სამაგრის დაზიანებული კედლის ბეტონის მონგრევა სისქით ≈40სმ</t>
  </si>
  <si>
    <t>მუდმივი სამაგრის დაზიანებული თაღის ბეტონის მონგრევა 20სმ-ის სიღრმეზე</t>
  </si>
  <si>
    <t>ტორკრეტბეტონის თაღის მოწყობა სისქით 20 სმ</t>
  </si>
  <si>
    <t>მონგრეული ბეტონის და სამშენებლო ნარჩენების ტრანსპორტირება 3კმ მანძილზე</t>
  </si>
  <si>
    <t>უსაფრთხოების ბილიკის მოწყობა ხის ფენილით</t>
  </si>
  <si>
    <t>ცვლა</t>
  </si>
  <si>
    <t>მანქ/სთ</t>
  </si>
  <si>
    <t xml:space="preserve">სამშენებლო მოედანზე გრუნტის დამუშავება ბულდოზერით 50მ-ზე გადაადგილებით </t>
  </si>
  <si>
    <t>Sifri</t>
  </si>
  <si>
    <t>erTeulis ganzomileba</t>
  </si>
  <si>
    <t>raodenoba</t>
  </si>
  <si>
    <t>erTeulis Rirebuleba</t>
  </si>
  <si>
    <t>saerTo Rirebuleba</t>
  </si>
  <si>
    <t>გადახურვის ფილებზე საშუალოდ 4სმ სისქის ქვიშა-ცემენტის დუღაბის (1:3) შემასწორებელი ფენის მოწყობა 2მ3 (ჰიდროიზოლაციის აღსადგენად)</t>
  </si>
  <si>
    <t>მოსამზადებელი და სალიკვიდაციო სამუშაოები</t>
  </si>
  <si>
    <t xml:space="preserve">გამოტანილი გრუნტის ჩატვირთა ავტოთვითმცლელებში 0.25მ3 ტევადობის ექსკვატორით </t>
  </si>
  <si>
    <t xml:space="preserve">მუშაობა ნაყარში </t>
  </si>
  <si>
    <t>გრუნტის და სამშენებლო ნარჩენების (გვირაბიდან გამოტანილი ნატანის) ტრანსპორტირება სამშენებლო მოედნიდან ნაყარში</t>
  </si>
  <si>
    <t>#1</t>
  </si>
  <si>
    <r>
      <t xml:space="preserve">სულ </t>
    </r>
    <r>
      <rPr>
        <b/>
        <sz val="11"/>
        <rFont val="AcadNusx"/>
      </rPr>
      <t>#</t>
    </r>
    <r>
      <rPr>
        <b/>
        <sz val="11"/>
        <rFont val="Sylfaen"/>
        <family val="1"/>
      </rPr>
      <t xml:space="preserve">1 </t>
    </r>
  </si>
  <si>
    <t xml:space="preserve"> გრუნტების გამაგრება ცემენტაციით </t>
  </si>
  <si>
    <r>
      <rPr>
        <sz val="11"/>
        <rFont val="Cambria"/>
        <family val="1"/>
      </rPr>
      <t>∅</t>
    </r>
    <r>
      <rPr>
        <sz val="11"/>
        <rFont val="Sylfaen"/>
        <family val="1"/>
      </rPr>
      <t xml:space="preserve"> 50 მმ შპურების ბურღვა ბეტონში </t>
    </r>
  </si>
  <si>
    <r>
      <rPr>
        <sz val="11"/>
        <rFont val="Cambria"/>
        <family val="1"/>
      </rPr>
      <t>∅</t>
    </r>
    <r>
      <rPr>
        <sz val="11"/>
        <rFont val="Sylfaen"/>
        <family val="1"/>
      </rPr>
      <t>50 მმ შპურების ბურღვა IV-VI ჯგუფის გრუნტში</t>
    </r>
  </si>
  <si>
    <r>
      <t xml:space="preserve">სულ </t>
    </r>
    <r>
      <rPr>
        <b/>
        <sz val="11"/>
        <rFont val="AcadNusx"/>
      </rPr>
      <t>#2</t>
    </r>
  </si>
  <si>
    <t xml:space="preserve">გვირაბის დეფორმირებული სამაგრის გადაწყობა _x000D_
L=24.8მ+8.9მ=33.7მ-ის სიგრძეზე </t>
  </si>
  <si>
    <t xml:space="preserve">პირველადი სამაგრის მოწყობა </t>
  </si>
  <si>
    <t>IV(50%)-VI(50%) ჯგუფის გრუნტის დამუშავება_x000D_ პერიმეტრზე სანგრევი ჩაქუჩით</t>
  </si>
  <si>
    <t>#2</t>
  </si>
  <si>
    <t>#3</t>
  </si>
  <si>
    <r>
      <t>მ</t>
    </r>
    <r>
      <rPr>
        <vertAlign val="superscript"/>
        <sz val="12"/>
        <rFont val="Sylfaen"/>
        <family val="1"/>
      </rPr>
      <t>2</t>
    </r>
  </si>
  <si>
    <t>∅3X50X50 ფოლადის წნული ბადის შეძენა გაკვრა გვირაბის კედლების და თაღის კონტურზე</t>
  </si>
  <si>
    <r>
      <t xml:space="preserve">არმატურის A-III </t>
    </r>
    <r>
      <rPr>
        <sz val="11"/>
        <rFont val="Cambria"/>
        <family val="1"/>
      </rPr>
      <t>∅</t>
    </r>
    <r>
      <rPr>
        <sz val="11"/>
        <rFont val="Sylfaen"/>
        <family val="1"/>
      </rPr>
      <t>12 შეძენა მონტაჟი</t>
    </r>
  </si>
  <si>
    <t>ჩარჩოების სამაგრი დეტალები_x000D_
(ჭანჭიკი M20X50, ქანჩი M20) შეძენა მონტაჟი</t>
  </si>
  <si>
    <r>
      <rPr>
        <sz val="11"/>
        <rFont val="AcadNusx"/>
      </rPr>
      <t>#</t>
    </r>
    <r>
      <rPr>
        <sz val="11"/>
        <rFont val="Sylfaen"/>
        <family val="1"/>
      </rPr>
      <t>20 ორტესებრი ძელის შეძენა მონტაჟი თაღოვანი ჩარჩოების მოსაწყობად</t>
    </r>
  </si>
  <si>
    <t>გამოტანილი გრუნტის ჩატვირთა ავტოთვითმცლელებში 0.5მ3 ტევადობის ექსკვატორით (ბეტონი და VI ჯგუფი)</t>
  </si>
  <si>
    <r>
      <rPr>
        <sz val="11"/>
        <rFont val="AcadNusx"/>
      </rPr>
      <t>#</t>
    </r>
    <r>
      <rPr>
        <sz val="11"/>
        <rFont val="Sylfaen"/>
        <family val="1"/>
      </rPr>
      <t>20 ორტესებრი ძელისგან დამზადებული ლითონის დროებითი სამაგრის დემონტაჟი</t>
    </r>
  </si>
  <si>
    <t>∅3X50X50 ფოლადის წნული ბადის შეძენა გაკვრა სექციების დამუშავების პროცესში დროებით ტორსულ ზედაპირზე</t>
  </si>
  <si>
    <t>გამოტანილი გრუნტის ჩატვირთა ავტოთვითმცლელებში 0.5მ3 ტევადობის ექსკვატორით ( VI ჯგუფი)</t>
  </si>
  <si>
    <t>ნაყარში მუშაობა (IV ჯგ და ბეტონი)</t>
  </si>
  <si>
    <t>ნაყარში მუშაობა (IV ჯგ )</t>
  </si>
  <si>
    <t xml:space="preserve">მუდმივი სამაგრის მოწყობა </t>
  </si>
  <si>
    <t xml:space="preserve">B25 F200 W6 კლასის მონოლითრ რკინაბეტონით მუდმივი სამაგრის მოწყობა </t>
  </si>
  <si>
    <t>არმატურის მონტაჟი A-III შეძენა მონტაჟი</t>
  </si>
  <si>
    <t>არმატურის მონტაჟი A-I კლასი შეძენა მონტაჟი</t>
  </si>
  <si>
    <t>50 მმ დიამეტრის პლასტმასის მილების შეძენა ჩადება გვირაბის თაღში სიგრძით 0,35მ</t>
  </si>
  <si>
    <r>
      <t xml:space="preserve">სულ </t>
    </r>
    <r>
      <rPr>
        <b/>
        <sz val="11"/>
        <rFont val="AcadNusx"/>
      </rPr>
      <t>#3</t>
    </r>
  </si>
  <si>
    <t>ანკერების Ф14 A-III შეძენა მოწყობა თაღში სიგრძით 0,5 მეტრი (36 ცალი)</t>
  </si>
  <si>
    <t>ანკერების Ф14 A-III შეძენა მოწყობა გვირაბის კედელში სიგრძით 0,5 მეტრი (36 ცალი)</t>
  </si>
  <si>
    <t xml:space="preserve">არმატურის ბადის Ф8 A-III უჯრით 150X150 შეძენა  მონტაჟი გვირაბის თაღზე და კედლებზე </t>
  </si>
  <si>
    <t>#4</t>
  </si>
  <si>
    <r>
      <t xml:space="preserve">გვირაბის მუდმივი სამაგრის აღდგენა პკ9+55.5-პკ9+59.5 მონაკვეთზე </t>
    </r>
    <r>
      <rPr>
        <b/>
        <sz val="11"/>
        <rFont val="Times New Roman"/>
        <family val="1"/>
      </rPr>
      <t xml:space="preserve"> L</t>
    </r>
    <r>
      <rPr>
        <b/>
        <sz val="11"/>
        <rFont val="AcadNusx"/>
      </rPr>
      <t xml:space="preserve">=4.0მ </t>
    </r>
  </si>
  <si>
    <r>
      <t xml:space="preserve">გვირაბის მუდმივი სამაგრის აღდგენა პკ9+75.40-პკ9+80.40 მონაკვეთზე </t>
    </r>
    <r>
      <rPr>
        <b/>
        <sz val="11"/>
        <rFont val="Times New Roman"/>
        <family val="1"/>
      </rPr>
      <t xml:space="preserve"> L</t>
    </r>
    <r>
      <rPr>
        <b/>
        <sz val="11"/>
        <rFont val="AcadNusx"/>
      </rPr>
      <t xml:space="preserve">=5.0მ </t>
    </r>
  </si>
  <si>
    <t xml:space="preserve">B-25 კლასის მონოლითური რკინაბეტონით კედლის მოწყობა </t>
  </si>
  <si>
    <t>მონგრეული ბეტონის და სამშენებლო ნარჩენების ტრანსპორტირება ნაყარში</t>
  </si>
  <si>
    <t>გამოტანილი გრუნტის ჩატვირთვა ავტოთვითმცლელებში 0,5მ3 ექსკავატორით</t>
  </si>
  <si>
    <t xml:space="preserve">ნაყარში მუშაობა </t>
  </si>
  <si>
    <r>
      <t xml:space="preserve">სულ </t>
    </r>
    <r>
      <rPr>
        <b/>
        <sz val="11"/>
        <rFont val="AcadNusx"/>
      </rPr>
      <t>#4</t>
    </r>
  </si>
  <si>
    <t>მიწისქვეშა დროებითი კომუნიკაციები_x000D_
(მოცულობები ზუსტდება სამშენებლო ორგანიზაციის მიერ წარმოდგენილი სამუშაოთა წარმოების პროექტის შესაბამისად)</t>
  </si>
  <si>
    <t>დროებითი ელექტრომომარაგება_x000D_
(მოცულობები ზუსტდება სამშენებლო ორგანიზაციის მიერ წარმოდგენილი სამუშაოთა წარმოების პროექტის შესაბამისად)</t>
  </si>
  <si>
    <t>#5</t>
  </si>
  <si>
    <r>
      <t>მ</t>
    </r>
    <r>
      <rPr>
        <vertAlign val="superscript"/>
        <sz val="12"/>
        <rFont val="Sylfaen"/>
        <family val="1"/>
      </rPr>
      <t>3</t>
    </r>
  </si>
  <si>
    <t>გაფართოებადი "რეზინის" პროფილის შეძენა მონტაჟი კვეთით 10X20, მუშა ნაკერების ჰიდროიზოლაციის მოსაწყობად</t>
  </si>
  <si>
    <r>
      <t xml:space="preserve">სულ </t>
    </r>
    <r>
      <rPr>
        <b/>
        <sz val="11"/>
        <rFont val="AcadNusx"/>
      </rPr>
      <t>#5</t>
    </r>
  </si>
  <si>
    <t>#6</t>
  </si>
  <si>
    <r>
      <t xml:space="preserve">სულ </t>
    </r>
    <r>
      <rPr>
        <b/>
        <sz val="11"/>
        <rFont val="AcadNusx"/>
      </rPr>
      <t>#6</t>
    </r>
  </si>
  <si>
    <t>3 ტონამდე ტვირთამწეობის საგვირაბო მინი ავტოთვითმცლელით მომსახურება</t>
  </si>
  <si>
    <t>10ტ ტვირთამწეობის ავტოამწის მომსახურება</t>
  </si>
  <si>
    <t>#7</t>
  </si>
  <si>
    <r>
      <t xml:space="preserve">სულ </t>
    </r>
    <r>
      <rPr>
        <b/>
        <sz val="11"/>
        <rFont val="AcadNusx"/>
      </rPr>
      <t>#7</t>
    </r>
  </si>
  <si>
    <t>გვირაბის განიავება 14 კვატ-მდე სიმძლავრის ვენტილატორით</t>
  </si>
  <si>
    <t>გვირაბის განიავება 25 კვატ-მდე სიმძლავრის ვენტილატორით</t>
  </si>
  <si>
    <t>გვირაბის ელექტრო განათება 20 მ2-ზე ნაკლები კვეთით</t>
  </si>
  <si>
    <t>მომსახურე პროცესები_x000D_
(მოცულობები ზუსტდება სამშენებლო ორგანიზაციის მიერ წარმოდგენილი სამუშაოთა წარმოების პროექტის შესაბამისად)</t>
  </si>
  <si>
    <t>ბზარების ჰერმეტიზაცია_x000D_
პკ 9+33.4-პკ 9+80.4</t>
  </si>
  <si>
    <t xml:space="preserve">გვირაბის მუდმივი სამაგრის აღდგენა პკ9+33.4.40-პკ9+38.40 მონაკვეთზე L=5.0მ </t>
  </si>
  <si>
    <r>
      <t xml:space="preserve">არმატურა </t>
    </r>
    <r>
      <rPr>
        <sz val="11"/>
        <rFont val="Times New Roman"/>
        <family val="1"/>
      </rPr>
      <t>∅14 A-III</t>
    </r>
    <r>
      <rPr>
        <sz val="11"/>
        <rFont val="Cambria"/>
        <family val="1"/>
      </rPr>
      <t xml:space="preserve"> შეძენა მონტაჟი</t>
    </r>
  </si>
  <si>
    <t>ნაყარში მუშაობა</t>
  </si>
  <si>
    <t xml:space="preserve">გამოტანილი მონგრეული ბეტონის  ჩატვირთვა ავტოთვითმცლელებში 0,5მ3 ექსკავატორით </t>
  </si>
  <si>
    <t>Ф20 A-III  ანკერების და ლითონის ფურცელის 10X130 შეძენა მოწყობა გვირაბის თაღში სიგრძით 1მეტრი. VI-ჯგ. გრუნტში</t>
  </si>
  <si>
    <t>Ф20 A-III  ანკერების და ლითონის ფურცელის 10X130 შეძენა მოწყობა გვირაბის კედელში სიგრძით 1მეტრი. VI-ჯგ. გრუნტში</t>
  </si>
  <si>
    <t>ინვენტარული დროებითი ღობის მოწყობა სავენტილაციო ღიობის პერიმეტრზე. ღობის პერიმეტრი-90 მეტრი, სიმაღლე-2.5 მეტრი.</t>
  </si>
  <si>
    <t>გრუნტების ცემენტაცია საცემენტაციო შპურის (ჭაბურღილის) 1მ-ის სიგრძეზე 400კგ-მდე ცემენტის შთანთქმისას</t>
  </si>
  <si>
    <r>
      <t xml:space="preserve">არმატურის Ф14 </t>
    </r>
    <r>
      <rPr>
        <sz val="12"/>
        <rFont val="Times New Roman"/>
        <family val="1"/>
      </rPr>
      <t>A</t>
    </r>
    <r>
      <rPr>
        <sz val="12"/>
        <rFont val="AcadNusx"/>
      </rPr>
      <t>-III შეძენა მონტაჟი</t>
    </r>
  </si>
  <si>
    <t>ფოლადის მილის d=133/3,5მმ შეძენა მონტაჟი შეკუმშილი ჰაერის მილგაყვანილობის მოსაწყობად</t>
  </si>
  <si>
    <t xml:space="preserve">პოლიეთილენის  მილის d=50 მმ შეძენა მონტაჯი წყალმომარაგებისთვის </t>
  </si>
  <si>
    <t>თუნუქის ჰაერსატარის d=600 მმ (L=670მ) შეძენა მონტაჟი გვირაბში სავენტილაციო მილის მოსაწყობად</t>
  </si>
  <si>
    <t>d=133/3,5მმ  მილის დემონტაჟი</t>
  </si>
  <si>
    <t>პ.ე. მილის d=50 მმ დემონტაჟი</t>
  </si>
  <si>
    <t>ჰაერსატარის d=600 მმ (L=670მ)  დემონტაჟი</t>
  </si>
  <si>
    <t>თუნუქის ჰაერსატარის d=500 მმ (L=2მ) შეძენა მონტაჟი გვირაბში სავენტილაციო მილის მოსაწყობად</t>
  </si>
  <si>
    <t>ჰაერსატარის d=500 მმ (L=2მ)  დემონტაჟი</t>
  </si>
  <si>
    <t>უსაფრთხოების ბილიკის დემონტაჟი</t>
  </si>
  <si>
    <t>ადგილობრივი  წყალმოსაცილებელი ტუმბო  წარმადობით  25 მ3/სთ-ში</t>
  </si>
  <si>
    <t>ზოლოვანი ფოლადის კვეთით  4X40 დემონტაჟი</t>
  </si>
  <si>
    <t>ზოლოვანი ფოლადის კვეთით -4X40 შეძენა მონტაჟი ჰორიზონტალური დამიწების მოსაწყობად</t>
  </si>
  <si>
    <t xml:space="preserve">АВВГ 3*185+1*120 ალუმინის კაბელის შეძენა მონტაჟი </t>
  </si>
  <si>
    <t>АВВГ 3*185+1*120 ალუმინის კაბელის დემონტაჟი</t>
  </si>
  <si>
    <t xml:space="preserve">АВВГ 3*150+1*95 ალუმინის კაბელის შეძენა მონტაჟი </t>
  </si>
  <si>
    <t>АВВГ 3*150+1*95 ალუმინის კაბელის დემონტაჟი</t>
  </si>
  <si>
    <t xml:space="preserve">АВВГ 3*10+1*6 ალუმინის კაბელის შეძენა მონტაჟი </t>
  </si>
  <si>
    <t>АВВГ 3*10+1*6 ალუმინის კაბელის დემონტაჯი</t>
  </si>
  <si>
    <t>გაუთვალისწინებელი ხარჯები 3%</t>
  </si>
  <si>
    <t>ჯამი</t>
  </si>
  <si>
    <t>დღგ 18%</t>
  </si>
  <si>
    <t>სულ ხარჯთაღრიცხვით</t>
  </si>
  <si>
    <t>შენიშვა:</t>
  </si>
  <si>
    <t>1)</t>
  </si>
  <si>
    <t>ზედნადები ხარჯები და გეგმიური მოგება გათვალისწინებული უნდა იქნას შემოთავაზებულ ერთეულის ღირებულებაში.</t>
  </si>
  <si>
    <t>2)</t>
  </si>
  <si>
    <t>დაგროვებადი პენსიის გადასახადი (2% ხელფასის ფონდიდან) პრეტენდენტის მიერ უნდა იყოს გათვალისწინებული ხარჯთაღრიცხვის ღირებულებაში.</t>
  </si>
  <si>
    <t>(ხელმოწერა)</t>
  </si>
  <si>
    <t>ბ/ა (ბეჭდის არსებობის შემთხვევაში)</t>
  </si>
  <si>
    <t>დანართიN#1</t>
  </si>
  <si>
    <t>სატენდერო წინადადების ფასი, ფასების ცხრილი (ხარჯთაღრიცხვა)</t>
  </si>
  <si>
    <t>"_________________"</t>
  </si>
  <si>
    <t>(პრეტენდენტის დასახელება)</t>
  </si>
  <si>
    <t>(შევსების თარიღი)</t>
  </si>
  <si>
    <t>სატენდერო წინადადების ფასი ----------------------</t>
  </si>
  <si>
    <t>(_______________________) ლარი</t>
  </si>
  <si>
    <t xml:space="preserve">                 (თანხა ციფრებით)</t>
  </si>
  <si>
    <t>(თანხა სიტყვიერად)</t>
  </si>
  <si>
    <r>
      <t xml:space="preserve">ობიექტის დასახელება: </t>
    </r>
    <r>
      <rPr>
        <b/>
        <sz val="14"/>
        <color indexed="8"/>
        <rFont val="Sylfaen"/>
        <family val="1"/>
      </rPr>
      <t>,,</t>
    </r>
    <r>
      <rPr>
        <b/>
        <sz val="12"/>
        <color indexed="8"/>
        <rFont val="Sylfaen"/>
        <family val="1"/>
      </rPr>
      <t xml:space="preserve">ქალაქ ახმეტის ტერიტორიაზე, მდინარე ორველიზე არსბული ზემო ალაზნის სარწყავი სისტემის </t>
    </r>
    <r>
      <rPr>
        <b/>
        <sz val="12"/>
        <color indexed="8"/>
        <rFont val="AcadNusx"/>
      </rPr>
      <t>#</t>
    </r>
    <r>
      <rPr>
        <b/>
        <sz val="12"/>
        <color indexed="8"/>
        <rFont val="Sylfaen"/>
        <family val="1"/>
      </rPr>
      <t>5 გვირაბის დაახოებით 35-50 მეტრი სიგრძის ავარიული მონაკვეთის რეაბილიტაცია</t>
    </r>
  </si>
  <si>
    <r>
      <t xml:space="preserve">სულ ჯამი </t>
    </r>
    <r>
      <rPr>
        <b/>
        <sz val="11"/>
        <rFont val="AcadNusx"/>
      </rPr>
      <t>#1</t>
    </r>
    <r>
      <rPr>
        <b/>
        <sz val="11"/>
        <rFont val="Sylfaen"/>
        <family val="1"/>
      </rPr>
      <t xml:space="preserve"> </t>
    </r>
    <r>
      <rPr>
        <b/>
        <sz val="11"/>
        <rFont val="Calibri"/>
        <family val="2"/>
      </rPr>
      <t xml:space="preserve">÷ </t>
    </r>
    <r>
      <rPr>
        <b/>
        <sz val="11"/>
        <rFont val="AcadNusx"/>
      </rPr>
      <t>#7</t>
    </r>
  </si>
  <si>
    <t>არმატურის ბადე შეძენა მონტაჟი</t>
  </si>
  <si>
    <t>ჰიდროიზოლაციის მოწყობა (გადახურვის ფილებზე) 2 ფენა "ჰიდრომინაიზოლის" (ან ანალოგიური) გაკვრით.
ჰიდროიზოლაციის დამცავი ფენის მოწყობა ფოლადის ბადით Ø3X50X50 არმირებული ცემენტ-ქვიშის დუღაბით სისქით 5სმ</t>
  </si>
  <si>
    <t>"____"_________" 2022 წ</t>
  </si>
  <si>
    <t>მცირე გაბარიტიანი მინი ავტომტვირთავით მომსახურება  (BOBCAT-ის ტიპის)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</si>
</sst>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name val="AcadNusx"/>
    </font>
    <font>
      <sz val="12"/>
      <name val="AcadNusx"/>
    </font>
    <font>
      <sz val="10"/>
      <name val="AcadNusx"/>
    </font>
    <font>
      <b/>
      <sz val="12"/>
      <name val="AcadNusx"/>
    </font>
    <font>
      <sz val="8"/>
      <name val="AcadNusx"/>
    </font>
    <font>
      <sz val="11"/>
      <name val="AcadNusx"/>
    </font>
    <font>
      <sz val="11"/>
      <name val="Sylfaen"/>
      <family val="1"/>
    </font>
    <font>
      <b/>
      <sz val="11"/>
      <name val="Sylfaen"/>
      <family val="1"/>
    </font>
    <font>
      <sz val="11"/>
      <name val="Cambria"/>
      <family val="1"/>
    </font>
    <font>
      <sz val="12"/>
      <color rgb="FFFF0000"/>
      <name val="AcadNusx"/>
    </font>
    <font>
      <sz val="12"/>
      <name val="Sylfaen"/>
      <family val="1"/>
    </font>
    <font>
      <vertAlign val="superscript"/>
      <sz val="12"/>
      <name val="Sylfae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Sylfaen"/>
      <family val="1"/>
    </font>
    <font>
      <sz val="10"/>
      <name val="Arial"/>
      <family val="2"/>
      <charset val="204"/>
    </font>
    <font>
      <b/>
      <sz val="12"/>
      <name val="Sylfaen"/>
      <family val="1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0"/>
      <name val="AcadNusx"/>
    </font>
    <font>
      <sz val="10"/>
      <color theme="1"/>
      <name val="AcadNusx"/>
    </font>
    <font>
      <b/>
      <sz val="14"/>
      <color indexed="8"/>
      <name val="Sylfaen"/>
      <family val="1"/>
    </font>
    <font>
      <b/>
      <sz val="12"/>
      <color indexed="8"/>
      <name val="Sylfaen"/>
      <family val="1"/>
    </font>
    <font>
      <i/>
      <sz val="8"/>
      <name val="Arial"/>
      <family val="2"/>
    </font>
    <font>
      <vertAlign val="superscript"/>
      <sz val="8"/>
      <name val="AcadMtavr"/>
    </font>
    <font>
      <b/>
      <sz val="8"/>
      <name val="AcadNusx"/>
    </font>
    <font>
      <i/>
      <sz val="9"/>
      <name val="AcadNusx"/>
    </font>
    <font>
      <b/>
      <sz val="12"/>
      <color indexed="8"/>
      <name val="AcadNusx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01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2" fontId="3" fillId="0" borderId="1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/>
    <xf numFmtId="0" fontId="11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1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1" fontId="17" fillId="4" borderId="1" xfId="1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left" vertical="center" wrapText="1"/>
    </xf>
    <xf numFmtId="2" fontId="19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1" fillId="2" borderId="0" xfId="0" applyFont="1" applyFill="1"/>
    <xf numFmtId="0" fontId="20" fillId="5" borderId="0" xfId="0" applyFont="1" applyFill="1" applyBorder="1" applyAlignment="1" applyProtection="1">
      <alignment vertical="center"/>
    </xf>
    <xf numFmtId="0" fontId="11" fillId="2" borderId="0" xfId="0" applyFont="1" applyFill="1" applyBorder="1"/>
    <xf numFmtId="0" fontId="21" fillId="5" borderId="0" xfId="0" applyFont="1" applyFill="1" applyAlignment="1" applyProtection="1">
      <alignment horizontal="right" vertical="top"/>
    </xf>
    <xf numFmtId="0" fontId="23" fillId="5" borderId="0" xfId="0" applyFont="1" applyFill="1" applyAlignment="1" applyProtection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4" fillId="5" borderId="0" xfId="0" applyFont="1" applyFill="1" applyAlignment="1">
      <alignment vertical="center" wrapText="1"/>
    </xf>
    <xf numFmtId="0" fontId="24" fillId="5" borderId="0" xfId="0" applyFont="1" applyFill="1" applyAlignment="1">
      <alignment horizontal="center" vertical="top"/>
    </xf>
    <xf numFmtId="0" fontId="24" fillId="5" borderId="0" xfId="0" applyFont="1" applyFill="1" applyAlignment="1"/>
    <xf numFmtId="0" fontId="28" fillId="5" borderId="0" xfId="0" applyFont="1" applyFill="1" applyAlignment="1">
      <alignment vertical="top"/>
    </xf>
    <xf numFmtId="0" fontId="28" fillId="5" borderId="0" xfId="0" applyFont="1" applyFill="1"/>
    <xf numFmtId="0" fontId="29" fillId="5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3" fillId="5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 vertical="top"/>
    </xf>
    <xf numFmtId="0" fontId="3" fillId="2" borderId="0" xfId="0" applyFont="1" applyFill="1" applyBorder="1"/>
    <xf numFmtId="2" fontId="11" fillId="0" borderId="1" xfId="0" applyNumberFormat="1" applyFont="1" applyBorder="1" applyAlignment="1">
      <alignment horizontal="center" vertical="center" wrapText="1"/>
    </xf>
    <xf numFmtId="0" fontId="22" fillId="5" borderId="2" xfId="0" applyFont="1" applyFill="1" applyBorder="1" applyAlignment="1" applyProtection="1">
      <alignment horizontal="left" vertical="center" wrapText="1"/>
    </xf>
    <xf numFmtId="0" fontId="23" fillId="5" borderId="0" xfId="0" applyFont="1" applyFill="1" applyAlignment="1" applyProtection="1">
      <alignment horizontal="center" vertical="center"/>
    </xf>
    <xf numFmtId="0" fontId="24" fillId="5" borderId="0" xfId="0" applyFont="1" applyFill="1" applyAlignment="1">
      <alignment horizontal="right" vertical="center" wrapText="1"/>
    </xf>
    <xf numFmtId="0" fontId="24" fillId="2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horizontal="left"/>
    </xf>
    <xf numFmtId="0" fontId="28" fillId="5" borderId="0" xfId="0" applyFont="1" applyFill="1" applyAlignment="1">
      <alignment horizontal="center" vertical="top"/>
    </xf>
    <xf numFmtId="0" fontId="24" fillId="5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center"/>
    </xf>
    <xf numFmtId="2" fontId="31" fillId="5" borderId="0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6"/>
  <sheetViews>
    <sheetView tabSelected="1" view="pageBreakPreview" zoomScaleNormal="100" zoomScaleSheetLayoutView="100" workbookViewId="0">
      <selection activeCell="E56" sqref="E56"/>
    </sheetView>
  </sheetViews>
  <sheetFormatPr defaultRowHeight="15" x14ac:dyDescent="0.25"/>
  <cols>
    <col min="1" max="1" width="5.140625" customWidth="1"/>
    <col min="2" max="2" width="9.7109375" customWidth="1"/>
    <col min="3" max="3" width="47.7109375" customWidth="1"/>
    <col min="4" max="4" width="9.28515625" customWidth="1"/>
    <col min="5" max="5" width="12.42578125" customWidth="1"/>
    <col min="6" max="6" width="12.85546875" customWidth="1"/>
    <col min="7" max="7" width="13.28515625" customWidth="1"/>
    <col min="8" max="8" width="13.5703125" customWidth="1"/>
    <col min="9" max="9" width="12.7109375" customWidth="1"/>
    <col min="10" max="10" width="10.140625" customWidth="1"/>
    <col min="11" max="11" width="10.28515625" customWidth="1"/>
  </cols>
  <sheetData>
    <row r="1" spans="1:7" ht="21.75" customHeight="1" x14ac:dyDescent="0.25">
      <c r="A1" s="80"/>
      <c r="B1" s="80"/>
      <c r="C1" s="80"/>
      <c r="D1" s="80"/>
      <c r="E1" s="93" t="s">
        <v>150</v>
      </c>
      <c r="F1" s="93"/>
      <c r="G1" s="93"/>
    </row>
    <row r="2" spans="1:7" ht="29.45" customHeight="1" x14ac:dyDescent="0.25">
      <c r="A2" s="94" t="s">
        <v>151</v>
      </c>
      <c r="B2" s="94"/>
      <c r="C2" s="94"/>
      <c r="D2" s="94"/>
      <c r="E2" s="94"/>
      <c r="F2" s="94"/>
      <c r="G2" s="94"/>
    </row>
    <row r="3" spans="1:7" ht="72.75" customHeight="1" x14ac:dyDescent="0.25">
      <c r="A3" s="95" t="s">
        <v>159</v>
      </c>
      <c r="B3" s="95"/>
      <c r="C3" s="95"/>
      <c r="D3" s="95"/>
      <c r="E3" s="95"/>
      <c r="F3" s="95"/>
      <c r="G3" s="95"/>
    </row>
    <row r="4" spans="1:7" ht="29.45" customHeight="1" x14ac:dyDescent="0.25">
      <c r="A4" s="96" t="s">
        <v>152</v>
      </c>
      <c r="B4" s="96"/>
      <c r="C4" s="96"/>
      <c r="D4" s="81"/>
      <c r="E4" s="82" t="s">
        <v>163</v>
      </c>
      <c r="F4" s="82"/>
      <c r="G4" s="82"/>
    </row>
    <row r="5" spans="1:7" ht="30.75" customHeight="1" x14ac:dyDescent="0.25">
      <c r="A5" s="83" t="s">
        <v>153</v>
      </c>
      <c r="B5" s="84"/>
      <c r="C5" s="85"/>
      <c r="D5" s="86"/>
      <c r="E5" s="97" t="s">
        <v>154</v>
      </c>
      <c r="F5" s="97"/>
      <c r="G5" s="86"/>
    </row>
    <row r="6" spans="1:7" ht="41.25" customHeight="1" x14ac:dyDescent="0.25">
      <c r="A6" s="98" t="s">
        <v>155</v>
      </c>
      <c r="B6" s="98"/>
      <c r="C6" s="98"/>
      <c r="D6" s="99" t="s">
        <v>156</v>
      </c>
      <c r="E6" s="99"/>
      <c r="F6" s="99"/>
      <c r="G6" s="99"/>
    </row>
    <row r="7" spans="1:7" ht="47.25" customHeight="1" x14ac:dyDescent="0.25">
      <c r="A7" s="87"/>
      <c r="B7" s="87"/>
      <c r="C7" s="88" t="s">
        <v>157</v>
      </c>
      <c r="D7" s="100" t="s">
        <v>158</v>
      </c>
      <c r="E7" s="100"/>
      <c r="F7" s="100"/>
      <c r="G7" s="89"/>
    </row>
    <row r="8" spans="1:7" ht="81" customHeight="1" x14ac:dyDescent="0.25">
      <c r="A8" s="21" t="s">
        <v>0</v>
      </c>
      <c r="B8" s="22" t="s">
        <v>46</v>
      </c>
      <c r="C8" s="21" t="s">
        <v>1</v>
      </c>
      <c r="D8" s="22" t="s">
        <v>47</v>
      </c>
      <c r="E8" s="22" t="s">
        <v>48</v>
      </c>
      <c r="F8" s="23" t="s">
        <v>49</v>
      </c>
      <c r="G8" s="22" t="s">
        <v>50</v>
      </c>
    </row>
    <row r="9" spans="1:7" ht="18.75" customHeight="1" x14ac:dyDescent="0.25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</row>
    <row r="10" spans="1:7" ht="36" customHeight="1" x14ac:dyDescent="0.25">
      <c r="A10" s="53" t="s">
        <v>56</v>
      </c>
      <c r="B10" s="54"/>
      <c r="C10" s="35" t="s">
        <v>52</v>
      </c>
      <c r="D10" s="54"/>
      <c r="E10" s="54"/>
      <c r="F10" s="54"/>
      <c r="G10" s="55"/>
    </row>
    <row r="11" spans="1:7" s="60" customFormat="1" ht="37.5" customHeight="1" x14ac:dyDescent="0.25">
      <c r="A11" s="30">
        <v>1</v>
      </c>
      <c r="B11" s="40"/>
      <c r="C11" s="19" t="s">
        <v>45</v>
      </c>
      <c r="D11" s="46" t="s">
        <v>98</v>
      </c>
      <c r="E11" s="90">
        <v>500</v>
      </c>
      <c r="F11" s="90"/>
      <c r="G11" s="90">
        <f>E11*F11</f>
        <v>0</v>
      </c>
    </row>
    <row r="12" spans="1:7" ht="50.25" customHeight="1" x14ac:dyDescent="0.25">
      <c r="A12" s="56">
        <f>A11+1</f>
        <v>2</v>
      </c>
      <c r="B12" s="57"/>
      <c r="C12" s="58" t="s">
        <v>3</v>
      </c>
      <c r="D12" s="59" t="s">
        <v>4</v>
      </c>
      <c r="E12" s="90">
        <v>5</v>
      </c>
      <c r="F12" s="90"/>
      <c r="G12" s="90">
        <f t="shared" ref="G12:G26" si="0">E12*F12</f>
        <v>0</v>
      </c>
    </row>
    <row r="13" spans="1:7" ht="48" customHeight="1" x14ac:dyDescent="0.25">
      <c r="A13" s="30">
        <f t="shared" ref="A13:A26" si="1">A12+1</f>
        <v>3</v>
      </c>
      <c r="B13" s="5"/>
      <c r="C13" s="19" t="s">
        <v>118</v>
      </c>
      <c r="D13" s="46" t="s">
        <v>67</v>
      </c>
      <c r="E13" s="90">
        <v>225</v>
      </c>
      <c r="F13" s="90"/>
      <c r="G13" s="90">
        <f t="shared" si="0"/>
        <v>0</v>
      </c>
    </row>
    <row r="14" spans="1:7" ht="41.25" customHeight="1" x14ac:dyDescent="0.25">
      <c r="A14" s="30">
        <f t="shared" si="1"/>
        <v>4</v>
      </c>
      <c r="B14" s="5"/>
      <c r="C14" s="19" t="s">
        <v>6</v>
      </c>
      <c r="D14" s="46" t="s">
        <v>4</v>
      </c>
      <c r="E14" s="90">
        <v>5</v>
      </c>
      <c r="F14" s="90"/>
      <c r="G14" s="90">
        <f t="shared" si="0"/>
        <v>0</v>
      </c>
    </row>
    <row r="15" spans="1:7" ht="67.5" customHeight="1" x14ac:dyDescent="0.25">
      <c r="A15" s="30">
        <f t="shared" si="1"/>
        <v>5</v>
      </c>
      <c r="B15" s="5"/>
      <c r="C15" s="19" t="s">
        <v>51</v>
      </c>
      <c r="D15" s="46" t="s">
        <v>67</v>
      </c>
      <c r="E15" s="90">
        <v>50</v>
      </c>
      <c r="F15" s="90"/>
      <c r="G15" s="90">
        <f t="shared" si="0"/>
        <v>0</v>
      </c>
    </row>
    <row r="16" spans="1:7" ht="100.5" customHeight="1" x14ac:dyDescent="0.25">
      <c r="A16" s="30">
        <f t="shared" si="1"/>
        <v>6</v>
      </c>
      <c r="B16" s="5"/>
      <c r="C16" s="19" t="s">
        <v>162</v>
      </c>
      <c r="D16" s="46" t="s">
        <v>67</v>
      </c>
      <c r="E16" s="90">
        <v>50</v>
      </c>
      <c r="F16" s="90"/>
      <c r="G16" s="90">
        <f t="shared" si="0"/>
        <v>0</v>
      </c>
    </row>
    <row r="17" spans="1:7" ht="18" x14ac:dyDescent="0.25">
      <c r="A17" s="30">
        <f t="shared" si="1"/>
        <v>7</v>
      </c>
      <c r="B17" s="5"/>
      <c r="C17" s="19" t="s">
        <v>161</v>
      </c>
      <c r="D17" s="46" t="s">
        <v>14</v>
      </c>
      <c r="E17" s="90">
        <v>0.08</v>
      </c>
      <c r="F17" s="90"/>
      <c r="G17" s="90">
        <f t="shared" si="0"/>
        <v>0</v>
      </c>
    </row>
    <row r="18" spans="1:7" ht="48" customHeight="1" x14ac:dyDescent="0.25">
      <c r="A18" s="30">
        <f t="shared" si="1"/>
        <v>8</v>
      </c>
      <c r="B18" s="5"/>
      <c r="C18" s="19" t="s">
        <v>8</v>
      </c>
      <c r="D18" s="46" t="s">
        <v>98</v>
      </c>
      <c r="E18" s="90">
        <v>300</v>
      </c>
      <c r="F18" s="90"/>
      <c r="G18" s="90">
        <f t="shared" si="0"/>
        <v>0</v>
      </c>
    </row>
    <row r="19" spans="1:7" ht="25.5" customHeight="1" x14ac:dyDescent="0.25">
      <c r="A19" s="30">
        <f t="shared" si="1"/>
        <v>9</v>
      </c>
      <c r="B19" s="5"/>
      <c r="C19" s="19" t="s">
        <v>9</v>
      </c>
      <c r="D19" s="46" t="s">
        <v>67</v>
      </c>
      <c r="E19" s="7">
        <v>225</v>
      </c>
      <c r="F19" s="7"/>
      <c r="G19" s="7">
        <f t="shared" si="0"/>
        <v>0</v>
      </c>
    </row>
    <row r="20" spans="1:7" ht="38.25" customHeight="1" x14ac:dyDescent="0.25">
      <c r="A20" s="30">
        <f t="shared" si="1"/>
        <v>10</v>
      </c>
      <c r="B20" s="5"/>
      <c r="C20" s="19" t="s">
        <v>10</v>
      </c>
      <c r="D20" s="46" t="s">
        <v>67</v>
      </c>
      <c r="E20" s="7">
        <v>10.199999999999999</v>
      </c>
      <c r="F20" s="7"/>
      <c r="G20" s="7">
        <f t="shared" si="0"/>
        <v>0</v>
      </c>
    </row>
    <row r="21" spans="1:7" ht="39" customHeight="1" x14ac:dyDescent="0.25">
      <c r="A21" s="30">
        <f t="shared" si="1"/>
        <v>11</v>
      </c>
      <c r="B21" s="5"/>
      <c r="C21" s="19" t="s">
        <v>11</v>
      </c>
      <c r="D21" s="46" t="s">
        <v>67</v>
      </c>
      <c r="E21" s="7">
        <v>2</v>
      </c>
      <c r="F21" s="7"/>
      <c r="G21" s="7">
        <f t="shared" si="0"/>
        <v>0</v>
      </c>
    </row>
    <row r="22" spans="1:7" ht="26.25" customHeight="1" x14ac:dyDescent="0.25">
      <c r="A22" s="30">
        <f t="shared" si="1"/>
        <v>12</v>
      </c>
      <c r="B22" s="5"/>
      <c r="C22" s="19" t="s">
        <v>12</v>
      </c>
      <c r="D22" s="46" t="s">
        <v>67</v>
      </c>
      <c r="E22" s="7">
        <v>10.199999999999999</v>
      </c>
      <c r="F22" s="7"/>
      <c r="G22" s="7">
        <f t="shared" si="0"/>
        <v>0</v>
      </c>
    </row>
    <row r="23" spans="1:7" ht="25.5" customHeight="1" x14ac:dyDescent="0.25">
      <c r="A23" s="30">
        <f t="shared" si="1"/>
        <v>13</v>
      </c>
      <c r="B23" s="5"/>
      <c r="C23" s="19" t="s">
        <v>13</v>
      </c>
      <c r="D23" s="46" t="s">
        <v>67</v>
      </c>
      <c r="E23" s="7">
        <v>2</v>
      </c>
      <c r="F23" s="7"/>
      <c r="G23" s="7">
        <f t="shared" si="0"/>
        <v>0</v>
      </c>
    </row>
    <row r="24" spans="1:7" ht="52.5" customHeight="1" x14ac:dyDescent="0.25">
      <c r="A24" s="30">
        <f t="shared" si="1"/>
        <v>14</v>
      </c>
      <c r="B24" s="5"/>
      <c r="C24" s="19" t="s">
        <v>53</v>
      </c>
      <c r="D24" s="46" t="s">
        <v>98</v>
      </c>
      <c r="E24" s="7">
        <v>650</v>
      </c>
      <c r="F24" s="7"/>
      <c r="G24" s="7">
        <f t="shared" si="0"/>
        <v>0</v>
      </c>
    </row>
    <row r="25" spans="1:7" ht="63.75" customHeight="1" x14ac:dyDescent="0.25">
      <c r="A25" s="30">
        <f t="shared" si="1"/>
        <v>15</v>
      </c>
      <c r="B25" s="5"/>
      <c r="C25" s="19" t="s">
        <v>55</v>
      </c>
      <c r="D25" s="46" t="s">
        <v>14</v>
      </c>
      <c r="E25" s="7">
        <f>1.4*650</f>
        <v>909.99999999999989</v>
      </c>
      <c r="F25" s="7"/>
      <c r="G25" s="7">
        <f t="shared" si="0"/>
        <v>0</v>
      </c>
    </row>
    <row r="26" spans="1:7" ht="21.75" customHeight="1" x14ac:dyDescent="0.25">
      <c r="A26" s="30">
        <f t="shared" si="1"/>
        <v>16</v>
      </c>
      <c r="B26" s="5"/>
      <c r="C26" s="19" t="s">
        <v>54</v>
      </c>
      <c r="D26" s="46" t="s">
        <v>98</v>
      </c>
      <c r="E26" s="7">
        <v>650</v>
      </c>
      <c r="F26" s="7"/>
      <c r="G26" s="7">
        <f t="shared" si="0"/>
        <v>0</v>
      </c>
    </row>
    <row r="27" spans="1:7" ht="16.5" x14ac:dyDescent="0.25">
      <c r="A27" s="26"/>
      <c r="B27" s="26"/>
      <c r="C27" s="33" t="s">
        <v>57</v>
      </c>
      <c r="D27" s="27"/>
      <c r="E27" s="28"/>
      <c r="F27" s="29"/>
      <c r="G27" s="34">
        <f>SUM(G11:G26)</f>
        <v>0</v>
      </c>
    </row>
    <row r="28" spans="1:7" ht="26.25" customHeight="1" x14ac:dyDescent="0.25">
      <c r="A28" s="32" t="s">
        <v>65</v>
      </c>
      <c r="B28" s="24"/>
      <c r="C28" s="35" t="s">
        <v>58</v>
      </c>
      <c r="D28" s="24"/>
      <c r="E28" s="24"/>
      <c r="F28" s="24"/>
      <c r="G28" s="25"/>
    </row>
    <row r="29" spans="1:7" ht="21.75" customHeight="1" x14ac:dyDescent="0.25">
      <c r="A29" s="61">
        <v>1</v>
      </c>
      <c r="B29" s="5"/>
      <c r="C29" s="19" t="s">
        <v>59</v>
      </c>
      <c r="D29" s="43" t="s">
        <v>15</v>
      </c>
      <c r="E29" s="7">
        <v>86</v>
      </c>
      <c r="F29" s="7"/>
      <c r="G29" s="7">
        <f>E29*F29</f>
        <v>0</v>
      </c>
    </row>
    <row r="30" spans="1:7" ht="34.5" customHeight="1" x14ac:dyDescent="0.25">
      <c r="A30" s="62">
        <f>A29+1</f>
        <v>2</v>
      </c>
      <c r="B30" s="5"/>
      <c r="C30" s="19" t="s">
        <v>60</v>
      </c>
      <c r="D30" s="43" t="s">
        <v>15</v>
      </c>
      <c r="E30" s="7">
        <v>341</v>
      </c>
      <c r="F30" s="7"/>
      <c r="G30" s="7">
        <f t="shared" ref="G30:G35" si="2">E30*F30</f>
        <v>0</v>
      </c>
    </row>
    <row r="31" spans="1:7" ht="51" customHeight="1" x14ac:dyDescent="0.25">
      <c r="A31" s="62">
        <f t="shared" ref="A31:A35" si="3">A30+1</f>
        <v>3</v>
      </c>
      <c r="B31" s="5"/>
      <c r="C31" s="19" t="s">
        <v>119</v>
      </c>
      <c r="D31" s="43" t="s">
        <v>15</v>
      </c>
      <c r="E31" s="7">
        <v>341</v>
      </c>
      <c r="F31" s="7"/>
      <c r="G31" s="7">
        <f t="shared" si="2"/>
        <v>0</v>
      </c>
    </row>
    <row r="32" spans="1:7" ht="23.25" customHeight="1" x14ac:dyDescent="0.25">
      <c r="A32" s="62">
        <f t="shared" si="3"/>
        <v>4</v>
      </c>
      <c r="B32" s="5"/>
      <c r="C32" s="19" t="s">
        <v>16</v>
      </c>
      <c r="D32" s="6" t="s">
        <v>14</v>
      </c>
      <c r="E32" s="18">
        <f>E31*0.27</f>
        <v>92.070000000000007</v>
      </c>
      <c r="F32" s="7"/>
      <c r="G32" s="7">
        <f t="shared" si="2"/>
        <v>0</v>
      </c>
    </row>
    <row r="33" spans="1:7" ht="23.25" customHeight="1" x14ac:dyDescent="0.25">
      <c r="A33" s="62">
        <f t="shared" si="3"/>
        <v>5</v>
      </c>
      <c r="B33" s="5"/>
      <c r="C33" s="19" t="s">
        <v>17</v>
      </c>
      <c r="D33" s="6" t="s">
        <v>2</v>
      </c>
      <c r="E33" s="18">
        <f>E31*4.58</f>
        <v>1561.78</v>
      </c>
      <c r="F33" s="7"/>
      <c r="G33" s="7">
        <f t="shared" si="2"/>
        <v>0</v>
      </c>
    </row>
    <row r="34" spans="1:7" ht="23.25" customHeight="1" x14ac:dyDescent="0.25">
      <c r="A34" s="62">
        <f t="shared" si="3"/>
        <v>6</v>
      </c>
      <c r="B34" s="5"/>
      <c r="C34" s="19" t="s">
        <v>18</v>
      </c>
      <c r="D34" s="6" t="s">
        <v>19</v>
      </c>
      <c r="E34" s="18">
        <f>E31*8.1</f>
        <v>2762.1</v>
      </c>
      <c r="F34" s="7"/>
      <c r="G34" s="7">
        <f t="shared" si="2"/>
        <v>0</v>
      </c>
    </row>
    <row r="35" spans="1:7" ht="50.25" customHeight="1" x14ac:dyDescent="0.25">
      <c r="A35" s="62">
        <f t="shared" si="3"/>
        <v>7</v>
      </c>
      <c r="B35" s="5"/>
      <c r="C35" s="19" t="s">
        <v>20</v>
      </c>
      <c r="D35" s="6" t="s">
        <v>2</v>
      </c>
      <c r="E35" s="7">
        <v>0.1</v>
      </c>
      <c r="F35" s="7"/>
      <c r="G35" s="7">
        <f t="shared" si="2"/>
        <v>0</v>
      </c>
    </row>
    <row r="36" spans="1:7" ht="16.5" x14ac:dyDescent="0.25">
      <c r="A36" s="26"/>
      <c r="B36" s="26"/>
      <c r="C36" s="33" t="s">
        <v>61</v>
      </c>
      <c r="D36" s="37"/>
      <c r="E36" s="38"/>
      <c r="F36" s="29"/>
      <c r="G36" s="34">
        <f>SUM(G29:G35)</f>
        <v>0</v>
      </c>
    </row>
    <row r="37" spans="1:7" ht="45" x14ac:dyDescent="0.25">
      <c r="A37" s="32" t="s">
        <v>66</v>
      </c>
      <c r="B37" s="24"/>
      <c r="C37" s="35" t="s">
        <v>62</v>
      </c>
      <c r="D37" s="24"/>
      <c r="E37" s="24"/>
      <c r="F37" s="24"/>
      <c r="G37" s="39"/>
    </row>
    <row r="38" spans="1:7" ht="19.5" customHeight="1" x14ac:dyDescent="0.25">
      <c r="A38" s="1"/>
      <c r="B38" s="1"/>
      <c r="C38" s="20" t="s">
        <v>63</v>
      </c>
      <c r="D38" s="1"/>
      <c r="E38" s="1"/>
      <c r="F38" s="1"/>
      <c r="G38" s="31"/>
    </row>
    <row r="39" spans="1:7" ht="38.25" customHeight="1" x14ac:dyDescent="0.25">
      <c r="A39" s="30">
        <v>1</v>
      </c>
      <c r="B39" s="15"/>
      <c r="C39" s="19" t="s">
        <v>21</v>
      </c>
      <c r="D39" s="43" t="s">
        <v>2</v>
      </c>
      <c r="E39" s="18">
        <v>198.83000000000004</v>
      </c>
      <c r="F39" s="7"/>
      <c r="G39" s="7">
        <f>E39*F39</f>
        <v>0</v>
      </c>
    </row>
    <row r="40" spans="1:7" ht="39" customHeight="1" x14ac:dyDescent="0.25">
      <c r="A40" s="30">
        <f>A39+1</f>
        <v>2</v>
      </c>
      <c r="B40" s="5"/>
      <c r="C40" s="19" t="s">
        <v>64</v>
      </c>
      <c r="D40" s="43" t="s">
        <v>2</v>
      </c>
      <c r="E40" s="7">
        <v>216.76000000000002</v>
      </c>
      <c r="F40" s="7"/>
      <c r="G40" s="7">
        <f t="shared" ref="G40:G65" si="4">E40*F40</f>
        <v>0</v>
      </c>
    </row>
    <row r="41" spans="1:7" ht="37.15" customHeight="1" x14ac:dyDescent="0.25">
      <c r="A41" s="30">
        <f t="shared" ref="A41:A65" si="5">A40+1</f>
        <v>3</v>
      </c>
      <c r="B41" s="5"/>
      <c r="C41" s="19" t="s">
        <v>73</v>
      </c>
      <c r="D41" s="43" t="s">
        <v>14</v>
      </c>
      <c r="E41" s="7">
        <v>3.11</v>
      </c>
      <c r="F41" s="7"/>
      <c r="G41" s="7">
        <f t="shared" si="4"/>
        <v>0</v>
      </c>
    </row>
    <row r="42" spans="1:7" ht="51.75" customHeight="1" x14ac:dyDescent="0.25">
      <c r="A42" s="30">
        <f t="shared" si="5"/>
        <v>4</v>
      </c>
      <c r="B42" s="5"/>
      <c r="C42" s="19" t="s">
        <v>68</v>
      </c>
      <c r="D42" s="43" t="s">
        <v>67</v>
      </c>
      <c r="E42" s="7">
        <v>404.40000000000003</v>
      </c>
      <c r="F42" s="7"/>
      <c r="G42" s="7">
        <f t="shared" si="4"/>
        <v>0</v>
      </c>
    </row>
    <row r="43" spans="1:7" ht="45" x14ac:dyDescent="0.25">
      <c r="A43" s="30">
        <f t="shared" si="5"/>
        <v>5</v>
      </c>
      <c r="B43" s="5"/>
      <c r="C43" s="19" t="s">
        <v>74</v>
      </c>
      <c r="D43" s="43" t="s">
        <v>67</v>
      </c>
      <c r="E43" s="7">
        <v>276.39999999999998</v>
      </c>
      <c r="F43" s="7"/>
      <c r="G43" s="7">
        <f t="shared" si="4"/>
        <v>0</v>
      </c>
    </row>
    <row r="44" spans="1:7" ht="36" customHeight="1" x14ac:dyDescent="0.25">
      <c r="A44" s="30">
        <f t="shared" si="5"/>
        <v>6</v>
      </c>
      <c r="B44" s="5"/>
      <c r="C44" s="19" t="s">
        <v>22</v>
      </c>
      <c r="D44" s="43" t="s">
        <v>67</v>
      </c>
      <c r="E44" s="7">
        <v>147.26900000000001</v>
      </c>
      <c r="F44" s="7"/>
      <c r="G44" s="7">
        <f t="shared" si="4"/>
        <v>0</v>
      </c>
    </row>
    <row r="45" spans="1:7" ht="32.25" customHeight="1" x14ac:dyDescent="0.25">
      <c r="A45" s="30">
        <f t="shared" si="5"/>
        <v>7</v>
      </c>
      <c r="B45" s="5"/>
      <c r="C45" s="19" t="s">
        <v>23</v>
      </c>
      <c r="D45" s="43" t="s">
        <v>67</v>
      </c>
      <c r="E45" s="7">
        <v>148.28000000000003</v>
      </c>
      <c r="F45" s="7"/>
      <c r="G45" s="7">
        <f t="shared" si="4"/>
        <v>0</v>
      </c>
    </row>
    <row r="46" spans="1:7" ht="41.45" customHeight="1" x14ac:dyDescent="0.25">
      <c r="A46" s="30">
        <f t="shared" si="5"/>
        <v>8</v>
      </c>
      <c r="B46" s="5"/>
      <c r="C46" s="19" t="s">
        <v>24</v>
      </c>
      <c r="D46" s="43" t="s">
        <v>67</v>
      </c>
      <c r="E46" s="7">
        <v>256.12</v>
      </c>
      <c r="F46" s="7"/>
      <c r="G46" s="7">
        <f t="shared" si="4"/>
        <v>0</v>
      </c>
    </row>
    <row r="47" spans="1:7" ht="45" x14ac:dyDescent="0.25">
      <c r="A47" s="30">
        <f t="shared" si="5"/>
        <v>9</v>
      </c>
      <c r="B47" s="15"/>
      <c r="C47" s="19" t="s">
        <v>25</v>
      </c>
      <c r="D47" s="43" t="s">
        <v>67</v>
      </c>
      <c r="E47" s="18">
        <v>276.39999999999998</v>
      </c>
      <c r="F47" s="7"/>
      <c r="G47" s="7">
        <f t="shared" si="4"/>
        <v>0</v>
      </c>
    </row>
    <row r="48" spans="1:7" ht="30.75" x14ac:dyDescent="0.25">
      <c r="A48" s="30">
        <f t="shared" si="5"/>
        <v>10</v>
      </c>
      <c r="B48" s="5"/>
      <c r="C48" s="19" t="s">
        <v>71</v>
      </c>
      <c r="D48" s="43" t="s">
        <v>14</v>
      </c>
      <c r="E48" s="7">
        <v>23.11</v>
      </c>
      <c r="F48" s="7"/>
      <c r="G48" s="7">
        <f t="shared" si="4"/>
        <v>0</v>
      </c>
    </row>
    <row r="49" spans="1:7" ht="36.75" customHeight="1" x14ac:dyDescent="0.25">
      <c r="A49" s="30">
        <f t="shared" si="5"/>
        <v>11</v>
      </c>
      <c r="B49" s="5"/>
      <c r="C49" s="19" t="s">
        <v>70</v>
      </c>
      <c r="D49" s="43" t="s">
        <v>19</v>
      </c>
      <c r="E49" s="18">
        <v>342.02800000000002</v>
      </c>
      <c r="F49" s="7"/>
      <c r="G49" s="7">
        <f t="shared" si="4"/>
        <v>0</v>
      </c>
    </row>
    <row r="50" spans="1:7" ht="18" x14ac:dyDescent="0.25">
      <c r="A50" s="30">
        <f t="shared" si="5"/>
        <v>12</v>
      </c>
      <c r="B50" s="5"/>
      <c r="C50" s="19" t="s">
        <v>69</v>
      </c>
      <c r="D50" s="43" t="s">
        <v>14</v>
      </c>
      <c r="E50" s="44">
        <v>5.3077500000000004</v>
      </c>
      <c r="F50" s="7"/>
      <c r="G50" s="7">
        <f t="shared" si="4"/>
        <v>0</v>
      </c>
    </row>
    <row r="51" spans="1:7" ht="30" x14ac:dyDescent="0.25">
      <c r="A51" s="30">
        <f t="shared" si="5"/>
        <v>13</v>
      </c>
      <c r="B51" s="5"/>
      <c r="C51" s="19" t="s">
        <v>26</v>
      </c>
      <c r="D51" s="43" t="s">
        <v>7</v>
      </c>
      <c r="E51" s="7">
        <v>147.26900000000001</v>
      </c>
      <c r="F51" s="7"/>
      <c r="G51" s="7">
        <f t="shared" si="4"/>
        <v>0</v>
      </c>
    </row>
    <row r="52" spans="1:7" ht="33.75" customHeight="1" x14ac:dyDescent="0.25">
      <c r="A52" s="30">
        <f t="shared" si="5"/>
        <v>14</v>
      </c>
      <c r="B52" s="5"/>
      <c r="C52" s="19" t="s">
        <v>27</v>
      </c>
      <c r="D52" s="43" t="s">
        <v>7</v>
      </c>
      <c r="E52" s="7">
        <v>148.28000000000003</v>
      </c>
      <c r="F52" s="7"/>
      <c r="G52" s="7">
        <f t="shared" si="4"/>
        <v>0</v>
      </c>
    </row>
    <row r="53" spans="1:7" ht="34.5" customHeight="1" x14ac:dyDescent="0.25">
      <c r="A53" s="30">
        <f t="shared" si="5"/>
        <v>15</v>
      </c>
      <c r="B53" s="5"/>
      <c r="C53" s="19" t="s">
        <v>28</v>
      </c>
      <c r="D53" s="43" t="s">
        <v>7</v>
      </c>
      <c r="E53" s="7">
        <v>256.12</v>
      </c>
      <c r="F53" s="7"/>
      <c r="G53" s="7">
        <f t="shared" si="4"/>
        <v>0</v>
      </c>
    </row>
    <row r="54" spans="1:7" ht="53.25" customHeight="1" x14ac:dyDescent="0.25">
      <c r="A54" s="30">
        <f t="shared" si="5"/>
        <v>16</v>
      </c>
      <c r="B54" s="5"/>
      <c r="C54" s="19" t="s">
        <v>72</v>
      </c>
      <c r="D54" s="43" t="s">
        <v>2</v>
      </c>
      <c r="E54" s="7">
        <v>310</v>
      </c>
      <c r="F54" s="7"/>
      <c r="G54" s="7">
        <f t="shared" si="4"/>
        <v>0</v>
      </c>
    </row>
    <row r="55" spans="1:7" ht="51.75" customHeight="1" x14ac:dyDescent="0.25">
      <c r="A55" s="30">
        <f t="shared" si="5"/>
        <v>17</v>
      </c>
      <c r="B55" s="5"/>
      <c r="C55" s="19" t="s">
        <v>75</v>
      </c>
      <c r="D55" s="43" t="s">
        <v>2</v>
      </c>
      <c r="E55" s="7">
        <v>110</v>
      </c>
      <c r="F55" s="7"/>
      <c r="G55" s="7">
        <f t="shared" si="4"/>
        <v>0</v>
      </c>
    </row>
    <row r="56" spans="1:7" ht="51.75" customHeight="1" x14ac:dyDescent="0.25">
      <c r="A56" s="30">
        <f t="shared" si="5"/>
        <v>18</v>
      </c>
      <c r="B56" s="5"/>
      <c r="C56" s="19" t="s">
        <v>29</v>
      </c>
      <c r="D56" s="43" t="s">
        <v>14</v>
      </c>
      <c r="E56" s="18">
        <v>1106.2</v>
      </c>
      <c r="F56" s="7"/>
      <c r="G56" s="7">
        <f t="shared" si="4"/>
        <v>0</v>
      </c>
    </row>
    <row r="57" spans="1:7" ht="18" x14ac:dyDescent="0.25">
      <c r="A57" s="30">
        <f t="shared" si="5"/>
        <v>19</v>
      </c>
      <c r="B57" s="5"/>
      <c r="C57" s="19" t="s">
        <v>76</v>
      </c>
      <c r="D57" s="43" t="s">
        <v>2</v>
      </c>
      <c r="E57" s="18">
        <v>310</v>
      </c>
      <c r="F57" s="7"/>
      <c r="G57" s="7">
        <f t="shared" si="4"/>
        <v>0</v>
      </c>
    </row>
    <row r="58" spans="1:7" ht="18" x14ac:dyDescent="0.25">
      <c r="A58" s="30">
        <f t="shared" si="5"/>
        <v>20</v>
      </c>
      <c r="B58" s="5"/>
      <c r="C58" s="19" t="s">
        <v>77</v>
      </c>
      <c r="D58" s="43" t="s">
        <v>2</v>
      </c>
      <c r="E58" s="18">
        <v>110</v>
      </c>
      <c r="F58" s="7"/>
      <c r="G58" s="7">
        <f t="shared" si="4"/>
        <v>0</v>
      </c>
    </row>
    <row r="59" spans="1:7" ht="21" customHeight="1" x14ac:dyDescent="0.25">
      <c r="A59" s="30"/>
      <c r="B59" s="1"/>
      <c r="C59" s="20" t="s">
        <v>78</v>
      </c>
      <c r="D59" s="43"/>
      <c r="E59" s="1"/>
      <c r="F59" s="7"/>
      <c r="G59" s="7"/>
    </row>
    <row r="60" spans="1:7" ht="33.75" customHeight="1" x14ac:dyDescent="0.25">
      <c r="A60" s="30">
        <v>21</v>
      </c>
      <c r="B60" s="5"/>
      <c r="C60" s="19" t="s">
        <v>79</v>
      </c>
      <c r="D60" s="43" t="s">
        <v>2</v>
      </c>
      <c r="E60" s="7">
        <v>175.24</v>
      </c>
      <c r="F60" s="7"/>
      <c r="G60" s="7">
        <f t="shared" si="4"/>
        <v>0</v>
      </c>
    </row>
    <row r="61" spans="1:7" ht="21.75" customHeight="1" x14ac:dyDescent="0.25">
      <c r="A61" s="30">
        <f t="shared" si="5"/>
        <v>22</v>
      </c>
      <c r="B61" s="5"/>
      <c r="C61" s="19" t="s">
        <v>80</v>
      </c>
      <c r="D61" s="43" t="s">
        <v>14</v>
      </c>
      <c r="E61" s="44">
        <v>17.692500000000003</v>
      </c>
      <c r="F61" s="36"/>
      <c r="G61" s="7">
        <f t="shared" si="4"/>
        <v>0</v>
      </c>
    </row>
    <row r="62" spans="1:7" ht="21.75" customHeight="1" x14ac:dyDescent="0.25">
      <c r="A62" s="30">
        <f t="shared" si="5"/>
        <v>23</v>
      </c>
      <c r="B62" s="5"/>
      <c r="C62" s="19" t="s">
        <v>81</v>
      </c>
      <c r="D62" s="43" t="s">
        <v>14</v>
      </c>
      <c r="E62" s="44">
        <v>1.4154000000000002</v>
      </c>
      <c r="F62" s="36"/>
      <c r="G62" s="7">
        <f t="shared" si="4"/>
        <v>0</v>
      </c>
    </row>
    <row r="63" spans="1:7" ht="36" customHeight="1" x14ac:dyDescent="0.25">
      <c r="A63" s="30">
        <f t="shared" si="5"/>
        <v>24</v>
      </c>
      <c r="B63" s="5"/>
      <c r="C63" s="19" t="s">
        <v>82</v>
      </c>
      <c r="D63" s="43" t="s">
        <v>15</v>
      </c>
      <c r="E63" s="7">
        <v>5.6</v>
      </c>
      <c r="F63" s="7"/>
      <c r="G63" s="7">
        <f t="shared" si="4"/>
        <v>0</v>
      </c>
    </row>
    <row r="64" spans="1:7" ht="49.5" customHeight="1" x14ac:dyDescent="0.25">
      <c r="A64" s="30">
        <f t="shared" si="5"/>
        <v>25</v>
      </c>
      <c r="B64" s="5"/>
      <c r="C64" s="19" t="s">
        <v>99</v>
      </c>
      <c r="D64" s="43" t="s">
        <v>15</v>
      </c>
      <c r="E64" s="7">
        <v>143</v>
      </c>
      <c r="F64" s="7"/>
      <c r="G64" s="7">
        <f t="shared" si="4"/>
        <v>0</v>
      </c>
    </row>
    <row r="65" spans="1:7" ht="48.75" customHeight="1" x14ac:dyDescent="0.25">
      <c r="A65" s="30">
        <f t="shared" si="5"/>
        <v>26</v>
      </c>
      <c r="B65" s="5"/>
      <c r="C65" s="19" t="s">
        <v>30</v>
      </c>
      <c r="D65" s="43" t="s">
        <v>7</v>
      </c>
      <c r="E65" s="9">
        <v>135</v>
      </c>
      <c r="F65" s="7"/>
      <c r="G65" s="7">
        <f t="shared" si="4"/>
        <v>0</v>
      </c>
    </row>
    <row r="66" spans="1:7" ht="16.5" x14ac:dyDescent="0.25">
      <c r="A66" s="26"/>
      <c r="B66" s="26"/>
      <c r="C66" s="33" t="s">
        <v>83</v>
      </c>
      <c r="D66" s="27"/>
      <c r="E66" s="41"/>
      <c r="F66" s="42"/>
      <c r="G66" s="34">
        <f>SUM(G39:G65)</f>
        <v>0</v>
      </c>
    </row>
    <row r="67" spans="1:7" ht="39" customHeight="1" x14ac:dyDescent="0.25">
      <c r="A67" s="32" t="s">
        <v>87</v>
      </c>
      <c r="B67" s="24"/>
      <c r="C67" s="35" t="s">
        <v>111</v>
      </c>
      <c r="D67" s="24"/>
      <c r="E67" s="24"/>
      <c r="F67" s="24"/>
      <c r="G67" s="25"/>
    </row>
    <row r="68" spans="1:7" ht="30" x14ac:dyDescent="0.25">
      <c r="A68" s="30">
        <v>1</v>
      </c>
      <c r="B68" s="5"/>
      <c r="C68" s="19" t="s">
        <v>31</v>
      </c>
      <c r="D68" s="43" t="s">
        <v>15</v>
      </c>
      <c r="E68" s="64">
        <v>90</v>
      </c>
      <c r="F68" s="7"/>
      <c r="G68" s="7">
        <f>E68*F68</f>
        <v>0</v>
      </c>
    </row>
    <row r="69" spans="1:7" ht="34.5" customHeight="1" x14ac:dyDescent="0.25">
      <c r="A69" s="30">
        <f>A68+1</f>
        <v>2</v>
      </c>
      <c r="B69" s="5"/>
      <c r="C69" s="19" t="s">
        <v>32</v>
      </c>
      <c r="D69" s="43" t="s">
        <v>15</v>
      </c>
      <c r="E69" s="7">
        <v>90</v>
      </c>
      <c r="F69" s="10"/>
      <c r="G69" s="7">
        <f t="shared" ref="G69:G94" si="6">E69*F69</f>
        <v>0</v>
      </c>
    </row>
    <row r="70" spans="1:7" ht="32.25" customHeight="1" x14ac:dyDescent="0.25">
      <c r="A70" s="30">
        <f t="shared" ref="A70:A94" si="7">A69+1</f>
        <v>3</v>
      </c>
      <c r="B70" s="5"/>
      <c r="C70" s="19" t="s">
        <v>33</v>
      </c>
      <c r="D70" s="43" t="s">
        <v>15</v>
      </c>
      <c r="E70" s="7">
        <v>105</v>
      </c>
      <c r="F70" s="10"/>
      <c r="G70" s="7">
        <f t="shared" si="6"/>
        <v>0</v>
      </c>
    </row>
    <row r="71" spans="1:7" ht="25.5" customHeight="1" x14ac:dyDescent="0.25">
      <c r="A71" s="30">
        <f t="shared" si="7"/>
        <v>4</v>
      </c>
      <c r="B71" s="5"/>
      <c r="C71" s="19" t="s">
        <v>34</v>
      </c>
      <c r="D71" s="43" t="s">
        <v>67</v>
      </c>
      <c r="E71" s="7">
        <v>36</v>
      </c>
      <c r="F71" s="10"/>
      <c r="G71" s="7">
        <f t="shared" si="6"/>
        <v>0</v>
      </c>
    </row>
    <row r="72" spans="1:7" ht="35.25" customHeight="1" x14ac:dyDescent="0.25">
      <c r="A72" s="30"/>
      <c r="B72" s="2"/>
      <c r="C72" s="63" t="s">
        <v>112</v>
      </c>
      <c r="D72" s="43"/>
      <c r="E72" s="4"/>
      <c r="F72" s="3"/>
      <c r="G72" s="7"/>
    </row>
    <row r="73" spans="1:7" ht="47.25" customHeight="1" x14ac:dyDescent="0.25">
      <c r="A73" s="30">
        <v>5</v>
      </c>
      <c r="B73" s="5"/>
      <c r="C73" s="19" t="s">
        <v>35</v>
      </c>
      <c r="D73" s="43" t="s">
        <v>67</v>
      </c>
      <c r="E73" s="9">
        <v>49</v>
      </c>
      <c r="F73" s="6"/>
      <c r="G73" s="7">
        <f t="shared" si="6"/>
        <v>0</v>
      </c>
    </row>
    <row r="74" spans="1:7" ht="37.5" customHeight="1" x14ac:dyDescent="0.25">
      <c r="A74" s="30">
        <f t="shared" si="7"/>
        <v>6</v>
      </c>
      <c r="B74" s="5"/>
      <c r="C74" s="19" t="s">
        <v>85</v>
      </c>
      <c r="D74" s="48" t="s">
        <v>4</v>
      </c>
      <c r="E74" s="64">
        <v>36</v>
      </c>
      <c r="F74" s="6"/>
      <c r="G74" s="7">
        <f t="shared" si="6"/>
        <v>0</v>
      </c>
    </row>
    <row r="75" spans="1:7" ht="33.75" customHeight="1" x14ac:dyDescent="0.25">
      <c r="A75" s="30">
        <f t="shared" si="7"/>
        <v>7</v>
      </c>
      <c r="B75" s="5"/>
      <c r="C75" s="19" t="s">
        <v>84</v>
      </c>
      <c r="D75" s="48" t="s">
        <v>4</v>
      </c>
      <c r="E75" s="64">
        <v>36</v>
      </c>
      <c r="F75" s="6"/>
      <c r="G75" s="7">
        <f t="shared" si="6"/>
        <v>0</v>
      </c>
    </row>
    <row r="76" spans="1:7" ht="49.5" customHeight="1" x14ac:dyDescent="0.25">
      <c r="A76" s="30">
        <f t="shared" si="7"/>
        <v>8</v>
      </c>
      <c r="B76" s="5"/>
      <c r="C76" s="19" t="s">
        <v>86</v>
      </c>
      <c r="D76" s="43" t="s">
        <v>14</v>
      </c>
      <c r="E76" s="45">
        <v>0.27</v>
      </c>
      <c r="F76" s="6"/>
      <c r="G76" s="7">
        <f t="shared" si="6"/>
        <v>0</v>
      </c>
    </row>
    <row r="77" spans="1:7" ht="37.5" customHeight="1" x14ac:dyDescent="0.25">
      <c r="A77" s="30">
        <f t="shared" si="7"/>
        <v>9</v>
      </c>
      <c r="B77" s="15"/>
      <c r="C77" s="19" t="s">
        <v>36</v>
      </c>
      <c r="D77" s="43" t="s">
        <v>67</v>
      </c>
      <c r="E77" s="17">
        <v>18</v>
      </c>
      <c r="F77" s="16"/>
      <c r="G77" s="7">
        <f t="shared" si="6"/>
        <v>0</v>
      </c>
    </row>
    <row r="78" spans="1:7" ht="34.5" customHeight="1" x14ac:dyDescent="0.25">
      <c r="A78" s="30">
        <f t="shared" si="7"/>
        <v>10</v>
      </c>
      <c r="B78" s="5"/>
      <c r="C78" s="19" t="s">
        <v>37</v>
      </c>
      <c r="D78" s="43" t="s">
        <v>67</v>
      </c>
      <c r="E78" s="9">
        <v>31</v>
      </c>
      <c r="F78" s="6"/>
      <c r="G78" s="7">
        <f t="shared" si="6"/>
        <v>0</v>
      </c>
    </row>
    <row r="79" spans="1:7" ht="30.75" x14ac:dyDescent="0.25">
      <c r="A79" s="30"/>
      <c r="B79" s="2"/>
      <c r="C79" s="63" t="s">
        <v>88</v>
      </c>
      <c r="D79" s="3"/>
      <c r="E79" s="4"/>
      <c r="F79" s="3"/>
      <c r="G79" s="7"/>
    </row>
    <row r="80" spans="1:7" ht="34.5" customHeight="1" x14ac:dyDescent="0.25">
      <c r="A80" s="30">
        <v>11</v>
      </c>
      <c r="B80" s="5"/>
      <c r="C80" s="19" t="s">
        <v>38</v>
      </c>
      <c r="D80" s="48" t="s">
        <v>2</v>
      </c>
      <c r="E80" s="11">
        <v>1.4</v>
      </c>
      <c r="F80" s="12"/>
      <c r="G80" s="7">
        <f t="shared" si="6"/>
        <v>0</v>
      </c>
    </row>
    <row r="81" spans="1:7" ht="51.75" customHeight="1" x14ac:dyDescent="0.25">
      <c r="A81" s="30">
        <f t="shared" si="7"/>
        <v>12</v>
      </c>
      <c r="B81" s="5"/>
      <c r="C81" s="19" t="s">
        <v>117</v>
      </c>
      <c r="D81" s="48" t="s">
        <v>4</v>
      </c>
      <c r="E81" s="7">
        <v>10</v>
      </c>
      <c r="F81" s="13"/>
      <c r="G81" s="7">
        <f t="shared" si="6"/>
        <v>0</v>
      </c>
    </row>
    <row r="82" spans="1:7" ht="32.25" customHeight="1" x14ac:dyDescent="0.25">
      <c r="A82" s="30">
        <f t="shared" si="7"/>
        <v>13</v>
      </c>
      <c r="B82" s="5"/>
      <c r="C82" s="19" t="s">
        <v>90</v>
      </c>
      <c r="D82" s="48" t="s">
        <v>2</v>
      </c>
      <c r="E82" s="11">
        <v>2</v>
      </c>
      <c r="F82" s="13"/>
      <c r="G82" s="7">
        <f t="shared" si="6"/>
        <v>0</v>
      </c>
    </row>
    <row r="83" spans="1:7" ht="19.5" customHeight="1" x14ac:dyDescent="0.25">
      <c r="A83" s="30">
        <f t="shared" si="7"/>
        <v>14</v>
      </c>
      <c r="B83" s="5"/>
      <c r="C83" s="19" t="s">
        <v>113</v>
      </c>
      <c r="D83" s="48" t="s">
        <v>14</v>
      </c>
      <c r="E83" s="44">
        <v>0.11</v>
      </c>
      <c r="F83" s="13"/>
      <c r="G83" s="7">
        <f t="shared" si="6"/>
        <v>0</v>
      </c>
    </row>
    <row r="84" spans="1:7" ht="33.75" customHeight="1" x14ac:dyDescent="0.25">
      <c r="A84" s="30">
        <f t="shared" si="7"/>
        <v>15</v>
      </c>
      <c r="B84" s="5"/>
      <c r="C84" s="19" t="s">
        <v>92</v>
      </c>
      <c r="D84" s="48" t="s">
        <v>2</v>
      </c>
      <c r="E84" s="11">
        <v>1.4</v>
      </c>
      <c r="F84" s="13"/>
      <c r="G84" s="7">
        <f t="shared" si="6"/>
        <v>0</v>
      </c>
    </row>
    <row r="85" spans="1:7" ht="32.25" customHeight="1" x14ac:dyDescent="0.25">
      <c r="A85" s="30">
        <f t="shared" si="7"/>
        <v>16</v>
      </c>
      <c r="B85" s="5"/>
      <c r="C85" s="19" t="s">
        <v>91</v>
      </c>
      <c r="D85" s="48" t="s">
        <v>14</v>
      </c>
      <c r="E85" s="11">
        <v>3.36</v>
      </c>
      <c r="F85" s="13"/>
      <c r="G85" s="7">
        <f t="shared" si="6"/>
        <v>0</v>
      </c>
    </row>
    <row r="86" spans="1:7" ht="19.5" customHeight="1" x14ac:dyDescent="0.25">
      <c r="A86" s="30">
        <f t="shared" si="7"/>
        <v>17</v>
      </c>
      <c r="B86" s="5"/>
      <c r="C86" s="19" t="s">
        <v>93</v>
      </c>
      <c r="D86" s="48" t="s">
        <v>2</v>
      </c>
      <c r="E86" s="11">
        <v>1.4</v>
      </c>
      <c r="F86" s="13"/>
      <c r="G86" s="7">
        <f t="shared" si="6"/>
        <v>0</v>
      </c>
    </row>
    <row r="87" spans="1:7" ht="30.75" x14ac:dyDescent="0.25">
      <c r="A87" s="30"/>
      <c r="B87" s="2"/>
      <c r="C87" s="63" t="s">
        <v>89</v>
      </c>
      <c r="D87" s="3"/>
      <c r="E87" s="4"/>
      <c r="F87" s="3"/>
      <c r="G87" s="7"/>
    </row>
    <row r="88" spans="1:7" ht="36" customHeight="1" x14ac:dyDescent="0.25">
      <c r="A88" s="30">
        <v>18</v>
      </c>
      <c r="B88" s="5"/>
      <c r="C88" s="19" t="s">
        <v>39</v>
      </c>
      <c r="D88" s="48" t="s">
        <v>2</v>
      </c>
      <c r="E88" s="11">
        <v>3.1</v>
      </c>
      <c r="F88" s="14"/>
      <c r="G88" s="7">
        <f t="shared" si="6"/>
        <v>0</v>
      </c>
    </row>
    <row r="89" spans="1:7" ht="50.25" customHeight="1" x14ac:dyDescent="0.25">
      <c r="A89" s="30">
        <f t="shared" si="7"/>
        <v>19</v>
      </c>
      <c r="B89" s="5"/>
      <c r="C89" s="19" t="s">
        <v>116</v>
      </c>
      <c r="D89" s="48" t="s">
        <v>4</v>
      </c>
      <c r="E89" s="11">
        <v>24</v>
      </c>
      <c r="F89" s="13"/>
      <c r="G89" s="7">
        <f t="shared" si="6"/>
        <v>0</v>
      </c>
    </row>
    <row r="90" spans="1:7" ht="18" x14ac:dyDescent="0.25">
      <c r="A90" s="30">
        <f t="shared" si="7"/>
        <v>20</v>
      </c>
      <c r="B90" s="5"/>
      <c r="C90" s="65" t="s">
        <v>120</v>
      </c>
      <c r="D90" s="48" t="s">
        <v>14</v>
      </c>
      <c r="E90" s="7">
        <v>0.21</v>
      </c>
      <c r="F90" s="8"/>
      <c r="G90" s="7">
        <f t="shared" si="6"/>
        <v>0</v>
      </c>
    </row>
    <row r="91" spans="1:7" ht="30" x14ac:dyDescent="0.25">
      <c r="A91" s="30">
        <f t="shared" si="7"/>
        <v>21</v>
      </c>
      <c r="B91" s="5"/>
      <c r="C91" s="19" t="s">
        <v>40</v>
      </c>
      <c r="D91" s="48" t="s">
        <v>7</v>
      </c>
      <c r="E91" s="11">
        <v>17</v>
      </c>
      <c r="F91" s="13"/>
      <c r="G91" s="7">
        <f t="shared" si="6"/>
        <v>0</v>
      </c>
    </row>
    <row r="92" spans="1:7" ht="36.75" customHeight="1" x14ac:dyDescent="0.25">
      <c r="A92" s="30">
        <f t="shared" si="7"/>
        <v>22</v>
      </c>
      <c r="B92" s="5"/>
      <c r="C92" s="19" t="s">
        <v>115</v>
      </c>
      <c r="D92" s="48" t="s">
        <v>2</v>
      </c>
      <c r="E92" s="7">
        <v>3.1</v>
      </c>
      <c r="F92" s="13"/>
      <c r="G92" s="7">
        <f t="shared" si="6"/>
        <v>0</v>
      </c>
    </row>
    <row r="93" spans="1:7" ht="35.25" customHeight="1" x14ac:dyDescent="0.25">
      <c r="A93" s="30">
        <f t="shared" si="7"/>
        <v>23</v>
      </c>
      <c r="B93" s="5"/>
      <c r="C93" s="19" t="s">
        <v>41</v>
      </c>
      <c r="D93" s="48" t="s">
        <v>14</v>
      </c>
      <c r="E93" s="7">
        <v>7.4399999999999995</v>
      </c>
      <c r="F93" s="6"/>
      <c r="G93" s="7">
        <f t="shared" si="6"/>
        <v>0</v>
      </c>
    </row>
    <row r="94" spans="1:7" ht="18" x14ac:dyDescent="0.25">
      <c r="A94" s="30">
        <f t="shared" si="7"/>
        <v>24</v>
      </c>
      <c r="B94" s="5"/>
      <c r="C94" s="19" t="s">
        <v>114</v>
      </c>
      <c r="D94" s="48" t="s">
        <v>2</v>
      </c>
      <c r="E94" s="7">
        <v>3.1</v>
      </c>
      <c r="F94" s="6"/>
      <c r="G94" s="7">
        <f t="shared" si="6"/>
        <v>0</v>
      </c>
    </row>
    <row r="95" spans="1:7" ht="20.25" customHeight="1" x14ac:dyDescent="0.25">
      <c r="A95" s="26"/>
      <c r="B95" s="26"/>
      <c r="C95" s="33" t="s">
        <v>94</v>
      </c>
      <c r="D95" s="27"/>
      <c r="E95" s="28"/>
      <c r="F95" s="27"/>
      <c r="G95" s="34">
        <f>SUM(G68:G94)</f>
        <v>0</v>
      </c>
    </row>
    <row r="96" spans="1:7" ht="75" x14ac:dyDescent="0.25">
      <c r="A96" s="32" t="s">
        <v>97</v>
      </c>
      <c r="B96" s="24"/>
      <c r="C96" s="35" t="s">
        <v>95</v>
      </c>
      <c r="D96" s="24"/>
      <c r="E96" s="24"/>
      <c r="F96" s="24"/>
      <c r="G96" s="25"/>
    </row>
    <row r="97" spans="1:7" ht="47.25" customHeight="1" x14ac:dyDescent="0.25">
      <c r="A97" s="6">
        <v>1</v>
      </c>
      <c r="B97" s="6"/>
      <c r="C97" s="19" t="s">
        <v>121</v>
      </c>
      <c r="D97" s="78" t="s">
        <v>15</v>
      </c>
      <c r="E97" s="52">
        <v>710</v>
      </c>
      <c r="F97" s="51"/>
      <c r="G97" s="52">
        <f>E97*F97</f>
        <v>0</v>
      </c>
    </row>
    <row r="98" spans="1:7" ht="21.75" customHeight="1" x14ac:dyDescent="0.25">
      <c r="A98" s="6">
        <f>A97+1</f>
        <v>2</v>
      </c>
      <c r="B98" s="6"/>
      <c r="C98" s="19" t="s">
        <v>124</v>
      </c>
      <c r="D98" s="78" t="s">
        <v>15</v>
      </c>
      <c r="E98" s="52">
        <v>710</v>
      </c>
      <c r="F98" s="51"/>
      <c r="G98" s="52">
        <f t="shared" ref="G98:G106" si="8">E98*F98</f>
        <v>0</v>
      </c>
    </row>
    <row r="99" spans="1:7" ht="34.5" customHeight="1" x14ac:dyDescent="0.25">
      <c r="A99" s="6">
        <f t="shared" ref="A99:A106" si="9">A98+1</f>
        <v>3</v>
      </c>
      <c r="B99" s="6"/>
      <c r="C99" s="19" t="s">
        <v>122</v>
      </c>
      <c r="D99" s="78" t="s">
        <v>15</v>
      </c>
      <c r="E99" s="52">
        <v>760</v>
      </c>
      <c r="F99" s="51"/>
      <c r="G99" s="52">
        <f t="shared" si="8"/>
        <v>0</v>
      </c>
    </row>
    <row r="100" spans="1:7" ht="18" customHeight="1" x14ac:dyDescent="0.25">
      <c r="A100" s="6">
        <f t="shared" si="9"/>
        <v>4</v>
      </c>
      <c r="B100" s="6"/>
      <c r="C100" s="19" t="s">
        <v>125</v>
      </c>
      <c r="D100" s="78" t="s">
        <v>15</v>
      </c>
      <c r="E100" s="52">
        <v>760</v>
      </c>
      <c r="F100" s="51"/>
      <c r="G100" s="52">
        <f t="shared" si="8"/>
        <v>0</v>
      </c>
    </row>
    <row r="101" spans="1:7" ht="47.25" customHeight="1" x14ac:dyDescent="0.25">
      <c r="A101" s="6">
        <f t="shared" si="9"/>
        <v>5</v>
      </c>
      <c r="B101" s="16"/>
      <c r="C101" s="19" t="s">
        <v>123</v>
      </c>
      <c r="D101" s="79" t="s">
        <v>5</v>
      </c>
      <c r="E101" s="52">
        <v>1274</v>
      </c>
      <c r="F101" s="51"/>
      <c r="G101" s="52">
        <f t="shared" si="8"/>
        <v>0</v>
      </c>
    </row>
    <row r="102" spans="1:7" ht="19.5" customHeight="1" x14ac:dyDescent="0.25">
      <c r="A102" s="6">
        <f t="shared" si="9"/>
        <v>6</v>
      </c>
      <c r="B102" s="6"/>
      <c r="C102" s="19" t="s">
        <v>126</v>
      </c>
      <c r="D102" s="78" t="s">
        <v>5</v>
      </c>
      <c r="E102" s="52">
        <v>1274</v>
      </c>
      <c r="F102" s="51"/>
      <c r="G102" s="52">
        <f t="shared" si="8"/>
        <v>0</v>
      </c>
    </row>
    <row r="103" spans="1:7" ht="45" x14ac:dyDescent="0.25">
      <c r="A103" s="6">
        <f t="shared" si="9"/>
        <v>7</v>
      </c>
      <c r="B103" s="6"/>
      <c r="C103" s="19" t="s">
        <v>127</v>
      </c>
      <c r="D103" s="78" t="s">
        <v>5</v>
      </c>
      <c r="E103" s="52">
        <v>3.2</v>
      </c>
      <c r="F103" s="51"/>
      <c r="G103" s="52">
        <f t="shared" si="8"/>
        <v>0</v>
      </c>
    </row>
    <row r="104" spans="1:7" ht="21" customHeight="1" x14ac:dyDescent="0.25">
      <c r="A104" s="6">
        <f t="shared" si="9"/>
        <v>8</v>
      </c>
      <c r="B104" s="6"/>
      <c r="C104" s="19" t="s">
        <v>128</v>
      </c>
      <c r="D104" s="78" t="s">
        <v>5</v>
      </c>
      <c r="E104" s="52">
        <v>3.2</v>
      </c>
      <c r="F104" s="51"/>
      <c r="G104" s="52">
        <f t="shared" si="8"/>
        <v>0</v>
      </c>
    </row>
    <row r="105" spans="1:7" ht="30" x14ac:dyDescent="0.25">
      <c r="A105" s="6">
        <f t="shared" si="9"/>
        <v>9</v>
      </c>
      <c r="B105" s="6"/>
      <c r="C105" s="19" t="s">
        <v>42</v>
      </c>
      <c r="D105" s="78" t="s">
        <v>5</v>
      </c>
      <c r="E105" s="52">
        <v>900</v>
      </c>
      <c r="F105" s="51"/>
      <c r="G105" s="52">
        <f t="shared" si="8"/>
        <v>0</v>
      </c>
    </row>
    <row r="106" spans="1:7" ht="16.5" x14ac:dyDescent="0.25">
      <c r="A106" s="6">
        <f t="shared" si="9"/>
        <v>10</v>
      </c>
      <c r="B106" s="6"/>
      <c r="C106" s="19" t="s">
        <v>129</v>
      </c>
      <c r="D106" s="78" t="s">
        <v>5</v>
      </c>
      <c r="E106" s="52">
        <v>900</v>
      </c>
      <c r="F106" s="51"/>
      <c r="G106" s="52">
        <f t="shared" si="8"/>
        <v>0</v>
      </c>
    </row>
    <row r="107" spans="1:7" ht="16.5" x14ac:dyDescent="0.25">
      <c r="A107" s="27"/>
      <c r="B107" s="27"/>
      <c r="C107" s="33" t="s">
        <v>100</v>
      </c>
      <c r="D107" s="49"/>
      <c r="E107" s="28"/>
      <c r="F107" s="27"/>
      <c r="G107" s="34">
        <f>SUM(G97:G106)</f>
        <v>0</v>
      </c>
    </row>
    <row r="108" spans="1:7" ht="75" x14ac:dyDescent="0.25">
      <c r="A108" s="32" t="s">
        <v>101</v>
      </c>
      <c r="B108" s="24"/>
      <c r="C108" s="35" t="s">
        <v>96</v>
      </c>
      <c r="D108" s="24"/>
      <c r="E108" s="24"/>
      <c r="F108" s="24"/>
      <c r="G108" s="25"/>
    </row>
    <row r="109" spans="1:7" ht="45" x14ac:dyDescent="0.25">
      <c r="A109" s="51">
        <v>1</v>
      </c>
      <c r="B109" s="6"/>
      <c r="C109" s="19" t="s">
        <v>132</v>
      </c>
      <c r="D109" s="78" t="s">
        <v>15</v>
      </c>
      <c r="E109" s="52">
        <v>950</v>
      </c>
      <c r="F109" s="51"/>
      <c r="G109" s="52">
        <f>E109*F109</f>
        <v>0</v>
      </c>
    </row>
    <row r="110" spans="1:7" ht="30" x14ac:dyDescent="0.25">
      <c r="A110" s="51">
        <f>A109+1</f>
        <v>2</v>
      </c>
      <c r="B110" s="6"/>
      <c r="C110" s="19" t="s">
        <v>131</v>
      </c>
      <c r="D110" s="78" t="s">
        <v>15</v>
      </c>
      <c r="E110" s="52">
        <v>950</v>
      </c>
      <c r="F110" s="51"/>
      <c r="G110" s="52">
        <f>E110*F110</f>
        <v>0</v>
      </c>
    </row>
    <row r="111" spans="1:7" ht="33.75" customHeight="1" x14ac:dyDescent="0.25">
      <c r="A111" s="51">
        <f t="shared" ref="A111:A116" si="10">A110+1</f>
        <v>3</v>
      </c>
      <c r="B111" s="6"/>
      <c r="C111" s="19" t="s">
        <v>133</v>
      </c>
      <c r="D111" s="78" t="s">
        <v>15</v>
      </c>
      <c r="E111" s="52">
        <v>1100</v>
      </c>
      <c r="F111" s="51"/>
      <c r="G111" s="52">
        <f t="shared" ref="G111:G116" si="11">E111*F111</f>
        <v>0</v>
      </c>
    </row>
    <row r="112" spans="1:7" ht="33.75" customHeight="1" x14ac:dyDescent="0.25">
      <c r="A112" s="51">
        <f t="shared" si="10"/>
        <v>4</v>
      </c>
      <c r="B112" s="6"/>
      <c r="C112" s="19" t="s">
        <v>134</v>
      </c>
      <c r="D112" s="78" t="s">
        <v>15</v>
      </c>
      <c r="E112" s="52">
        <v>1100</v>
      </c>
      <c r="F112" s="51"/>
      <c r="G112" s="52">
        <f t="shared" si="11"/>
        <v>0</v>
      </c>
    </row>
    <row r="113" spans="1:7" ht="33" customHeight="1" x14ac:dyDescent="0.25">
      <c r="A113" s="51">
        <f t="shared" si="10"/>
        <v>5</v>
      </c>
      <c r="B113" s="6"/>
      <c r="C113" s="19" t="s">
        <v>135</v>
      </c>
      <c r="D113" s="78" t="s">
        <v>15</v>
      </c>
      <c r="E113" s="52">
        <v>250</v>
      </c>
      <c r="F113" s="51"/>
      <c r="G113" s="52">
        <f t="shared" si="11"/>
        <v>0</v>
      </c>
    </row>
    <row r="114" spans="1:7" ht="33" customHeight="1" x14ac:dyDescent="0.25">
      <c r="A114" s="51">
        <f t="shared" si="10"/>
        <v>6</v>
      </c>
      <c r="B114" s="6"/>
      <c r="C114" s="19" t="s">
        <v>136</v>
      </c>
      <c r="D114" s="78" t="s">
        <v>15</v>
      </c>
      <c r="E114" s="52">
        <v>250</v>
      </c>
      <c r="F114" s="51"/>
      <c r="G114" s="52">
        <f t="shared" si="11"/>
        <v>0</v>
      </c>
    </row>
    <row r="115" spans="1:7" ht="33.75" customHeight="1" x14ac:dyDescent="0.25">
      <c r="A115" s="51">
        <f t="shared" si="10"/>
        <v>7</v>
      </c>
      <c r="B115" s="6"/>
      <c r="C115" s="19" t="s">
        <v>137</v>
      </c>
      <c r="D115" s="78" t="s">
        <v>15</v>
      </c>
      <c r="E115" s="52">
        <v>950</v>
      </c>
      <c r="F115" s="51"/>
      <c r="G115" s="52">
        <f t="shared" si="11"/>
        <v>0</v>
      </c>
    </row>
    <row r="116" spans="1:7" ht="24" customHeight="1" x14ac:dyDescent="0.25">
      <c r="A116" s="51">
        <f t="shared" si="10"/>
        <v>8</v>
      </c>
      <c r="B116" s="6"/>
      <c r="C116" s="19" t="s">
        <v>138</v>
      </c>
      <c r="D116" s="78" t="s">
        <v>15</v>
      </c>
      <c r="E116" s="52">
        <v>950</v>
      </c>
      <c r="F116" s="51"/>
      <c r="G116" s="52">
        <f t="shared" si="11"/>
        <v>0</v>
      </c>
    </row>
    <row r="117" spans="1:7" ht="16.5" x14ac:dyDescent="0.25">
      <c r="A117" s="27"/>
      <c r="B117" s="27"/>
      <c r="C117" s="33" t="s">
        <v>102</v>
      </c>
      <c r="D117" s="49"/>
      <c r="E117" s="50"/>
      <c r="F117" s="26"/>
      <c r="G117" s="34">
        <f>SUM(G109:G115)</f>
        <v>0</v>
      </c>
    </row>
    <row r="118" spans="1:7" ht="75" x14ac:dyDescent="0.25">
      <c r="A118" s="32" t="s">
        <v>105</v>
      </c>
      <c r="B118" s="24"/>
      <c r="C118" s="35" t="s">
        <v>110</v>
      </c>
      <c r="D118" s="24"/>
      <c r="E118" s="24"/>
      <c r="F118" s="24"/>
      <c r="G118" s="24"/>
    </row>
    <row r="119" spans="1:7" ht="33" customHeight="1" x14ac:dyDescent="0.25">
      <c r="A119" s="51">
        <v>1</v>
      </c>
      <c r="B119" s="6"/>
      <c r="C119" s="19" t="s">
        <v>108</v>
      </c>
      <c r="D119" s="78" t="s">
        <v>43</v>
      </c>
      <c r="E119" s="7">
        <f>25*4*4</f>
        <v>400</v>
      </c>
      <c r="F119" s="6"/>
      <c r="G119" s="7">
        <f>E119*F119</f>
        <v>0</v>
      </c>
    </row>
    <row r="120" spans="1:7" ht="30" x14ac:dyDescent="0.25">
      <c r="A120" s="51">
        <f>A119+1</f>
        <v>2</v>
      </c>
      <c r="B120" s="6"/>
      <c r="C120" s="19" t="s">
        <v>107</v>
      </c>
      <c r="D120" s="78" t="s">
        <v>43</v>
      </c>
      <c r="E120" s="7">
        <f>25*4*4</f>
        <v>400</v>
      </c>
      <c r="F120" s="6"/>
      <c r="G120" s="7">
        <f t="shared" ref="G120:G125" si="12">E120*F120</f>
        <v>0</v>
      </c>
    </row>
    <row r="121" spans="1:7" ht="30" x14ac:dyDescent="0.25">
      <c r="A121" s="51">
        <f t="shared" ref="A121:A125" si="13">A120+1</f>
        <v>3</v>
      </c>
      <c r="B121" s="6"/>
      <c r="C121" s="19" t="s">
        <v>109</v>
      </c>
      <c r="D121" s="78" t="s">
        <v>43</v>
      </c>
      <c r="E121" s="7">
        <f>900/100*120*4</f>
        <v>4320</v>
      </c>
      <c r="F121" s="6"/>
      <c r="G121" s="7">
        <f t="shared" si="12"/>
        <v>0</v>
      </c>
    </row>
    <row r="122" spans="1:7" ht="30" x14ac:dyDescent="0.25">
      <c r="A122" s="51">
        <f t="shared" si="13"/>
        <v>4</v>
      </c>
      <c r="B122" s="6"/>
      <c r="C122" s="19" t="s">
        <v>130</v>
      </c>
      <c r="D122" s="78" t="s">
        <v>44</v>
      </c>
      <c r="E122" s="7">
        <f>4*4*30*1</f>
        <v>480</v>
      </c>
      <c r="F122" s="6"/>
      <c r="G122" s="7">
        <f t="shared" si="12"/>
        <v>0</v>
      </c>
    </row>
    <row r="123" spans="1:7" ht="30" x14ac:dyDescent="0.25">
      <c r="A123" s="51">
        <f t="shared" si="13"/>
        <v>5</v>
      </c>
      <c r="B123" s="6"/>
      <c r="C123" s="19" t="s">
        <v>164</v>
      </c>
      <c r="D123" s="78" t="s">
        <v>44</v>
      </c>
      <c r="E123" s="7">
        <f>4*6*25*4*0.25</f>
        <v>600</v>
      </c>
      <c r="F123" s="6"/>
      <c r="G123" s="7">
        <f t="shared" si="12"/>
        <v>0</v>
      </c>
    </row>
    <row r="124" spans="1:7" ht="30" x14ac:dyDescent="0.25">
      <c r="A124" s="51">
        <f t="shared" si="13"/>
        <v>6</v>
      </c>
      <c r="B124" s="6"/>
      <c r="C124" s="19" t="s">
        <v>103</v>
      </c>
      <c r="D124" s="78" t="s">
        <v>44</v>
      </c>
      <c r="E124" s="7">
        <f>4*6*25*4*0.375</f>
        <v>900</v>
      </c>
      <c r="F124" s="6"/>
      <c r="G124" s="7">
        <f t="shared" si="12"/>
        <v>0</v>
      </c>
    </row>
    <row r="125" spans="1:7" ht="24.75" customHeight="1" x14ac:dyDescent="0.25">
      <c r="A125" s="51">
        <f t="shared" si="13"/>
        <v>7</v>
      </c>
      <c r="B125" s="6"/>
      <c r="C125" s="19" t="s">
        <v>104</v>
      </c>
      <c r="D125" s="78" t="s">
        <v>44</v>
      </c>
      <c r="E125" s="7">
        <f>4*6*25*4*0.175</f>
        <v>420</v>
      </c>
      <c r="F125" s="6"/>
      <c r="G125" s="7">
        <f t="shared" si="12"/>
        <v>0</v>
      </c>
    </row>
    <row r="126" spans="1:7" ht="16.5" x14ac:dyDescent="0.25">
      <c r="A126" s="47"/>
      <c r="B126" s="47"/>
      <c r="C126" s="33" t="s">
        <v>106</v>
      </c>
      <c r="D126" s="47"/>
      <c r="E126" s="28"/>
      <c r="F126" s="27"/>
      <c r="G126" s="34">
        <f>SUM(G119:G125)</f>
        <v>0</v>
      </c>
    </row>
    <row r="127" spans="1:7" ht="18" x14ac:dyDescent="0.25">
      <c r="A127" s="67"/>
      <c r="B127" s="66"/>
      <c r="C127" s="68" t="s">
        <v>160</v>
      </c>
      <c r="D127" s="66"/>
      <c r="E127" s="67"/>
      <c r="F127" s="66"/>
      <c r="G127" s="69">
        <f>G27+G36+G66+G95+G107+G117+G126</f>
        <v>0</v>
      </c>
    </row>
    <row r="128" spans="1:7" ht="15.75" x14ac:dyDescent="0.25">
      <c r="A128" s="70"/>
      <c r="B128" s="70"/>
      <c r="C128" s="71" t="s">
        <v>139</v>
      </c>
      <c r="D128" s="70"/>
      <c r="E128" s="70"/>
      <c r="F128" s="70"/>
      <c r="G128" s="70"/>
    </row>
    <row r="129" spans="1:7" ht="15.75" x14ac:dyDescent="0.25">
      <c r="A129" s="70"/>
      <c r="B129" s="70"/>
      <c r="C129" s="71" t="s">
        <v>140</v>
      </c>
      <c r="D129" s="70"/>
      <c r="E129" s="70"/>
      <c r="F129" s="70"/>
      <c r="G129" s="70"/>
    </row>
    <row r="130" spans="1:7" ht="15.75" x14ac:dyDescent="0.25">
      <c r="A130" s="70"/>
      <c r="B130" s="70"/>
      <c r="C130" s="71" t="s">
        <v>141</v>
      </c>
      <c r="D130" s="70"/>
      <c r="E130" s="70"/>
      <c r="F130" s="70"/>
      <c r="G130" s="70"/>
    </row>
    <row r="131" spans="1:7" ht="15.75" x14ac:dyDescent="0.25">
      <c r="A131" s="70"/>
      <c r="B131" s="70"/>
      <c r="C131" s="71" t="s">
        <v>142</v>
      </c>
      <c r="D131" s="70"/>
      <c r="E131" s="70"/>
      <c r="F131" s="70"/>
      <c r="G131" s="70"/>
    </row>
    <row r="132" spans="1:7" ht="18" x14ac:dyDescent="0.35">
      <c r="A132" s="72"/>
      <c r="B132" s="72"/>
      <c r="C132" s="73" t="s">
        <v>143</v>
      </c>
      <c r="D132" s="74"/>
      <c r="E132" s="74"/>
      <c r="F132" s="74"/>
      <c r="G132" s="74"/>
    </row>
    <row r="133" spans="1:7" ht="37.5" customHeight="1" x14ac:dyDescent="0.35">
      <c r="A133" s="72"/>
      <c r="B133" s="75" t="s">
        <v>144</v>
      </c>
      <c r="C133" s="91" t="s">
        <v>145</v>
      </c>
      <c r="D133" s="91"/>
      <c r="E133" s="91"/>
      <c r="F133" s="91"/>
      <c r="G133" s="91"/>
    </row>
    <row r="134" spans="1:7" ht="39.75" customHeight="1" x14ac:dyDescent="0.35">
      <c r="A134" s="72"/>
      <c r="B134" s="75" t="s">
        <v>146</v>
      </c>
      <c r="C134" s="91" t="s">
        <v>147</v>
      </c>
      <c r="D134" s="91"/>
      <c r="E134" s="91"/>
      <c r="F134" s="91"/>
      <c r="G134" s="91"/>
    </row>
    <row r="135" spans="1:7" ht="18" x14ac:dyDescent="0.35">
      <c r="A135" s="72"/>
      <c r="B135" s="72"/>
      <c r="C135" s="76" t="s">
        <v>148</v>
      </c>
      <c r="D135" s="92" t="s">
        <v>149</v>
      </c>
      <c r="E135" s="92"/>
      <c r="F135" s="92"/>
      <c r="G135" s="92"/>
    </row>
    <row r="136" spans="1:7" x14ac:dyDescent="0.25">
      <c r="A136" s="77"/>
      <c r="B136" s="77"/>
      <c r="C136" s="77"/>
      <c r="D136" s="77"/>
      <c r="E136" s="77"/>
      <c r="F136" s="77"/>
      <c r="G136" s="77"/>
    </row>
  </sheetData>
  <autoFilter ref="A9:G135" xr:uid="{00000000-0009-0000-0000-000000000000}"/>
  <mergeCells count="11">
    <mergeCell ref="C134:G134"/>
    <mergeCell ref="D135:G135"/>
    <mergeCell ref="E1:G1"/>
    <mergeCell ref="A2:G2"/>
    <mergeCell ref="A3:G3"/>
    <mergeCell ref="A4:C4"/>
    <mergeCell ref="E5:F5"/>
    <mergeCell ref="A6:C6"/>
    <mergeCell ref="D6:G6"/>
    <mergeCell ref="D7:F7"/>
    <mergeCell ref="C133:G133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#1</vt:lpstr>
      <vt:lpstr>'დანართი #1'!Print_Titles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2022-06-08T05:39:48Z</dcterms:modified>
</cp:coreProperties>
</file>