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71" activeTab="0"/>
  </bookViews>
  <sheets>
    <sheet name="სოფ. გომარეთი " sheetId="1" r:id="rId1"/>
  </sheets>
  <definedNames>
    <definedName name="_xlnm.Print_Area" localSheetId="0">'სოფ. გომარეთი '!$A$1:$L$73</definedName>
    <definedName name="_xlnm.Print_Titles" localSheetId="0">'სოფ. გომარეთი '!$4:$6</definedName>
    <definedName name="Summary" localSheetId="0">#REF!</definedName>
    <definedName name="Summary">#REF!</definedName>
    <definedName name="wswsws">#REF!</definedName>
    <definedName name="არმატურა">#REF!</definedName>
    <definedName name="ბალასტი">#REF!</definedName>
    <definedName name="ბეტონი">#REF!</definedName>
    <definedName name="ემულსია">#REF!</definedName>
    <definedName name="კმ_2">#REF!</definedName>
    <definedName name="კმ_60">#REF!</definedName>
    <definedName name="მანქანა">#REF!</definedName>
    <definedName name="მსხვილი">#REF!</definedName>
    <definedName name="სხვა">#REF!</definedName>
    <definedName name="ღორღი">#REF!</definedName>
    <definedName name="შრომა">#REF!</definedName>
    <definedName name="წვრილი">#REF!</definedName>
    <definedName name="წყალი">#REF!</definedName>
    <definedName name="ხის_მასალა">#REF!</definedName>
  </definedNames>
  <calcPr fullCalcOnLoad="1"/>
</workbook>
</file>

<file path=xl/sharedStrings.xml><?xml version="1.0" encoding="utf-8"?>
<sst xmlns="http://schemas.openxmlformats.org/spreadsheetml/2006/main" count="142" uniqueCount="83">
  <si>
    <t>ჯამი</t>
  </si>
  <si>
    <t>სამუშაოს დასახელება</t>
  </si>
  <si>
    <t>მასალები</t>
  </si>
  <si>
    <t>ხელფასი</t>
  </si>
  <si>
    <t>სულ</t>
  </si>
  <si>
    <t>კაც/სთ</t>
  </si>
  <si>
    <t>ლარი</t>
  </si>
  <si>
    <t>lari</t>
  </si>
  <si>
    <t>Sromis danaxarji</t>
  </si>
  <si>
    <t xml:space="preserve">Sromis danaxarjebi </t>
  </si>
  <si>
    <t>kac/sT</t>
  </si>
  <si>
    <t>materialuri resursebi</t>
  </si>
  <si>
    <t>qviSa-xreSovani narevi</t>
  </si>
  <si>
    <t>m3</t>
  </si>
  <si>
    <t>t</t>
  </si>
  <si>
    <t>sxva manqanebi</t>
  </si>
  <si>
    <t>sxva masalebi</t>
  </si>
  <si>
    <t>m</t>
  </si>
  <si>
    <t>ზედნადები ხარჯები</t>
  </si>
  <si>
    <t>გაუთვალისწინებელი ხარჯები</t>
  </si>
  <si>
    <t>ღორღი</t>
  </si>
  <si>
    <r>
      <t>მ</t>
    </r>
    <r>
      <rPr>
        <b/>
        <vertAlign val="superscript"/>
        <sz val="11"/>
        <color indexed="8"/>
        <rFont val="AcadNusx"/>
        <family val="0"/>
      </rPr>
      <t>3</t>
    </r>
  </si>
  <si>
    <t>ტ</t>
  </si>
  <si>
    <t>მუშა-მოსამსახურეების შრომის ანაზღაურება</t>
  </si>
  <si>
    <t>მანქ/სთ</t>
  </si>
  <si>
    <t>სხვა მანქანები</t>
  </si>
  <si>
    <t>პ/ე</t>
  </si>
  <si>
    <t>3</t>
  </si>
  <si>
    <t>5</t>
  </si>
  <si>
    <t>6</t>
  </si>
  <si>
    <t>7</t>
  </si>
  <si>
    <t>ჯამი სულ:</t>
  </si>
  <si>
    <t>დ.ღ.გ.</t>
  </si>
  <si>
    <t>ჯამი:</t>
  </si>
  <si>
    <t>მოგება</t>
  </si>
  <si>
    <t>მასალის ტრანსპორტი</t>
  </si>
  <si>
    <t>samontaJi liTomkonstruqcia</t>
  </si>
  <si>
    <t>კუთხოვანა 50*5 მმ</t>
  </si>
  <si>
    <t>kac.sT</t>
  </si>
  <si>
    <t xml:space="preserve">liTonis cxaurebis mowyoba 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</si>
  <si>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</si>
  <si>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t>muSa-mSeneblebis Sromis danaxarji</t>
  </si>
  <si>
    <t xml:space="preserve">გრუნტის ზიდვა 5კმ მანძილზე და გადაყრა </t>
  </si>
  <si>
    <t xml:space="preserve"> გრუნტის გატანა ნაგავსაყრელზე საშუალოდ 5 კმ-მდე</t>
  </si>
  <si>
    <t>ბულდოზერი 108 ც/ძ</t>
  </si>
  <si>
    <t>zedmeti gruntis a/T-ze datvirTva xeliT</t>
  </si>
  <si>
    <t>gruntis ukuCayra xeliT</t>
  </si>
  <si>
    <t xml:space="preserve">III კატეგორიის გრუნტის დამუშავება ხელით  </t>
  </si>
  <si>
    <t>არსებული გრუნტის გატანა ნაგავსაყრელზე საშუალოდ 5 კმ-მდე</t>
  </si>
  <si>
    <t>არსებული გრუნტის დამუშავება ხელით   და დატვირთვა ა/თვითმცლელებზე</t>
  </si>
  <si>
    <t>არსებული გრუნტის დამუშავება მექნიზმით და დატვირთვა ა/თვითმცლელებზე</t>
  </si>
  <si>
    <t>ერთეული</t>
  </si>
  <si>
    <t>ერთეულზე</t>
  </si>
  <si>
    <t>მექანიზმები</t>
  </si>
  <si>
    <t>ნორმატიული რესურსი</t>
  </si>
  <si>
    <t>განზ.
ერთ.</t>
  </si>
  <si>
    <t>No.</t>
  </si>
  <si>
    <t>2. საგზაო სამოსი</t>
  </si>
  <si>
    <r>
      <t>მ</t>
    </r>
    <r>
      <rPr>
        <b/>
        <vertAlign val="superscript"/>
        <sz val="12"/>
        <color indexed="8"/>
        <rFont val="Calibri"/>
        <family val="2"/>
      </rPr>
      <t>3</t>
    </r>
  </si>
  <si>
    <r>
      <t>ექსკავატორი ჩამჩის ტევადობით 0.65მ</t>
    </r>
    <r>
      <rPr>
        <vertAlign val="superscript"/>
        <sz val="12"/>
        <rFont val="Sylfaen"/>
        <family val="1"/>
      </rPr>
      <t>3</t>
    </r>
  </si>
  <si>
    <r>
      <t>მ</t>
    </r>
    <r>
      <rPr>
        <vertAlign val="superscript"/>
        <sz val="12"/>
        <rFont val="Sylfaen"/>
        <family val="1"/>
      </rPr>
      <t>3</t>
    </r>
  </si>
  <si>
    <r>
      <t>მ</t>
    </r>
    <r>
      <rPr>
        <vertAlign val="superscript"/>
        <sz val="11"/>
        <rFont val="Sylfaen"/>
        <family val="1"/>
      </rPr>
      <t>3</t>
    </r>
  </si>
  <si>
    <r>
      <t>მ</t>
    </r>
    <r>
      <rPr>
        <b/>
        <vertAlign val="superscript"/>
        <sz val="11"/>
        <rFont val="Calibri"/>
        <family val="2"/>
      </rPr>
      <t>3</t>
    </r>
  </si>
  <si>
    <t>8</t>
  </si>
  <si>
    <t>9</t>
  </si>
  <si>
    <t>10</t>
  </si>
  <si>
    <t>11</t>
  </si>
  <si>
    <t>ოთკუთხა ანაკრები რკინა ბეტონის არხი</t>
  </si>
  <si>
    <t>ქვიშის საგები ანაკრები რ/ბ არხის მოსაწყობად</t>
  </si>
  <si>
    <t>ფოლადია კვადრატი 20*20 მმ</t>
  </si>
  <si>
    <t>1. მიწის ვაკისი</t>
  </si>
  <si>
    <t>4. კიუვეტები</t>
  </si>
  <si>
    <t>avtogreideri saSualo 108 cx.Z.</t>
  </si>
  <si>
    <t>manq/sT</t>
  </si>
  <si>
    <t>TviTmavali satkepni 18t-mde</t>
  </si>
  <si>
    <t>mosarwyav-mosarecxi manqana 6000l</t>
  </si>
  <si>
    <t>wyali</t>
  </si>
  <si>
    <t>ოთკუთხა ანაკრები  რკინა-ბეტონის კიუვეტის მოწყობა</t>
  </si>
  <si>
    <t>1</t>
  </si>
  <si>
    <t>2</t>
  </si>
  <si>
    <t>qvesagebi fenis mowyoba qviSa-xreSovani nareviT. (0-120mm) sisqiT 20sm.</t>
  </si>
  <si>
    <t>დმანისის მუნიციპალიტეტის, სოფელ გომარეთის შიდა გზის სარეაბილიტაციო სამუშაოების ხარჯთაღრიცხვა. არ უნდა აღემატებოდეს 40737.99 ლარს</t>
  </si>
  <si>
    <t>%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</si>
</sst>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#.00;[Red]\-#,###.00;\-\ ;\ \-\ "/>
    <numFmt numFmtId="185" formatCode="0.000"/>
    <numFmt numFmtId="186" formatCode="0.0000"/>
    <numFmt numFmtId="187" formatCode="0.00000"/>
    <numFmt numFmtId="188" formatCode="0.0"/>
    <numFmt numFmtId="189" formatCode="#,##0.0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_);_(* \(#,##0.000\);_(* &quot;-&quot;???_);_(@_)"/>
    <numFmt numFmtId="194" formatCode="_(* #,##0.0000_);_(* \(#,##0.0000\);_(* &quot;-&quot;????_);_(@_)"/>
    <numFmt numFmtId="195" formatCode="_(* #,##0.00000_);_(* \(#,##0.00000\);_(* &quot;-&quot;?????_);_(@_)"/>
    <numFmt numFmtId="196" formatCode="_(* #,##0.0_);_(* \(#,##0.0\);_(* &quot;-&quot;??_);_(@_)"/>
    <numFmt numFmtId="197" formatCode="[$-437]dddd\,\ d\ mmmm\,\ yyyy\ &quot;წელი&quot;"/>
  </numFmts>
  <fonts count="89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8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sz val="11"/>
      <name val="Arial"/>
      <family val="2"/>
    </font>
    <font>
      <sz val="11"/>
      <name val="AcadNusx"/>
      <family val="0"/>
    </font>
    <font>
      <b/>
      <sz val="11"/>
      <name val="AcadNusx"/>
      <family val="0"/>
    </font>
    <font>
      <b/>
      <sz val="11"/>
      <color indexed="8"/>
      <name val="AcadNusx"/>
      <family val="0"/>
    </font>
    <font>
      <b/>
      <sz val="11"/>
      <name val="Arial"/>
      <family val="2"/>
    </font>
    <font>
      <b/>
      <vertAlign val="superscript"/>
      <sz val="11"/>
      <color indexed="8"/>
      <name val="AcadNusx"/>
      <family val="0"/>
    </font>
    <font>
      <sz val="11"/>
      <name val="Sylfaen"/>
      <family val="1"/>
    </font>
    <font>
      <sz val="10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1"/>
      <name val="AcadMtavr"/>
      <family val="0"/>
    </font>
    <font>
      <vertAlign val="superscript"/>
      <sz val="11"/>
      <color indexed="8"/>
      <name val="AcadNusx"/>
      <family val="0"/>
    </font>
    <font>
      <b/>
      <sz val="10"/>
      <name val="Sylfaen"/>
      <family val="1"/>
    </font>
    <font>
      <b/>
      <vertAlign val="superscript"/>
      <sz val="12"/>
      <color indexed="8"/>
      <name val="Calibri"/>
      <family val="2"/>
    </font>
    <font>
      <vertAlign val="superscript"/>
      <sz val="12"/>
      <name val="Sylfaen"/>
      <family val="1"/>
    </font>
    <font>
      <vertAlign val="superscript"/>
      <sz val="11"/>
      <name val="Sylfaen"/>
      <family val="1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ylfaen"/>
      <family val="1"/>
    </font>
    <font>
      <sz val="12"/>
      <color indexed="8"/>
      <name val="Calibri"/>
      <family val="2"/>
    </font>
    <font>
      <sz val="11"/>
      <color indexed="8"/>
      <name val="Sylfaen"/>
      <family val="1"/>
    </font>
    <font>
      <sz val="10"/>
      <color indexed="8"/>
      <name val="Sylfaen"/>
      <family val="1"/>
    </font>
    <font>
      <sz val="10"/>
      <color indexed="8"/>
      <name val="Arial"/>
      <family val="2"/>
    </font>
    <font>
      <b/>
      <sz val="12"/>
      <color indexed="8"/>
      <name val="Sylfaen"/>
      <family val="1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Sylfaen"/>
      <family val="1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Sylfae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ylfaen"/>
      <family val="1"/>
    </font>
    <font>
      <sz val="12"/>
      <color theme="1"/>
      <name val="Calibri"/>
      <family val="2"/>
    </font>
    <font>
      <sz val="11"/>
      <color theme="1"/>
      <name val="Sylfaen"/>
      <family val="1"/>
    </font>
    <font>
      <sz val="10"/>
      <color theme="1"/>
      <name val="Sylfaen"/>
      <family val="1"/>
    </font>
    <font>
      <sz val="10"/>
      <color theme="1"/>
      <name val="Arial"/>
      <family val="2"/>
    </font>
    <font>
      <b/>
      <sz val="12"/>
      <color theme="1"/>
      <name val="Sylfaen"/>
      <family val="1"/>
    </font>
    <font>
      <b/>
      <sz val="12"/>
      <color theme="1"/>
      <name val="Calibri"/>
      <family val="2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</cellStyleXfs>
  <cellXfs count="131">
    <xf numFmtId="0" fontId="0" fillId="0" borderId="0" xfId="0" applyAlignment="1">
      <alignment/>
    </xf>
    <xf numFmtId="43" fontId="10" fillId="0" borderId="10" xfId="42" applyFont="1" applyFill="1" applyBorder="1" applyAlignment="1">
      <alignment horizontal="center" vertical="center" wrapText="1"/>
    </xf>
    <xf numFmtId="185" fontId="17" fillId="0" borderId="10" xfId="91" applyNumberFormat="1" applyFont="1" applyFill="1" applyBorder="1" applyAlignment="1">
      <alignment horizontal="center" vertical="center"/>
      <protection/>
    </xf>
    <xf numFmtId="0" fontId="79" fillId="0" borderId="0" xfId="77" applyFont="1" applyFill="1" applyAlignment="1">
      <alignment horizontal="center" vertical="center"/>
      <protection/>
    </xf>
    <xf numFmtId="0" fontId="80" fillId="0" borderId="0" xfId="77" applyFont="1" applyFill="1">
      <alignment/>
      <protection/>
    </xf>
    <xf numFmtId="0" fontId="81" fillId="0" borderId="0" xfId="77" applyFont="1" applyFill="1" applyAlignment="1">
      <alignment horizontal="center" vertical="center"/>
      <protection/>
    </xf>
    <xf numFmtId="0" fontId="60" fillId="0" borderId="0" xfId="77" applyFont="1" applyFill="1">
      <alignment/>
      <protection/>
    </xf>
    <xf numFmtId="2" fontId="19" fillId="0" borderId="10" xfId="77" applyNumberFormat="1" applyFont="1" applyFill="1" applyBorder="1" applyAlignment="1">
      <alignment horizontal="center" vertical="center"/>
      <protection/>
    </xf>
    <xf numFmtId="0" fontId="20" fillId="0" borderId="10" xfId="77" applyFont="1" applyFill="1" applyBorder="1" applyAlignment="1">
      <alignment horizontal="center" vertical="center"/>
      <protection/>
    </xf>
    <xf numFmtId="4" fontId="79" fillId="0" borderId="0" xfId="77" applyNumberFormat="1" applyFont="1" applyFill="1" applyAlignment="1">
      <alignment horizontal="center" vertical="center"/>
      <protection/>
    </xf>
    <xf numFmtId="0" fontId="82" fillId="0" borderId="0" xfId="77" applyFont="1" applyFill="1" applyAlignment="1">
      <alignment horizontal="center" vertical="center"/>
      <protection/>
    </xf>
    <xf numFmtId="0" fontId="11" fillId="0" borderId="10" xfId="77" applyNumberFormat="1" applyFont="1" applyFill="1" applyBorder="1" applyAlignment="1">
      <alignment horizontal="center" vertical="center" wrapText="1"/>
      <protection/>
    </xf>
    <xf numFmtId="4" fontId="16" fillId="0" borderId="0" xfId="51" applyNumberFormat="1" applyFont="1" applyFill="1" applyBorder="1" applyAlignment="1">
      <alignment/>
    </xf>
    <xf numFmtId="4" fontId="18" fillId="0" borderId="0" xfId="51" applyNumberFormat="1" applyFont="1" applyFill="1" applyBorder="1" applyAlignment="1">
      <alignment horizontal="center" vertical="center"/>
    </xf>
    <xf numFmtId="4" fontId="83" fillId="0" borderId="0" xfId="51" applyNumberFormat="1" applyFont="1" applyFill="1" applyBorder="1" applyAlignment="1">
      <alignment horizontal="right" vertical="center"/>
    </xf>
    <xf numFmtId="43" fontId="14" fillId="0" borderId="10" xfId="42" applyFont="1" applyFill="1" applyBorder="1" applyAlignment="1">
      <alignment horizontal="center" vertical="center" wrapText="1"/>
    </xf>
    <xf numFmtId="0" fontId="8" fillId="0" borderId="0" xfId="75" applyFont="1" applyFill="1">
      <alignment/>
      <protection/>
    </xf>
    <xf numFmtId="0" fontId="84" fillId="0" borderId="10" xfId="77" applyFont="1" applyFill="1" applyBorder="1" applyAlignment="1">
      <alignment horizontal="center" vertical="center"/>
      <protection/>
    </xf>
    <xf numFmtId="0" fontId="12" fillId="0" borderId="10" xfId="77" applyNumberFormat="1" applyFont="1" applyFill="1" applyBorder="1" applyAlignment="1">
      <alignment horizontal="left" vertical="center" wrapText="1"/>
      <protection/>
    </xf>
    <xf numFmtId="0" fontId="12" fillId="0" borderId="10" xfId="77" applyNumberFormat="1" applyFont="1" applyFill="1" applyBorder="1" applyAlignment="1">
      <alignment horizontal="center" vertical="center" wrapText="1"/>
      <protection/>
    </xf>
    <xf numFmtId="0" fontId="11" fillId="0" borderId="10" xfId="77" applyFont="1" applyFill="1" applyBorder="1" applyAlignment="1">
      <alignment vertical="center" wrapText="1"/>
      <protection/>
    </xf>
    <xf numFmtId="0" fontId="11" fillId="0" borderId="10" xfId="77" applyFont="1" applyFill="1" applyBorder="1" applyAlignment="1">
      <alignment horizontal="center" vertical="center"/>
      <protection/>
    </xf>
    <xf numFmtId="186" fontId="10" fillId="0" borderId="10" xfId="77" applyNumberFormat="1" applyFont="1" applyFill="1" applyBorder="1" applyAlignment="1">
      <alignment horizontal="center" vertical="center"/>
      <protection/>
    </xf>
    <xf numFmtId="186" fontId="20" fillId="0" borderId="10" xfId="77" applyNumberFormat="1" applyFont="1" applyFill="1" applyBorder="1" applyAlignment="1">
      <alignment horizontal="center" vertical="center"/>
      <protection/>
    </xf>
    <xf numFmtId="0" fontId="19" fillId="0" borderId="10" xfId="77" applyFont="1" applyFill="1" applyBorder="1" applyAlignment="1">
      <alignment horizontal="left" vertical="center" wrapText="1"/>
      <protection/>
    </xf>
    <xf numFmtId="0" fontId="85" fillId="0" borderId="10" xfId="77" applyFont="1" applyFill="1" applyBorder="1" applyAlignment="1">
      <alignment horizontal="center" vertical="center"/>
      <protection/>
    </xf>
    <xf numFmtId="0" fontId="85" fillId="0" borderId="10" xfId="77" applyFont="1" applyFill="1" applyBorder="1">
      <alignment/>
      <protection/>
    </xf>
    <xf numFmtId="0" fontId="20" fillId="0" borderId="10" xfId="77" applyFont="1" applyFill="1" applyBorder="1" applyAlignment="1">
      <alignment horizontal="left" vertical="center" wrapText="1"/>
      <protection/>
    </xf>
    <xf numFmtId="187" fontId="20" fillId="0" borderId="10" xfId="77" applyNumberFormat="1" applyFont="1" applyFill="1" applyBorder="1" applyAlignment="1">
      <alignment horizontal="center" vertical="center"/>
      <protection/>
    </xf>
    <xf numFmtId="0" fontId="16" fillId="0" borderId="10" xfId="77" applyFont="1" applyFill="1" applyBorder="1" applyAlignment="1">
      <alignment horizontal="left" vertical="center" wrapText="1"/>
      <protection/>
    </xf>
    <xf numFmtId="0" fontId="16" fillId="0" borderId="10" xfId="77" applyFont="1" applyFill="1" applyBorder="1" applyAlignment="1">
      <alignment horizontal="center" vertical="center"/>
      <protection/>
    </xf>
    <xf numFmtId="187" fontId="16" fillId="0" borderId="10" xfId="77" applyNumberFormat="1" applyFont="1" applyFill="1" applyBorder="1" applyAlignment="1">
      <alignment horizontal="center" vertical="center"/>
      <protection/>
    </xf>
    <xf numFmtId="186" fontId="16" fillId="0" borderId="10" xfId="77" applyNumberFormat="1" applyFont="1" applyFill="1" applyBorder="1" applyAlignment="1">
      <alignment horizontal="center" vertical="center"/>
      <protection/>
    </xf>
    <xf numFmtId="0" fontId="18" fillId="0" borderId="10" xfId="77" applyFont="1" applyFill="1" applyBorder="1" applyAlignment="1">
      <alignment horizontal="left" vertical="center" wrapText="1"/>
      <protection/>
    </xf>
    <xf numFmtId="0" fontId="53" fillId="0" borderId="10" xfId="77" applyFont="1" applyFill="1" applyBorder="1" applyAlignment="1">
      <alignment horizontal="center" vertical="center"/>
      <protection/>
    </xf>
    <xf numFmtId="0" fontId="53" fillId="0" borderId="10" xfId="77" applyFont="1" applyFill="1" applyBorder="1">
      <alignment/>
      <protection/>
    </xf>
    <xf numFmtId="0" fontId="12" fillId="0" borderId="10" xfId="77" applyFont="1" applyFill="1" applyBorder="1" applyAlignment="1">
      <alignment vertical="center" wrapText="1"/>
      <protection/>
    </xf>
    <xf numFmtId="0" fontId="12" fillId="0" borderId="10" xfId="77" applyFont="1" applyFill="1" applyBorder="1" applyAlignment="1">
      <alignment horizontal="center" vertical="center"/>
      <protection/>
    </xf>
    <xf numFmtId="0" fontId="11" fillId="0" borderId="0" xfId="77" applyFont="1" applyFill="1" applyAlignment="1">
      <alignment vertical="center"/>
      <protection/>
    </xf>
    <xf numFmtId="0" fontId="13" fillId="0" borderId="10" xfId="77" applyFont="1" applyFill="1" applyBorder="1" applyAlignment="1">
      <alignment horizontal="center" vertical="center" wrapText="1"/>
      <protection/>
    </xf>
    <xf numFmtId="186" fontId="12" fillId="0" borderId="10" xfId="77" applyNumberFormat="1" applyFont="1" applyFill="1" applyBorder="1" applyAlignment="1">
      <alignment horizontal="center" vertical="center"/>
      <protection/>
    </xf>
    <xf numFmtId="0" fontId="9" fillId="0" borderId="0" xfId="75" applyFont="1" applyFill="1">
      <alignment/>
      <protection/>
    </xf>
    <xf numFmtId="0" fontId="11" fillId="0" borderId="10" xfId="77" applyFont="1" applyFill="1" applyBorder="1" applyAlignment="1">
      <alignment horizontal="center" vertical="center" wrapText="1"/>
      <protection/>
    </xf>
    <xf numFmtId="0" fontId="7" fillId="0" borderId="10" xfId="77" applyFont="1" applyFill="1" applyBorder="1" applyAlignment="1">
      <alignment horizontal="center" vertical="center" wrapText="1"/>
      <protection/>
    </xf>
    <xf numFmtId="0" fontId="11" fillId="0" borderId="0" xfId="75" applyFont="1" applyFill="1" applyBorder="1">
      <alignment/>
      <protection/>
    </xf>
    <xf numFmtId="0" fontId="21" fillId="0" borderId="10" xfId="77" applyFont="1" applyFill="1" applyBorder="1" applyAlignment="1">
      <alignment horizontal="center" vertical="center" wrapText="1"/>
      <protection/>
    </xf>
    <xf numFmtId="49" fontId="79" fillId="0" borderId="0" xfId="77" applyNumberFormat="1" applyFont="1" applyFill="1" applyBorder="1" applyAlignment="1">
      <alignment horizontal="center" vertical="center"/>
      <protection/>
    </xf>
    <xf numFmtId="0" fontId="19" fillId="0" borderId="0" xfId="77" applyFont="1" applyFill="1" applyBorder="1" applyAlignment="1">
      <alignment horizontal="left" vertical="center"/>
      <protection/>
    </xf>
    <xf numFmtId="9" fontId="20" fillId="0" borderId="0" xfId="77" applyNumberFormat="1" applyFont="1" applyFill="1" applyBorder="1" applyAlignment="1">
      <alignment horizontal="center" vertical="center"/>
      <protection/>
    </xf>
    <xf numFmtId="0" fontId="20" fillId="0" borderId="0" xfId="77" applyFont="1" applyFill="1" applyBorder="1">
      <alignment/>
      <protection/>
    </xf>
    <xf numFmtId="4" fontId="20" fillId="0" borderId="0" xfId="51" applyNumberFormat="1" applyFont="1" applyFill="1" applyBorder="1" applyAlignment="1">
      <alignment/>
    </xf>
    <xf numFmtId="4" fontId="19" fillId="0" borderId="0" xfId="51" applyNumberFormat="1" applyFont="1" applyFill="1" applyBorder="1" applyAlignment="1">
      <alignment horizontal="center" vertical="center"/>
    </xf>
    <xf numFmtId="49" fontId="81" fillId="0" borderId="0" xfId="77" applyNumberFormat="1" applyFont="1" applyFill="1" applyBorder="1" applyAlignment="1">
      <alignment horizontal="center" vertical="center"/>
      <protection/>
    </xf>
    <xf numFmtId="9" fontId="16" fillId="0" borderId="0" xfId="77" applyNumberFormat="1" applyFont="1" applyFill="1" applyBorder="1" applyAlignment="1">
      <alignment horizontal="center" vertical="center"/>
      <protection/>
    </xf>
    <xf numFmtId="0" fontId="16" fillId="0" borderId="0" xfId="77" applyFont="1" applyFill="1" applyBorder="1">
      <alignment/>
      <protection/>
    </xf>
    <xf numFmtId="0" fontId="12" fillId="0" borderId="0" xfId="74" applyFont="1" applyFill="1" applyBorder="1">
      <alignment/>
      <protection/>
    </xf>
    <xf numFmtId="0" fontId="18" fillId="0" borderId="0" xfId="77" applyFont="1" applyFill="1" applyBorder="1" applyAlignment="1">
      <alignment horizontal="left" vertical="center"/>
      <protection/>
    </xf>
    <xf numFmtId="0" fontId="20" fillId="0" borderId="0" xfId="77" applyFont="1" applyFill="1" applyBorder="1" applyAlignment="1">
      <alignment horizontal="center" vertical="center"/>
      <protection/>
    </xf>
    <xf numFmtId="4" fontId="81" fillId="0" borderId="0" xfId="77" applyNumberFormat="1" applyFont="1" applyFill="1" applyAlignment="1">
      <alignment horizontal="center" vertical="center"/>
      <protection/>
    </xf>
    <xf numFmtId="43" fontId="12" fillId="0" borderId="10" xfId="42" applyFont="1" applyFill="1" applyBorder="1" applyAlignment="1">
      <alignment horizontal="center" vertical="center" wrapText="1"/>
    </xf>
    <xf numFmtId="43" fontId="11" fillId="0" borderId="10" xfId="42" applyFont="1" applyFill="1" applyBorder="1" applyAlignment="1">
      <alignment horizontal="center" vertical="center" wrapText="1"/>
    </xf>
    <xf numFmtId="49" fontId="14" fillId="0" borderId="10" xfId="77" applyNumberFormat="1" applyFont="1" applyFill="1" applyBorder="1" applyAlignment="1">
      <alignment horizontal="center" vertical="center"/>
      <protection/>
    </xf>
    <xf numFmtId="49" fontId="10" fillId="0" borderId="10" xfId="77" applyNumberFormat="1" applyFont="1" applyFill="1" applyBorder="1" applyAlignment="1">
      <alignment horizontal="center" vertical="center"/>
      <protection/>
    </xf>
    <xf numFmtId="49" fontId="80" fillId="0" borderId="10" xfId="77" applyNumberFormat="1" applyFont="1" applyFill="1" applyBorder="1" applyAlignment="1">
      <alignment horizontal="center" vertical="center"/>
      <protection/>
    </xf>
    <xf numFmtId="0" fontId="23" fillId="0" borderId="10" xfId="77" applyFont="1" applyFill="1" applyBorder="1" applyAlignment="1">
      <alignment horizontal="left" vertical="center" wrapText="1"/>
      <protection/>
    </xf>
    <xf numFmtId="43" fontId="10" fillId="0" borderId="10" xfId="42" applyFont="1" applyFill="1" applyBorder="1" applyAlignment="1">
      <alignment horizontal="center" vertical="center" wrapText="1"/>
    </xf>
    <xf numFmtId="0" fontId="84" fillId="0" borderId="0" xfId="77" applyFont="1" applyFill="1" applyBorder="1" applyAlignment="1">
      <alignment vertical="center" wrapText="1"/>
      <protection/>
    </xf>
    <xf numFmtId="49" fontId="86" fillId="0" borderId="0" xfId="77" applyNumberFormat="1" applyFont="1" applyFill="1" applyBorder="1" applyAlignment="1">
      <alignment horizontal="center" vertical="center" wrapText="1"/>
      <protection/>
    </xf>
    <xf numFmtId="49" fontId="81" fillId="0" borderId="0" xfId="77" applyNumberFormat="1" applyFont="1" applyFill="1" applyBorder="1" applyAlignment="1">
      <alignment horizontal="center" vertical="center" wrapText="1"/>
      <protection/>
    </xf>
    <xf numFmtId="0" fontId="11" fillId="0" borderId="10" xfId="77" applyNumberFormat="1" applyFont="1" applyFill="1" applyBorder="1" applyAlignment="1">
      <alignment horizontal="left" vertical="center" wrapText="1"/>
      <protection/>
    </xf>
    <xf numFmtId="0" fontId="21" fillId="0" borderId="10" xfId="77" applyNumberFormat="1" applyFont="1" applyFill="1" applyBorder="1" applyAlignment="1">
      <alignment horizontal="left" vertical="justify" wrapText="1"/>
      <protection/>
    </xf>
    <xf numFmtId="0" fontId="79" fillId="0" borderId="10" xfId="77" applyFont="1" applyFill="1" applyBorder="1" applyAlignment="1">
      <alignment horizontal="center" vertical="center"/>
      <protection/>
    </xf>
    <xf numFmtId="43" fontId="55" fillId="0" borderId="10" xfId="42" applyFont="1" applyFill="1" applyBorder="1" applyAlignment="1">
      <alignment horizontal="center" vertical="center" wrapText="1"/>
    </xf>
    <xf numFmtId="43" fontId="18" fillId="0" borderId="10" xfId="42" applyFont="1" applyFill="1" applyBorder="1" applyAlignment="1">
      <alignment horizontal="center" vertical="center" wrapText="1"/>
    </xf>
    <xf numFmtId="43" fontId="20" fillId="0" borderId="10" xfId="42" applyFont="1" applyFill="1" applyBorder="1" applyAlignment="1">
      <alignment horizontal="center" vertical="center" wrapText="1"/>
    </xf>
    <xf numFmtId="43" fontId="16" fillId="0" borderId="10" xfId="42" applyFont="1" applyFill="1" applyBorder="1" applyAlignment="1">
      <alignment horizontal="center" vertical="center" wrapText="1"/>
    </xf>
    <xf numFmtId="43" fontId="60" fillId="0" borderId="10" xfId="42" applyFont="1" applyFill="1" applyBorder="1" applyAlignment="1">
      <alignment horizontal="center" vertical="center" wrapText="1"/>
    </xf>
    <xf numFmtId="43" fontId="79" fillId="0" borderId="10" xfId="42" applyFont="1" applyFill="1" applyBorder="1" applyAlignment="1">
      <alignment horizontal="center" vertical="center" wrapText="1"/>
    </xf>
    <xf numFmtId="43" fontId="56" fillId="0" borderId="10" xfId="42" applyFont="1" applyFill="1" applyBorder="1" applyAlignment="1">
      <alignment horizontal="center" vertical="center" wrapText="1"/>
    </xf>
    <xf numFmtId="43" fontId="57" fillId="0" borderId="10" xfId="42" applyFont="1" applyFill="1" applyBorder="1" applyAlignment="1">
      <alignment horizontal="center" vertical="center" wrapText="1"/>
    </xf>
    <xf numFmtId="43" fontId="53" fillId="0" borderId="10" xfId="42" applyFont="1" applyFill="1" applyBorder="1" applyAlignment="1">
      <alignment horizontal="center" vertical="center" wrapText="1"/>
    </xf>
    <xf numFmtId="0" fontId="11" fillId="0" borderId="0" xfId="74" applyFont="1" applyFill="1" applyBorder="1" applyAlignment="1">
      <alignment horizontal="left" vertical="center"/>
      <protection/>
    </xf>
    <xf numFmtId="49" fontId="11" fillId="0" borderId="0" xfId="0" applyNumberFormat="1" applyFont="1" applyFill="1" applyBorder="1" applyAlignment="1">
      <alignment horizontal="left" vertical="center" wrapText="1"/>
    </xf>
    <xf numFmtId="4" fontId="87" fillId="0" borderId="10" xfId="77" applyNumberFormat="1" applyFont="1" applyFill="1" applyBorder="1" applyAlignment="1">
      <alignment horizontal="center" vertical="center"/>
      <protection/>
    </xf>
    <xf numFmtId="4" fontId="87" fillId="0" borderId="10" xfId="77" applyNumberFormat="1" applyFont="1" applyFill="1" applyBorder="1" applyAlignment="1">
      <alignment horizontal="center" vertical="center" wrapText="1"/>
      <protection/>
    </xf>
    <xf numFmtId="0" fontId="87" fillId="0" borderId="10" xfId="77" applyFont="1" applyFill="1" applyBorder="1" applyAlignment="1">
      <alignment horizontal="center" vertical="center" wrapText="1"/>
      <protection/>
    </xf>
    <xf numFmtId="0" fontId="79" fillId="0" borderId="10" xfId="77" applyNumberFormat="1" applyFont="1" applyFill="1" applyBorder="1" applyAlignment="1">
      <alignment horizontal="center" vertical="center"/>
      <protection/>
    </xf>
    <xf numFmtId="0" fontId="88" fillId="0" borderId="10" xfId="77" applyNumberFormat="1" applyFont="1" applyFill="1" applyBorder="1" applyAlignment="1">
      <alignment horizontal="center" vertical="center"/>
      <protection/>
    </xf>
    <xf numFmtId="0" fontId="17" fillId="0" borderId="10" xfId="77" applyFont="1" applyFill="1" applyBorder="1" applyAlignment="1">
      <alignment horizontal="left" vertical="center" wrapText="1"/>
      <protection/>
    </xf>
    <xf numFmtId="2" fontId="11" fillId="0" borderId="10" xfId="77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1" fillId="0" borderId="0" xfId="74" applyFont="1" applyFill="1">
      <alignment/>
      <protection/>
    </xf>
    <xf numFmtId="2" fontId="11" fillId="0" borderId="0" xfId="74" applyNumberFormat="1" applyFont="1" applyFill="1">
      <alignment/>
      <protection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185" fontId="10" fillId="0" borderId="10" xfId="0" applyNumberFormat="1" applyFont="1" applyFill="1" applyBorder="1" applyAlignment="1">
      <alignment horizontal="center" vertical="center"/>
    </xf>
    <xf numFmtId="187" fontId="10" fillId="0" borderId="10" xfId="0" applyNumberFormat="1" applyFont="1" applyFill="1" applyBorder="1" applyAlignment="1">
      <alignment horizontal="center" vertical="center"/>
    </xf>
    <xf numFmtId="186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6" fillId="0" borderId="0" xfId="77" applyFont="1" applyFill="1" applyBorder="1" applyAlignment="1">
      <alignment vertical="center"/>
      <protection/>
    </xf>
    <xf numFmtId="4" fontId="87" fillId="0" borderId="10" xfId="77" applyNumberFormat="1" applyFont="1" applyFill="1" applyBorder="1" applyAlignment="1">
      <alignment horizontal="center" vertical="center"/>
      <protection/>
    </xf>
    <xf numFmtId="4" fontId="87" fillId="0" borderId="10" xfId="77" applyNumberFormat="1" applyFont="1" applyFill="1" applyBorder="1" applyAlignment="1">
      <alignment horizontal="center" vertical="center" wrapText="1"/>
      <protection/>
    </xf>
    <xf numFmtId="0" fontId="84" fillId="0" borderId="0" xfId="77" applyFont="1" applyFill="1" applyBorder="1" applyAlignment="1">
      <alignment horizontal="center" vertical="center" wrapText="1"/>
      <protection/>
    </xf>
    <xf numFmtId="4" fontId="16" fillId="0" borderId="0" xfId="51" applyNumberFormat="1" applyFont="1" applyFill="1" applyBorder="1" applyAlignment="1">
      <alignment horizontal="center"/>
    </xf>
    <xf numFmtId="0" fontId="82" fillId="0" borderId="10" xfId="77" applyFont="1" applyFill="1" applyBorder="1" applyAlignment="1">
      <alignment horizontal="center" vertical="center"/>
      <protection/>
    </xf>
    <xf numFmtId="0" fontId="87" fillId="0" borderId="10" xfId="77" applyFont="1" applyFill="1" applyBorder="1" applyAlignment="1">
      <alignment horizontal="center" vertical="center"/>
      <protection/>
    </xf>
    <xf numFmtId="0" fontId="87" fillId="0" borderId="10" xfId="77" applyFont="1" applyFill="1" applyBorder="1" applyAlignment="1">
      <alignment horizontal="center" vertical="center" wrapText="1"/>
      <protection/>
    </xf>
    <xf numFmtId="49" fontId="80" fillId="13" borderId="10" xfId="77" applyNumberFormat="1" applyFont="1" applyFill="1" applyBorder="1" applyAlignment="1">
      <alignment horizontal="center" vertical="center"/>
      <protection/>
    </xf>
    <xf numFmtId="0" fontId="84" fillId="13" borderId="10" xfId="77" applyFont="1" applyFill="1" applyBorder="1" applyAlignment="1">
      <alignment horizontal="center" vertical="center"/>
      <protection/>
    </xf>
    <xf numFmtId="0" fontId="79" fillId="13" borderId="10" xfId="77" applyFont="1" applyFill="1" applyBorder="1" applyAlignment="1">
      <alignment horizontal="center" vertical="center"/>
      <protection/>
    </xf>
    <xf numFmtId="43" fontId="81" fillId="13" borderId="10" xfId="42" applyFont="1" applyFill="1" applyBorder="1" applyAlignment="1">
      <alignment horizontal="center" vertical="center" wrapText="1"/>
    </xf>
    <xf numFmtId="43" fontId="81" fillId="13" borderId="10" xfId="42" applyFont="1" applyFill="1" applyBorder="1" applyAlignment="1">
      <alignment horizontal="center" vertical="center" wrapText="1"/>
    </xf>
    <xf numFmtId="49" fontId="16" fillId="13" borderId="10" xfId="77" applyNumberFormat="1" applyFont="1" applyFill="1" applyBorder="1" applyAlignment="1">
      <alignment horizontal="center" vertical="center"/>
      <protection/>
    </xf>
    <xf numFmtId="0" fontId="18" fillId="13" borderId="10" xfId="77" applyFont="1" applyFill="1" applyBorder="1" applyAlignment="1">
      <alignment horizontal="center" vertical="center"/>
      <protection/>
    </xf>
    <xf numFmtId="43" fontId="18" fillId="13" borderId="10" xfId="42" applyFont="1" applyFill="1" applyBorder="1" applyAlignment="1">
      <alignment horizontal="center" vertical="center" wrapText="1"/>
    </xf>
    <xf numFmtId="43" fontId="18" fillId="13" borderId="10" xfId="42" applyFont="1" applyFill="1" applyBorder="1" applyAlignment="1">
      <alignment horizontal="center" vertical="center" wrapText="1"/>
    </xf>
    <xf numFmtId="43" fontId="14" fillId="13" borderId="10" xfId="42" applyFont="1" applyFill="1" applyBorder="1" applyAlignment="1">
      <alignment horizontal="center" vertical="center" wrapText="1"/>
    </xf>
    <xf numFmtId="0" fontId="16" fillId="13" borderId="10" xfId="77" applyFont="1" applyFill="1" applyBorder="1">
      <alignment/>
      <protection/>
    </xf>
    <xf numFmtId="43" fontId="16" fillId="13" borderId="10" xfId="42" applyFont="1" applyFill="1" applyBorder="1" applyAlignment="1">
      <alignment horizontal="center" vertical="center" wrapText="1"/>
    </xf>
    <xf numFmtId="49" fontId="79" fillId="13" borderId="10" xfId="77" applyNumberFormat="1" applyFont="1" applyFill="1" applyBorder="1" applyAlignment="1">
      <alignment horizontal="center" vertical="center"/>
      <protection/>
    </xf>
    <xf numFmtId="0" fontId="19" fillId="13" borderId="10" xfId="77" applyFont="1" applyFill="1" applyBorder="1" applyAlignment="1">
      <alignment horizontal="center" vertical="center"/>
      <protection/>
    </xf>
    <xf numFmtId="9" fontId="20" fillId="13" borderId="10" xfId="77" applyNumberFormat="1" applyFont="1" applyFill="1" applyBorder="1" applyAlignment="1">
      <alignment horizontal="center" vertical="center"/>
      <protection/>
    </xf>
    <xf numFmtId="0" fontId="20" fillId="13" borderId="10" xfId="77" applyFont="1" applyFill="1" applyBorder="1">
      <alignment/>
      <protection/>
    </xf>
    <xf numFmtId="49" fontId="81" fillId="13" borderId="10" xfId="77" applyNumberFormat="1" applyFont="1" applyFill="1" applyBorder="1" applyAlignment="1">
      <alignment horizontal="center" vertical="center"/>
      <protection/>
    </xf>
    <xf numFmtId="9" fontId="18" fillId="13" borderId="10" xfId="77" applyNumberFormat="1" applyFont="1" applyFill="1" applyBorder="1" applyAlignment="1">
      <alignment horizontal="center" vertical="center"/>
      <protection/>
    </xf>
    <xf numFmtId="9" fontId="19" fillId="13" borderId="10" xfId="77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omma 5" xfId="51"/>
    <cellStyle name="Comma 6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Hyperlink 2" xfId="64"/>
    <cellStyle name="Input" xfId="65"/>
    <cellStyle name="Linked Cell" xfId="66"/>
    <cellStyle name="Neutral" xfId="67"/>
    <cellStyle name="Normal 10" xfId="68"/>
    <cellStyle name="Normal 11 2 2" xfId="69"/>
    <cellStyle name="Normal 14" xfId="70"/>
    <cellStyle name="Normal 14 3" xfId="71"/>
    <cellStyle name="Normal 14_anakia II etapi.xls sm. defeqturi" xfId="72"/>
    <cellStyle name="Normal 16_axalqalaqis skola " xfId="73"/>
    <cellStyle name="Normal 2" xfId="74"/>
    <cellStyle name="Normal 2 2" xfId="75"/>
    <cellStyle name="Normal 2_---SUL--- GORI-HOSPITALI-BOLO" xfId="76"/>
    <cellStyle name="Normal 3" xfId="77"/>
    <cellStyle name="Normal 4" xfId="78"/>
    <cellStyle name="Normal 4 2" xfId="79"/>
    <cellStyle name="Normal 5" xfId="80"/>
    <cellStyle name="Normal 6" xfId="81"/>
    <cellStyle name="Normal 8" xfId="82"/>
    <cellStyle name="Note" xfId="83"/>
    <cellStyle name="Output" xfId="84"/>
    <cellStyle name="Percent" xfId="85"/>
    <cellStyle name="Percent 2" xfId="86"/>
    <cellStyle name="Style 1" xfId="87"/>
    <cellStyle name="Title" xfId="88"/>
    <cellStyle name="Total" xfId="89"/>
    <cellStyle name="Warning Text" xfId="90"/>
    <cellStyle name="Обычный 2 2" xfId="91"/>
    <cellStyle name="Обычный 5" xfId="92"/>
    <cellStyle name="Обычный 6" xfId="93"/>
    <cellStyle name="Обычный_sam" xfId="9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SheetLayoutView="100" zoomScalePageLayoutView="0" workbookViewId="0" topLeftCell="A1">
      <selection activeCell="E68" sqref="E68"/>
    </sheetView>
  </sheetViews>
  <sheetFormatPr defaultColWidth="9.140625" defaultRowHeight="15"/>
  <cols>
    <col min="1" max="1" width="6.140625" style="3" customWidth="1"/>
    <col min="2" max="2" width="57.8515625" style="3" customWidth="1"/>
    <col min="3" max="3" width="10.57421875" style="3" customWidth="1"/>
    <col min="4" max="4" width="10.140625" style="3" customWidth="1"/>
    <col min="5" max="5" width="14.28125" style="3" customWidth="1"/>
    <col min="6" max="6" width="8.8515625" style="9" customWidth="1"/>
    <col min="7" max="7" width="14.421875" style="9" customWidth="1"/>
    <col min="8" max="8" width="8.421875" style="9" customWidth="1"/>
    <col min="9" max="9" width="11.7109375" style="9" customWidth="1"/>
    <col min="10" max="10" width="7.57421875" style="9" customWidth="1"/>
    <col min="11" max="11" width="10.8515625" style="9" customWidth="1"/>
    <col min="12" max="12" width="15.57421875" style="9" customWidth="1"/>
    <col min="13" max="16384" width="9.140625" style="3" customWidth="1"/>
  </cols>
  <sheetData>
    <row r="1" spans="1:12" ht="28.5" customHeight="1">
      <c r="A1" s="107" t="s">
        <v>81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5" customFormat="1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16" customFormat="1" ht="11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10" customFormat="1" ht="27.75" customHeight="1">
      <c r="A4" s="109" t="s">
        <v>56</v>
      </c>
      <c r="B4" s="110" t="s">
        <v>1</v>
      </c>
      <c r="C4" s="111" t="s">
        <v>55</v>
      </c>
      <c r="D4" s="110" t="s">
        <v>54</v>
      </c>
      <c r="E4" s="110"/>
      <c r="F4" s="105" t="s">
        <v>2</v>
      </c>
      <c r="G4" s="105"/>
      <c r="H4" s="105" t="s">
        <v>3</v>
      </c>
      <c r="I4" s="105"/>
      <c r="J4" s="105" t="s">
        <v>53</v>
      </c>
      <c r="K4" s="105"/>
      <c r="L4" s="106" t="s">
        <v>0</v>
      </c>
    </row>
    <row r="5" spans="1:12" s="10" customFormat="1" ht="27.75" customHeight="1">
      <c r="A5" s="109"/>
      <c r="B5" s="110"/>
      <c r="C5" s="111"/>
      <c r="D5" s="85" t="s">
        <v>52</v>
      </c>
      <c r="E5" s="85" t="s">
        <v>4</v>
      </c>
      <c r="F5" s="84" t="s">
        <v>51</v>
      </c>
      <c r="G5" s="84" t="s">
        <v>4</v>
      </c>
      <c r="H5" s="83" t="s">
        <v>51</v>
      </c>
      <c r="I5" s="84" t="s">
        <v>4</v>
      </c>
      <c r="J5" s="83" t="s">
        <v>51</v>
      </c>
      <c r="K5" s="84" t="s">
        <v>4</v>
      </c>
      <c r="L5" s="106"/>
    </row>
    <row r="6" spans="1:12" ht="18">
      <c r="A6" s="71"/>
      <c r="B6" s="71">
        <v>2</v>
      </c>
      <c r="C6" s="71">
        <v>3</v>
      </c>
      <c r="D6" s="71">
        <v>4</v>
      </c>
      <c r="E6" s="71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7">
        <v>12</v>
      </c>
    </row>
    <row r="7" spans="1:12" s="4" customFormat="1" ht="18">
      <c r="A7" s="63"/>
      <c r="B7" s="17" t="s">
        <v>70</v>
      </c>
      <c r="C7" s="8"/>
      <c r="D7" s="7"/>
      <c r="E7" s="75"/>
      <c r="F7" s="72"/>
      <c r="G7" s="72"/>
      <c r="H7" s="75"/>
      <c r="I7" s="75"/>
      <c r="J7" s="75"/>
      <c r="K7" s="75"/>
      <c r="L7" s="65"/>
    </row>
    <row r="8" spans="1:12" s="4" customFormat="1" ht="36">
      <c r="A8" s="61" t="s">
        <v>78</v>
      </c>
      <c r="B8" s="24" t="s">
        <v>50</v>
      </c>
      <c r="C8" s="25" t="s">
        <v>58</v>
      </c>
      <c r="D8" s="26"/>
      <c r="E8" s="73">
        <v>100</v>
      </c>
      <c r="F8" s="80"/>
      <c r="G8" s="72"/>
      <c r="H8" s="75"/>
      <c r="I8" s="75"/>
      <c r="J8" s="75"/>
      <c r="K8" s="75"/>
      <c r="L8" s="65"/>
    </row>
    <row r="9" spans="1:12" s="4" customFormat="1" ht="18">
      <c r="A9" s="62"/>
      <c r="B9" s="27" t="s">
        <v>23</v>
      </c>
      <c r="C9" s="8" t="s">
        <v>5</v>
      </c>
      <c r="D9" s="23">
        <f>0.0132+0.00323</f>
        <v>0.01643</v>
      </c>
      <c r="E9" s="75">
        <f>D9*E8</f>
        <v>1.643</v>
      </c>
      <c r="F9" s="72"/>
      <c r="G9" s="72"/>
      <c r="H9" s="75"/>
      <c r="I9" s="75"/>
      <c r="J9" s="75"/>
      <c r="K9" s="75"/>
      <c r="L9" s="65"/>
    </row>
    <row r="10" spans="1:12" s="4" customFormat="1" ht="19.5">
      <c r="A10" s="63"/>
      <c r="B10" s="27" t="s">
        <v>59</v>
      </c>
      <c r="C10" s="8" t="s">
        <v>24</v>
      </c>
      <c r="D10" s="23">
        <v>0.0295</v>
      </c>
      <c r="E10" s="75">
        <f>E8*D10</f>
        <v>2.9499999999999997</v>
      </c>
      <c r="F10" s="72"/>
      <c r="G10" s="72"/>
      <c r="H10" s="75"/>
      <c r="I10" s="75"/>
      <c r="J10" s="75"/>
      <c r="K10" s="75"/>
      <c r="L10" s="65"/>
    </row>
    <row r="11" spans="1:12" s="4" customFormat="1" ht="18">
      <c r="A11" s="61"/>
      <c r="B11" s="27" t="s">
        <v>25</v>
      </c>
      <c r="C11" s="8" t="s">
        <v>26</v>
      </c>
      <c r="D11" s="28">
        <f>0.0021+0.00018</f>
        <v>0.00228</v>
      </c>
      <c r="E11" s="75">
        <f>E8*D11</f>
        <v>0.22799999999999998</v>
      </c>
      <c r="F11" s="72"/>
      <c r="G11" s="72"/>
      <c r="H11" s="75"/>
      <c r="I11" s="75"/>
      <c r="J11" s="75"/>
      <c r="K11" s="75"/>
      <c r="L11" s="65"/>
    </row>
    <row r="12" spans="1:12" s="6" customFormat="1" ht="15">
      <c r="A12" s="62"/>
      <c r="B12" s="29" t="s">
        <v>44</v>
      </c>
      <c r="C12" s="30" t="s">
        <v>24</v>
      </c>
      <c r="D12" s="31">
        <v>0.00362</v>
      </c>
      <c r="E12" s="75">
        <f>E8*D12</f>
        <v>0.362</v>
      </c>
      <c r="F12" s="72"/>
      <c r="G12" s="72"/>
      <c r="H12" s="75"/>
      <c r="I12" s="75"/>
      <c r="J12" s="75"/>
      <c r="K12" s="75"/>
      <c r="L12" s="65"/>
    </row>
    <row r="13" spans="1:12" s="4" customFormat="1" ht="19.5">
      <c r="A13" s="63"/>
      <c r="B13" s="27" t="s">
        <v>20</v>
      </c>
      <c r="C13" s="8" t="s">
        <v>60</v>
      </c>
      <c r="D13" s="28">
        <f>0.00005+0.00004</f>
        <v>9E-05</v>
      </c>
      <c r="E13" s="75">
        <f>E8*D13</f>
        <v>0.009000000000000001</v>
      </c>
      <c r="F13" s="72"/>
      <c r="G13" s="72"/>
      <c r="H13" s="75"/>
      <c r="I13" s="75"/>
      <c r="J13" s="75"/>
      <c r="K13" s="75"/>
      <c r="L13" s="65"/>
    </row>
    <row r="14" spans="1:12" s="4" customFormat="1" ht="36">
      <c r="A14" s="61" t="s">
        <v>79</v>
      </c>
      <c r="B14" s="24" t="s">
        <v>49</v>
      </c>
      <c r="C14" s="25" t="s">
        <v>58</v>
      </c>
      <c r="D14" s="26"/>
      <c r="E14" s="73">
        <v>10</v>
      </c>
      <c r="F14" s="80"/>
      <c r="G14" s="72"/>
      <c r="H14" s="75"/>
      <c r="I14" s="75"/>
      <c r="J14" s="75"/>
      <c r="K14" s="75"/>
      <c r="L14" s="65"/>
    </row>
    <row r="15" spans="1:12" s="4" customFormat="1" ht="18">
      <c r="A15" s="62"/>
      <c r="B15" s="27" t="s">
        <v>23</v>
      </c>
      <c r="C15" s="8" t="s">
        <v>5</v>
      </c>
      <c r="D15" s="31">
        <f>2.06+1.21+0.00323</f>
        <v>3.27323</v>
      </c>
      <c r="E15" s="75">
        <f>D15*E14</f>
        <v>32.732299999999995</v>
      </c>
      <c r="F15" s="72"/>
      <c r="G15" s="72"/>
      <c r="H15" s="75"/>
      <c r="I15" s="75"/>
      <c r="J15" s="75"/>
      <c r="K15" s="75"/>
      <c r="L15" s="65"/>
    </row>
    <row r="16" spans="1:12" s="6" customFormat="1" ht="15.75">
      <c r="A16" s="63"/>
      <c r="B16" s="29" t="s">
        <v>44</v>
      </c>
      <c r="C16" s="30" t="s">
        <v>24</v>
      </c>
      <c r="D16" s="31">
        <v>0.00362</v>
      </c>
      <c r="E16" s="75">
        <f>E14*D16</f>
        <v>0.036199999999999996</v>
      </c>
      <c r="F16" s="72"/>
      <c r="G16" s="72"/>
      <c r="H16" s="75"/>
      <c r="I16" s="75"/>
      <c r="J16" s="75"/>
      <c r="K16" s="75"/>
      <c r="L16" s="65"/>
    </row>
    <row r="17" spans="1:12" s="4" customFormat="1" ht="18">
      <c r="A17" s="61"/>
      <c r="B17" s="27" t="s">
        <v>25</v>
      </c>
      <c r="C17" s="8" t="s">
        <v>26</v>
      </c>
      <c r="D17" s="28">
        <v>0.00018</v>
      </c>
      <c r="E17" s="75">
        <f>D17*E14</f>
        <v>0.0018000000000000002</v>
      </c>
      <c r="F17" s="72"/>
      <c r="G17" s="72"/>
      <c r="H17" s="75"/>
      <c r="I17" s="75"/>
      <c r="J17" s="75"/>
      <c r="K17" s="75"/>
      <c r="L17" s="65"/>
    </row>
    <row r="18" spans="1:12" s="4" customFormat="1" ht="19.5">
      <c r="A18" s="62"/>
      <c r="B18" s="27" t="s">
        <v>20</v>
      </c>
      <c r="C18" s="8" t="s">
        <v>60</v>
      </c>
      <c r="D18" s="28">
        <v>4E-05</v>
      </c>
      <c r="E18" s="75">
        <f>E14*D18</f>
        <v>0.0004</v>
      </c>
      <c r="F18" s="72"/>
      <c r="G18" s="72"/>
      <c r="H18" s="75"/>
      <c r="I18" s="75"/>
      <c r="J18" s="75"/>
      <c r="K18" s="75"/>
      <c r="L18" s="65"/>
    </row>
    <row r="19" spans="1:12" s="4" customFormat="1" ht="36">
      <c r="A19" s="63" t="s">
        <v>27</v>
      </c>
      <c r="B19" s="24" t="s">
        <v>48</v>
      </c>
      <c r="C19" s="25" t="s">
        <v>58</v>
      </c>
      <c r="D19" s="26"/>
      <c r="E19" s="73">
        <f>E14+E8</f>
        <v>110</v>
      </c>
      <c r="F19" s="80"/>
      <c r="G19" s="72"/>
      <c r="H19" s="75"/>
      <c r="I19" s="75"/>
      <c r="J19" s="75"/>
      <c r="K19" s="75"/>
      <c r="L19" s="65"/>
    </row>
    <row r="20" spans="1:12" s="4" customFormat="1" ht="18">
      <c r="A20" s="61"/>
      <c r="B20" s="27" t="s">
        <v>42</v>
      </c>
      <c r="C20" s="8" t="s">
        <v>22</v>
      </c>
      <c r="D20" s="32">
        <v>1.95</v>
      </c>
      <c r="E20" s="75">
        <f>E19*D20</f>
        <v>214.5</v>
      </c>
      <c r="F20" s="72"/>
      <c r="G20" s="72"/>
      <c r="H20" s="75"/>
      <c r="I20" s="75"/>
      <c r="J20" s="75"/>
      <c r="K20" s="75"/>
      <c r="L20" s="65"/>
    </row>
    <row r="21" spans="1:12" s="4" customFormat="1" ht="18">
      <c r="A21" s="63"/>
      <c r="B21" s="17" t="s">
        <v>57</v>
      </c>
      <c r="C21" s="8"/>
      <c r="D21" s="23"/>
      <c r="E21" s="75"/>
      <c r="F21" s="72"/>
      <c r="G21" s="72"/>
      <c r="H21" s="75"/>
      <c r="I21" s="75"/>
      <c r="J21" s="75"/>
      <c r="K21" s="75"/>
      <c r="L21" s="65"/>
    </row>
    <row r="22" spans="1:14" s="96" customFormat="1" ht="31.5">
      <c r="A22" s="90">
        <v>4</v>
      </c>
      <c r="B22" s="91" t="s">
        <v>80</v>
      </c>
      <c r="C22" s="92" t="s">
        <v>40</v>
      </c>
      <c r="D22" s="93"/>
      <c r="E22" s="93">
        <f>820*5*0.2</f>
        <v>820</v>
      </c>
      <c r="F22" s="94"/>
      <c r="G22" s="93"/>
      <c r="H22" s="94"/>
      <c r="I22" s="93"/>
      <c r="J22" s="94"/>
      <c r="K22" s="93"/>
      <c r="L22" s="95"/>
      <c r="N22" s="97"/>
    </row>
    <row r="23" spans="1:12" s="96" customFormat="1" ht="15.75">
      <c r="A23" s="90"/>
      <c r="B23" s="98" t="s">
        <v>9</v>
      </c>
      <c r="C23" s="99" t="s">
        <v>10</v>
      </c>
      <c r="D23" s="100">
        <v>0.15</v>
      </c>
      <c r="E23" s="93">
        <f>E22*D23</f>
        <v>123</v>
      </c>
      <c r="F23" s="93"/>
      <c r="G23" s="93"/>
      <c r="H23" s="93"/>
      <c r="I23" s="93"/>
      <c r="J23" s="93"/>
      <c r="K23" s="93"/>
      <c r="L23" s="95"/>
    </row>
    <row r="24" spans="1:12" s="96" customFormat="1" ht="15.75">
      <c r="A24" s="90"/>
      <c r="B24" s="98" t="s">
        <v>72</v>
      </c>
      <c r="C24" s="99" t="s">
        <v>73</v>
      </c>
      <c r="D24" s="101">
        <v>0.02016</v>
      </c>
      <c r="E24" s="93">
        <f>E22*D24</f>
        <v>16.531200000000002</v>
      </c>
      <c r="F24" s="93"/>
      <c r="G24" s="93"/>
      <c r="H24" s="93"/>
      <c r="I24" s="93"/>
      <c r="J24" s="93"/>
      <c r="K24" s="93"/>
      <c r="L24" s="95"/>
    </row>
    <row r="25" spans="1:12" s="96" customFormat="1" ht="15.75">
      <c r="A25" s="90"/>
      <c r="B25" s="98" t="s">
        <v>74</v>
      </c>
      <c r="C25" s="99" t="s">
        <v>73</v>
      </c>
      <c r="D25" s="102">
        <v>0.0273</v>
      </c>
      <c r="E25" s="93">
        <f>E22*D25</f>
        <v>22.386000000000003</v>
      </c>
      <c r="F25" s="93"/>
      <c r="G25" s="93"/>
      <c r="H25" s="93"/>
      <c r="I25" s="93"/>
      <c r="J25" s="93"/>
      <c r="K25" s="93"/>
      <c r="L25" s="95"/>
    </row>
    <row r="26" spans="1:12" s="96" customFormat="1" ht="15.75">
      <c r="A26" s="90"/>
      <c r="B26" s="98" t="s">
        <v>75</v>
      </c>
      <c r="C26" s="99" t="s">
        <v>73</v>
      </c>
      <c r="D26" s="102">
        <v>0.0097</v>
      </c>
      <c r="E26" s="93">
        <f>E22*D26</f>
        <v>7.954000000000001</v>
      </c>
      <c r="F26" s="93"/>
      <c r="G26" s="93"/>
      <c r="H26" s="93"/>
      <c r="I26" s="93"/>
      <c r="J26" s="93"/>
      <c r="K26" s="93"/>
      <c r="L26" s="95"/>
    </row>
    <row r="27" spans="1:12" s="96" customFormat="1" ht="15.75">
      <c r="A27" s="90"/>
      <c r="B27" s="103" t="s">
        <v>11</v>
      </c>
      <c r="C27" s="99"/>
      <c r="D27" s="102"/>
      <c r="E27" s="93"/>
      <c r="F27" s="93"/>
      <c r="G27" s="93"/>
      <c r="H27" s="93"/>
      <c r="I27" s="93"/>
      <c r="J27" s="93"/>
      <c r="K27" s="93"/>
      <c r="L27" s="95"/>
    </row>
    <row r="28" spans="1:15" s="96" customFormat="1" ht="15.75">
      <c r="A28" s="90"/>
      <c r="B28" s="98" t="s">
        <v>12</v>
      </c>
      <c r="C28" s="99" t="s">
        <v>13</v>
      </c>
      <c r="D28" s="93">
        <v>1.22</v>
      </c>
      <c r="E28" s="93">
        <f>E22*D28</f>
        <v>1000.4</v>
      </c>
      <c r="F28" s="93"/>
      <c r="G28" s="93"/>
      <c r="H28" s="93"/>
      <c r="I28" s="93"/>
      <c r="J28" s="93"/>
      <c r="K28" s="93"/>
      <c r="L28" s="95"/>
      <c r="O28" s="97"/>
    </row>
    <row r="29" spans="1:12" s="96" customFormat="1" ht="15.75">
      <c r="A29" s="90"/>
      <c r="B29" s="98" t="s">
        <v>76</v>
      </c>
      <c r="C29" s="99" t="s">
        <v>13</v>
      </c>
      <c r="D29" s="100">
        <v>0.07</v>
      </c>
      <c r="E29" s="93">
        <f>E22*D29</f>
        <v>57.400000000000006</v>
      </c>
      <c r="F29" s="93"/>
      <c r="G29" s="93"/>
      <c r="H29" s="93"/>
      <c r="I29" s="93"/>
      <c r="J29" s="93"/>
      <c r="K29" s="93"/>
      <c r="L29" s="95"/>
    </row>
    <row r="30" spans="1:12" ht="18">
      <c r="A30" s="61"/>
      <c r="B30" s="17" t="s">
        <v>71</v>
      </c>
      <c r="C30" s="8"/>
      <c r="D30" s="23"/>
      <c r="E30" s="74"/>
      <c r="F30" s="78"/>
      <c r="G30" s="72"/>
      <c r="H30" s="75"/>
      <c r="I30" s="75"/>
      <c r="J30" s="75"/>
      <c r="K30" s="75"/>
      <c r="L30" s="65"/>
    </row>
    <row r="31" spans="1:12" s="6" customFormat="1" ht="17.25">
      <c r="A31" s="62" t="s">
        <v>28</v>
      </c>
      <c r="B31" s="33" t="s">
        <v>47</v>
      </c>
      <c r="C31" s="34" t="s">
        <v>62</v>
      </c>
      <c r="D31" s="35"/>
      <c r="E31" s="73">
        <v>14</v>
      </c>
      <c r="F31" s="79"/>
      <c r="G31" s="72"/>
      <c r="H31" s="75"/>
      <c r="I31" s="75"/>
      <c r="J31" s="75"/>
      <c r="K31" s="75"/>
      <c r="L31" s="65"/>
    </row>
    <row r="32" spans="1:12" s="6" customFormat="1" ht="15.75">
      <c r="A32" s="63"/>
      <c r="B32" s="29" t="s">
        <v>23</v>
      </c>
      <c r="C32" s="30" t="s">
        <v>5</v>
      </c>
      <c r="D32" s="31">
        <f>2.06+1.21+0.00323</f>
        <v>3.27323</v>
      </c>
      <c r="E32" s="75">
        <f>D32*E31</f>
        <v>45.82522</v>
      </c>
      <c r="F32" s="78"/>
      <c r="G32" s="72"/>
      <c r="H32" s="75"/>
      <c r="I32" s="75"/>
      <c r="J32" s="75"/>
      <c r="K32" s="75"/>
      <c r="L32" s="65"/>
    </row>
    <row r="33" spans="1:12" s="38" customFormat="1" ht="15.75">
      <c r="A33" s="61" t="s">
        <v>29</v>
      </c>
      <c r="B33" s="36" t="s">
        <v>46</v>
      </c>
      <c r="C33" s="37" t="s">
        <v>13</v>
      </c>
      <c r="D33" s="37"/>
      <c r="E33" s="59">
        <v>9</v>
      </c>
      <c r="F33" s="79"/>
      <c r="G33" s="72"/>
      <c r="H33" s="75"/>
      <c r="I33" s="75"/>
      <c r="J33" s="75"/>
      <c r="K33" s="75"/>
      <c r="L33" s="65"/>
    </row>
    <row r="34" spans="1:12" s="38" customFormat="1" ht="15.75">
      <c r="A34" s="62"/>
      <c r="B34" s="20" t="s">
        <v>8</v>
      </c>
      <c r="C34" s="21" t="s">
        <v>10</v>
      </c>
      <c r="D34" s="21">
        <v>1.21</v>
      </c>
      <c r="E34" s="60">
        <f>E33*D34</f>
        <v>10.89</v>
      </c>
      <c r="F34" s="78"/>
      <c r="G34" s="72"/>
      <c r="H34" s="75"/>
      <c r="I34" s="75"/>
      <c r="J34" s="75"/>
      <c r="K34" s="75"/>
      <c r="L34" s="65"/>
    </row>
    <row r="35" spans="1:12" s="6" customFormat="1" ht="17.25">
      <c r="A35" s="63" t="s">
        <v>30</v>
      </c>
      <c r="B35" s="36" t="s">
        <v>45</v>
      </c>
      <c r="C35" s="34" t="s">
        <v>62</v>
      </c>
      <c r="D35" s="35"/>
      <c r="E35" s="73">
        <f>E31-E33</f>
        <v>5</v>
      </c>
      <c r="F35" s="79"/>
      <c r="G35" s="72"/>
      <c r="H35" s="75"/>
      <c r="I35" s="75"/>
      <c r="J35" s="75"/>
      <c r="K35" s="75"/>
      <c r="L35" s="65"/>
    </row>
    <row r="36" spans="1:12" s="6" customFormat="1" ht="15">
      <c r="A36" s="61"/>
      <c r="B36" s="29" t="s">
        <v>23</v>
      </c>
      <c r="C36" s="30" t="s">
        <v>5</v>
      </c>
      <c r="D36" s="31">
        <f>1.21+0.00323</f>
        <v>1.21323</v>
      </c>
      <c r="E36" s="75">
        <f>D36*E35</f>
        <v>6.06615</v>
      </c>
      <c r="F36" s="78"/>
      <c r="G36" s="72"/>
      <c r="H36" s="75"/>
      <c r="I36" s="75"/>
      <c r="J36" s="75"/>
      <c r="K36" s="75"/>
      <c r="L36" s="65"/>
    </row>
    <row r="37" spans="1:12" s="6" customFormat="1" ht="15">
      <c r="A37" s="62"/>
      <c r="B37" s="29" t="s">
        <v>44</v>
      </c>
      <c r="C37" s="30" t="s">
        <v>24</v>
      </c>
      <c r="D37" s="31">
        <v>0.00362</v>
      </c>
      <c r="E37" s="76">
        <f>E35*D37</f>
        <v>0.018099999999999998</v>
      </c>
      <c r="F37" s="78"/>
      <c r="G37" s="72"/>
      <c r="H37" s="75"/>
      <c r="I37" s="75"/>
      <c r="J37" s="75"/>
      <c r="K37" s="75"/>
      <c r="L37" s="65"/>
    </row>
    <row r="38" spans="1:12" s="6" customFormat="1" ht="15.75">
      <c r="A38" s="63"/>
      <c r="B38" s="29" t="s">
        <v>25</v>
      </c>
      <c r="C38" s="30" t="s">
        <v>26</v>
      </c>
      <c r="D38" s="31">
        <v>0.00018</v>
      </c>
      <c r="E38" s="75">
        <f>E35*D38</f>
        <v>0.0009000000000000001</v>
      </c>
      <c r="F38" s="78"/>
      <c r="G38" s="72"/>
      <c r="H38" s="75"/>
      <c r="I38" s="75"/>
      <c r="J38" s="75"/>
      <c r="K38" s="75"/>
      <c r="L38" s="65"/>
    </row>
    <row r="39" spans="1:12" s="6" customFormat="1" ht="17.25">
      <c r="A39" s="61"/>
      <c r="B39" s="29" t="s">
        <v>20</v>
      </c>
      <c r="C39" s="30" t="s">
        <v>61</v>
      </c>
      <c r="D39" s="31">
        <v>4E-05</v>
      </c>
      <c r="E39" s="75">
        <f>E35*D39</f>
        <v>0.0002</v>
      </c>
      <c r="F39" s="78"/>
      <c r="G39" s="72"/>
      <c r="H39" s="75"/>
      <c r="I39" s="75"/>
      <c r="J39" s="75"/>
      <c r="K39" s="75"/>
      <c r="L39" s="65"/>
    </row>
    <row r="40" spans="1:12" s="6" customFormat="1" ht="30">
      <c r="A40" s="62" t="s">
        <v>63</v>
      </c>
      <c r="B40" s="33" t="s">
        <v>43</v>
      </c>
      <c r="C40" s="34" t="s">
        <v>62</v>
      </c>
      <c r="D40" s="35"/>
      <c r="E40" s="73">
        <f>E35</f>
        <v>5</v>
      </c>
      <c r="F40" s="79"/>
      <c r="G40" s="72"/>
      <c r="H40" s="75"/>
      <c r="I40" s="75"/>
      <c r="J40" s="75"/>
      <c r="K40" s="75"/>
      <c r="L40" s="65"/>
    </row>
    <row r="41" spans="1:12" s="6" customFormat="1" ht="15.75">
      <c r="A41" s="63"/>
      <c r="B41" s="29" t="s">
        <v>42</v>
      </c>
      <c r="C41" s="30" t="s">
        <v>22</v>
      </c>
      <c r="D41" s="32">
        <v>1.95</v>
      </c>
      <c r="E41" s="75">
        <f>E40*D41</f>
        <v>9.75</v>
      </c>
      <c r="F41" s="78"/>
      <c r="G41" s="72"/>
      <c r="H41" s="75"/>
      <c r="I41" s="75"/>
      <c r="J41" s="75"/>
      <c r="K41" s="75"/>
      <c r="L41" s="65"/>
    </row>
    <row r="42" spans="1:12" s="41" customFormat="1" ht="18">
      <c r="A42" s="61" t="s">
        <v>64</v>
      </c>
      <c r="B42" s="33" t="s">
        <v>68</v>
      </c>
      <c r="C42" s="39" t="s">
        <v>21</v>
      </c>
      <c r="D42" s="40"/>
      <c r="E42" s="15">
        <v>3.5</v>
      </c>
      <c r="F42" s="79"/>
      <c r="G42" s="72"/>
      <c r="H42" s="75"/>
      <c r="I42" s="75"/>
      <c r="J42" s="75"/>
      <c r="K42" s="75"/>
      <c r="L42" s="65"/>
    </row>
    <row r="43" spans="1:12" s="16" customFormat="1" ht="16.5">
      <c r="A43" s="62"/>
      <c r="B43" s="20" t="s">
        <v>41</v>
      </c>
      <c r="C43" s="21" t="s">
        <v>5</v>
      </c>
      <c r="D43" s="22">
        <v>0.8</v>
      </c>
      <c r="E43" s="1">
        <f>E42*D43</f>
        <v>2.8000000000000003</v>
      </c>
      <c r="F43" s="78"/>
      <c r="G43" s="72"/>
      <c r="H43" s="75"/>
      <c r="I43" s="75"/>
      <c r="J43" s="75"/>
      <c r="K43" s="75"/>
      <c r="L43" s="65"/>
    </row>
    <row r="44" spans="1:12" s="16" customFormat="1" ht="16.5">
      <c r="A44" s="63"/>
      <c r="B44" s="20" t="s">
        <v>15</v>
      </c>
      <c r="C44" s="21" t="s">
        <v>6</v>
      </c>
      <c r="D44" s="22">
        <v>0.32</v>
      </c>
      <c r="E44" s="1">
        <f>E42*D44</f>
        <v>1.12</v>
      </c>
      <c r="F44" s="78"/>
      <c r="G44" s="72"/>
      <c r="H44" s="75"/>
      <c r="I44" s="75"/>
      <c r="J44" s="75"/>
      <c r="K44" s="75"/>
      <c r="L44" s="65"/>
    </row>
    <row r="45" spans="1:12" s="16" customFormat="1" ht="16.5">
      <c r="A45" s="61"/>
      <c r="B45" s="42" t="s">
        <v>11</v>
      </c>
      <c r="C45" s="21"/>
      <c r="D45" s="22"/>
      <c r="E45" s="1"/>
      <c r="F45" s="78"/>
      <c r="G45" s="72"/>
      <c r="H45" s="75"/>
      <c r="I45" s="75"/>
      <c r="J45" s="75"/>
      <c r="K45" s="75"/>
      <c r="L45" s="65"/>
    </row>
    <row r="46" spans="1:12" s="16" customFormat="1" ht="18">
      <c r="A46" s="62"/>
      <c r="B46" s="20" t="s">
        <v>12</v>
      </c>
      <c r="C46" s="43" t="s">
        <v>40</v>
      </c>
      <c r="D46" s="22">
        <v>1.1</v>
      </c>
      <c r="E46" s="1">
        <f>E42*D46</f>
        <v>3.8500000000000005</v>
      </c>
      <c r="F46" s="78"/>
      <c r="G46" s="72"/>
      <c r="H46" s="75"/>
      <c r="I46" s="75"/>
      <c r="J46" s="75"/>
      <c r="K46" s="75"/>
      <c r="L46" s="65"/>
    </row>
    <row r="47" spans="1:12" s="16" customFormat="1" ht="22.5" customHeight="1">
      <c r="A47" s="63"/>
      <c r="B47" s="20" t="s">
        <v>16</v>
      </c>
      <c r="C47" s="21" t="s">
        <v>6</v>
      </c>
      <c r="D47" s="22">
        <v>0.02</v>
      </c>
      <c r="E47" s="1">
        <f>E42*D47</f>
        <v>0.07</v>
      </c>
      <c r="F47" s="78"/>
      <c r="G47" s="72"/>
      <c r="H47" s="75"/>
      <c r="I47" s="75"/>
      <c r="J47" s="75"/>
      <c r="K47" s="75"/>
      <c r="L47" s="65"/>
    </row>
    <row r="48" spans="1:12" s="44" customFormat="1" ht="15.75">
      <c r="A48" s="61" t="s">
        <v>65</v>
      </c>
      <c r="B48" s="64" t="s">
        <v>77</v>
      </c>
      <c r="C48" s="19" t="s">
        <v>17</v>
      </c>
      <c r="D48" s="19"/>
      <c r="E48" s="59">
        <v>25</v>
      </c>
      <c r="F48" s="79"/>
      <c r="G48" s="72"/>
      <c r="H48" s="75"/>
      <c r="I48" s="75"/>
      <c r="J48" s="75"/>
      <c r="K48" s="75"/>
      <c r="L48" s="65"/>
    </row>
    <row r="49" spans="1:12" s="44" customFormat="1" ht="15.75">
      <c r="A49" s="62"/>
      <c r="B49" s="69" t="s">
        <v>9</v>
      </c>
      <c r="C49" s="11" t="s">
        <v>38</v>
      </c>
      <c r="D49" s="11">
        <v>1.02</v>
      </c>
      <c r="E49" s="60">
        <f>E48*D49</f>
        <v>25.5</v>
      </c>
      <c r="F49" s="78"/>
      <c r="G49" s="72"/>
      <c r="H49" s="75"/>
      <c r="I49" s="75"/>
      <c r="J49" s="75"/>
      <c r="K49" s="75"/>
      <c r="L49" s="65"/>
    </row>
    <row r="50" spans="1:12" s="44" customFormat="1" ht="15.75">
      <c r="A50" s="63"/>
      <c r="B50" s="20" t="s">
        <v>15</v>
      </c>
      <c r="C50" s="21" t="s">
        <v>7</v>
      </c>
      <c r="D50" s="2">
        <v>3.98</v>
      </c>
      <c r="E50" s="60">
        <f>E48*D50</f>
        <v>99.5</v>
      </c>
      <c r="F50" s="78"/>
      <c r="G50" s="72"/>
      <c r="H50" s="75"/>
      <c r="I50" s="75"/>
      <c r="J50" s="75"/>
      <c r="K50" s="75"/>
      <c r="L50" s="65"/>
    </row>
    <row r="51" spans="1:12" s="44" customFormat="1" ht="15.75">
      <c r="A51" s="61"/>
      <c r="B51" s="88" t="s">
        <v>67</v>
      </c>
      <c r="C51" s="11" t="s">
        <v>17</v>
      </c>
      <c r="D51" s="89">
        <v>1</v>
      </c>
      <c r="E51" s="60">
        <f>E48*D51</f>
        <v>25</v>
      </c>
      <c r="F51" s="78"/>
      <c r="G51" s="72"/>
      <c r="H51" s="75"/>
      <c r="I51" s="75"/>
      <c r="J51" s="75"/>
      <c r="K51" s="75"/>
      <c r="L51" s="65"/>
    </row>
    <row r="52" spans="1:12" s="44" customFormat="1" ht="15.75">
      <c r="A52" s="62"/>
      <c r="B52" s="69" t="s">
        <v>16</v>
      </c>
      <c r="C52" s="11" t="s">
        <v>7</v>
      </c>
      <c r="D52" s="11">
        <v>0.88</v>
      </c>
      <c r="E52" s="60">
        <f>E48*D52</f>
        <v>22</v>
      </c>
      <c r="F52" s="78"/>
      <c r="G52" s="72"/>
      <c r="H52" s="75"/>
      <c r="I52" s="75"/>
      <c r="J52" s="75"/>
      <c r="K52" s="75"/>
      <c r="L52" s="65"/>
    </row>
    <row r="53" spans="1:12" s="44" customFormat="1" ht="15.75">
      <c r="A53" s="63" t="s">
        <v>66</v>
      </c>
      <c r="B53" s="18" t="s">
        <v>39</v>
      </c>
      <c r="C53" s="19" t="s">
        <v>14</v>
      </c>
      <c r="D53" s="19"/>
      <c r="E53" s="59">
        <v>1</v>
      </c>
      <c r="F53" s="79"/>
      <c r="G53" s="72"/>
      <c r="H53" s="75"/>
      <c r="I53" s="75"/>
      <c r="J53" s="75"/>
      <c r="K53" s="75"/>
      <c r="L53" s="65"/>
    </row>
    <row r="54" spans="1:12" s="44" customFormat="1" ht="15.75">
      <c r="A54" s="61"/>
      <c r="B54" s="69" t="s">
        <v>9</v>
      </c>
      <c r="C54" s="11" t="s">
        <v>38</v>
      </c>
      <c r="D54" s="11">
        <f>31.2+37.4</f>
        <v>68.6</v>
      </c>
      <c r="E54" s="60">
        <f>E53*D54</f>
        <v>68.6</v>
      </c>
      <c r="F54" s="78"/>
      <c r="G54" s="72"/>
      <c r="H54" s="75"/>
      <c r="I54" s="75"/>
      <c r="J54" s="75"/>
      <c r="K54" s="75"/>
      <c r="L54" s="65"/>
    </row>
    <row r="55" spans="1:12" s="44" customFormat="1" ht="15.75">
      <c r="A55" s="62"/>
      <c r="B55" s="69" t="s">
        <v>15</v>
      </c>
      <c r="C55" s="11" t="s">
        <v>7</v>
      </c>
      <c r="D55" s="11">
        <f>2.76+6.32</f>
        <v>9.08</v>
      </c>
      <c r="E55" s="60">
        <f>D55*E53</f>
        <v>9.08</v>
      </c>
      <c r="F55" s="78"/>
      <c r="G55" s="72"/>
      <c r="H55" s="75"/>
      <c r="I55" s="75"/>
      <c r="J55" s="75"/>
      <c r="K55" s="75"/>
      <c r="L55" s="65"/>
    </row>
    <row r="56" spans="1:12" s="44" customFormat="1" ht="18">
      <c r="A56" s="63"/>
      <c r="B56" s="70" t="s">
        <v>37</v>
      </c>
      <c r="C56" s="45" t="s">
        <v>22</v>
      </c>
      <c r="D56" s="11"/>
      <c r="E56" s="77">
        <v>0.2</v>
      </c>
      <c r="F56" s="78"/>
      <c r="G56" s="72"/>
      <c r="H56" s="75"/>
      <c r="I56" s="75"/>
      <c r="J56" s="75"/>
      <c r="K56" s="75"/>
      <c r="L56" s="65"/>
    </row>
    <row r="57" spans="1:12" s="44" customFormat="1" ht="18">
      <c r="A57" s="61"/>
      <c r="B57" s="70" t="s">
        <v>69</v>
      </c>
      <c r="C57" s="45" t="s">
        <v>22</v>
      </c>
      <c r="D57" s="11"/>
      <c r="E57" s="77">
        <v>0.8</v>
      </c>
      <c r="F57" s="78"/>
      <c r="G57" s="72"/>
      <c r="H57" s="75"/>
      <c r="I57" s="75"/>
      <c r="J57" s="75"/>
      <c r="K57" s="75"/>
      <c r="L57" s="65"/>
    </row>
    <row r="58" spans="1:12" s="44" customFormat="1" ht="15.75">
      <c r="A58" s="61"/>
      <c r="B58" s="69" t="s">
        <v>36</v>
      </c>
      <c r="C58" s="11" t="s">
        <v>14</v>
      </c>
      <c r="D58" s="11">
        <v>0.06</v>
      </c>
      <c r="E58" s="60">
        <f>D58*E53</f>
        <v>0.06</v>
      </c>
      <c r="F58" s="78"/>
      <c r="G58" s="72"/>
      <c r="H58" s="75"/>
      <c r="I58" s="75"/>
      <c r="J58" s="75"/>
      <c r="K58" s="75"/>
      <c r="L58" s="65"/>
    </row>
    <row r="59" spans="1:12" s="44" customFormat="1" ht="15.75">
      <c r="A59" s="62"/>
      <c r="B59" s="69" t="s">
        <v>16</v>
      </c>
      <c r="C59" s="11" t="s">
        <v>7</v>
      </c>
      <c r="D59" s="11">
        <f>0.12+7.63</f>
        <v>7.75</v>
      </c>
      <c r="E59" s="60">
        <f>D59*E53</f>
        <v>7.75</v>
      </c>
      <c r="F59" s="78"/>
      <c r="G59" s="72"/>
      <c r="H59" s="75"/>
      <c r="I59" s="75"/>
      <c r="J59" s="75"/>
      <c r="K59" s="75"/>
      <c r="L59" s="65"/>
    </row>
    <row r="60" spans="1:12" ht="18">
      <c r="A60" s="112"/>
      <c r="B60" s="113" t="s">
        <v>33</v>
      </c>
      <c r="C60" s="114"/>
      <c r="D60" s="114"/>
      <c r="E60" s="115"/>
      <c r="F60" s="116"/>
      <c r="G60" s="115"/>
      <c r="H60" s="115"/>
      <c r="I60" s="115"/>
      <c r="J60" s="115"/>
      <c r="K60" s="115"/>
      <c r="L60" s="115"/>
    </row>
    <row r="61" spans="1:12" s="5" customFormat="1" ht="15">
      <c r="A61" s="117"/>
      <c r="B61" s="118" t="s">
        <v>35</v>
      </c>
      <c r="C61" s="129" t="s">
        <v>82</v>
      </c>
      <c r="D61" s="118"/>
      <c r="E61" s="119"/>
      <c r="F61" s="120"/>
      <c r="G61" s="119"/>
      <c r="H61" s="119"/>
      <c r="I61" s="119"/>
      <c r="J61" s="119"/>
      <c r="K61" s="119"/>
      <c r="L61" s="121"/>
    </row>
    <row r="62" spans="1:12" s="5" customFormat="1" ht="15">
      <c r="A62" s="117"/>
      <c r="B62" s="118" t="s">
        <v>0</v>
      </c>
      <c r="C62" s="118"/>
      <c r="D62" s="118"/>
      <c r="E62" s="119"/>
      <c r="F62" s="120"/>
      <c r="G62" s="119"/>
      <c r="H62" s="119"/>
      <c r="I62" s="119"/>
      <c r="J62" s="119"/>
      <c r="K62" s="119"/>
      <c r="L62" s="121"/>
    </row>
    <row r="63" spans="1:12" s="5" customFormat="1" ht="15">
      <c r="A63" s="117"/>
      <c r="B63" s="118" t="s">
        <v>18</v>
      </c>
      <c r="C63" s="129" t="s">
        <v>82</v>
      </c>
      <c r="D63" s="122"/>
      <c r="E63" s="123"/>
      <c r="F63" s="123"/>
      <c r="G63" s="123"/>
      <c r="H63" s="123"/>
      <c r="I63" s="123"/>
      <c r="J63" s="123"/>
      <c r="K63" s="123"/>
      <c r="L63" s="121"/>
    </row>
    <row r="64" spans="1:12" s="5" customFormat="1" ht="15">
      <c r="A64" s="117"/>
      <c r="B64" s="118" t="s">
        <v>33</v>
      </c>
      <c r="C64" s="118"/>
      <c r="D64" s="122"/>
      <c r="E64" s="123"/>
      <c r="F64" s="123"/>
      <c r="G64" s="123"/>
      <c r="H64" s="123"/>
      <c r="I64" s="123"/>
      <c r="J64" s="123"/>
      <c r="K64" s="123"/>
      <c r="L64" s="121"/>
    </row>
    <row r="65" spans="1:12" s="5" customFormat="1" ht="15">
      <c r="A65" s="117"/>
      <c r="B65" s="118" t="s">
        <v>34</v>
      </c>
      <c r="C65" s="129" t="s">
        <v>82</v>
      </c>
      <c r="D65" s="122"/>
      <c r="E65" s="123"/>
      <c r="F65" s="123"/>
      <c r="G65" s="123"/>
      <c r="H65" s="123"/>
      <c r="I65" s="123"/>
      <c r="J65" s="123"/>
      <c r="K65" s="123"/>
      <c r="L65" s="121"/>
    </row>
    <row r="66" spans="1:12" ht="18">
      <c r="A66" s="124"/>
      <c r="B66" s="118" t="s">
        <v>33</v>
      </c>
      <c r="C66" s="118"/>
      <c r="D66" s="122"/>
      <c r="E66" s="123"/>
      <c r="F66" s="123"/>
      <c r="G66" s="123"/>
      <c r="H66" s="123"/>
      <c r="I66" s="123"/>
      <c r="J66" s="123"/>
      <c r="K66" s="123"/>
      <c r="L66" s="121"/>
    </row>
    <row r="67" spans="1:12" ht="18">
      <c r="A67" s="124"/>
      <c r="B67" s="118" t="s">
        <v>19</v>
      </c>
      <c r="C67" s="129">
        <v>0.03</v>
      </c>
      <c r="D67" s="122"/>
      <c r="E67" s="123"/>
      <c r="F67" s="123"/>
      <c r="G67" s="123"/>
      <c r="H67" s="123"/>
      <c r="I67" s="123"/>
      <c r="J67" s="123"/>
      <c r="K67" s="123"/>
      <c r="L67" s="121"/>
    </row>
    <row r="68" spans="1:12" ht="18">
      <c r="A68" s="124"/>
      <c r="B68" s="118" t="s">
        <v>33</v>
      </c>
      <c r="C68" s="118"/>
      <c r="D68" s="122"/>
      <c r="E68" s="123"/>
      <c r="F68" s="123"/>
      <c r="G68" s="123"/>
      <c r="H68" s="123"/>
      <c r="I68" s="123"/>
      <c r="J68" s="123"/>
      <c r="K68" s="123"/>
      <c r="L68" s="121"/>
    </row>
    <row r="69" spans="1:12" ht="18">
      <c r="A69" s="124"/>
      <c r="B69" s="125" t="s">
        <v>32</v>
      </c>
      <c r="C69" s="130">
        <v>0.18</v>
      </c>
      <c r="D69" s="127"/>
      <c r="E69" s="123"/>
      <c r="F69" s="123"/>
      <c r="G69" s="123"/>
      <c r="H69" s="123"/>
      <c r="I69" s="123"/>
      <c r="J69" s="123"/>
      <c r="K69" s="123"/>
      <c r="L69" s="121"/>
    </row>
    <row r="70" spans="1:12" ht="18">
      <c r="A70" s="128"/>
      <c r="B70" s="125" t="s">
        <v>31</v>
      </c>
      <c r="C70" s="126"/>
      <c r="D70" s="127"/>
      <c r="E70" s="123"/>
      <c r="F70" s="123"/>
      <c r="G70" s="123"/>
      <c r="H70" s="123"/>
      <c r="I70" s="123"/>
      <c r="J70" s="123"/>
      <c r="K70" s="123"/>
      <c r="L70" s="121"/>
    </row>
    <row r="71" spans="1:12" ht="16.5" customHeight="1">
      <c r="A71" s="52"/>
      <c r="B71" s="82"/>
      <c r="C71" s="48"/>
      <c r="D71" s="49"/>
      <c r="E71" s="49"/>
      <c r="F71" s="50"/>
      <c r="G71" s="50"/>
      <c r="H71" s="50"/>
      <c r="I71" s="50"/>
      <c r="J71" s="50"/>
      <c r="K71" s="50"/>
      <c r="L71" s="51"/>
    </row>
    <row r="72" spans="1:12" ht="18">
      <c r="A72" s="52"/>
      <c r="B72" s="81"/>
      <c r="C72" s="48"/>
      <c r="D72" s="49"/>
      <c r="E72" s="49"/>
      <c r="F72" s="50"/>
      <c r="G72" s="50"/>
      <c r="H72" s="50"/>
      <c r="I72" s="50"/>
      <c r="J72" s="50"/>
      <c r="K72" s="50"/>
      <c r="L72" s="51"/>
    </row>
    <row r="73" spans="1:12" ht="18">
      <c r="A73" s="52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4"/>
    </row>
    <row r="74" spans="1:12" ht="18">
      <c r="A74" s="67"/>
      <c r="B74" s="55"/>
      <c r="C74" s="53"/>
      <c r="D74" s="54"/>
      <c r="E74" s="54"/>
      <c r="F74" s="12"/>
      <c r="G74" s="108"/>
      <c r="H74" s="108"/>
      <c r="I74" s="108"/>
      <c r="J74" s="12"/>
      <c r="K74" s="12"/>
      <c r="L74" s="13"/>
    </row>
    <row r="75" spans="1:12" ht="18">
      <c r="A75" s="46"/>
      <c r="B75" s="56"/>
      <c r="C75" s="53"/>
      <c r="D75" s="54"/>
      <c r="E75" s="54"/>
      <c r="F75" s="12"/>
      <c r="G75" s="12"/>
      <c r="H75" s="12"/>
      <c r="I75" s="12"/>
      <c r="J75" s="12"/>
      <c r="K75" s="12"/>
      <c r="L75" s="13"/>
    </row>
    <row r="76" spans="1:12" ht="18">
      <c r="A76" s="46"/>
      <c r="B76" s="56"/>
      <c r="C76" s="53"/>
      <c r="D76" s="54"/>
      <c r="E76" s="54"/>
      <c r="F76" s="12"/>
      <c r="G76" s="12"/>
      <c r="H76" s="12"/>
      <c r="I76" s="12"/>
      <c r="J76" s="12"/>
      <c r="K76" s="12"/>
      <c r="L76" s="13"/>
    </row>
    <row r="77" spans="2:12" s="5" customFormat="1" ht="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 s="5" customFormat="1" ht="18">
      <c r="B78" s="47"/>
      <c r="C78" s="48"/>
      <c r="D78" s="49"/>
      <c r="E78" s="49"/>
      <c r="F78" s="50"/>
      <c r="G78" s="50"/>
      <c r="H78" s="50"/>
      <c r="I78" s="50"/>
      <c r="J78" s="50"/>
      <c r="K78" s="50"/>
      <c r="L78" s="51"/>
    </row>
    <row r="79" spans="2:12" s="5" customFormat="1" ht="18">
      <c r="B79" s="47"/>
      <c r="C79" s="57"/>
      <c r="D79" s="49"/>
      <c r="E79" s="49"/>
      <c r="F79" s="50"/>
      <c r="G79" s="50"/>
      <c r="H79" s="50"/>
      <c r="I79" s="50"/>
      <c r="J79" s="50"/>
      <c r="K79" s="50"/>
      <c r="L79" s="51"/>
    </row>
    <row r="80" spans="6:12" s="5" customFormat="1" ht="15">
      <c r="F80" s="58"/>
      <c r="G80" s="58"/>
      <c r="H80" s="58"/>
      <c r="I80" s="58"/>
      <c r="J80" s="58"/>
      <c r="K80" s="58"/>
      <c r="L80" s="58"/>
    </row>
    <row r="81" spans="2:12" ht="18">
      <c r="B81" s="5"/>
      <c r="C81" s="5"/>
      <c r="D81" s="5"/>
      <c r="E81" s="5"/>
      <c r="F81" s="58"/>
      <c r="G81" s="58"/>
      <c r="H81" s="58"/>
      <c r="I81" s="58"/>
      <c r="J81" s="58"/>
      <c r="K81" s="58"/>
      <c r="L81" s="58"/>
    </row>
    <row r="82" spans="2:12" ht="18">
      <c r="B82" s="5"/>
      <c r="C82" s="5"/>
      <c r="D82" s="5"/>
      <c r="E82" s="5"/>
      <c r="F82" s="58"/>
      <c r="G82" s="58"/>
      <c r="H82" s="58"/>
      <c r="I82" s="58"/>
      <c r="J82" s="58"/>
      <c r="K82" s="58"/>
      <c r="L82" s="58"/>
    </row>
  </sheetData>
  <sheetProtection/>
  <mergeCells count="10">
    <mergeCell ref="J4:K4"/>
    <mergeCell ref="L4:L5"/>
    <mergeCell ref="A1:L1"/>
    <mergeCell ref="G74:I74"/>
    <mergeCell ref="A4:A5"/>
    <mergeCell ref="B4:B5"/>
    <mergeCell ref="C4:C5"/>
    <mergeCell ref="D4:E4"/>
    <mergeCell ref="F4:G4"/>
    <mergeCell ref="H4:I4"/>
  </mergeCells>
  <conditionalFormatting sqref="C23:C29">
    <cfRule type="cellIs" priority="1" dxfId="1" operator="equal" stopIfTrue="1">
      <formula>0</formula>
    </cfRule>
  </conditionalFormatting>
  <printOptions horizontalCentered="1"/>
  <pageMargins left="0.5" right="0.25" top="0.75" bottom="0.75" header="1.05" footer="0.8"/>
  <pageSetup horizontalDpi="600" verticalDpi="600" orientation="landscape" paperSize="9" scale="75" r:id="rId1"/>
  <headerFooter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admin</cp:lastModifiedBy>
  <cp:lastPrinted>2022-04-04T10:53:33Z</cp:lastPrinted>
  <dcterms:created xsi:type="dcterms:W3CDTF">2011-10-05T13:08:43Z</dcterms:created>
  <dcterms:modified xsi:type="dcterms:W3CDTF">2022-06-23T06:43:27Z</dcterms:modified>
  <cp:category/>
  <cp:version/>
  <cp:contentType/>
  <cp:contentStatus/>
</cp:coreProperties>
</file>