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Danarti N4154+100" sheetId="1" r:id="rId1"/>
  </sheets>
  <definedNames>
    <definedName name="_xlnm.Print_Area" localSheetId="0">'Danarti N4154+100'!$A$1:$H$73</definedName>
    <definedName name="_xlnm.Print_Titles" localSheetId="0">'Danarti N4154+100'!$6:$6</definedName>
  </definedNames>
  <calcPr fullCalcOnLoad="1"/>
</workbook>
</file>

<file path=xl/sharedStrings.xml><?xml version="1.0" encoding="utf-8"?>
<sst xmlns="http://schemas.openxmlformats.org/spreadsheetml/2006/main" count="161" uniqueCount="129">
  <si>
    <t>c</t>
  </si>
  <si>
    <t>#</t>
  </si>
  <si>
    <t>samuSaos dasaxeleba</t>
  </si>
  <si>
    <t>grZ.m</t>
  </si>
  <si>
    <t>1.1</t>
  </si>
  <si>
    <t>2.2</t>
  </si>
  <si>
    <t>2.3</t>
  </si>
  <si>
    <t>km</t>
  </si>
  <si>
    <t>t</t>
  </si>
  <si>
    <t>2.1</t>
  </si>
  <si>
    <t>trasis aRdgena-damagreba</t>
  </si>
  <si>
    <t>samSeneblo moednis mowyoba:</t>
  </si>
  <si>
    <t>mSeneblobis periodSi droebiTi gzis inventaruli niSnebiT aRWurva da Semofargvla:</t>
  </si>
  <si>
    <t>savali nawilis horizontaluri moniSvna erTkomponentiani (TeTri) sagzao niSansadebi saRebaviT damzadebuli meTilmeTakrilatis safuZvelze, gaumjobesebuli Ramis xilvadobis Suqdamabrunebeli minis burTulakebiT zomiT 100-600 mkm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</si>
  <si>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</si>
  <si>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</si>
  <si>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safuZvlis mowyoba fraqciuli RorRiT (0-40mm),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-20sm.</t>
    </r>
  </si>
  <si>
    <r>
      <t>Txevadi bitumis mosxma 0,6kg/m</t>
    </r>
    <r>
      <rPr>
        <vertAlign val="superscript"/>
        <sz val="10"/>
        <rFont val="AcadNusx"/>
        <family val="0"/>
      </rPr>
      <t>2</t>
    </r>
  </si>
  <si>
    <r>
      <t xml:space="preserve">safaris mowyoba wvrilmarcvlovani mkvrivi RorRovani asfalt-betonis cxeli nareviT tipi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-5sm.</t>
    </r>
  </si>
  <si>
    <r>
      <t xml:space="preserve">qvesagebi fenis mowyoba qviSa-xreSovani nareviT (0-70mm),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-25sm.</t>
    </r>
  </si>
  <si>
    <r>
      <t xml:space="preserve">safaris qveda fenis mowyoba msxvilmarcvlovani forovani RorRovani asfalt-betonis cxeli nareviT marka II,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7sm.</t>
    </r>
  </si>
  <si>
    <r>
      <t xml:space="preserve">misayreli gverdulebis mowyoba qviSa-xreSovani nareviT,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-31sm.</t>
    </r>
  </si>
  <si>
    <t>droebiTi milebis mowyoba Semosavleli gzis mSeneblobis dros:</t>
  </si>
  <si>
    <t xml:space="preserve">  Tavi II. miwis vakisi</t>
  </si>
  <si>
    <t xml:space="preserve">  Tavi I. mosamzadebeli samuSaoebi</t>
  </si>
  <si>
    <t>4.1</t>
  </si>
  <si>
    <t>mSeneblobis periodSi droebiTi Semosavleli gzis mowyoba:</t>
  </si>
  <si>
    <r>
      <t xml:space="preserve">foladis milis </t>
    </r>
    <r>
      <rPr>
        <sz val="10"/>
        <rFont val="Times New Roman"/>
        <family val="1"/>
      </rPr>
      <t>Ø1200</t>
    </r>
    <r>
      <rPr>
        <sz val="10"/>
        <rFont val="AcadNusx"/>
        <family val="0"/>
      </rPr>
      <t xml:space="preserve"> mm montaJi amwiT, Semdgomi datvirTviT da gataniT bazaze</t>
    </r>
  </si>
  <si>
    <r>
      <t xml:space="preserve">arsebuli a/b safaris Caxerxva </t>
    </r>
    <r>
      <rPr>
        <sz val="10"/>
        <rFont val="Times"/>
        <family val="1"/>
      </rPr>
      <t>h</t>
    </r>
    <r>
      <rPr>
        <sz val="10"/>
        <rFont val="AcadNusx"/>
        <family val="0"/>
      </rPr>
      <t>-10sm motoxerxiT axal safarTan mierTebis adgilebSi</t>
    </r>
  </si>
  <si>
    <r>
      <t>Txevadi bitumis mosxma 0,3kg/m</t>
    </r>
    <r>
      <rPr>
        <vertAlign val="superscript"/>
        <sz val="10"/>
        <rFont val="AcadNusx"/>
        <family val="0"/>
      </rPr>
      <t>2</t>
    </r>
  </si>
  <si>
    <t>arsebuli dazianebuli betonis kedlis daSla eqskavatoris bazaze damontaJebuli hidro CaquCebiT ("kodala"), datvirTva da gatana nagavsayrelze</t>
  </si>
  <si>
    <t>gabionis yuTebis demontaJi, datvirTva da gatana bazaze jarTad</t>
  </si>
  <si>
    <r>
      <t xml:space="preserve">niadagis (humusis) fenis mowyoba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-20sm.</t>
    </r>
  </si>
  <si>
    <t>balaxis daTesva</t>
  </si>
  <si>
    <r>
      <t xml:space="preserve">niadagis (humusis) fenis moyra panelis Tavze,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-5sm.</t>
    </r>
  </si>
  <si>
    <t>2.4</t>
  </si>
  <si>
    <t>2.5</t>
  </si>
  <si>
    <t>ferdze balaxis gaSeneba:</t>
  </si>
  <si>
    <t>sagzao Semofargvla</t>
  </si>
  <si>
    <t>1.3</t>
  </si>
  <si>
    <t>1.4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</si>
  <si>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</si>
  <si>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</si>
  <si>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</si>
  <si>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</si>
  <si>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</si>
  <si>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</si>
  <si>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</si>
  <si>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</si>
  <si>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</si>
  <si>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</si>
  <si>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</si>
  <si>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1.7.4</t>
  </si>
  <si>
    <t>1.7.5</t>
  </si>
  <si>
    <t>1.7.6</t>
  </si>
  <si>
    <t>1.7.7</t>
  </si>
  <si>
    <t xml:space="preserve"> Tavi III. sagzao samosi (km154+020 - km154+170)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</si>
  <si>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</si>
  <si>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</si>
  <si>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</si>
  <si>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</si>
  <si>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</si>
  <si>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</si>
  <si>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</si>
  <si>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</si>
  <si>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 Tavi IV. sagzao moniSvna da Semofargvla</t>
  </si>
  <si>
    <t>4.2</t>
  </si>
  <si>
    <t>sagzao moniSvna</t>
  </si>
  <si>
    <t>2.6</t>
  </si>
  <si>
    <t>1.6.5</t>
  </si>
  <si>
    <t>danarTi #4</t>
  </si>
  <si>
    <t>xarjTaRricxva</t>
  </si>
  <si>
    <t>jami Tavi I</t>
  </si>
  <si>
    <t>1.2</t>
  </si>
  <si>
    <t>samSeneblo moednis Semoragva mavTulbadiT, xis boZebze (moSandakeba karieridan moziduli qviSa-xreSovani masaliT, buldozeriT gadaadgilebiT 25 m-de 400m2)</t>
  </si>
  <si>
    <t>arsebuli dazianebuli gabionis kedlis daSla 70grZ/m</t>
  </si>
  <si>
    <t>Sidasaxelmwifoebrivi mniSvnelobis  (S-1) baTumi (angisa) - axalcixe saavtomobilo gzis km154+100 monakveTze, miwis vakisis Cawyvetis sawinaaRmdego prevenciuli RonisZiebebis samuSaoebi</t>
  </si>
  <si>
    <t>droebiTi betonis portaluri kedlebis mowyoba, sabolood daSla eqskavatoris bazaze damontaJebuli hidro CaquCebiT ("kodala"), datvirTva da gatana nagavsayrelze</t>
  </si>
  <si>
    <t>8</t>
  </si>
  <si>
    <r>
      <t xml:space="preserve">xeebis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-32sm-mde gaCexva, amoZirkva da transportireba mflobelis mier miTiTebul adgilas: </t>
    </r>
  </si>
  <si>
    <t>1.7.1 (1.7.2; 1.7.3)</t>
  </si>
  <si>
    <t>inventaruli specprofilis betonis parapetebis transportireba bazidan da montaJi amwiT, Semdgomi datvirtviT da transportirebiT ukan bazaze 16c</t>
  </si>
  <si>
    <t>gzis orive mxares droebiTi xelovnuri sagzao uswormasworobis (mwoliare policieli) mowyoba, Semdgomi daSliT da gataniT bazaze 2c</t>
  </si>
  <si>
    <t>jami Tavi II</t>
  </si>
  <si>
    <r>
      <t xml:space="preserve">armaturis samagrebi </t>
    </r>
    <r>
      <rPr>
        <sz val="10"/>
        <rFont val="Times New Roman"/>
        <family val="1"/>
      </rPr>
      <t>Ø6</t>
    </r>
    <r>
      <rPr>
        <sz val="10"/>
        <rFont val="AcadNusx"/>
        <family val="0"/>
      </rPr>
      <t xml:space="preserve">mm </t>
    </r>
    <r>
      <rPr>
        <sz val="10"/>
        <rFont val="Times New Roman"/>
        <family val="1"/>
      </rPr>
      <t>A-I</t>
    </r>
    <r>
      <rPr>
        <sz val="10"/>
        <rFont val="AcadNusx"/>
        <family val="0"/>
      </rPr>
      <t xml:space="preserve">, </t>
    </r>
    <r>
      <rPr>
        <sz val="10"/>
        <rFont val="Times New Roman"/>
        <family val="1"/>
      </rPr>
      <t>L=0.5</t>
    </r>
    <r>
      <rPr>
        <sz val="10"/>
        <rFont val="AcadNusx"/>
        <family val="0"/>
      </rPr>
      <t>m - 3464c</t>
    </r>
  </si>
  <si>
    <t>kg</t>
  </si>
  <si>
    <t>jami Tavi III</t>
  </si>
  <si>
    <t>zRudarebis mowyoba liTonis ZelebiT (cinol-alpoliT dafaruli) f-3 yvela damxmare samuSaos gaTvaliswinebiT</t>
  </si>
  <si>
    <t>176</t>
  </si>
  <si>
    <t>jami zednadeni xarjebis gaTvaliswinebiT</t>
  </si>
  <si>
    <t>jami saxarjTaRricxvo mogebis gaTvaliswinebiT</t>
  </si>
  <si>
    <r>
      <t xml:space="preserve">sul jami </t>
    </r>
    <r>
      <rPr>
        <i/>
        <sz val="9"/>
        <rFont val="AcadMtavr"/>
        <family val="0"/>
      </rPr>
      <t>(1.1 punqtiT)</t>
    </r>
  </si>
  <si>
    <t>d.R.g. _ 18%</t>
  </si>
  <si>
    <t>jami d.R.g.-s gaTvaliswinebiT</t>
  </si>
  <si>
    <t>gauTvaliswinebeli samuSaoebi 5%</t>
  </si>
  <si>
    <t>**</t>
  </si>
  <si>
    <t>mTlianad Rirebuleba danaricxebiT</t>
  </si>
  <si>
    <t>jami Tavi IV</t>
  </si>
  <si>
    <r>
      <t xml:space="preserve">sul jami Tavi I-IV </t>
    </r>
    <r>
      <rPr>
        <i/>
        <sz val="9"/>
        <rFont val="AcadMtavr"/>
        <family val="0"/>
      </rPr>
      <t>(garda 1.1; punqtisa)</t>
    </r>
  </si>
  <si>
    <t>inventaruli sagzao niSnebis dayeneba liTonis dgarebze da betonis qvesadgamze, gamafrTxilebeli, prioritetis, amkrZalavi, mimTiTebeli, sainformacio, individualuri,  erT sayrdenze zomis  II tipiuri zomis ГОСТ Р 52289-2004 mixedviT</t>
  </si>
  <si>
    <t xml:space="preserve">sul jami Tavi I-IV </t>
  </si>
  <si>
    <t>droebiTi milis mosawyobad gruntis damuSaveba eqskavatoriT, gverdze gadayriT, 6v</t>
  </si>
  <si>
    <t>gruntis damuSaveba xeliT, gverdze dayriT, 6v</t>
  </si>
  <si>
    <t xml:space="preserve">gruntis damuSaveba eqskavatoriT, datvirTva da gatana nayarSi, 6v          </t>
  </si>
  <si>
    <t>gruntis damuSaveba xeliT, datvirTva da gatana nayarSi, 6v</t>
  </si>
  <si>
    <t>yrilis mowyoba karieridan moziduli xreSovani gruntiT da datkepna fenebad, 6b</t>
  </si>
  <si>
    <t xml:space="preserve">gruntis damuSaveba eqskavatoriT, datvirTva da gatana nayarSi, 6v         </t>
  </si>
  <si>
    <t xml:space="preserve">gruntis damuSaveba xeliT, datvirTva da gatana nayarSi, 6v  </t>
  </si>
  <si>
    <t xml:space="preserve">gruntis damuSaveba eqskavatoriT safexurebis mosawyobad, datvirTva da gatana nayarSi, 6v  </t>
  </si>
  <si>
    <t xml:space="preserve">milis Sesasvlelsa da gasasvlelSi gruntis kalapotis formireba, damuSaveba eqskavatoriT, datvirTva da gatana nayarSi, 6v  </t>
  </si>
  <si>
    <t>arsebuli specprofilis betonis parapetebis demontaJi dazianebuli monakveTidan da montaJi amwiT, Semdgomi datvirtviT da transportirebiT bazaze 50c masalis saxiTT</t>
  </si>
  <si>
    <t>niadagis fenis dafarva yrilis damWeri polipropilenis paneliT an msgavsi tipis masaliT</t>
  </si>
  <si>
    <t>zednadebi xarjebi - 10% (araumetes)</t>
  </si>
  <si>
    <t>saxarjTaRricxvo mogeba - 8% (araumetes)</t>
  </si>
  <si>
    <t xml:space="preserve">inventaruli SesaRobi mowyobiloba </t>
  </si>
  <si>
    <t>14</t>
  </si>
  <si>
    <t>38.50</t>
  </si>
  <si>
    <t>gabionis qvis demontaJi, datvirTva a/TviTmclelebze da gadaadgileba yrilSi</t>
  </si>
  <si>
    <t>yrilis mowyoba karieridan moziduli xreSovani gruntiT da datkepna fenebad, 6b, Semdgomi daSliT da gataniT nayarSi</t>
  </si>
  <si>
    <r>
      <t xml:space="preserve">safari - namgliseburi profilis mowyoba qviSa-xreSovani nareviT (0-70mm),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-30sm, Semdgomi daSliT da gataniT nayarSi.</t>
    </r>
  </si>
  <si>
    <t>ganzomileba</t>
  </si>
  <si>
    <t>raodenoba</t>
  </si>
  <si>
    <t>erTeulis fasi*
(lari)</t>
  </si>
  <si>
    <t>erTeulis saboloo fasi
(lari)</t>
  </si>
  <si>
    <t>mTliani Rirebuleba 
(lari)</t>
  </si>
  <si>
    <t>*) პრეტენდენტის მიერ წარმოდგენილ ხარჯთაღრიცხვაში მითითებული ერთეულის ფასი არ უნდა აღემატებოდეს, შემსყიდველის მიერ, ხარჯთაღრიცხვის შესაბამის გრაფაში დაფიქსირებულ სამუშაოს ერთეულის ზღვრულ ფასს;</t>
  </si>
  <si>
    <t>**) აღნიშნული თანხის გამოყენება მოხდება მხოლოდ დამკვეთის (შემსყიდველის) ნებართვით, მისივე ინიციატივით ან მიმწოდებლის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შემდეგ;</t>
  </si>
  <si>
    <t>***) ფასები იანგარიშება საქართველოს კანონმდებლობით დადგენილი ყველა გადასახადის გათვალისწინებით.</t>
  </si>
  <si>
    <t>***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</si>
</sst>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000"/>
    <numFmt numFmtId="197" formatCode="[$-FC19]d\ mmmm\ yyyy\ &quot;г.&quot;"/>
    <numFmt numFmtId="198" formatCode="[$-409]dddd\,\ mmmm\ dd\,\ yyyy"/>
    <numFmt numFmtId="199" formatCode="[$-409]h:mm:ss\ AM/PM"/>
    <numFmt numFmtId="200" formatCode="0.00000"/>
    <numFmt numFmtId="201" formatCode="#,##0.00;[Red]#,##0.00"/>
    <numFmt numFmtId="202" formatCode="0.000000"/>
  </numFmts>
  <fonts count="61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4"/>
      <name val="AcadMtavr"/>
      <family val="0"/>
    </font>
    <font>
      <b/>
      <sz val="10"/>
      <name val="AcadMtavr"/>
      <family val="0"/>
    </font>
    <font>
      <vertAlign val="subscript"/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Times New Roman"/>
      <family val="1"/>
    </font>
    <font>
      <sz val="10"/>
      <name val="Times"/>
      <family val="1"/>
    </font>
    <font>
      <sz val="10"/>
      <name val="AcadMtavr"/>
      <family val="0"/>
    </font>
    <font>
      <b/>
      <sz val="12"/>
      <name val="AcadNusx"/>
      <family val="0"/>
    </font>
    <font>
      <b/>
      <sz val="11"/>
      <name val="AcadMtavr"/>
      <family val="0"/>
    </font>
    <font>
      <i/>
      <sz val="9"/>
      <name val="AcadMtavr"/>
      <family val="0"/>
    </font>
    <font>
      <b/>
      <sz val="11"/>
      <name val="AcadNusx"/>
      <family val="0"/>
    </font>
    <font>
      <b/>
      <i/>
      <sz val="11"/>
      <name val="AcadMtavr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cadNusx"/>
      <family val="0"/>
    </font>
    <font>
      <b/>
      <sz val="10"/>
      <color indexed="10"/>
      <name val="Arial"/>
      <family val="2"/>
    </font>
    <font>
      <b/>
      <sz val="12"/>
      <color indexed="9"/>
      <name val="AcadNusx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cadNusx"/>
      <family val="0"/>
    </font>
    <font>
      <b/>
      <sz val="10"/>
      <color rgb="FFFF0000"/>
      <name val="Arial"/>
      <family val="2"/>
    </font>
    <font>
      <b/>
      <sz val="12"/>
      <color theme="0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vertical="center" wrapText="1"/>
      <protection/>
    </xf>
    <xf numFmtId="0" fontId="3" fillId="0" borderId="10" xfId="55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195" fontId="3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9" fillId="32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top" wrapText="1" shrinkToFit="1"/>
    </xf>
    <xf numFmtId="0" fontId="57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201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20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 vertical="center" wrapText="1"/>
    </xf>
    <xf numFmtId="2" fontId="59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4" fillId="35" borderId="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 wrapText="1"/>
    </xf>
    <xf numFmtId="0" fontId="13" fillId="35" borderId="17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1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9" fillId="32" borderId="0" xfId="56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39" fillId="34" borderId="0" xfId="56" applyFont="1" applyFill="1" applyBorder="1" applyAlignment="1">
      <alignment horizontal="left" vertical="center" wrapText="1"/>
      <protection/>
    </xf>
    <xf numFmtId="0" fontId="60" fillId="33" borderId="0" xfId="0" applyFont="1" applyFill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10" xfId="56"/>
    <cellStyle name="Normal 2 3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22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029200" y="892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29200" y="892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IV76"/>
  <sheetViews>
    <sheetView tabSelected="1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9.5" customHeight="1"/>
  <cols>
    <col min="1" max="1" width="5.7109375" style="1" customWidth="1"/>
    <col min="2" max="2" width="33.7109375" style="2" customWidth="1"/>
    <col min="3" max="3" width="20.7109375" style="2" customWidth="1"/>
    <col min="4" max="4" width="12.7109375" style="1" customWidth="1"/>
    <col min="5" max="5" width="12.421875" style="1" customWidth="1"/>
    <col min="6" max="6" width="14.28125" style="1" customWidth="1"/>
    <col min="7" max="7" width="13.8515625" style="1" customWidth="1"/>
    <col min="8" max="8" width="15.28125" style="1" customWidth="1"/>
    <col min="9" max="9" width="9.140625" style="3" customWidth="1"/>
    <col min="10" max="10" width="9.421875" style="3" bestFit="1" customWidth="1"/>
    <col min="11" max="16384" width="9.140625" style="3" customWidth="1"/>
  </cols>
  <sheetData>
    <row r="1" spans="1:8" s="30" customFormat="1" ht="19.5" customHeight="1">
      <c r="A1" s="29"/>
      <c r="B1" s="29"/>
      <c r="C1" s="29"/>
      <c r="D1" s="29"/>
      <c r="E1" s="29"/>
      <c r="F1" s="100" t="s">
        <v>70</v>
      </c>
      <c r="G1" s="100"/>
      <c r="H1" s="100"/>
    </row>
    <row r="2" spans="1:8" s="31" customFormat="1" ht="24.75" customHeight="1">
      <c r="A2" s="67" t="s">
        <v>71</v>
      </c>
      <c r="B2" s="67"/>
      <c r="C2" s="67"/>
      <c r="D2" s="67"/>
      <c r="E2" s="67"/>
      <c r="F2" s="67"/>
      <c r="G2" s="67"/>
      <c r="H2" s="67"/>
    </row>
    <row r="3" spans="1:8" s="7" customFormat="1" ht="45" customHeight="1">
      <c r="A3" s="84" t="s">
        <v>76</v>
      </c>
      <c r="B3" s="84"/>
      <c r="C3" s="84"/>
      <c r="D3" s="84"/>
      <c r="E3" s="84"/>
      <c r="F3" s="84"/>
      <c r="G3" s="84"/>
      <c r="H3" s="84"/>
    </row>
    <row r="4" spans="1:8" ht="21.75" customHeight="1">
      <c r="A4" s="85" t="s">
        <v>1</v>
      </c>
      <c r="B4" s="85" t="s">
        <v>2</v>
      </c>
      <c r="C4" s="85"/>
      <c r="D4" s="85" t="s">
        <v>120</v>
      </c>
      <c r="E4" s="86" t="s">
        <v>121</v>
      </c>
      <c r="F4" s="95" t="s">
        <v>122</v>
      </c>
      <c r="G4" s="94" t="s">
        <v>123</v>
      </c>
      <c r="H4" s="92" t="s">
        <v>124</v>
      </c>
    </row>
    <row r="5" spans="1:8" ht="21.75" customHeight="1">
      <c r="A5" s="85"/>
      <c r="B5" s="85"/>
      <c r="C5" s="85"/>
      <c r="D5" s="85"/>
      <c r="E5" s="87"/>
      <c r="F5" s="96"/>
      <c r="G5" s="84"/>
      <c r="H5" s="93"/>
    </row>
    <row r="6" spans="1:8" ht="15" customHeight="1">
      <c r="A6" s="25">
        <v>1</v>
      </c>
      <c r="B6" s="80">
        <v>2</v>
      </c>
      <c r="C6" s="80"/>
      <c r="D6" s="62">
        <v>3</v>
      </c>
      <c r="E6" s="62">
        <v>4</v>
      </c>
      <c r="F6" s="62">
        <v>5</v>
      </c>
      <c r="G6" s="62">
        <v>6</v>
      </c>
      <c r="H6" s="62">
        <v>7</v>
      </c>
    </row>
    <row r="7" spans="1:9" s="7" customFormat="1" ht="30" customHeight="1">
      <c r="A7" s="74" t="s">
        <v>24</v>
      </c>
      <c r="B7" s="74"/>
      <c r="C7" s="74"/>
      <c r="D7" s="74"/>
      <c r="E7" s="74"/>
      <c r="F7" s="26"/>
      <c r="G7" s="26"/>
      <c r="H7" s="26"/>
      <c r="I7" s="3"/>
    </row>
    <row r="8" spans="1:8" ht="24.75" customHeight="1">
      <c r="A8" s="16" t="s">
        <v>4</v>
      </c>
      <c r="B8" s="71" t="s">
        <v>10</v>
      </c>
      <c r="C8" s="71"/>
      <c r="D8" s="4" t="s">
        <v>7</v>
      </c>
      <c r="E8" s="13">
        <v>0.18</v>
      </c>
      <c r="F8" s="34">
        <v>536</v>
      </c>
      <c r="G8" s="34"/>
      <c r="H8" s="34">
        <f>ROUND(E8*G8,2)</f>
        <v>0</v>
      </c>
    </row>
    <row r="9" spans="1:8" s="37" customFormat="1" ht="27.75" customHeight="1">
      <c r="A9" s="28" t="s">
        <v>73</v>
      </c>
      <c r="B9" s="71" t="s">
        <v>11</v>
      </c>
      <c r="C9" s="63"/>
      <c r="D9" s="4"/>
      <c r="E9" s="35"/>
      <c r="F9" s="34"/>
      <c r="G9" s="34"/>
      <c r="H9" s="34"/>
    </row>
    <row r="10" spans="1:8" s="37" customFormat="1" ht="52.5" customHeight="1">
      <c r="A10" s="36"/>
      <c r="B10" s="71" t="s">
        <v>74</v>
      </c>
      <c r="C10" s="63"/>
      <c r="D10" s="4" t="s">
        <v>3</v>
      </c>
      <c r="E10" s="5">
        <v>80</v>
      </c>
      <c r="F10" s="34">
        <v>36.11</v>
      </c>
      <c r="G10" s="34"/>
      <c r="H10" s="34">
        <f>ROUND(E10*G10,2)</f>
        <v>0</v>
      </c>
    </row>
    <row r="11" spans="1:8" ht="24.75" customHeight="1">
      <c r="A11" s="19" t="s">
        <v>39</v>
      </c>
      <c r="B11" s="71" t="s">
        <v>75</v>
      </c>
      <c r="C11" s="71"/>
      <c r="D11" s="4"/>
      <c r="E11" s="5"/>
      <c r="F11" s="34"/>
      <c r="G11" s="34"/>
      <c r="H11" s="34"/>
    </row>
    <row r="12" spans="1:8" ht="34.5" customHeight="1">
      <c r="A12" s="18"/>
      <c r="B12" s="71" t="s">
        <v>117</v>
      </c>
      <c r="C12" s="63"/>
      <c r="D12" s="4" t="s">
        <v>14</v>
      </c>
      <c r="E12" s="5">
        <v>252</v>
      </c>
      <c r="F12" s="34">
        <v>18.45</v>
      </c>
      <c r="G12" s="34"/>
      <c r="H12" s="34">
        <f>ROUND(E12*G12,2)</f>
        <v>0</v>
      </c>
    </row>
    <row r="13" spans="1:8" ht="34.5" customHeight="1">
      <c r="A13" s="20"/>
      <c r="B13" s="71" t="s">
        <v>31</v>
      </c>
      <c r="C13" s="63"/>
      <c r="D13" s="4" t="s">
        <v>8</v>
      </c>
      <c r="E13" s="5">
        <v>1.6</v>
      </c>
      <c r="F13" s="47">
        <v>8.7</v>
      </c>
      <c r="G13" s="47"/>
      <c r="H13" s="34">
        <f>ROUND(E13*G13,2)</f>
        <v>0</v>
      </c>
    </row>
    <row r="14" spans="1:8" ht="49.5" customHeight="1">
      <c r="A14" s="21" t="s">
        <v>40</v>
      </c>
      <c r="B14" s="71" t="s">
        <v>30</v>
      </c>
      <c r="C14" s="71"/>
      <c r="D14" s="4" t="s">
        <v>14</v>
      </c>
      <c r="E14" s="5">
        <v>65</v>
      </c>
      <c r="F14" s="34">
        <v>20.77</v>
      </c>
      <c r="G14" s="34"/>
      <c r="H14" s="34">
        <f>ROUND(E14*G14,2)</f>
        <v>0</v>
      </c>
    </row>
    <row r="15" spans="1:8" ht="24.75" customHeight="1">
      <c r="A15" s="19" t="s">
        <v>41</v>
      </c>
      <c r="B15" s="81" t="s">
        <v>22</v>
      </c>
      <c r="C15" s="81"/>
      <c r="D15" s="81"/>
      <c r="E15" s="81"/>
      <c r="F15" s="27"/>
      <c r="G15" s="27"/>
      <c r="H15" s="27"/>
    </row>
    <row r="16" spans="1:8" ht="34.5" customHeight="1">
      <c r="A16" s="22" t="s">
        <v>42</v>
      </c>
      <c r="B16" s="72" t="s">
        <v>101</v>
      </c>
      <c r="C16" s="73"/>
      <c r="D16" s="4" t="s">
        <v>14</v>
      </c>
      <c r="E16" s="5">
        <v>360</v>
      </c>
      <c r="F16" s="47">
        <v>1.7</v>
      </c>
      <c r="G16" s="47"/>
      <c r="H16" s="34">
        <f>ROUND(E16*G16,2)</f>
        <v>0</v>
      </c>
    </row>
    <row r="17" spans="1:8" ht="24.75" customHeight="1">
      <c r="A17" s="22" t="s">
        <v>43</v>
      </c>
      <c r="B17" s="72" t="s">
        <v>102</v>
      </c>
      <c r="C17" s="73"/>
      <c r="D17" s="4" t="s">
        <v>14</v>
      </c>
      <c r="E17" s="5">
        <v>18</v>
      </c>
      <c r="F17" s="34">
        <v>16.32</v>
      </c>
      <c r="G17" s="34"/>
      <c r="H17" s="34">
        <f>ROUND(E17*G17,2)</f>
        <v>0</v>
      </c>
    </row>
    <row r="18" spans="1:8" ht="34.5" customHeight="1">
      <c r="A18" s="22" t="s">
        <v>44</v>
      </c>
      <c r="B18" s="71" t="s">
        <v>27</v>
      </c>
      <c r="C18" s="63"/>
      <c r="D18" s="4" t="s">
        <v>3</v>
      </c>
      <c r="E18" s="48">
        <v>20</v>
      </c>
      <c r="F18" s="47">
        <v>857.4</v>
      </c>
      <c r="G18" s="47"/>
      <c r="H18" s="34">
        <f>ROUND(E18*G18,2)</f>
        <v>0</v>
      </c>
    </row>
    <row r="19" spans="1:8" ht="64.5" customHeight="1">
      <c r="A19" s="22" t="s">
        <v>45</v>
      </c>
      <c r="B19" s="79" t="s">
        <v>77</v>
      </c>
      <c r="C19" s="63"/>
      <c r="D19" s="4" t="s">
        <v>14</v>
      </c>
      <c r="E19" s="49">
        <v>36.97</v>
      </c>
      <c r="F19" s="34">
        <v>315.05</v>
      </c>
      <c r="G19" s="34"/>
      <c r="H19" s="34">
        <f>ROUND(E19*G19,2)</f>
        <v>0</v>
      </c>
    </row>
    <row r="20" spans="1:8" ht="24.75" customHeight="1">
      <c r="A20" s="19" t="s">
        <v>46</v>
      </c>
      <c r="B20" s="81" t="s">
        <v>26</v>
      </c>
      <c r="C20" s="81"/>
      <c r="D20" s="81"/>
      <c r="E20" s="81"/>
      <c r="F20" s="27"/>
      <c r="G20" s="27"/>
      <c r="H20" s="27"/>
    </row>
    <row r="21" spans="1:8" ht="34.5" customHeight="1">
      <c r="A21" s="19" t="s">
        <v>47</v>
      </c>
      <c r="B21" s="78" t="s">
        <v>103</v>
      </c>
      <c r="C21" s="78"/>
      <c r="D21" s="4" t="s">
        <v>14</v>
      </c>
      <c r="E21" s="50">
        <v>317</v>
      </c>
      <c r="F21" s="34">
        <v>6.12</v>
      </c>
      <c r="G21" s="34"/>
      <c r="H21" s="34">
        <f>ROUND(E21*G21,2)</f>
        <v>0</v>
      </c>
    </row>
    <row r="22" spans="1:8" ht="34.5" customHeight="1">
      <c r="A22" s="19" t="s">
        <v>48</v>
      </c>
      <c r="B22" s="78" t="s">
        <v>104</v>
      </c>
      <c r="C22" s="78"/>
      <c r="D22" s="9" t="s">
        <v>14</v>
      </c>
      <c r="E22" s="51">
        <v>17</v>
      </c>
      <c r="F22" s="34">
        <v>26.26</v>
      </c>
      <c r="G22" s="34"/>
      <c r="H22" s="34">
        <f>ROUND(E22*G22,2)</f>
        <v>0</v>
      </c>
    </row>
    <row r="23" spans="1:8" ht="58.5" customHeight="1">
      <c r="A23" s="19" t="s">
        <v>49</v>
      </c>
      <c r="B23" s="78" t="s">
        <v>118</v>
      </c>
      <c r="C23" s="78"/>
      <c r="D23" s="9" t="s">
        <v>14</v>
      </c>
      <c r="E23" s="50">
        <v>4215</v>
      </c>
      <c r="F23" s="34">
        <v>17.13</v>
      </c>
      <c r="G23" s="34"/>
      <c r="H23" s="34">
        <f>ROUND(E23*G23,2)</f>
        <v>0</v>
      </c>
    </row>
    <row r="24" spans="1:10" ht="63.75" customHeight="1">
      <c r="A24" s="22" t="s">
        <v>50</v>
      </c>
      <c r="B24" s="72" t="s">
        <v>119</v>
      </c>
      <c r="C24" s="73"/>
      <c r="D24" s="9" t="s">
        <v>15</v>
      </c>
      <c r="E24" s="49">
        <v>1316.67</v>
      </c>
      <c r="F24" s="34">
        <v>8.06</v>
      </c>
      <c r="G24" s="34"/>
      <c r="H24" s="34">
        <f>ROUND(E24*G24,2)</f>
        <v>0</v>
      </c>
      <c r="J24" s="56"/>
    </row>
    <row r="25" spans="1:8" s="7" customFormat="1" ht="39.75" customHeight="1">
      <c r="A25" s="28" t="s">
        <v>69</v>
      </c>
      <c r="B25" s="64" t="s">
        <v>79</v>
      </c>
      <c r="C25" s="64"/>
      <c r="D25" s="4" t="s">
        <v>0</v>
      </c>
      <c r="E25" s="52" t="s">
        <v>78</v>
      </c>
      <c r="F25" s="34">
        <v>24.06</v>
      </c>
      <c r="G25" s="34"/>
      <c r="H25" s="34">
        <f>ROUND(E25*G25,2)</f>
        <v>0</v>
      </c>
    </row>
    <row r="26" spans="1:8" ht="34.5" customHeight="1">
      <c r="A26" s="16" t="s">
        <v>51</v>
      </c>
      <c r="B26" s="81" t="s">
        <v>12</v>
      </c>
      <c r="C26" s="81"/>
      <c r="D26" s="81"/>
      <c r="E26" s="81"/>
      <c r="F26" s="27"/>
      <c r="G26" s="27"/>
      <c r="H26" s="27"/>
    </row>
    <row r="27" spans="1:8" s="39" customFormat="1" ht="69.75" customHeight="1">
      <c r="A27" s="28" t="s">
        <v>80</v>
      </c>
      <c r="B27" s="63" t="s">
        <v>99</v>
      </c>
      <c r="C27" s="82"/>
      <c r="D27" s="4" t="s">
        <v>0</v>
      </c>
      <c r="E27" s="38">
        <v>24</v>
      </c>
      <c r="F27" s="34">
        <v>9.83</v>
      </c>
      <c r="G27" s="34"/>
      <c r="H27" s="34">
        <f>ROUND(E27*G27,2)</f>
        <v>0</v>
      </c>
    </row>
    <row r="28" spans="1:8" s="39" customFormat="1" ht="21" customHeight="1">
      <c r="A28" s="28" t="s">
        <v>52</v>
      </c>
      <c r="B28" s="88" t="s">
        <v>114</v>
      </c>
      <c r="C28" s="89"/>
      <c r="D28" s="4" t="s">
        <v>8</v>
      </c>
      <c r="E28" s="38">
        <v>0.4281</v>
      </c>
      <c r="F28" s="47">
        <v>17.4</v>
      </c>
      <c r="G28" s="47"/>
      <c r="H28" s="34">
        <f>ROUND(E28*G28,2)</f>
        <v>0</v>
      </c>
    </row>
    <row r="29" spans="1:8" ht="49.5" customHeight="1">
      <c r="A29" s="16" t="s">
        <v>53</v>
      </c>
      <c r="B29" s="79" t="s">
        <v>81</v>
      </c>
      <c r="C29" s="63"/>
      <c r="D29" s="4" t="s">
        <v>14</v>
      </c>
      <c r="E29" s="5">
        <v>12.32</v>
      </c>
      <c r="F29" s="34">
        <v>80.35</v>
      </c>
      <c r="G29" s="34"/>
      <c r="H29" s="34">
        <f>ROUND(E29*G29,2)</f>
        <v>0</v>
      </c>
    </row>
    <row r="30" spans="1:8" ht="60" customHeight="1">
      <c r="A30" s="16" t="s">
        <v>54</v>
      </c>
      <c r="B30" s="79" t="s">
        <v>110</v>
      </c>
      <c r="C30" s="63"/>
      <c r="D30" s="4" t="s">
        <v>14</v>
      </c>
      <c r="E30" s="16" t="s">
        <v>116</v>
      </c>
      <c r="F30" s="34">
        <v>68.42</v>
      </c>
      <c r="G30" s="34"/>
      <c r="H30" s="34">
        <f>ROUND(E30*G30,2)</f>
        <v>0</v>
      </c>
    </row>
    <row r="31" spans="1:8" s="6" customFormat="1" ht="49.5" customHeight="1">
      <c r="A31" s="19" t="s">
        <v>55</v>
      </c>
      <c r="B31" s="64" t="s">
        <v>82</v>
      </c>
      <c r="C31" s="64"/>
      <c r="D31" s="4" t="s">
        <v>3</v>
      </c>
      <c r="E31" s="16" t="s">
        <v>115</v>
      </c>
      <c r="F31" s="34">
        <v>121.16</v>
      </c>
      <c r="G31" s="34"/>
      <c r="H31" s="34">
        <f>ROUND(E31*G31,2)</f>
        <v>0</v>
      </c>
    </row>
    <row r="32" spans="1:10" s="7" customFormat="1" ht="34.5" customHeight="1">
      <c r="A32" s="32"/>
      <c r="B32" s="68" t="s">
        <v>72</v>
      </c>
      <c r="C32" s="69"/>
      <c r="D32" s="69"/>
      <c r="E32" s="69"/>
      <c r="F32" s="70"/>
      <c r="G32" s="60"/>
      <c r="H32" s="33">
        <f>SUM(H8:H31)</f>
        <v>0</v>
      </c>
      <c r="J32" s="53"/>
    </row>
    <row r="33" spans="1:8" s="7" customFormat="1" ht="30" customHeight="1">
      <c r="A33" s="76" t="s">
        <v>23</v>
      </c>
      <c r="B33" s="77"/>
      <c r="C33" s="77"/>
      <c r="D33" s="77"/>
      <c r="E33" s="77"/>
      <c r="F33" s="77"/>
      <c r="G33" s="77"/>
      <c r="H33" s="77"/>
    </row>
    <row r="34" spans="1:8" ht="34.5" customHeight="1">
      <c r="A34" s="19" t="s">
        <v>9</v>
      </c>
      <c r="B34" s="78" t="s">
        <v>106</v>
      </c>
      <c r="C34" s="78"/>
      <c r="D34" s="4" t="s">
        <v>14</v>
      </c>
      <c r="E34" s="58">
        <v>19751</v>
      </c>
      <c r="F34" s="34">
        <v>6.12</v>
      </c>
      <c r="G34" s="34"/>
      <c r="H34" s="34">
        <f>ROUND(E34*G34,2)</f>
        <v>0</v>
      </c>
    </row>
    <row r="35" spans="1:8" ht="34.5" customHeight="1">
      <c r="A35" s="19" t="s">
        <v>5</v>
      </c>
      <c r="B35" s="78" t="s">
        <v>107</v>
      </c>
      <c r="C35" s="78"/>
      <c r="D35" s="9" t="s">
        <v>14</v>
      </c>
      <c r="E35" s="58">
        <v>99</v>
      </c>
      <c r="F35" s="34">
        <v>26.26</v>
      </c>
      <c r="G35" s="34"/>
      <c r="H35" s="34">
        <f>ROUND(E35*G35,2)</f>
        <v>0</v>
      </c>
    </row>
    <row r="36" spans="1:8" ht="34.5" customHeight="1">
      <c r="A36" s="19" t="s">
        <v>6</v>
      </c>
      <c r="B36" s="78" t="s">
        <v>108</v>
      </c>
      <c r="C36" s="78"/>
      <c r="D36" s="4" t="s">
        <v>14</v>
      </c>
      <c r="E36" s="58">
        <v>2178</v>
      </c>
      <c r="F36" s="34">
        <v>5.31</v>
      </c>
      <c r="G36" s="34"/>
      <c r="H36" s="34">
        <f>ROUND(E36*G36,2)</f>
        <v>0</v>
      </c>
    </row>
    <row r="37" spans="1:8" ht="34.5" customHeight="1">
      <c r="A37" s="19" t="s">
        <v>35</v>
      </c>
      <c r="B37" s="78" t="s">
        <v>105</v>
      </c>
      <c r="C37" s="78"/>
      <c r="D37" s="9" t="s">
        <v>14</v>
      </c>
      <c r="E37" s="5">
        <v>22839</v>
      </c>
      <c r="F37" s="34">
        <v>6.87</v>
      </c>
      <c r="G37" s="34"/>
      <c r="H37" s="34">
        <f>ROUND(E37*G37,2)</f>
        <v>0</v>
      </c>
    </row>
    <row r="38" spans="1:8" ht="49.5" customHeight="1">
      <c r="A38" s="19" t="s">
        <v>36</v>
      </c>
      <c r="B38" s="78" t="s">
        <v>109</v>
      </c>
      <c r="C38" s="78"/>
      <c r="D38" s="9" t="s">
        <v>14</v>
      </c>
      <c r="E38" s="5">
        <v>171</v>
      </c>
      <c r="F38" s="34">
        <v>6.12</v>
      </c>
      <c r="G38" s="34"/>
      <c r="H38" s="34">
        <f>ROUND(E38*G38,2)</f>
        <v>0</v>
      </c>
    </row>
    <row r="39" spans="1:8" ht="24.75" customHeight="1">
      <c r="A39" s="19" t="s">
        <v>68</v>
      </c>
      <c r="B39" s="72" t="s">
        <v>37</v>
      </c>
      <c r="C39" s="73"/>
      <c r="D39" s="11"/>
      <c r="E39" s="12"/>
      <c r="F39" s="12"/>
      <c r="G39" s="12"/>
      <c r="H39" s="12"/>
    </row>
    <row r="40" spans="1:10" ht="24.75" customHeight="1">
      <c r="A40" s="17"/>
      <c r="B40" s="72" t="s">
        <v>32</v>
      </c>
      <c r="C40" s="73"/>
      <c r="D40" s="4" t="s">
        <v>14</v>
      </c>
      <c r="E40" s="5">
        <v>346</v>
      </c>
      <c r="F40" s="47">
        <v>10.48</v>
      </c>
      <c r="G40" s="47"/>
      <c r="H40" s="34">
        <f>ROUND(E40*G40,2)</f>
        <v>0</v>
      </c>
      <c r="J40" s="57"/>
    </row>
    <row r="41" spans="1:8" ht="24.75" customHeight="1">
      <c r="A41" s="17"/>
      <c r="B41" s="72" t="s">
        <v>33</v>
      </c>
      <c r="C41" s="73"/>
      <c r="D41" s="4" t="s">
        <v>15</v>
      </c>
      <c r="E41" s="5">
        <v>1732</v>
      </c>
      <c r="F41" s="34">
        <v>2.68</v>
      </c>
      <c r="G41" s="34"/>
      <c r="H41" s="34">
        <f>ROUND(E41*G41,2)</f>
        <v>0</v>
      </c>
    </row>
    <row r="42" spans="1:8" ht="34.5" customHeight="1">
      <c r="A42" s="17"/>
      <c r="B42" s="72" t="s">
        <v>111</v>
      </c>
      <c r="C42" s="73"/>
      <c r="D42" s="4" t="s">
        <v>15</v>
      </c>
      <c r="E42" s="5">
        <v>1732</v>
      </c>
      <c r="F42" s="34">
        <v>17.1</v>
      </c>
      <c r="G42" s="34"/>
      <c r="H42" s="34">
        <f>ROUND(E42*G42,2)</f>
        <v>0</v>
      </c>
    </row>
    <row r="43" spans="1:8" ht="24.75" customHeight="1">
      <c r="A43" s="23"/>
      <c r="B43" s="72" t="s">
        <v>84</v>
      </c>
      <c r="C43" s="73"/>
      <c r="D43" s="4" t="s">
        <v>85</v>
      </c>
      <c r="E43" s="5">
        <v>381</v>
      </c>
      <c r="F43" s="47">
        <v>2.5</v>
      </c>
      <c r="G43" s="47"/>
      <c r="H43" s="34">
        <f>ROUND(E43*G43,2)</f>
        <v>0</v>
      </c>
    </row>
    <row r="44" spans="1:8" ht="24.75" customHeight="1">
      <c r="A44" s="21"/>
      <c r="B44" s="72" t="s">
        <v>34</v>
      </c>
      <c r="C44" s="73"/>
      <c r="D44" s="4" t="s">
        <v>14</v>
      </c>
      <c r="E44" s="5">
        <v>87</v>
      </c>
      <c r="F44" s="47">
        <v>15.4</v>
      </c>
      <c r="G44" s="47"/>
      <c r="H44" s="34">
        <f>ROUND(E44*G44,2)</f>
        <v>0</v>
      </c>
    </row>
    <row r="45" spans="1:8" s="7" customFormat="1" ht="34.5" customHeight="1">
      <c r="A45" s="32"/>
      <c r="B45" s="68" t="s">
        <v>83</v>
      </c>
      <c r="C45" s="69"/>
      <c r="D45" s="69"/>
      <c r="E45" s="69"/>
      <c r="F45" s="70"/>
      <c r="G45" s="60"/>
      <c r="H45" s="33">
        <f>SUM(H34:H44)</f>
        <v>0</v>
      </c>
    </row>
    <row r="46" spans="1:8" ht="24.75" customHeight="1">
      <c r="A46" s="74" t="s">
        <v>56</v>
      </c>
      <c r="B46" s="74"/>
      <c r="C46" s="74"/>
      <c r="D46" s="74"/>
      <c r="E46" s="74"/>
      <c r="F46" s="26"/>
      <c r="G46" s="26"/>
      <c r="H46" s="26"/>
    </row>
    <row r="47" spans="1:8" ht="34.5" customHeight="1">
      <c r="A47" s="16" t="s">
        <v>57</v>
      </c>
      <c r="B47" s="75" t="s">
        <v>28</v>
      </c>
      <c r="C47" s="75"/>
      <c r="D47" s="4" t="s">
        <v>3</v>
      </c>
      <c r="E47" s="5">
        <v>14</v>
      </c>
      <c r="F47" s="34">
        <v>3.7</v>
      </c>
      <c r="G47" s="34"/>
      <c r="H47" s="34">
        <f aca="true" t="shared" si="0" ref="H47:H54">ROUND(E47*G47,2)</f>
        <v>0</v>
      </c>
    </row>
    <row r="48" spans="1:8" ht="34.5" customHeight="1">
      <c r="A48" s="16" t="s">
        <v>58</v>
      </c>
      <c r="B48" s="72" t="s">
        <v>19</v>
      </c>
      <c r="C48" s="73"/>
      <c r="D48" s="4" t="s">
        <v>14</v>
      </c>
      <c r="E48" s="5">
        <v>498</v>
      </c>
      <c r="F48" s="34">
        <v>18.14</v>
      </c>
      <c r="G48" s="34"/>
      <c r="H48" s="34">
        <f t="shared" si="0"/>
        <v>0</v>
      </c>
    </row>
    <row r="49" spans="1:8" ht="24.75" customHeight="1">
      <c r="A49" s="16" t="s">
        <v>59</v>
      </c>
      <c r="B49" s="72" t="s">
        <v>16</v>
      </c>
      <c r="C49" s="73"/>
      <c r="D49" s="4" t="s">
        <v>15</v>
      </c>
      <c r="E49" s="5">
        <v>1167</v>
      </c>
      <c r="F49" s="34">
        <v>7.25</v>
      </c>
      <c r="G49" s="34"/>
      <c r="H49" s="34">
        <f t="shared" si="0"/>
        <v>0</v>
      </c>
    </row>
    <row r="50" spans="1:8" ht="24.75" customHeight="1">
      <c r="A50" s="16" t="s">
        <v>60</v>
      </c>
      <c r="B50" s="72" t="s">
        <v>17</v>
      </c>
      <c r="C50" s="73"/>
      <c r="D50" s="8" t="s">
        <v>8</v>
      </c>
      <c r="E50" s="14">
        <v>0.63</v>
      </c>
      <c r="F50" s="34">
        <v>1493.45</v>
      </c>
      <c r="G50" s="34"/>
      <c r="H50" s="34">
        <f t="shared" si="0"/>
        <v>0</v>
      </c>
    </row>
    <row r="51" spans="1:8" ht="49.5" customHeight="1">
      <c r="A51" s="16" t="s">
        <v>61</v>
      </c>
      <c r="B51" s="72" t="s">
        <v>20</v>
      </c>
      <c r="C51" s="73"/>
      <c r="D51" s="4" t="s">
        <v>15</v>
      </c>
      <c r="E51" s="5">
        <v>1050</v>
      </c>
      <c r="F51" s="34">
        <v>23.61</v>
      </c>
      <c r="G51" s="34"/>
      <c r="H51" s="34">
        <f t="shared" si="0"/>
        <v>0</v>
      </c>
    </row>
    <row r="52" spans="1:8" ht="24.75" customHeight="1">
      <c r="A52" s="16" t="s">
        <v>62</v>
      </c>
      <c r="B52" s="72" t="s">
        <v>29</v>
      </c>
      <c r="C52" s="73"/>
      <c r="D52" s="8" t="s">
        <v>8</v>
      </c>
      <c r="E52" s="14">
        <v>0.315</v>
      </c>
      <c r="F52" s="34">
        <v>1493.45</v>
      </c>
      <c r="G52" s="34"/>
      <c r="H52" s="34">
        <f t="shared" si="0"/>
        <v>0</v>
      </c>
    </row>
    <row r="53" spans="1:8" ht="34.5" customHeight="1">
      <c r="A53" s="16" t="s">
        <v>63</v>
      </c>
      <c r="B53" s="72" t="s">
        <v>18</v>
      </c>
      <c r="C53" s="73"/>
      <c r="D53" s="4" t="s">
        <v>15</v>
      </c>
      <c r="E53" s="5">
        <v>1050</v>
      </c>
      <c r="F53" s="34">
        <v>18.34</v>
      </c>
      <c r="G53" s="34"/>
      <c r="H53" s="34">
        <f t="shared" si="0"/>
        <v>0</v>
      </c>
    </row>
    <row r="54" spans="1:8" ht="34.5" customHeight="1">
      <c r="A54" s="16" t="s">
        <v>64</v>
      </c>
      <c r="B54" s="72" t="s">
        <v>21</v>
      </c>
      <c r="C54" s="73"/>
      <c r="D54" s="4" t="s">
        <v>14</v>
      </c>
      <c r="E54" s="5">
        <v>170</v>
      </c>
      <c r="F54" s="34">
        <v>18.14</v>
      </c>
      <c r="G54" s="34"/>
      <c r="H54" s="34">
        <f t="shared" si="0"/>
        <v>0</v>
      </c>
    </row>
    <row r="55" spans="1:8" s="7" customFormat="1" ht="34.5" customHeight="1">
      <c r="A55" s="32"/>
      <c r="B55" s="68" t="s">
        <v>86</v>
      </c>
      <c r="C55" s="69"/>
      <c r="D55" s="69"/>
      <c r="E55" s="69"/>
      <c r="F55" s="70"/>
      <c r="G55" s="60"/>
      <c r="H55" s="33">
        <f>SUM(H47:H54)</f>
        <v>0</v>
      </c>
    </row>
    <row r="56" spans="1:8" ht="24.75" customHeight="1">
      <c r="A56" s="76" t="s">
        <v>65</v>
      </c>
      <c r="B56" s="77"/>
      <c r="C56" s="77"/>
      <c r="D56" s="77"/>
      <c r="E56" s="77"/>
      <c r="F56" s="77"/>
      <c r="G56" s="77"/>
      <c r="H56" s="77"/>
    </row>
    <row r="57" spans="1:8" s="15" customFormat="1" ht="24" customHeight="1">
      <c r="A57" s="10"/>
      <c r="B57" s="65" t="s">
        <v>67</v>
      </c>
      <c r="C57" s="66"/>
      <c r="D57" s="66"/>
      <c r="E57" s="66"/>
      <c r="F57" s="66"/>
      <c r="G57" s="66"/>
      <c r="H57" s="66"/>
    </row>
    <row r="58" spans="1:8" ht="78" customHeight="1">
      <c r="A58" s="24" t="s">
        <v>25</v>
      </c>
      <c r="B58" s="63" t="s">
        <v>13</v>
      </c>
      <c r="C58" s="64"/>
      <c r="D58" s="4" t="s">
        <v>15</v>
      </c>
      <c r="E58" s="5">
        <v>45</v>
      </c>
      <c r="F58" s="34">
        <v>8.89</v>
      </c>
      <c r="G58" s="34"/>
      <c r="H58" s="34">
        <f>ROUND(E58*G58,2)</f>
        <v>0</v>
      </c>
    </row>
    <row r="59" spans="1:8" s="15" customFormat="1" ht="24" customHeight="1">
      <c r="A59" s="10"/>
      <c r="B59" s="65" t="s">
        <v>38</v>
      </c>
      <c r="C59" s="66"/>
      <c r="D59" s="66"/>
      <c r="E59" s="66"/>
      <c r="F59" s="66"/>
      <c r="G59" s="66"/>
      <c r="H59" s="66"/>
    </row>
    <row r="60" spans="1:8" ht="39" customHeight="1">
      <c r="A60" s="24" t="s">
        <v>66</v>
      </c>
      <c r="B60" s="75" t="s">
        <v>87</v>
      </c>
      <c r="C60" s="75"/>
      <c r="D60" s="4" t="s">
        <v>3</v>
      </c>
      <c r="E60" s="16" t="s">
        <v>88</v>
      </c>
      <c r="F60" s="34">
        <v>93.63</v>
      </c>
      <c r="G60" s="34"/>
      <c r="H60" s="34">
        <f>ROUND(E60*G60,2)</f>
        <v>0</v>
      </c>
    </row>
    <row r="61" spans="1:8" s="7" customFormat="1" ht="34.5" customHeight="1">
      <c r="A61" s="32"/>
      <c r="B61" s="68" t="s">
        <v>97</v>
      </c>
      <c r="C61" s="69"/>
      <c r="D61" s="69"/>
      <c r="E61" s="69"/>
      <c r="F61" s="70"/>
      <c r="G61" s="60"/>
      <c r="H61" s="33">
        <f>SUM(H58:H60)</f>
        <v>0</v>
      </c>
    </row>
    <row r="62" spans="1:10" s="7" customFormat="1" ht="30" customHeight="1">
      <c r="A62" s="40"/>
      <c r="B62" s="90" t="s">
        <v>100</v>
      </c>
      <c r="C62" s="90"/>
      <c r="D62" s="90"/>
      <c r="E62" s="90"/>
      <c r="F62" s="90"/>
      <c r="G62" s="61"/>
      <c r="H62" s="41">
        <f>H61+H55+H45+H32</f>
        <v>0</v>
      </c>
      <c r="J62" s="54"/>
    </row>
    <row r="63" spans="1:8" s="7" customFormat="1" ht="30" customHeight="1">
      <c r="A63" s="40"/>
      <c r="B63" s="90" t="s">
        <v>98</v>
      </c>
      <c r="C63" s="90"/>
      <c r="D63" s="90"/>
      <c r="E63" s="90"/>
      <c r="F63" s="90"/>
      <c r="G63" s="61"/>
      <c r="H63" s="41">
        <f>H62-H8</f>
        <v>0</v>
      </c>
    </row>
    <row r="64" spans="1:8" s="43" customFormat="1" ht="24.75" customHeight="1">
      <c r="A64" s="42"/>
      <c r="B64" s="83" t="s">
        <v>112</v>
      </c>
      <c r="C64" s="83"/>
      <c r="D64" s="83"/>
      <c r="E64" s="83"/>
      <c r="F64" s="83"/>
      <c r="G64" s="59"/>
      <c r="H64" s="41">
        <f>ROUND(H63*10%,2)</f>
        <v>0</v>
      </c>
    </row>
    <row r="65" spans="1:8" s="43" customFormat="1" ht="24.75" customHeight="1">
      <c r="A65" s="42"/>
      <c r="B65" s="83" t="s">
        <v>89</v>
      </c>
      <c r="C65" s="83"/>
      <c r="D65" s="83"/>
      <c r="E65" s="83"/>
      <c r="F65" s="83"/>
      <c r="G65" s="59"/>
      <c r="H65" s="41">
        <f>H63+H64</f>
        <v>0</v>
      </c>
    </row>
    <row r="66" spans="1:8" s="43" customFormat="1" ht="24.75" customHeight="1">
      <c r="A66" s="42"/>
      <c r="B66" s="83" t="s">
        <v>113</v>
      </c>
      <c r="C66" s="83"/>
      <c r="D66" s="83"/>
      <c r="E66" s="83"/>
      <c r="F66" s="83"/>
      <c r="G66" s="59"/>
      <c r="H66" s="41">
        <f>ROUND((H65)*8%,2)</f>
        <v>0</v>
      </c>
    </row>
    <row r="67" spans="1:8" s="43" customFormat="1" ht="24.75" customHeight="1">
      <c r="A67" s="42"/>
      <c r="B67" s="83" t="s">
        <v>90</v>
      </c>
      <c r="C67" s="83"/>
      <c r="D67" s="83"/>
      <c r="E67" s="83"/>
      <c r="F67" s="83"/>
      <c r="G67" s="59"/>
      <c r="H67" s="41">
        <f>H66+H65</f>
        <v>0</v>
      </c>
    </row>
    <row r="68" spans="1:10" s="43" customFormat="1" ht="24.75" customHeight="1">
      <c r="A68" s="42"/>
      <c r="B68" s="83" t="s">
        <v>91</v>
      </c>
      <c r="C68" s="83"/>
      <c r="D68" s="83"/>
      <c r="E68" s="83"/>
      <c r="F68" s="83"/>
      <c r="G68" s="59"/>
      <c r="H68" s="41">
        <f>H67+H8</f>
        <v>0</v>
      </c>
      <c r="J68" s="55"/>
    </row>
    <row r="69" spans="1:8" s="43" customFormat="1" ht="24.75" customHeight="1">
      <c r="A69" s="42"/>
      <c r="B69" s="83" t="s">
        <v>92</v>
      </c>
      <c r="C69" s="83"/>
      <c r="D69" s="83"/>
      <c r="E69" s="83"/>
      <c r="F69" s="83"/>
      <c r="G69" s="59"/>
      <c r="H69" s="41">
        <f>ROUND(H68*0.18,2)</f>
        <v>0</v>
      </c>
    </row>
    <row r="70" spans="1:8" s="43" customFormat="1" ht="24.75" customHeight="1">
      <c r="A70" s="42"/>
      <c r="B70" s="83" t="s">
        <v>93</v>
      </c>
      <c r="C70" s="83"/>
      <c r="D70" s="83"/>
      <c r="E70" s="83"/>
      <c r="F70" s="83"/>
      <c r="G70" s="59"/>
      <c r="H70" s="41">
        <f>H69+H68</f>
        <v>0</v>
      </c>
    </row>
    <row r="71" spans="1:8" s="43" customFormat="1" ht="24.75" customHeight="1">
      <c r="A71" s="44" t="s">
        <v>95</v>
      </c>
      <c r="B71" s="83" t="s">
        <v>94</v>
      </c>
      <c r="C71" s="83"/>
      <c r="D71" s="83"/>
      <c r="E71" s="83"/>
      <c r="F71" s="83"/>
      <c r="G71" s="59"/>
      <c r="H71" s="41">
        <f>ROUND((H70*0.05),2)</f>
        <v>0</v>
      </c>
    </row>
    <row r="72" spans="1:8" s="43" customFormat="1" ht="24.75" customHeight="1">
      <c r="A72" s="44" t="s">
        <v>128</v>
      </c>
      <c r="B72" s="83" t="s">
        <v>96</v>
      </c>
      <c r="C72" s="83"/>
      <c r="D72" s="83"/>
      <c r="E72" s="83"/>
      <c r="F72" s="83"/>
      <c r="G72" s="59"/>
      <c r="H72" s="41">
        <f>H70+H71</f>
        <v>0</v>
      </c>
    </row>
    <row r="73" spans="1:8" s="46" customFormat="1" ht="4.5" customHeight="1">
      <c r="A73" s="45"/>
      <c r="B73" s="91"/>
      <c r="C73" s="91"/>
      <c r="D73" s="45"/>
      <c r="E73" s="45"/>
      <c r="F73" s="45"/>
      <c r="G73" s="45"/>
      <c r="H73" s="45"/>
    </row>
    <row r="74" spans="1:256" s="46" customFormat="1" ht="49.5" customHeight="1">
      <c r="A74" s="97" t="s">
        <v>125</v>
      </c>
      <c r="B74" s="97"/>
      <c r="C74" s="97"/>
      <c r="D74" s="97"/>
      <c r="E74" s="97"/>
      <c r="F74" s="97"/>
      <c r="G74" s="97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46" customFormat="1" ht="42.75" customHeight="1">
      <c r="A75" s="99" t="s">
        <v>126</v>
      </c>
      <c r="B75" s="99"/>
      <c r="C75" s="99"/>
      <c r="D75" s="99"/>
      <c r="E75" s="99"/>
      <c r="F75" s="99"/>
      <c r="G75" s="99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ht="52.5" customHeight="1">
      <c r="A76" s="99" t="s">
        <v>127</v>
      </c>
      <c r="B76" s="99"/>
      <c r="C76" s="99"/>
      <c r="D76" s="99"/>
      <c r="E76" s="99"/>
      <c r="F76" s="99"/>
      <c r="G76" s="99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</sheetData>
  <sheetProtection/>
  <mergeCells count="81">
    <mergeCell ref="A76:G76"/>
    <mergeCell ref="H4:H5"/>
    <mergeCell ref="G4:G5"/>
    <mergeCell ref="F4:F5"/>
    <mergeCell ref="A74:G74"/>
    <mergeCell ref="A75:G75"/>
    <mergeCell ref="B71:F71"/>
    <mergeCell ref="B61:F61"/>
    <mergeCell ref="B65:F65"/>
    <mergeCell ref="B66:F66"/>
    <mergeCell ref="B67:F67"/>
    <mergeCell ref="B70:F70"/>
    <mergeCell ref="B69:F69"/>
    <mergeCell ref="B72:F72"/>
    <mergeCell ref="B73:C73"/>
    <mergeCell ref="B62:F62"/>
    <mergeCell ref="B63:F63"/>
    <mergeCell ref="B64:F64"/>
    <mergeCell ref="B47:C47"/>
    <mergeCell ref="B36:C36"/>
    <mergeCell ref="A33:H33"/>
    <mergeCell ref="B38:C38"/>
    <mergeCell ref="B40:C40"/>
    <mergeCell ref="B41:C41"/>
    <mergeCell ref="B49:C49"/>
    <mergeCell ref="B68:F68"/>
    <mergeCell ref="A3:H3"/>
    <mergeCell ref="A4:A5"/>
    <mergeCell ref="B4:C5"/>
    <mergeCell ref="D4:D5"/>
    <mergeCell ref="E4:E5"/>
    <mergeCell ref="B30:C30"/>
    <mergeCell ref="B28:C28"/>
    <mergeCell ref="B45:F45"/>
    <mergeCell ref="B55:F55"/>
    <mergeCell ref="B37:C37"/>
    <mergeCell ref="B27:C27"/>
    <mergeCell ref="B31:C31"/>
    <mergeCell ref="B25:C25"/>
    <mergeCell ref="B26:E26"/>
    <mergeCell ref="B20:E20"/>
    <mergeCell ref="B21:C21"/>
    <mergeCell ref="B22:C22"/>
    <mergeCell ref="B29:C29"/>
    <mergeCell ref="B6:C6"/>
    <mergeCell ref="A7:E7"/>
    <mergeCell ref="B8:C8"/>
    <mergeCell ref="B15:E15"/>
    <mergeCell ref="B14:C14"/>
    <mergeCell ref="B17:C17"/>
    <mergeCell ref="B16:C16"/>
    <mergeCell ref="B12:C12"/>
    <mergeCell ref="B13:C13"/>
    <mergeCell ref="B11:C11"/>
    <mergeCell ref="B39:C39"/>
    <mergeCell ref="B48:C48"/>
    <mergeCell ref="B23:C23"/>
    <mergeCell ref="B19:C19"/>
    <mergeCell ref="B18:C18"/>
    <mergeCell ref="B24:C24"/>
    <mergeCell ref="B34:C34"/>
    <mergeCell ref="B35:C35"/>
    <mergeCell ref="B44:C44"/>
    <mergeCell ref="B42:C42"/>
    <mergeCell ref="A46:E46"/>
    <mergeCell ref="B60:C60"/>
    <mergeCell ref="B50:C50"/>
    <mergeCell ref="B51:C51"/>
    <mergeCell ref="B52:C52"/>
    <mergeCell ref="B53:C53"/>
    <mergeCell ref="B54:C54"/>
    <mergeCell ref="B57:H57"/>
    <mergeCell ref="A56:H56"/>
    <mergeCell ref="B58:C58"/>
    <mergeCell ref="B59:H59"/>
    <mergeCell ref="F1:H1"/>
    <mergeCell ref="A2:H2"/>
    <mergeCell ref="B32:F32"/>
    <mergeCell ref="B9:C9"/>
    <mergeCell ref="B10:C10"/>
    <mergeCell ref="B43:C43"/>
  </mergeCells>
  <conditionalFormatting sqref="A74:A75">
    <cfRule type="cellIs" priority="1" dxfId="0" operator="equal" stopIfTrue="1">
      <formula>8223.307275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Sopio Ghvinjilia</cp:lastModifiedBy>
  <cp:lastPrinted>2022-05-24T07:40:57Z</cp:lastPrinted>
  <dcterms:created xsi:type="dcterms:W3CDTF">2011-02-09T10:48:42Z</dcterms:created>
  <dcterms:modified xsi:type="dcterms:W3CDTF">2022-06-10T14:02:57Z</dcterms:modified>
  <cp:category/>
  <cp:version/>
  <cp:contentType/>
  <cp:contentStatus/>
</cp:coreProperties>
</file>