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1-1" sheetId="1" r:id="rId1"/>
  </sheets>
  <definedNames>
    <definedName name="_xlnm.Print_Area" localSheetId="0">'1-1'!$A$1:$G$78</definedName>
    <definedName name="_xlnm.Print_Titles" localSheetId="0">'1-1'!$5:$5</definedName>
  </definedNames>
  <calcPr fullCalcOnLoad="1"/>
</workbook>
</file>

<file path=xl/sharedStrings.xml><?xml version="1.0" encoding="utf-8"?>
<sst xmlns="http://schemas.openxmlformats.org/spreadsheetml/2006/main" count="149" uniqueCount="69">
  <si>
    <r>
      <t xml:space="preserve">ლოკალურ–რესურსული ხარჯთაღრიცხვა </t>
    </r>
    <r>
      <rPr>
        <sz val="10"/>
        <rFont val="Calibri"/>
        <family val="2"/>
      </rPr>
      <t>№</t>
    </r>
    <r>
      <rPr>
        <sz val="9"/>
        <rFont val="Sylfaen"/>
        <family val="1"/>
      </rPr>
      <t>1/1</t>
    </r>
  </si>
  <si>
    <t>შესასრულებელი სამუშაოების დასახელება</t>
  </si>
  <si>
    <t>№</t>
  </si>
  <si>
    <t>რაოდენობა</t>
  </si>
  <si>
    <t>განზომილების ერთეული</t>
  </si>
  <si>
    <t>ნორმატივით ერთეულზე</t>
  </si>
  <si>
    <t>საპროექტო მონაცემზე</t>
  </si>
  <si>
    <t>ერთეულის ღირებულება</t>
  </si>
  <si>
    <t>სულ ღირებულება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</si>
  <si>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</si>
  <si>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</si>
  <si>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შრომის დანახარჯი</t>
  </si>
  <si>
    <t>კბ.მ</t>
  </si>
  <si>
    <t>სხვა მანქანები</t>
  </si>
  <si>
    <t>ელექტროდი</t>
  </si>
  <si>
    <t>სხვა მასალები</t>
  </si>
  <si>
    <t>ტნ</t>
  </si>
  <si>
    <t>კ.სთ</t>
  </si>
  <si>
    <t>ლარი</t>
  </si>
  <si>
    <t>კგ</t>
  </si>
  <si>
    <r>
      <t xml:space="preserve">ბეტონი </t>
    </r>
    <r>
      <rPr>
        <sz val="10"/>
        <rFont val="Calibri"/>
        <family val="2"/>
      </rPr>
      <t>B</t>
    </r>
    <r>
      <rPr>
        <sz val="9"/>
        <rFont val="Sylfaen"/>
        <family val="1"/>
      </rPr>
      <t>–15</t>
    </r>
  </si>
  <si>
    <t>ფოლადიდ მილი d=40 (2,5)მმ</t>
  </si>
  <si>
    <t>გრძ.მ</t>
  </si>
  <si>
    <t>კვ.მ</t>
  </si>
  <si>
    <t>ზედნადები ხარჯები  - 10%</t>
  </si>
  <si>
    <t xml:space="preserve">ჯამი </t>
  </si>
  <si>
    <t>მოგება  - 8%</t>
  </si>
  <si>
    <t>II. სამონტაჟო სამუშაოები</t>
  </si>
  <si>
    <t>მჩხლეტავი ჩამჭერები  (PC-95X10. PN)</t>
  </si>
  <si>
    <t>ც</t>
  </si>
  <si>
    <t>ფოლადის კუთხოვანა 40×40×3 მმ</t>
  </si>
  <si>
    <t xml:space="preserve">მრგვალი ფოლადი d=6მმ </t>
  </si>
  <si>
    <t>კომპ</t>
  </si>
  <si>
    <r>
      <t xml:space="preserve">სულ ჯამი </t>
    </r>
    <r>
      <rPr>
        <b/>
        <sz val="10"/>
        <rFont val="AcadNusx"/>
        <family val="0"/>
      </rPr>
      <t>I</t>
    </r>
  </si>
  <si>
    <r>
      <t xml:space="preserve">ჯამი </t>
    </r>
    <r>
      <rPr>
        <b/>
        <sz val="10"/>
        <rFont val="AcadNusx"/>
        <family val="0"/>
      </rPr>
      <t>I</t>
    </r>
  </si>
  <si>
    <t>იზოლატორის მონტაჟი</t>
  </si>
  <si>
    <t>კაკვის მონტაჟი</t>
  </si>
  <si>
    <t>კმ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</si>
  <si>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</si>
  <si>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</si>
  <si>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საღებავი</t>
  </si>
  <si>
    <t>ოლიფა</t>
  </si>
  <si>
    <t>ჯამი</t>
  </si>
  <si>
    <t>მოგება - 8%</t>
  </si>
  <si>
    <r>
      <t xml:space="preserve">ჯამი თავი </t>
    </r>
    <r>
      <rPr>
        <b/>
        <sz val="10"/>
        <rFont val="AcadNusx"/>
        <family val="0"/>
      </rPr>
      <t>II</t>
    </r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</si>
  <si>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</si>
  <si>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</si>
  <si>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</si>
  <si>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 xml:space="preserve">Sromis danaxarjebi </t>
  </si>
  <si>
    <t>kac/sT</t>
  </si>
  <si>
    <t>man/sT</t>
  </si>
  <si>
    <t>100m3</t>
  </si>
  <si>
    <t>sangrevi CaquCi</t>
  </si>
  <si>
    <t>ალუმინის ძარღვიანი კაბელი კვეთით 2×2,5 კვ.მმ AПВ 95</t>
  </si>
  <si>
    <t xml:space="preserve">იზოლატორი მინის </t>
  </si>
  <si>
    <t xml:space="preserve">კლდოვანი  gruntis damuSaveba  გვერდზე ყრით sangrevi CaquCiT </t>
  </si>
  <si>
    <t xml:space="preserve">განათების ფოლადის საყრდენი ანძების  დამზადება </t>
  </si>
  <si>
    <t>ბალიში ზიდვა 5 კმ</t>
  </si>
  <si>
    <t>ადგილობრივი წარმოების (საქ. კაბელი) თვითმზიდი  ალუმინის კაბელების მონტაჟი   СИП 2X16</t>
  </si>
  <si>
    <t>თვითმზიდი  ალუმინის კაბელების   СИП 2X16</t>
  </si>
  <si>
    <t xml:space="preserve">ფოლადიდ მილი d=114(4,0)მმ 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</si>
  <si>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</si>
  <si>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</si>
  <si>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t xml:space="preserve"> ერთნათურიანი დახურული ტიპის სანათის  მონტაჟი    ეკონათურით 30 ვტ </t>
  </si>
  <si>
    <t>სანათი დახურული 160 ვტ</t>
  </si>
  <si>
    <t xml:space="preserve">დიოდური ნათურა 30 ვტ </t>
  </si>
  <si>
    <t>sof. ახალდაბაში  gare ganaTebis qselis  mowyoba-23 cali</t>
  </si>
  <si>
    <t>დღგ 18%</t>
  </si>
  <si>
    <t>ზედნადები ხარჯები შრომითი დანახარჯიდან - 75%</t>
  </si>
</sst>
</file>

<file path=xl/styles.xml><?xml version="1.0" encoding="utf-8"?>
<styleSheet xmlns="http://schemas.openxmlformats.org/spreadsheetml/2006/main">
  <numFmts count="3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0"/>
    <numFmt numFmtId="183" formatCode="#,##0.000"/>
    <numFmt numFmtId="184" formatCode="0.000"/>
    <numFmt numFmtId="185" formatCode="#,##0.0"/>
    <numFmt numFmtId="186" formatCode="0.0"/>
    <numFmt numFmtId="187" formatCode="0.00000"/>
  </numFmts>
  <fonts count="45">
    <font>
      <sz val="10"/>
      <name val="Arial"/>
      <family val="0"/>
    </font>
    <font>
      <sz val="10"/>
      <name val="AcadNusx"/>
      <family val="0"/>
    </font>
    <font>
      <sz val="10"/>
      <name val="Calibri"/>
      <family val="2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0"/>
      <name val="AcadNusx"/>
      <family val="0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2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 quotePrefix="1">
      <alignment horizontal="center" vertical="top" wrapText="1"/>
    </xf>
    <xf numFmtId="0" fontId="3" fillId="33" borderId="10" xfId="0" applyNumberFormat="1" applyFont="1" applyFill="1" applyBorder="1" applyAlignment="1" quotePrefix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/>
      <protection/>
    </xf>
    <xf numFmtId="2" fontId="1" fillId="33" borderId="10" xfId="61" applyNumberFormat="1" applyFont="1" applyFill="1" applyBorder="1" applyAlignment="1">
      <alignment horizontal="center" vertical="center"/>
      <protection/>
    </xf>
    <xf numFmtId="2" fontId="1" fillId="33" borderId="10" xfId="61" applyNumberFormat="1" applyFont="1" applyFill="1" applyBorder="1" applyAlignment="1">
      <alignment horizontal="center" vertical="top"/>
      <protection/>
    </xf>
    <xf numFmtId="2" fontId="7" fillId="33" borderId="10" xfId="61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1" fillId="33" borderId="10" xfId="61" applyFont="1" applyFill="1" applyBorder="1" applyAlignment="1">
      <alignment horizontal="center" vertical="top"/>
      <protection/>
    </xf>
    <xf numFmtId="0" fontId="1" fillId="33" borderId="10" xfId="6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top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187" fontId="3" fillId="33" borderId="10" xfId="0" applyNumberFormat="1" applyFont="1" applyFill="1" applyBorder="1" applyAlignment="1">
      <alignment horizontal="center" vertical="center" wrapText="1"/>
    </xf>
    <xf numFmtId="187" fontId="7" fillId="33" borderId="10" xfId="61" applyNumberFormat="1" applyFont="1" applyFill="1" applyBorder="1" applyAlignment="1">
      <alignment horizontal="center" vertical="center"/>
      <protection/>
    </xf>
    <xf numFmtId="187" fontId="1" fillId="33" borderId="10" xfId="61" applyNumberFormat="1" applyFont="1" applyFill="1" applyBorder="1" applyAlignment="1">
      <alignment horizontal="center" vertical="top"/>
      <protection/>
    </xf>
    <xf numFmtId="187" fontId="3" fillId="33" borderId="10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 quotePrefix="1">
      <alignment horizontal="center" vertical="top" wrapText="1"/>
    </xf>
    <xf numFmtId="2" fontId="3" fillId="33" borderId="10" xfId="0" applyNumberFormat="1" applyFont="1" applyFill="1" applyBorder="1" applyAlignment="1">
      <alignment vertical="center"/>
    </xf>
    <xf numFmtId="0" fontId="1" fillId="33" borderId="10" xfId="61" applyFont="1" applyFill="1" applyBorder="1" applyAlignment="1">
      <alignment vertical="center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quotePrefix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67">
      <selection activeCell="F73" sqref="F73"/>
    </sheetView>
  </sheetViews>
  <sheetFormatPr defaultColWidth="9.140625" defaultRowHeight="12.75"/>
  <cols>
    <col min="1" max="1" width="4.8515625" style="47" customWidth="1"/>
    <col min="2" max="2" width="36.8515625" style="47" customWidth="1"/>
    <col min="3" max="3" width="8.8515625" style="47" customWidth="1"/>
    <col min="4" max="4" width="8.28125" style="47" customWidth="1"/>
    <col min="5" max="5" width="13.28125" style="47" customWidth="1"/>
    <col min="6" max="7" width="13.57421875" style="47" customWidth="1"/>
    <col min="8" max="10" width="8.8515625" style="47" hidden="1" customWidth="1"/>
    <col min="11" max="16384" width="8.8515625" style="47" customWidth="1"/>
  </cols>
  <sheetData>
    <row r="1" spans="1:7" s="7" customFormat="1" ht="34.5" customHeight="1">
      <c r="A1" s="69" t="s">
        <v>0</v>
      </c>
      <c r="B1" s="69"/>
      <c r="C1" s="69"/>
      <c r="D1" s="69"/>
      <c r="E1" s="69"/>
      <c r="F1" s="69"/>
      <c r="G1" s="69"/>
    </row>
    <row r="2" spans="1:7" s="7" customFormat="1" ht="39" customHeight="1">
      <c r="A2" s="70" t="s">
        <v>66</v>
      </c>
      <c r="B2" s="71"/>
      <c r="C2" s="71"/>
      <c r="D2" s="71"/>
      <c r="E2" s="71"/>
      <c r="F2" s="71"/>
      <c r="G2" s="71"/>
    </row>
    <row r="3" spans="1:7" s="1" customFormat="1" ht="35.25" customHeight="1">
      <c r="A3" s="72" t="s">
        <v>2</v>
      </c>
      <c r="B3" s="73" t="s">
        <v>1</v>
      </c>
      <c r="C3" s="74" t="s">
        <v>4</v>
      </c>
      <c r="D3" s="73" t="s">
        <v>3</v>
      </c>
      <c r="E3" s="73"/>
      <c r="F3" s="75"/>
      <c r="G3" s="75"/>
    </row>
    <row r="4" spans="1:7" s="1" customFormat="1" ht="69" customHeight="1">
      <c r="A4" s="73"/>
      <c r="B4" s="73"/>
      <c r="C4" s="74"/>
      <c r="D4" s="8" t="s">
        <v>5</v>
      </c>
      <c r="E4" s="8" t="s">
        <v>6</v>
      </c>
      <c r="F4" s="9" t="s">
        <v>7</v>
      </c>
      <c r="G4" s="10" t="s">
        <v>8</v>
      </c>
    </row>
    <row r="5" spans="1:8" s="13" customFormat="1" ht="13.5" customHeight="1">
      <c r="A5" s="11"/>
      <c r="B5" s="11"/>
      <c r="C5" s="11"/>
      <c r="D5" s="11"/>
      <c r="E5" s="12"/>
      <c r="F5" s="5"/>
      <c r="G5" s="6"/>
      <c r="H5" s="13">
        <v>104</v>
      </c>
    </row>
    <row r="6" spans="1:8" s="13" customFormat="1" ht="19.5" customHeight="1">
      <c r="A6" s="66" t="s">
        <v>9</v>
      </c>
      <c r="B6" s="67"/>
      <c r="C6" s="67"/>
      <c r="D6" s="67"/>
      <c r="E6" s="67"/>
      <c r="F6" s="67"/>
      <c r="G6" s="67"/>
      <c r="H6" s="13">
        <v>29.83</v>
      </c>
    </row>
    <row r="7" spans="1:9" s="1" customFormat="1" ht="43.5" customHeight="1">
      <c r="A7" s="2">
        <v>1</v>
      </c>
      <c r="B7" s="14" t="s">
        <v>10</v>
      </c>
      <c r="C7" s="14" t="s">
        <v>12</v>
      </c>
      <c r="D7" s="2"/>
      <c r="E7" s="53">
        <v>6.67</v>
      </c>
      <c r="F7" s="3"/>
      <c r="G7" s="3"/>
      <c r="H7" s="16">
        <v>0.29</v>
      </c>
      <c r="I7" s="17"/>
    </row>
    <row r="8" spans="1:8" s="1" customFormat="1" ht="15.75" customHeight="1">
      <c r="A8" s="2"/>
      <c r="B8" s="18" t="s">
        <v>11</v>
      </c>
      <c r="C8" s="2" t="s">
        <v>17</v>
      </c>
      <c r="D8" s="2">
        <v>2.06</v>
      </c>
      <c r="E8" s="54">
        <f>E7*D8</f>
        <v>13.7402</v>
      </c>
      <c r="F8" s="3"/>
      <c r="G8" s="3"/>
      <c r="H8" s="16"/>
    </row>
    <row r="9" spans="1:9" s="1" customFormat="1" ht="49.5" customHeight="1">
      <c r="A9" s="25">
        <v>2</v>
      </c>
      <c r="B9" s="19" t="s">
        <v>55</v>
      </c>
      <c r="C9" s="20" t="s">
        <v>51</v>
      </c>
      <c r="D9" s="21"/>
      <c r="E9" s="55">
        <v>0.007</v>
      </c>
      <c r="F9" s="21"/>
      <c r="G9" s="23"/>
      <c r="H9" s="16"/>
      <c r="I9" s="24">
        <v>0.0003</v>
      </c>
    </row>
    <row r="10" spans="1:8" s="1" customFormat="1" ht="15.75" customHeight="1">
      <c r="A10" s="52"/>
      <c r="B10" s="64" t="s">
        <v>48</v>
      </c>
      <c r="C10" s="25" t="s">
        <v>49</v>
      </c>
      <c r="D10" s="22">
        <v>592</v>
      </c>
      <c r="E10" s="56">
        <f>D10*E9</f>
        <v>4.144</v>
      </c>
      <c r="F10" s="32"/>
      <c r="G10" s="32"/>
      <c r="H10" s="16"/>
    </row>
    <row r="11" spans="1:8" s="1" customFormat="1" ht="21" customHeight="1">
      <c r="A11" s="52"/>
      <c r="B11" s="65" t="s">
        <v>52</v>
      </c>
      <c r="C11" s="26" t="s">
        <v>50</v>
      </c>
      <c r="D11" s="22">
        <v>410</v>
      </c>
      <c r="E11" s="56">
        <f>D11*E9</f>
        <v>2.87</v>
      </c>
      <c r="F11" s="21"/>
      <c r="G11" s="21"/>
      <c r="H11" s="16"/>
    </row>
    <row r="12" spans="1:10" s="1" customFormat="1" ht="30.75" customHeight="1">
      <c r="A12" s="2">
        <v>3</v>
      </c>
      <c r="B12" s="14" t="s">
        <v>56</v>
      </c>
      <c r="C12" s="14" t="s">
        <v>16</v>
      </c>
      <c r="D12" s="2"/>
      <c r="E12" s="53">
        <v>1.5664</v>
      </c>
      <c r="F12" s="3"/>
      <c r="G12" s="3"/>
      <c r="H12" s="16">
        <f>H15+H16</f>
        <v>1743.0456546324804</v>
      </c>
      <c r="I12" s="24">
        <v>0.068103</v>
      </c>
      <c r="J12" s="1">
        <v>6</v>
      </c>
    </row>
    <row r="13" spans="1:8" s="1" customFormat="1" ht="16.5" customHeight="1">
      <c r="A13" s="37"/>
      <c r="B13" s="18" t="s">
        <v>11</v>
      </c>
      <c r="C13" s="27" t="s">
        <v>17</v>
      </c>
      <c r="D13" s="28">
        <v>53.8</v>
      </c>
      <c r="E13" s="54">
        <f>E12*D13</f>
        <v>84.27232</v>
      </c>
      <c r="F13" s="3"/>
      <c r="G13" s="3"/>
      <c r="H13" s="16"/>
    </row>
    <row r="14" spans="1:8" s="1" customFormat="1" ht="18.75" customHeight="1">
      <c r="A14" s="37"/>
      <c r="B14" s="29" t="s">
        <v>13</v>
      </c>
      <c r="C14" s="27" t="s">
        <v>18</v>
      </c>
      <c r="D14" s="28">
        <v>18.4</v>
      </c>
      <c r="E14" s="54">
        <f>E12*D14</f>
        <v>28.821759999999998</v>
      </c>
      <c r="F14" s="3"/>
      <c r="G14" s="3"/>
      <c r="H14" s="16"/>
    </row>
    <row r="15" spans="1:10" s="1" customFormat="1" ht="21" customHeight="1">
      <c r="A15" s="37"/>
      <c r="B15" s="18" t="s">
        <v>21</v>
      </c>
      <c r="C15" s="2" t="s">
        <v>22</v>
      </c>
      <c r="D15" s="2">
        <v>19.08957</v>
      </c>
      <c r="E15" s="54">
        <f>E12*D15</f>
        <v>29.901902447999998</v>
      </c>
      <c r="F15" s="3"/>
      <c r="G15" s="3"/>
      <c r="H15" s="16">
        <f>2.31*E15</f>
        <v>69.07339465487999</v>
      </c>
      <c r="I15" s="24">
        <f>2.31*0.02474</f>
        <v>0.0571494</v>
      </c>
      <c r="J15" s="24">
        <v>1.3</v>
      </c>
    </row>
    <row r="16" spans="1:10" s="1" customFormat="1" ht="18" customHeight="1">
      <c r="A16" s="37"/>
      <c r="B16" s="18" t="s">
        <v>60</v>
      </c>
      <c r="C16" s="2" t="s">
        <v>22</v>
      </c>
      <c r="D16" s="2">
        <v>88.1018</v>
      </c>
      <c r="E16" s="54">
        <f>E12*D16</f>
        <v>138.00265952</v>
      </c>
      <c r="F16" s="3"/>
      <c r="G16" s="3"/>
      <c r="H16" s="16">
        <f>12.13*E16</f>
        <v>1673.9722599776003</v>
      </c>
      <c r="I16" s="24">
        <f>12.13*0.02474</f>
        <v>0.30009620000000004</v>
      </c>
      <c r="J16" s="24">
        <v>6</v>
      </c>
    </row>
    <row r="17" spans="1:8" s="1" customFormat="1" ht="22.5" customHeight="1">
      <c r="A17" s="37"/>
      <c r="B17" s="30" t="s">
        <v>14</v>
      </c>
      <c r="C17" s="31" t="s">
        <v>19</v>
      </c>
      <c r="D17" s="32">
        <v>24.4</v>
      </c>
      <c r="E17" s="54">
        <f>D17*E12</f>
        <v>38.22016</v>
      </c>
      <c r="F17" s="3"/>
      <c r="G17" s="3"/>
      <c r="H17" s="33"/>
    </row>
    <row r="18" spans="1:8" s="1" customFormat="1" ht="12.75" customHeight="1">
      <c r="A18" s="37"/>
      <c r="B18" s="29" t="s">
        <v>15</v>
      </c>
      <c r="C18" s="27" t="s">
        <v>18</v>
      </c>
      <c r="D18" s="28">
        <v>2.78</v>
      </c>
      <c r="E18" s="54">
        <f>D18*E12</f>
        <v>4.354591999999999</v>
      </c>
      <c r="F18" s="3"/>
      <c r="G18" s="3"/>
      <c r="H18" s="16"/>
    </row>
    <row r="19" spans="1:8" s="1" customFormat="1" ht="24.75" customHeight="1">
      <c r="A19" s="2">
        <v>4</v>
      </c>
      <c r="B19" s="14" t="s">
        <v>61</v>
      </c>
      <c r="C19" s="14" t="s">
        <v>12</v>
      </c>
      <c r="D19" s="2"/>
      <c r="E19" s="53">
        <v>6.67</v>
      </c>
      <c r="F19" s="3"/>
      <c r="G19" s="3"/>
      <c r="H19" s="34">
        <f>H7</f>
        <v>0.29</v>
      </c>
    </row>
    <row r="20" spans="1:8" s="1" customFormat="1" ht="13.5" customHeight="1">
      <c r="A20" s="37"/>
      <c r="B20" s="18" t="s">
        <v>11</v>
      </c>
      <c r="C20" s="2" t="s">
        <v>17</v>
      </c>
      <c r="D20" s="2">
        <v>4.5</v>
      </c>
      <c r="E20" s="54">
        <f>E19*D20</f>
        <v>30.015</v>
      </c>
      <c r="F20" s="3"/>
      <c r="G20" s="3"/>
      <c r="H20" s="16"/>
    </row>
    <row r="21" spans="1:8" s="1" customFormat="1" ht="13.5">
      <c r="A21" s="37"/>
      <c r="B21" s="29" t="s">
        <v>13</v>
      </c>
      <c r="C21" s="2" t="s">
        <v>18</v>
      </c>
      <c r="D21" s="2">
        <f>0.37</f>
        <v>0.37</v>
      </c>
      <c r="E21" s="54">
        <f>E19*D21</f>
        <v>2.4678999999999998</v>
      </c>
      <c r="F21" s="3"/>
      <c r="G21" s="3"/>
      <c r="H21" s="16"/>
    </row>
    <row r="22" spans="1:8" s="1" customFormat="1" ht="23.25" customHeight="1">
      <c r="A22" s="37"/>
      <c r="B22" s="35" t="s">
        <v>20</v>
      </c>
      <c r="C22" s="2" t="s">
        <v>12</v>
      </c>
      <c r="D22" s="2">
        <v>1.02</v>
      </c>
      <c r="E22" s="54">
        <f>E19*D22</f>
        <v>6.8034</v>
      </c>
      <c r="F22" s="3"/>
      <c r="G22" s="3"/>
      <c r="H22" s="34">
        <f>24.74*2.4</f>
        <v>59.37599999999999</v>
      </c>
    </row>
    <row r="23" spans="1:8" s="1" customFormat="1" ht="23.25" customHeight="1">
      <c r="A23" s="37"/>
      <c r="B23" s="35" t="s">
        <v>57</v>
      </c>
      <c r="C23" s="2" t="s">
        <v>12</v>
      </c>
      <c r="D23" s="2">
        <v>0.086206</v>
      </c>
      <c r="E23" s="54">
        <f>E19*D23</f>
        <v>0.57499402</v>
      </c>
      <c r="F23" s="3"/>
      <c r="G23" s="3"/>
      <c r="H23" s="34">
        <v>0.025</v>
      </c>
    </row>
    <row r="24" spans="1:8" s="1" customFormat="1" ht="15" customHeight="1">
      <c r="A24" s="11"/>
      <c r="B24" s="29" t="s">
        <v>15</v>
      </c>
      <c r="C24" s="2" t="s">
        <v>18</v>
      </c>
      <c r="D24" s="2">
        <v>0.28</v>
      </c>
      <c r="E24" s="54">
        <f>E19*D24</f>
        <v>1.8676000000000001</v>
      </c>
      <c r="F24" s="3"/>
      <c r="G24" s="3"/>
      <c r="H24" s="16"/>
    </row>
    <row r="25" spans="1:9" s="1" customFormat="1" ht="19.5" customHeight="1">
      <c r="A25" s="2"/>
      <c r="B25" s="38" t="s">
        <v>34</v>
      </c>
      <c r="C25" s="37"/>
      <c r="D25" s="2"/>
      <c r="E25" s="3"/>
      <c r="F25" s="3"/>
      <c r="G25" s="15"/>
      <c r="H25" s="33" t="e">
        <f>G25+#REF!+#REF!</f>
        <v>#REF!</v>
      </c>
      <c r="I25" s="36"/>
    </row>
    <row r="26" spans="1:8" s="1" customFormat="1" ht="19.5" customHeight="1">
      <c r="A26" s="2"/>
      <c r="B26" s="48" t="s">
        <v>24</v>
      </c>
      <c r="C26" s="37"/>
      <c r="D26" s="2"/>
      <c r="E26" s="3"/>
      <c r="F26" s="3"/>
      <c r="G26" s="3"/>
      <c r="H26" s="33" t="e">
        <f>G26+#REF!+#REF!</f>
        <v>#REF!</v>
      </c>
    </row>
    <row r="27" spans="1:8" s="1" customFormat="1" ht="19.5" customHeight="1">
      <c r="A27" s="2"/>
      <c r="B27" s="48" t="s">
        <v>25</v>
      </c>
      <c r="C27" s="37"/>
      <c r="D27" s="2"/>
      <c r="E27" s="3"/>
      <c r="F27" s="3"/>
      <c r="G27" s="3"/>
      <c r="H27" s="33" t="e">
        <f>G27+#REF!+#REF!</f>
        <v>#REF!</v>
      </c>
    </row>
    <row r="28" spans="1:8" s="1" customFormat="1" ht="21" customHeight="1">
      <c r="A28" s="2"/>
      <c r="B28" s="48" t="s">
        <v>26</v>
      </c>
      <c r="C28" s="37"/>
      <c r="D28" s="2"/>
      <c r="E28" s="3"/>
      <c r="F28" s="3"/>
      <c r="G28" s="3"/>
      <c r="H28" s="33" t="e">
        <f>G28+#REF!+#REF!</f>
        <v>#REF!</v>
      </c>
    </row>
    <row r="29" spans="1:8" s="1" customFormat="1" ht="22.5" customHeight="1">
      <c r="A29" s="2"/>
      <c r="B29" s="38" t="s">
        <v>33</v>
      </c>
      <c r="C29" s="37"/>
      <c r="D29" s="2"/>
      <c r="E29" s="3"/>
      <c r="F29" s="3"/>
      <c r="G29" s="15"/>
      <c r="H29" s="33" t="e">
        <f>#REF!+G29+#REF!</f>
        <v>#REF!</v>
      </c>
    </row>
    <row r="30" spans="1:8" s="1" customFormat="1" ht="16.5" customHeight="1">
      <c r="A30" s="68" t="s">
        <v>27</v>
      </c>
      <c r="B30" s="67"/>
      <c r="C30" s="67"/>
      <c r="D30" s="67"/>
      <c r="E30" s="67"/>
      <c r="F30" s="67"/>
      <c r="G30" s="67"/>
      <c r="H30" s="16"/>
    </row>
    <row r="31" spans="1:9" s="1" customFormat="1" ht="60.75" customHeight="1">
      <c r="A31" s="2">
        <v>1</v>
      </c>
      <c r="B31" s="38" t="s">
        <v>62</v>
      </c>
      <c r="C31" s="14" t="s">
        <v>22</v>
      </c>
      <c r="D31" s="2"/>
      <c r="E31" s="53">
        <v>29.9</v>
      </c>
      <c r="F31" s="3"/>
      <c r="G31" s="3"/>
      <c r="H31" s="34">
        <f>29*1.2</f>
        <v>34.8</v>
      </c>
      <c r="I31" s="24">
        <v>1.3</v>
      </c>
    </row>
    <row r="32" spans="1:8" s="1" customFormat="1" ht="16.5" customHeight="1">
      <c r="A32" s="2"/>
      <c r="B32" s="18" t="s">
        <v>11</v>
      </c>
      <c r="C32" s="2" t="s">
        <v>17</v>
      </c>
      <c r="D32" s="2">
        <v>0.05</v>
      </c>
      <c r="E32" s="54">
        <f>E31*D32</f>
        <v>1.495</v>
      </c>
      <c r="F32" s="3"/>
      <c r="G32" s="3"/>
      <c r="H32" s="16"/>
    </row>
    <row r="33" spans="1:8" s="1" customFormat="1" ht="15.75" customHeight="1">
      <c r="A33" s="2"/>
      <c r="B33" s="29" t="s">
        <v>13</v>
      </c>
      <c r="C33" s="2" t="s">
        <v>18</v>
      </c>
      <c r="D33" s="2">
        <v>0.03</v>
      </c>
      <c r="E33" s="54">
        <f>E31*D33</f>
        <v>0.8969999999999999</v>
      </c>
      <c r="F33" s="3"/>
      <c r="G33" s="3"/>
      <c r="H33" s="16"/>
    </row>
    <row r="34" spans="1:8" s="1" customFormat="1" ht="34.5" customHeight="1">
      <c r="A34" s="2"/>
      <c r="B34" s="35" t="s">
        <v>53</v>
      </c>
      <c r="C34" s="2" t="s">
        <v>22</v>
      </c>
      <c r="D34" s="2">
        <v>1</v>
      </c>
      <c r="E34" s="54">
        <f>D34*E31</f>
        <v>29.9</v>
      </c>
      <c r="F34" s="3"/>
      <c r="G34" s="3"/>
      <c r="H34" s="16"/>
    </row>
    <row r="35" spans="1:9" s="1" customFormat="1" ht="33.75" customHeight="1">
      <c r="A35" s="2"/>
      <c r="B35" s="35" t="s">
        <v>28</v>
      </c>
      <c r="C35" s="2" t="s">
        <v>29</v>
      </c>
      <c r="D35" s="2"/>
      <c r="E35" s="54">
        <v>46</v>
      </c>
      <c r="F35" s="3"/>
      <c r="G35" s="3"/>
      <c r="H35" s="34" t="e">
        <f>#REF!*2+2</f>
        <v>#REF!</v>
      </c>
      <c r="I35" s="24">
        <v>2</v>
      </c>
    </row>
    <row r="36" spans="1:8" s="1" customFormat="1" ht="44.25" customHeight="1">
      <c r="A36" s="2">
        <v>2</v>
      </c>
      <c r="B36" s="14" t="s">
        <v>63</v>
      </c>
      <c r="C36" s="14" t="s">
        <v>29</v>
      </c>
      <c r="D36" s="4"/>
      <c r="E36" s="53">
        <v>23</v>
      </c>
      <c r="F36" s="3"/>
      <c r="G36" s="3"/>
      <c r="H36" s="16"/>
    </row>
    <row r="37" spans="1:8" s="1" customFormat="1" ht="13.5" customHeight="1">
      <c r="A37" s="2"/>
      <c r="B37" s="18" t="s">
        <v>11</v>
      </c>
      <c r="C37" s="2" t="s">
        <v>17</v>
      </c>
      <c r="D37" s="2">
        <v>2</v>
      </c>
      <c r="E37" s="54">
        <f>E36*D37</f>
        <v>46</v>
      </c>
      <c r="F37" s="3"/>
      <c r="G37" s="3"/>
      <c r="H37" s="16"/>
    </row>
    <row r="38" spans="1:8" s="1" customFormat="1" ht="15" customHeight="1">
      <c r="A38" s="2"/>
      <c r="B38" s="29" t="s">
        <v>13</v>
      </c>
      <c r="C38" s="2" t="s">
        <v>18</v>
      </c>
      <c r="D38" s="2">
        <v>2.2</v>
      </c>
      <c r="E38" s="54">
        <f>E36*D38</f>
        <v>50.6</v>
      </c>
      <c r="F38" s="3"/>
      <c r="G38" s="3"/>
      <c r="H38" s="16"/>
    </row>
    <row r="39" spans="1:8" s="1" customFormat="1" ht="33" customHeight="1">
      <c r="A39" s="2"/>
      <c r="B39" s="35" t="s">
        <v>64</v>
      </c>
      <c r="C39" s="2" t="s">
        <v>32</v>
      </c>
      <c r="D39" s="2">
        <v>1</v>
      </c>
      <c r="E39" s="54">
        <f>D39*E36</f>
        <v>23</v>
      </c>
      <c r="F39" s="3"/>
      <c r="G39" s="3"/>
      <c r="H39" s="16"/>
    </row>
    <row r="40" spans="1:8" s="1" customFormat="1" ht="14.25" customHeight="1">
      <c r="A40" s="2"/>
      <c r="B40" s="35" t="s">
        <v>65</v>
      </c>
      <c r="C40" s="2" t="s">
        <v>29</v>
      </c>
      <c r="D40" s="2">
        <v>1</v>
      </c>
      <c r="E40" s="54">
        <f>D40*E36</f>
        <v>23</v>
      </c>
      <c r="F40" s="3"/>
      <c r="G40" s="3"/>
      <c r="H40" s="16"/>
    </row>
    <row r="41" spans="1:8" s="1" customFormat="1" ht="13.5">
      <c r="A41" s="2"/>
      <c r="B41" s="29" t="s">
        <v>15</v>
      </c>
      <c r="C41" s="2" t="s">
        <v>18</v>
      </c>
      <c r="D41" s="2">
        <v>0.05</v>
      </c>
      <c r="E41" s="54">
        <f>E36*D41</f>
        <v>1.1500000000000001</v>
      </c>
      <c r="F41" s="3"/>
      <c r="G41" s="3"/>
      <c r="H41" s="16"/>
    </row>
    <row r="42" spans="1:8" s="1" customFormat="1" ht="21.75" customHeight="1">
      <c r="A42" s="2">
        <v>3</v>
      </c>
      <c r="B42" s="14" t="s">
        <v>35</v>
      </c>
      <c r="C42" s="14" t="s">
        <v>29</v>
      </c>
      <c r="D42" s="2"/>
      <c r="E42" s="53">
        <v>23</v>
      </c>
      <c r="F42" s="3"/>
      <c r="G42" s="3"/>
      <c r="H42" s="16"/>
    </row>
    <row r="43" spans="1:8" s="1" customFormat="1" ht="15" customHeight="1">
      <c r="A43" s="2"/>
      <c r="B43" s="18" t="s">
        <v>11</v>
      </c>
      <c r="C43" s="2" t="s">
        <v>17</v>
      </c>
      <c r="D43" s="2">
        <v>3</v>
      </c>
      <c r="E43" s="54">
        <f>E42*D43</f>
        <v>69</v>
      </c>
      <c r="F43" s="3"/>
      <c r="G43" s="3"/>
      <c r="H43" s="16"/>
    </row>
    <row r="44" spans="1:8" s="1" customFormat="1" ht="13.5" customHeight="1">
      <c r="A44" s="2"/>
      <c r="B44" s="29" t="s">
        <v>13</v>
      </c>
      <c r="C44" s="2" t="s">
        <v>18</v>
      </c>
      <c r="D44" s="2">
        <v>0.08</v>
      </c>
      <c r="E44" s="54">
        <f>E42*D44</f>
        <v>1.84</v>
      </c>
      <c r="F44" s="3"/>
      <c r="G44" s="3"/>
      <c r="H44" s="16"/>
    </row>
    <row r="45" spans="1:8" s="1" customFormat="1" ht="14.25" customHeight="1">
      <c r="A45" s="2"/>
      <c r="B45" s="18" t="s">
        <v>54</v>
      </c>
      <c r="C45" s="2" t="s">
        <v>29</v>
      </c>
      <c r="D45" s="2">
        <v>1</v>
      </c>
      <c r="E45" s="57">
        <f>E42*D45</f>
        <v>23</v>
      </c>
      <c r="F45" s="3"/>
      <c r="G45" s="3"/>
      <c r="H45" s="16"/>
    </row>
    <row r="46" spans="1:8" s="1" customFormat="1" ht="14.25" customHeight="1">
      <c r="A46" s="2"/>
      <c r="B46" s="29" t="s">
        <v>15</v>
      </c>
      <c r="C46" s="2" t="s">
        <v>18</v>
      </c>
      <c r="D46" s="2">
        <v>0.6</v>
      </c>
      <c r="E46" s="54">
        <f>E42*D46</f>
        <v>13.799999999999999</v>
      </c>
      <c r="F46" s="3"/>
      <c r="G46" s="3"/>
      <c r="H46" s="16"/>
    </row>
    <row r="47" spans="1:8" s="1" customFormat="1" ht="25.5" customHeight="1">
      <c r="A47" s="2">
        <v>4</v>
      </c>
      <c r="B47" s="14" t="s">
        <v>36</v>
      </c>
      <c r="C47" s="2" t="s">
        <v>29</v>
      </c>
      <c r="D47" s="2"/>
      <c r="E47" s="53">
        <v>23</v>
      </c>
      <c r="F47" s="60"/>
      <c r="G47" s="60"/>
      <c r="H47" s="16"/>
    </row>
    <row r="48" spans="1:8" s="1" customFormat="1" ht="25.5" customHeight="1">
      <c r="A48" s="2"/>
      <c r="B48" s="18" t="s">
        <v>11</v>
      </c>
      <c r="C48" s="2" t="s">
        <v>17</v>
      </c>
      <c r="D48" s="2">
        <v>1</v>
      </c>
      <c r="E48" s="54">
        <f>E47*D48</f>
        <v>23</v>
      </c>
      <c r="F48" s="3"/>
      <c r="G48" s="3"/>
      <c r="H48" s="16"/>
    </row>
    <row r="49" spans="1:8" s="1" customFormat="1" ht="25.5" customHeight="1">
      <c r="A49" s="2"/>
      <c r="B49" s="29" t="s">
        <v>13</v>
      </c>
      <c r="C49" s="2" t="s">
        <v>18</v>
      </c>
      <c r="D49" s="2">
        <v>1</v>
      </c>
      <c r="E49" s="54">
        <f>E47*D49</f>
        <v>23</v>
      </c>
      <c r="F49" s="3"/>
      <c r="G49" s="3"/>
      <c r="H49" s="16"/>
    </row>
    <row r="50" spans="1:8" s="1" customFormat="1" ht="59.25" customHeight="1">
      <c r="A50" s="2">
        <v>5</v>
      </c>
      <c r="B50" s="14" t="s">
        <v>58</v>
      </c>
      <c r="C50" s="14" t="s">
        <v>37</v>
      </c>
      <c r="D50" s="2"/>
      <c r="E50" s="53">
        <v>0.69</v>
      </c>
      <c r="F50" s="3"/>
      <c r="G50" s="3"/>
      <c r="H50" s="34">
        <v>0.03</v>
      </c>
    </row>
    <row r="51" spans="1:8" s="1" customFormat="1" ht="15.75" customHeight="1">
      <c r="A51" s="2"/>
      <c r="B51" s="18" t="s">
        <v>11</v>
      </c>
      <c r="C51" s="2" t="s">
        <v>17</v>
      </c>
      <c r="D51" s="2">
        <v>11</v>
      </c>
      <c r="E51" s="54">
        <f>E50*D51</f>
        <v>7.59</v>
      </c>
      <c r="F51" s="3"/>
      <c r="G51" s="3"/>
      <c r="H51" s="16"/>
    </row>
    <row r="52" spans="1:8" s="1" customFormat="1" ht="15.75" customHeight="1">
      <c r="A52" s="2"/>
      <c r="B52" s="29" t="s">
        <v>13</v>
      </c>
      <c r="C52" s="2" t="s">
        <v>18</v>
      </c>
      <c r="D52" s="2">
        <v>12.6</v>
      </c>
      <c r="E52" s="54">
        <f>E50*D52</f>
        <v>8.693999999999999</v>
      </c>
      <c r="F52" s="3"/>
      <c r="G52" s="3"/>
      <c r="H52" s="16"/>
    </row>
    <row r="53" spans="1:8" s="1" customFormat="1" ht="34.5" customHeight="1">
      <c r="A53" s="2"/>
      <c r="B53" s="35" t="s">
        <v>59</v>
      </c>
      <c r="C53" s="2" t="s">
        <v>22</v>
      </c>
      <c r="D53" s="2">
        <v>1010</v>
      </c>
      <c r="E53" s="54">
        <v>695</v>
      </c>
      <c r="F53" s="3"/>
      <c r="G53" s="3"/>
      <c r="H53" s="16"/>
    </row>
    <row r="54" spans="1:8" s="1" customFormat="1" ht="13.5" customHeight="1">
      <c r="A54" s="2"/>
      <c r="B54" s="29" t="s">
        <v>15</v>
      </c>
      <c r="C54" s="2" t="s">
        <v>18</v>
      </c>
      <c r="D54" s="2">
        <v>8.81</v>
      </c>
      <c r="E54" s="54">
        <f>E50*D54</f>
        <v>6.0789</v>
      </c>
      <c r="F54" s="3"/>
      <c r="G54" s="3"/>
      <c r="H54" s="16"/>
    </row>
    <row r="55" spans="1:8" s="1" customFormat="1" ht="47.25" customHeight="1">
      <c r="A55" s="2">
        <v>6</v>
      </c>
      <c r="B55" s="14" t="s">
        <v>47</v>
      </c>
      <c r="C55" s="14" t="s">
        <v>22</v>
      </c>
      <c r="D55" s="2"/>
      <c r="E55" s="53">
        <v>23</v>
      </c>
      <c r="F55" s="3"/>
      <c r="G55" s="3"/>
      <c r="H55" s="34">
        <f>16*1</f>
        <v>16</v>
      </c>
    </row>
    <row r="56" spans="1:8" s="1" customFormat="1" ht="15.75" customHeight="1">
      <c r="A56" s="37"/>
      <c r="B56" s="18" t="s">
        <v>11</v>
      </c>
      <c r="C56" s="2" t="s">
        <v>17</v>
      </c>
      <c r="D56" s="2">
        <v>0.26</v>
      </c>
      <c r="E56" s="54">
        <f>E55*D56</f>
        <v>5.98</v>
      </c>
      <c r="F56" s="3"/>
      <c r="G56" s="3"/>
      <c r="H56" s="16"/>
    </row>
    <row r="57" spans="1:8" s="1" customFormat="1" ht="16.5" customHeight="1">
      <c r="A57" s="37"/>
      <c r="B57" s="29" t="s">
        <v>13</v>
      </c>
      <c r="C57" s="2" t="s">
        <v>18</v>
      </c>
      <c r="D57" s="2">
        <v>0.016</v>
      </c>
      <c r="E57" s="54">
        <f>E55*D57</f>
        <v>0.368</v>
      </c>
      <c r="F57" s="3"/>
      <c r="G57" s="3"/>
      <c r="H57" s="16"/>
    </row>
    <row r="58" spans="1:8" s="1" customFormat="1" ht="24" customHeight="1">
      <c r="A58" s="37"/>
      <c r="B58" s="18" t="s">
        <v>31</v>
      </c>
      <c r="C58" s="2" t="s">
        <v>22</v>
      </c>
      <c r="D58" s="2">
        <v>1</v>
      </c>
      <c r="E58" s="54">
        <f>E55*D58</f>
        <v>23</v>
      </c>
      <c r="F58" s="3"/>
      <c r="G58" s="3"/>
      <c r="H58" s="16"/>
    </row>
    <row r="59" spans="1:8" s="1" customFormat="1" ht="15" customHeight="1">
      <c r="A59" s="37"/>
      <c r="B59" s="29" t="s">
        <v>15</v>
      </c>
      <c r="C59" s="2" t="s">
        <v>18</v>
      </c>
      <c r="D59" s="2">
        <v>0.353</v>
      </c>
      <c r="E59" s="54">
        <f>E55*D59</f>
        <v>8.119</v>
      </c>
      <c r="F59" s="3"/>
      <c r="G59" s="3"/>
      <c r="H59" s="16"/>
    </row>
    <row r="60" spans="1:8" s="1" customFormat="1" ht="32.25" customHeight="1">
      <c r="A60" s="2">
        <v>7</v>
      </c>
      <c r="B60" s="40" t="s">
        <v>38</v>
      </c>
      <c r="C60" s="41" t="s">
        <v>29</v>
      </c>
      <c r="D60" s="32"/>
      <c r="E60" s="58">
        <v>23</v>
      </c>
      <c r="F60" s="3"/>
      <c r="G60" s="3"/>
      <c r="H60" s="16"/>
    </row>
    <row r="61" spans="1:8" s="1" customFormat="1" ht="15" customHeight="1">
      <c r="A61" s="37"/>
      <c r="B61" s="18" t="s">
        <v>11</v>
      </c>
      <c r="C61" s="2" t="s">
        <v>17</v>
      </c>
      <c r="D61" s="28">
        <v>0.9</v>
      </c>
      <c r="E61" s="59">
        <f>D61*E60</f>
        <v>20.7</v>
      </c>
      <c r="F61" s="3"/>
      <c r="G61" s="3"/>
      <c r="H61" s="16"/>
    </row>
    <row r="62" spans="1:8" s="1" customFormat="1" ht="14.25" customHeight="1">
      <c r="A62" s="37"/>
      <c r="B62" s="29" t="s">
        <v>13</v>
      </c>
      <c r="C62" s="2" t="s">
        <v>18</v>
      </c>
      <c r="D62" s="28">
        <v>0.07</v>
      </c>
      <c r="E62" s="59">
        <f>E60*D62</f>
        <v>1.61</v>
      </c>
      <c r="F62" s="61"/>
      <c r="G62" s="62"/>
      <c r="H62" s="16"/>
    </row>
    <row r="63" spans="1:8" s="1" customFormat="1" ht="21.75" customHeight="1">
      <c r="A63" s="37"/>
      <c r="B63" s="35" t="s">
        <v>30</v>
      </c>
      <c r="C63" s="2" t="s">
        <v>22</v>
      </c>
      <c r="D63" s="2">
        <v>1</v>
      </c>
      <c r="E63" s="54">
        <f>D63*E60</f>
        <v>23</v>
      </c>
      <c r="F63" s="3"/>
      <c r="G63" s="3"/>
      <c r="H63" s="16"/>
    </row>
    <row r="64" spans="1:8" s="1" customFormat="1" ht="13.5" customHeight="1">
      <c r="A64" s="37"/>
      <c r="B64" s="29" t="s">
        <v>15</v>
      </c>
      <c r="C64" s="2" t="s">
        <v>18</v>
      </c>
      <c r="D64" s="28">
        <v>0.14</v>
      </c>
      <c r="E64" s="59">
        <f>D64*E60</f>
        <v>3.22</v>
      </c>
      <c r="F64" s="3"/>
      <c r="G64" s="3"/>
      <c r="H64" s="16"/>
    </row>
    <row r="65" spans="1:9" s="1" customFormat="1" ht="30" customHeight="1">
      <c r="A65" s="2">
        <v>8</v>
      </c>
      <c r="B65" s="14" t="s">
        <v>39</v>
      </c>
      <c r="C65" s="14" t="s">
        <v>23</v>
      </c>
      <c r="D65" s="2"/>
      <c r="E65" s="53">
        <v>49.45</v>
      </c>
      <c r="F65" s="3"/>
      <c r="G65" s="3"/>
      <c r="H65" s="34">
        <f>2.37*29</f>
        <v>68.73</v>
      </c>
      <c r="I65" s="24">
        <v>2.15</v>
      </c>
    </row>
    <row r="66" spans="1:8" s="1" customFormat="1" ht="16.5" customHeight="1">
      <c r="A66" s="37"/>
      <c r="B66" s="18" t="s">
        <v>11</v>
      </c>
      <c r="C66" s="2" t="s">
        <v>17</v>
      </c>
      <c r="D66" s="2">
        <v>0.68</v>
      </c>
      <c r="E66" s="54">
        <f>E65*D66</f>
        <v>33.626000000000005</v>
      </c>
      <c r="F66" s="3"/>
      <c r="G66" s="3"/>
      <c r="H66" s="16"/>
    </row>
    <row r="67" spans="1:8" s="1" customFormat="1" ht="21" customHeight="1">
      <c r="A67" s="37"/>
      <c r="B67" s="29" t="s">
        <v>13</v>
      </c>
      <c r="C67" s="2" t="s">
        <v>18</v>
      </c>
      <c r="D67" s="2">
        <v>0.012</v>
      </c>
      <c r="E67" s="54">
        <f>E65*D67</f>
        <v>0.5934</v>
      </c>
      <c r="F67" s="3"/>
      <c r="G67" s="3"/>
      <c r="H67" s="16"/>
    </row>
    <row r="68" spans="1:8" s="1" customFormat="1" ht="17.25" customHeight="1">
      <c r="A68" s="37"/>
      <c r="B68" s="42" t="s">
        <v>40</v>
      </c>
      <c r="C68" s="37" t="s">
        <v>19</v>
      </c>
      <c r="D68" s="2">
        <v>0.246</v>
      </c>
      <c r="E68" s="54">
        <f>E65*D68</f>
        <v>12.1647</v>
      </c>
      <c r="F68" s="3"/>
      <c r="G68" s="3"/>
      <c r="H68" s="16">
        <f>E68*0.003119</f>
        <v>0.0379416993</v>
      </c>
    </row>
    <row r="69" spans="1:8" s="1" customFormat="1" ht="18.75" customHeight="1">
      <c r="A69" s="37"/>
      <c r="B69" s="42" t="s">
        <v>41</v>
      </c>
      <c r="C69" s="37" t="s">
        <v>19</v>
      </c>
      <c r="D69" s="2">
        <v>0.027</v>
      </c>
      <c r="E69" s="54">
        <f>E65*D69</f>
        <v>1.33515</v>
      </c>
      <c r="F69" s="3"/>
      <c r="G69" s="3"/>
      <c r="H69" s="16"/>
    </row>
    <row r="70" spans="1:8" s="1" customFormat="1" ht="18.75" customHeight="1">
      <c r="A70" s="37"/>
      <c r="B70" s="29" t="s">
        <v>15</v>
      </c>
      <c r="C70" s="2" t="s">
        <v>18</v>
      </c>
      <c r="D70" s="2">
        <v>0.0019</v>
      </c>
      <c r="E70" s="54">
        <f>E65*D70</f>
        <v>0.09395500000000001</v>
      </c>
      <c r="F70" s="3"/>
      <c r="G70" s="3"/>
      <c r="H70" s="16"/>
    </row>
    <row r="71" spans="1:9" s="1" customFormat="1" ht="19.5" customHeight="1">
      <c r="A71" s="37"/>
      <c r="B71" s="50" t="s">
        <v>44</v>
      </c>
      <c r="C71" s="51" t="s">
        <v>18</v>
      </c>
      <c r="D71" s="2"/>
      <c r="E71" s="3"/>
      <c r="F71" s="3"/>
      <c r="G71" s="15"/>
      <c r="H71" s="33" t="e">
        <f>#REF!+#REF!+G71</f>
        <v>#REF!</v>
      </c>
      <c r="I71" s="36"/>
    </row>
    <row r="72" spans="1:8" s="1" customFormat="1" ht="37.5" customHeight="1">
      <c r="A72" s="37"/>
      <c r="B72" s="49" t="s">
        <v>68</v>
      </c>
      <c r="C72" s="51" t="s">
        <v>18</v>
      </c>
      <c r="D72" s="4"/>
      <c r="E72" s="2"/>
      <c r="F72" s="3"/>
      <c r="G72" s="3"/>
      <c r="H72" s="33" t="e">
        <f>#REF!+#REF!+G72</f>
        <v>#REF!</v>
      </c>
    </row>
    <row r="73" spans="1:8" s="1" customFormat="1" ht="18.75" customHeight="1">
      <c r="A73" s="37"/>
      <c r="B73" s="48" t="s">
        <v>42</v>
      </c>
      <c r="C73" s="51" t="s">
        <v>18</v>
      </c>
      <c r="D73" s="43"/>
      <c r="E73" s="43"/>
      <c r="F73" s="63"/>
      <c r="G73" s="32"/>
      <c r="H73" s="33" t="e">
        <f>#REF!+#REF!+G73</f>
        <v>#REF!</v>
      </c>
    </row>
    <row r="74" spans="1:8" s="1" customFormat="1" ht="18" customHeight="1">
      <c r="A74" s="37"/>
      <c r="B74" s="48" t="s">
        <v>43</v>
      </c>
      <c r="C74" s="51" t="s">
        <v>18</v>
      </c>
      <c r="D74" s="43"/>
      <c r="E74" s="43"/>
      <c r="F74" s="63"/>
      <c r="G74" s="32"/>
      <c r="H74" s="33" t="e">
        <f>#REF!+#REF!+G74</f>
        <v>#REF!</v>
      </c>
    </row>
    <row r="75" spans="1:8" s="1" customFormat="1" ht="20.25" customHeight="1">
      <c r="A75" s="37"/>
      <c r="B75" s="38" t="s">
        <v>45</v>
      </c>
      <c r="C75" s="51" t="s">
        <v>18</v>
      </c>
      <c r="D75" s="43"/>
      <c r="E75" s="43"/>
      <c r="F75" s="63"/>
      <c r="G75" s="39"/>
      <c r="H75" s="33" t="e">
        <f>#REF!+#REF!+G75</f>
        <v>#REF!</v>
      </c>
    </row>
    <row r="76" spans="1:9" s="1" customFormat="1" ht="22.5" customHeight="1">
      <c r="A76" s="37"/>
      <c r="B76" s="38" t="s">
        <v>46</v>
      </c>
      <c r="C76" s="51" t="s">
        <v>18</v>
      </c>
      <c r="D76" s="43"/>
      <c r="E76" s="43"/>
      <c r="F76" s="63"/>
      <c r="G76" s="39"/>
      <c r="H76" s="33" t="e">
        <f>#REF!+#REF!+G76</f>
        <v>#REF!</v>
      </c>
      <c r="I76" s="36" t="e">
        <f>#REF!+#REF!</f>
        <v>#REF!</v>
      </c>
    </row>
    <row r="77" spans="1:9" s="1" customFormat="1" ht="18" customHeight="1">
      <c r="A77" s="37"/>
      <c r="B77" s="48" t="s">
        <v>67</v>
      </c>
      <c r="C77" s="51" t="s">
        <v>18</v>
      </c>
      <c r="D77" s="43"/>
      <c r="E77" s="43"/>
      <c r="F77" s="63"/>
      <c r="G77" s="39"/>
      <c r="H77" s="44"/>
      <c r="I77" s="1" t="e">
        <f>H76/29</f>
        <v>#REF!</v>
      </c>
    </row>
    <row r="78" spans="1:8" s="1" customFormat="1" ht="18" customHeight="1">
      <c r="A78" s="43"/>
      <c r="B78" s="48" t="s">
        <v>42</v>
      </c>
      <c r="C78" s="51" t="s">
        <v>18</v>
      </c>
      <c r="D78" s="43"/>
      <c r="E78" s="43"/>
      <c r="F78" s="63"/>
      <c r="G78" s="32"/>
      <c r="H78" s="45"/>
    </row>
    <row r="79" s="1" customFormat="1" ht="18" customHeight="1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  <row r="235" s="46" customFormat="1" ht="15"/>
    <row r="236" s="46" customFormat="1" ht="15"/>
    <row r="237" s="46" customFormat="1" ht="15"/>
    <row r="238" s="46" customFormat="1" ht="15"/>
    <row r="239" s="46" customFormat="1" ht="15"/>
    <row r="240" s="46" customFormat="1" ht="15"/>
    <row r="241" s="46" customFormat="1" ht="15"/>
    <row r="242" s="46" customFormat="1" ht="15"/>
    <row r="243" s="46" customFormat="1" ht="15"/>
    <row r="244" s="46" customFormat="1" ht="15"/>
    <row r="245" s="46" customFormat="1" ht="15"/>
    <row r="246" s="46" customFormat="1" ht="15"/>
    <row r="247" s="46" customFormat="1" ht="15"/>
    <row r="248" s="46" customFormat="1" ht="15"/>
    <row r="249" s="46" customFormat="1" ht="15"/>
    <row r="250" s="46" customFormat="1" ht="15"/>
    <row r="251" s="46" customFormat="1" ht="15"/>
    <row r="252" s="46" customFormat="1" ht="15"/>
    <row r="253" s="46" customFormat="1" ht="15"/>
    <row r="254" s="46" customFormat="1" ht="15"/>
    <row r="255" s="46" customFormat="1" ht="15"/>
    <row r="256" s="46" customFormat="1" ht="15"/>
    <row r="257" s="46" customFormat="1" ht="15"/>
    <row r="258" s="46" customFormat="1" ht="15"/>
    <row r="259" s="46" customFormat="1" ht="15"/>
    <row r="260" s="46" customFormat="1" ht="15"/>
    <row r="261" s="46" customFormat="1" ht="15"/>
    <row r="262" s="46" customFormat="1" ht="15"/>
    <row r="263" s="46" customFormat="1" ht="15"/>
    <row r="264" s="46" customFormat="1" ht="15"/>
    <row r="265" s="46" customFormat="1" ht="15"/>
    <row r="266" s="46" customFormat="1" ht="15"/>
    <row r="267" s="46" customFormat="1" ht="15"/>
    <row r="268" s="46" customFormat="1" ht="15"/>
    <row r="269" s="46" customFormat="1" ht="15"/>
    <row r="270" s="46" customFormat="1" ht="15"/>
    <row r="271" s="46" customFormat="1" ht="15"/>
    <row r="272" s="46" customFormat="1" ht="15"/>
    <row r="273" s="46" customFormat="1" ht="15"/>
    <row r="274" s="46" customFormat="1" ht="15"/>
    <row r="275" s="46" customFormat="1" ht="15"/>
    <row r="276" s="46" customFormat="1" ht="15"/>
    <row r="277" s="46" customFormat="1" ht="15"/>
    <row r="278" s="46" customFormat="1" ht="15"/>
    <row r="279" s="46" customFormat="1" ht="15"/>
    <row r="280" s="46" customFormat="1" ht="15"/>
    <row r="281" s="46" customFormat="1" ht="15"/>
    <row r="282" s="46" customFormat="1" ht="15"/>
    <row r="283" s="46" customFormat="1" ht="15"/>
    <row r="284" s="46" customFormat="1" ht="15"/>
    <row r="285" s="46" customFormat="1" ht="15"/>
    <row r="286" s="46" customFormat="1" ht="15"/>
    <row r="287" s="46" customFormat="1" ht="15"/>
    <row r="288" s="46" customFormat="1" ht="15"/>
    <row r="289" s="46" customFormat="1" ht="15"/>
    <row r="290" s="46" customFormat="1" ht="15"/>
    <row r="291" s="46" customFormat="1" ht="15"/>
    <row r="292" s="46" customFormat="1" ht="15"/>
    <row r="293" s="46" customFormat="1" ht="15"/>
    <row r="294" s="46" customFormat="1" ht="15"/>
    <row r="295" s="46" customFormat="1" ht="15"/>
    <row r="296" s="46" customFormat="1" ht="15"/>
    <row r="297" s="46" customFormat="1" ht="15"/>
    <row r="298" s="46" customFormat="1" ht="15"/>
    <row r="299" s="46" customFormat="1" ht="15"/>
    <row r="300" s="46" customFormat="1" ht="15"/>
    <row r="301" s="46" customFormat="1" ht="15"/>
    <row r="302" s="46" customFormat="1" ht="15"/>
    <row r="303" s="46" customFormat="1" ht="15"/>
    <row r="304" s="46" customFormat="1" ht="15"/>
    <row r="305" s="46" customFormat="1" ht="15"/>
    <row r="306" s="46" customFormat="1" ht="15"/>
    <row r="307" s="46" customFormat="1" ht="15"/>
    <row r="308" s="46" customFormat="1" ht="15"/>
    <row r="309" s="46" customFormat="1" ht="15"/>
    <row r="310" s="46" customFormat="1" ht="15"/>
    <row r="311" s="46" customFormat="1" ht="15"/>
    <row r="312" s="46" customFormat="1" ht="15"/>
    <row r="313" s="46" customFormat="1" ht="15"/>
    <row r="314" s="46" customFormat="1" ht="15"/>
    <row r="315" s="46" customFormat="1" ht="15"/>
    <row r="316" s="46" customFormat="1" ht="15"/>
    <row r="317" s="46" customFormat="1" ht="15"/>
    <row r="318" s="46" customFormat="1" ht="15"/>
    <row r="319" s="46" customFormat="1" ht="15"/>
    <row r="320" s="46" customFormat="1" ht="15"/>
    <row r="321" s="46" customFormat="1" ht="15"/>
    <row r="322" s="46" customFormat="1" ht="15"/>
    <row r="323" s="46" customFormat="1" ht="15"/>
    <row r="324" s="46" customFormat="1" ht="15"/>
    <row r="325" s="46" customFormat="1" ht="15"/>
    <row r="326" s="46" customFormat="1" ht="15"/>
    <row r="327" s="46" customFormat="1" ht="15"/>
    <row r="328" s="46" customFormat="1" ht="15"/>
    <row r="329" s="46" customFormat="1" ht="15"/>
    <row r="330" s="46" customFormat="1" ht="15"/>
    <row r="331" s="46" customFormat="1" ht="15"/>
    <row r="332" s="46" customFormat="1" ht="15"/>
    <row r="333" s="46" customFormat="1" ht="15"/>
    <row r="334" s="46" customFormat="1" ht="15"/>
    <row r="335" s="46" customFormat="1" ht="15"/>
    <row r="336" s="46" customFormat="1" ht="15"/>
    <row r="337" s="46" customFormat="1" ht="15"/>
    <row r="338" s="46" customFormat="1" ht="15"/>
    <row r="339" s="46" customFormat="1" ht="15"/>
    <row r="340" s="46" customFormat="1" ht="15"/>
    <row r="341" s="46" customFormat="1" ht="15"/>
    <row r="342" s="46" customFormat="1" ht="15"/>
    <row r="343" s="46" customFormat="1" ht="15"/>
    <row r="344" s="46" customFormat="1" ht="15"/>
    <row r="345" s="46" customFormat="1" ht="15"/>
    <row r="346" s="46" customFormat="1" ht="15"/>
    <row r="347" s="46" customFormat="1" ht="15"/>
    <row r="348" s="46" customFormat="1" ht="15"/>
    <row r="349" s="46" customFormat="1" ht="15"/>
    <row r="350" s="46" customFormat="1" ht="15"/>
    <row r="351" s="46" customFormat="1" ht="15"/>
    <row r="352" s="46" customFormat="1" ht="15"/>
    <row r="353" s="46" customFormat="1" ht="15"/>
    <row r="354" s="46" customFormat="1" ht="15"/>
    <row r="355" s="46" customFormat="1" ht="15"/>
    <row r="356" s="46" customFormat="1" ht="15"/>
    <row r="357" s="46" customFormat="1" ht="15"/>
    <row r="358" s="46" customFormat="1" ht="15"/>
    <row r="359" s="46" customFormat="1" ht="15"/>
    <row r="360" s="46" customFormat="1" ht="15"/>
    <row r="361" s="46" customFormat="1" ht="15"/>
    <row r="362" s="46" customFormat="1" ht="15"/>
    <row r="363" s="46" customFormat="1" ht="15"/>
    <row r="364" s="46" customFormat="1" ht="15"/>
    <row r="365" s="46" customFormat="1" ht="15"/>
    <row r="366" s="46" customFormat="1" ht="15"/>
    <row r="367" s="46" customFormat="1" ht="15"/>
    <row r="368" s="46" customFormat="1" ht="15"/>
    <row r="369" s="46" customFormat="1" ht="15"/>
    <row r="370" s="46" customFormat="1" ht="15"/>
    <row r="371" s="46" customFormat="1" ht="15"/>
    <row r="372" s="46" customFormat="1" ht="15"/>
    <row r="373" s="46" customFormat="1" ht="15"/>
    <row r="374" s="46" customFormat="1" ht="15"/>
    <row r="375" s="46" customFormat="1" ht="15"/>
    <row r="376" s="46" customFormat="1" ht="15"/>
    <row r="377" s="46" customFormat="1" ht="15"/>
    <row r="378" s="46" customFormat="1" ht="15"/>
    <row r="379" s="46" customFormat="1" ht="15"/>
    <row r="380" s="46" customFormat="1" ht="15"/>
    <row r="381" s="46" customFormat="1" ht="15"/>
    <row r="382" s="46" customFormat="1" ht="15"/>
    <row r="383" s="46" customFormat="1" ht="15"/>
    <row r="384" s="46" customFormat="1" ht="15"/>
    <row r="385" s="46" customFormat="1" ht="15"/>
    <row r="386" s="46" customFormat="1" ht="15"/>
    <row r="387" s="46" customFormat="1" ht="15"/>
    <row r="388" s="46" customFormat="1" ht="15"/>
    <row r="389" s="46" customFormat="1" ht="15"/>
    <row r="390" s="46" customFormat="1" ht="15"/>
    <row r="391" s="46" customFormat="1" ht="15"/>
    <row r="392" s="46" customFormat="1" ht="15"/>
    <row r="393" s="46" customFormat="1" ht="15"/>
    <row r="394" s="46" customFormat="1" ht="15"/>
    <row r="395" s="46" customFormat="1" ht="15"/>
    <row r="396" s="46" customFormat="1" ht="15"/>
    <row r="397" s="46" customFormat="1" ht="15"/>
    <row r="398" s="46" customFormat="1" ht="15"/>
    <row r="399" s="46" customFormat="1" ht="15"/>
    <row r="400" s="46" customFormat="1" ht="15"/>
    <row r="401" s="46" customFormat="1" ht="15"/>
    <row r="402" s="46" customFormat="1" ht="15"/>
    <row r="403" s="46" customFormat="1" ht="15"/>
    <row r="404" s="46" customFormat="1" ht="15"/>
    <row r="405" s="46" customFormat="1" ht="15"/>
    <row r="406" s="46" customFormat="1" ht="15"/>
    <row r="407" s="46" customFormat="1" ht="15"/>
    <row r="408" s="46" customFormat="1" ht="15"/>
    <row r="409" s="46" customFormat="1" ht="15"/>
    <row r="410" s="46" customFormat="1" ht="15"/>
    <row r="411" s="46" customFormat="1" ht="15"/>
    <row r="412" s="46" customFormat="1" ht="15"/>
    <row r="413" s="46" customFormat="1" ht="15"/>
    <row r="414" s="46" customFormat="1" ht="15"/>
    <row r="415" s="46" customFormat="1" ht="15"/>
    <row r="416" s="46" customFormat="1" ht="15"/>
    <row r="417" s="46" customFormat="1" ht="15"/>
    <row r="418" s="46" customFormat="1" ht="15"/>
  </sheetData>
  <sheetProtection/>
  <mergeCells count="9">
    <mergeCell ref="A6:G6"/>
    <mergeCell ref="A30:G30"/>
    <mergeCell ref="A1:G1"/>
    <mergeCell ref="A2:G2"/>
    <mergeCell ref="A3:A4"/>
    <mergeCell ref="B3:B4"/>
    <mergeCell ref="C3:C4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2" r:id="rId1"/>
  <rowBreaks count="2" manualBreakCount="2">
    <brk id="29" max="6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Maia</cp:lastModifiedBy>
  <cp:lastPrinted>2019-06-22T11:07:30Z</cp:lastPrinted>
  <dcterms:created xsi:type="dcterms:W3CDTF">1996-10-14T23:33:28Z</dcterms:created>
  <dcterms:modified xsi:type="dcterms:W3CDTF">2022-06-05T12:18:08Z</dcterms:modified>
  <cp:category/>
  <cp:version/>
  <cp:contentType/>
  <cp:contentStatus/>
</cp:coreProperties>
</file>